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jpeg" ContentType="image/jpe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adastro Inicial" sheetId="1" state="visible" r:id="rId2"/>
    <sheet name="Follow UP" sheetId="2" state="visible" r:id="rId3"/>
    <sheet name="Analítico" sheetId="3" state="visible" r:id="rId4"/>
    <sheet name="COMPARATIVO HOTEL" sheetId="4" state="hidden" r:id="rId5"/>
    <sheet name="Hospedagem" sheetId="5" state="visible" r:id="rId6"/>
    <sheet name="A&amp;B" sheetId="6" state="visible" r:id="rId7"/>
    <sheet name="Salões" sheetId="7" state="visible" r:id="rId8"/>
    <sheet name="Adicionais" sheetId="8" state="visible" r:id="rId9"/>
    <sheet name="Orçamento Hotel" sheetId="9" state="visible" r:id="rId10"/>
    <sheet name="Proposta Hotel (2)" sheetId="10" state="hidden" r:id="rId11"/>
    <sheet name="Proposta Hotel" sheetId="11" state="visible" r:id="rId12"/>
    <sheet name="Planilha1" sheetId="12" state="hidden" r:id="rId13"/>
    <sheet name="Transporte Terrestre" sheetId="13" state="visible" r:id="rId14"/>
    <sheet name="Orçamento Transporte" sheetId="14" state="visible" r:id="rId15"/>
    <sheet name="Aéreo" sheetId="15" state="hidden" r:id="rId16"/>
    <sheet name="Proposta Aéreo" sheetId="16" state="hidden" r:id="rId17"/>
    <sheet name="Proposta Terrestre" sheetId="17" state="visible" r:id="rId18"/>
    <sheet name="Faturamento" sheetId="18" state="visible" r:id="rId19"/>
    <sheet name="Despesas Operacionais" sheetId="19" state="visible" r:id="rId20"/>
    <sheet name="Apresentação Transporte" sheetId="20" state="hidden" r:id="rId21"/>
    <sheet name="DADOS" sheetId="21" state="visible" r:id="rId22"/>
  </sheets>
  <definedNames>
    <definedName function="false" hidden="false" localSheetId="0" name="_xlnm.Print_Area" vbProcedure="false">'Cadastro Inicial'!$A:$I</definedName>
    <definedName function="false" hidden="false" localSheetId="17" name="_xlnm.Print_Area" vbProcedure="false">Faturamento!$A$1:$AQ$141</definedName>
    <definedName function="false" hidden="false" localSheetId="8" name="_xlnm.Print_Area" vbProcedure="false">'Orçamento Hotel'!$A$5:$AS$82</definedName>
    <definedName function="false" hidden="false" localSheetId="10" name="_xlnm.Print_Area" vbProcedure="false">'Proposta Hotel'!$B$1:$L$84</definedName>
    <definedName function="false" hidden="false" localSheetId="9" name="_xlnm.Print_Area" vbProcedure="false">'Proposta Hotel (2)'!$B$1:$K$105</definedName>
    <definedName function="false" hidden="false" name="BTS" vbProcedure="false">image33.png</definedName>
    <definedName function="false" hidden="false" name="DatasGráfico" vbProcedure="false">CHOOSE(TabelaGráfico,#REF!,#REF!)</definedName>
    <definedName function="false" hidden="false" name="TabelaGráfico" vbProcedure="false">IF(PlotarEscolha="COMBUSTÍVEL",1,2)</definedName>
    <definedName function="false" hidden="false" name="PlotarEscolha" vbProcedure="false">#REF!</definedName>
    <definedName function="false" hidden="false" name="IMAGENS" vbProcedure="false">INDEX(DADOS!$BS$4:$BS$39,MATCH(DADOS!$BR$1:$BR$39,0))</definedName>
    <definedName function="false" hidden="false" name="LG" vbProcedure="false">INDIRECT("DADOS!BS"&amp;'Cadastro Inicial'!$A$1)</definedName>
    <definedName function="false" hidden="false" name="QuilometragemInicial" vbProcedure="false">#REF!</definedName>
    <definedName function="false" hidden="false" name="ValoresGráfico" vbProcedure="false">CHOOSE(TabelaGráfico,#REF!,#REF!)</definedName>
    <definedName function="false" hidden="false" localSheetId="0" name="LOGOSEMPRESAS" vbProcedure="false">INDIRECT("DADOS!BS"&amp;'Cadastro Inicial'!$A$1)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B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  </r>
      </text>
    </comment>
    <comment ref="C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C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3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G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  </r>
      </text>
    </comment>
    <comment ref="G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  </r>
      </text>
    </comment>
    <comment ref="G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G2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G3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E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F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K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L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4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  </r>
      </text>
    </comment>
    <comment ref="AC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As datas são campo livre
</t>
        </r>
      </text>
    </comment>
    <comment ref="B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precisamos criar perfis de aprovação. Somente após aprovação poderá ser liberado a guia "Proposta Hotel". </t>
        </r>
      </text>
    </comment>
    <comment ref="F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Campo livre nas datas
</t>
        </r>
      </text>
    </comment>
    <comment ref="F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</t>
        </r>
      </text>
    </comment>
    <comment ref="D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Comparar as categorias dos hotéis com os correntes na mesma categoria.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4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6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9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13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3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5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7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0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E2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4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6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9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13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3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5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7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0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4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6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9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4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6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9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4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6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9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K2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4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6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9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L2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4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6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9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13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3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5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7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0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M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4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6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9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1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3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5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7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0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48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71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94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40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6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86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0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comissão
</t>
        </r>
      </text>
    </comment>
  </commentList>
</comments>
</file>

<file path=xl/sharedStrings.xml><?xml version="1.0" encoding="utf-8"?>
<sst xmlns="http://schemas.openxmlformats.org/spreadsheetml/2006/main" count="4666" uniqueCount="756">
  <si>
    <t xml:space="preserve">4BTS</t>
  </si>
  <si>
    <t xml:space="preserve">CADASTRO INICIAL</t>
  </si>
  <si>
    <t xml:space="preserve">NOME DO EVENTO:</t>
  </si>
  <si>
    <t xml:space="preserve">CÓDIGO DO EVENTO:</t>
  </si>
  <si>
    <t xml:space="preserve">SOLICITANTE:</t>
  </si>
  <si>
    <t xml:space="preserve">teste</t>
  </si>
  <si>
    <t xml:space="preserve">DATA DO EVENTO:</t>
  </si>
  <si>
    <t xml:space="preserve">EMPRESA:</t>
  </si>
  <si>
    <t xml:space="preserve">CRD:</t>
  </si>
  <si>
    <t xml:space="preserve">69.215.0012.00002 - EVENTOS CBF RODADA 2</t>
  </si>
  <si>
    <t xml:space="preserve">SETOR:</t>
  </si>
  <si>
    <t xml:space="preserve">ssdfbn</t>
  </si>
  <si>
    <t xml:space="preserve">OPERADOR - TERRESTRE</t>
  </si>
  <si>
    <t xml:space="preserve">Hélio Cruz</t>
  </si>
  <si>
    <t xml:space="preserve">BASE DE PAX:</t>
  </si>
  <si>
    <t xml:space="preserve">testeset</t>
  </si>
  <si>
    <t xml:space="preserve">OPERADOR - HOTEL</t>
  </si>
  <si>
    <t xml:space="preserve">Humberto Pereira</t>
  </si>
  <si>
    <t xml:space="preserve">CENTRO DE CUSTO:</t>
  </si>
  <si>
    <t xml:space="preserve">sdfhs</t>
  </si>
  <si>
    <t xml:space="preserve">OPERADOR - AÉREO</t>
  </si>
  <si>
    <t xml:space="preserve">Marianna Dias</t>
  </si>
  <si>
    <t xml:space="preserve">HOTEL NACIONAL</t>
  </si>
  <si>
    <t xml:space="preserve">CIDADE</t>
  </si>
  <si>
    <t xml:space="preserve">CONTATO</t>
  </si>
  <si>
    <t xml:space="preserve">TELEFONE</t>
  </si>
  <si>
    <t xml:space="preserve">EMAIL</t>
  </si>
  <si>
    <t xml:space="preserve">Windsor</t>
  </si>
  <si>
    <t xml:space="preserve">bsb</t>
  </si>
  <si>
    <t xml:space="preserve">teste@teste.com</t>
  </si>
  <si>
    <t xml:space="preserve">1001 noite</t>
  </si>
  <si>
    <t xml:space="preserve">goy</t>
  </si>
  <si>
    <t xml:space="preserve">outra pessoa</t>
  </si>
  <si>
    <t xml:space="preserve">outro@teste.com</t>
  </si>
  <si>
    <t xml:space="preserve">HOTEL INTERNACIONAL</t>
  </si>
  <si>
    <t xml:space="preserve">TERRESTRE NACIONAL</t>
  </si>
  <si>
    <t xml:space="preserve">test</t>
  </si>
  <si>
    <t xml:space="preserve">bsdb</t>
  </si>
  <si>
    <t xml:space="preserve">novo</t>
  </si>
  <si>
    <t xml:space="preserve">outro</t>
  </si>
  <si>
    <t xml:space="preserve">TERRESTRE INTERNACIONAL</t>
  </si>
  <si>
    <t xml:space="preserve">CÓDIGO</t>
  </si>
  <si>
    <t xml:space="preserve">HOSPEDAGEM</t>
  </si>
  <si>
    <t xml:space="preserve">TRANSPORTE</t>
  </si>
  <si>
    <t xml:space="preserve">DATA DA SOLICITAÇÃO</t>
  </si>
  <si>
    <t xml:space="preserve">REUNIÃO DE BRIEFING </t>
  </si>
  <si>
    <t xml:space="preserve">PEDIDO AO FORNECEDOR</t>
  </si>
  <si>
    <t xml:space="preserve">CHEGADA RESPOSTA</t>
  </si>
  <si>
    <t xml:space="preserve">PRECIFICAÇÃO PELO GESTOR </t>
  </si>
  <si>
    <t xml:space="preserve">STATUS</t>
  </si>
  <si>
    <t xml:space="preserve">AGUARDANDO APROVAÇÃO</t>
  </si>
  <si>
    <t xml:space="preserve">ENVIADO AO CLIENTE</t>
  </si>
  <si>
    <t xml:space="preserve">PEDIDO DE ALTERAÇÃO</t>
  </si>
  <si>
    <t xml:space="preserve">FECHADO COM CLIENTE</t>
  </si>
  <si>
    <t xml:space="preserve"> FECHADO COM CLIENTE</t>
  </si>
  <si>
    <t xml:space="preserve">OBS: </t>
  </si>
  <si>
    <t xml:space="preserve">Selecionar Hotel</t>
  </si>
  <si>
    <t xml:space="preserve">Nome do Hotel</t>
  </si>
  <si>
    <t xml:space="preserve">Categoria</t>
  </si>
  <si>
    <t xml:space="preserve">Apto</t>
  </si>
  <si>
    <t xml:space="preserve">Broker</t>
  </si>
  <si>
    <t xml:space="preserve">Valor de Venda</t>
  </si>
  <si>
    <t xml:space="preserve">Trivago</t>
  </si>
  <si>
    <t xml:space="preserve">Website HTL</t>
  </si>
  <si>
    <t xml:space="preserve">Omnibees </t>
  </si>
  <si>
    <t xml:space="preserve">Moeda</t>
  </si>
  <si>
    <t xml:space="preserve">Nome do Hotel Nacional</t>
  </si>
  <si>
    <t xml:space="preserve">CIty</t>
  </si>
  <si>
    <t xml:space="preserve">Hospedgem</t>
  </si>
  <si>
    <t xml:space="preserve">A &amp; B</t>
  </si>
  <si>
    <t xml:space="preserve">Salas</t>
  </si>
  <si>
    <t xml:space="preserve">Adicionais</t>
  </si>
  <si>
    <t xml:space="preserve">ISS</t>
  </si>
  <si>
    <t xml:space="preserve">Tx Serviço</t>
  </si>
  <si>
    <t xml:space="preserve">IVA</t>
  </si>
  <si>
    <t xml:space="preserve">Total Impostos</t>
  </si>
  <si>
    <t xml:space="preserve">Total Geral</t>
  </si>
  <si>
    <t xml:space="preserve">Total Custo</t>
  </si>
  <si>
    <t xml:space="preserve">%</t>
  </si>
  <si>
    <t xml:space="preserve">Room Nights</t>
  </si>
  <si>
    <t xml:space="preserve">Diária Média</t>
  </si>
  <si>
    <t xml:space="preserve">Net</t>
  </si>
  <si>
    <t xml:space="preserve">Nome do Hotel Internacional</t>
  </si>
  <si>
    <t xml:space="preserve">Rooms</t>
  </si>
  <si>
    <t xml:space="preserve">ISS                          (Sem Adicionais)</t>
  </si>
  <si>
    <t xml:space="preserve">Tx Serviço                   (Sem Adcionais)</t>
  </si>
  <si>
    <t xml:space="preserve">IVA                           (Sem Adcionais)</t>
  </si>
  <si>
    <t xml:space="preserve">Total Impostos              (Sem Adcionais)</t>
  </si>
  <si>
    <t xml:space="preserve">NACIONAL</t>
  </si>
  <si>
    <t xml:space="preserve">Fornecedor</t>
  </si>
  <si>
    <t xml:space="preserve">Cidade</t>
  </si>
  <si>
    <t xml:space="preserve">VEÍCULO</t>
  </si>
  <si>
    <t xml:space="preserve">QTY</t>
  </si>
  <si>
    <t xml:space="preserve">Dias</t>
  </si>
  <si>
    <t xml:space="preserve">Custo de Venda</t>
  </si>
  <si>
    <t xml:space="preserve">IMPOSTOS DESTACADOS POR SERVIÇOS</t>
  </si>
  <si>
    <t xml:space="preserve">Venda Unit</t>
  </si>
  <si>
    <t xml:space="preserve">Total</t>
  </si>
  <si>
    <t xml:space="preserve">Custo</t>
  </si>
  <si>
    <t xml:space="preserve">Serviço</t>
  </si>
  <si>
    <t xml:space="preserve">INTERNACIONAL</t>
  </si>
  <si>
    <t xml:space="preserve">HOTEL</t>
  </si>
  <si>
    <t xml:space="preserve">BROKER</t>
  </si>
  <si>
    <t xml:space="preserve">TRIVAGO</t>
  </si>
  <si>
    <t xml:space="preserve">HTL</t>
  </si>
  <si>
    <t xml:space="preserve">Omnibess</t>
  </si>
  <si>
    <t xml:space="preserve">HOTEL NACIONAL 1 </t>
  </si>
  <si>
    <t xml:space="preserve">Hotel</t>
  </si>
  <si>
    <t xml:space="preserve">Regime</t>
  </si>
  <si>
    <t xml:space="preserve">Proposito</t>
  </si>
  <si>
    <t xml:space="preserve">CAT.</t>
  </si>
  <si>
    <t xml:space="preserve">APTO</t>
  </si>
  <si>
    <t xml:space="preserve">IN</t>
  </si>
  <si>
    <t xml:space="preserve">OUT</t>
  </si>
  <si>
    <t xml:space="preserve">NTS</t>
  </si>
  <si>
    <t xml:space="preserve">Comissão</t>
  </si>
  <si>
    <t xml:space="preserve">Valor de custo</t>
  </si>
  <si>
    <t xml:space="preserve">Proposta Recebida</t>
  </si>
  <si>
    <t xml:space="preserve">Comparativo </t>
  </si>
  <si>
    <t xml:space="preserve">Informações adicionais</t>
  </si>
  <si>
    <t xml:space="preserve">Unidade</t>
  </si>
  <si>
    <t xml:space="preserve">Custo TTL</t>
  </si>
  <si>
    <t xml:space="preserve">Omnibess </t>
  </si>
  <si>
    <t xml:space="preserve">Servico</t>
  </si>
  <si>
    <t xml:space="preserve">4BTS </t>
  </si>
  <si>
    <t xml:space="preserve">Pensão Completa</t>
  </si>
  <si>
    <t xml:space="preserve">Massagem</t>
  </si>
  <si>
    <t xml:space="preserve">ROH</t>
  </si>
  <si>
    <t xml:space="preserve">TWN</t>
  </si>
  <si>
    <t xml:space="preserve">Moeda Utilizada</t>
  </si>
  <si>
    <t xml:space="preserve">Bedsonline</t>
  </si>
  <si>
    <t xml:space="preserve">Dólar</t>
  </si>
  <si>
    <t xml:space="preserve">Nota Fiscal</t>
  </si>
  <si>
    <t xml:space="preserve">Não</t>
  </si>
  <si>
    <t xml:space="preserve">Diária Média:</t>
  </si>
  <si>
    <t xml:space="preserve"># Aptos</t>
  </si>
  <si>
    <t xml:space="preserve">Total Venda:</t>
  </si>
  <si>
    <t xml:space="preserve">Total Custo:</t>
  </si>
  <si>
    <t xml:space="preserve">Média %</t>
  </si>
  <si>
    <t xml:space="preserve">ISS CLIENTE</t>
  </si>
  <si>
    <t xml:space="preserve">ISS CUSTO</t>
  </si>
  <si>
    <t xml:space="preserve">SERV CLIENTE</t>
  </si>
  <si>
    <t xml:space="preserve">SERV CUSTO</t>
  </si>
  <si>
    <t xml:space="preserve">IVA CLIENTE</t>
  </si>
  <si>
    <t xml:space="preserve">IVA CUSTO</t>
  </si>
  <si>
    <t xml:space="preserve">TOTAL TAXAS</t>
  </si>
  <si>
    <t xml:space="preserve">TOTAL TAXAS CLIENTES</t>
  </si>
  <si>
    <t xml:space="preserve">OBSERVAÇÃO INTERNA:</t>
  </si>
  <si>
    <t xml:space="preserve">OBSERVAÇÃO CLIENTE:</t>
  </si>
  <si>
    <t xml:space="preserve">Venda</t>
  </si>
  <si>
    <t xml:space="preserve">Custo:</t>
  </si>
  <si>
    <t xml:space="preserve">HOTEL NACIONAL 2</t>
  </si>
  <si>
    <t xml:space="preserve">Reais</t>
  </si>
  <si>
    <t xml:space="preserve">HOTEL NACIONAL 3</t>
  </si>
  <si>
    <t xml:space="preserve">?</t>
  </si>
  <si>
    <t xml:space="preserve">HOTEL NACIONAL 4</t>
  </si>
  <si>
    <t xml:space="preserve">HOTEL NACIONAL 5</t>
  </si>
  <si>
    <t xml:space="preserve">HOTEL INTER 11 </t>
  </si>
  <si>
    <t xml:space="preserve">HOTEL INTER 12</t>
  </si>
  <si>
    <t xml:space="preserve">HOTEL INTER 13</t>
  </si>
  <si>
    <t xml:space="preserve">HOTEL INTER 14</t>
  </si>
  <si>
    <t xml:space="preserve">HOTEL INTER 15</t>
  </si>
  <si>
    <t xml:space="preserve">TOTAL TAXAS CUSTO</t>
  </si>
  <si>
    <t xml:space="preserve">HOTEL NACIONAL 1</t>
  </si>
  <si>
    <t xml:space="preserve">ALIMENTOS &amp; BEBIDAS</t>
  </si>
  <si>
    <t xml:space="preserve">Hoteis</t>
  </si>
  <si>
    <t xml:space="preserve">Tipo Serviço</t>
  </si>
  <si>
    <t xml:space="preserve">Local</t>
  </si>
  <si>
    <t xml:space="preserve">De</t>
  </si>
  <si>
    <t xml:space="preserve">Ate</t>
  </si>
  <si>
    <t xml:space="preserve">Qty</t>
  </si>
  <si>
    <t xml:space="preserve">MKUP</t>
  </si>
  <si>
    <t xml:space="preserve">Extras</t>
  </si>
  <si>
    <t xml:space="preserve">Ossa Associados</t>
  </si>
  <si>
    <t xml:space="preserve">Almoço</t>
  </si>
  <si>
    <t xml:space="preserve">Restaurante</t>
  </si>
  <si>
    <t xml:space="preserve">Yes</t>
  </si>
  <si>
    <t xml:space="preserve">No</t>
  </si>
  <si>
    <t xml:space="preserve">Total de Refeições</t>
  </si>
  <si>
    <t xml:space="preserve">Preço Medio</t>
  </si>
  <si>
    <t xml:space="preserve">IVA CLEINTE</t>
  </si>
  <si>
    <t xml:space="preserve">Teste do cliente</t>
  </si>
  <si>
    <t xml:space="preserve">HOTEL  INTER 11</t>
  </si>
  <si>
    <t xml:space="preserve">Euros</t>
  </si>
  <si>
    <t xml:space="preserve">SALÕES &amp; EVENTOS</t>
  </si>
  <si>
    <t xml:space="preserve">Nome Salão</t>
  </si>
  <si>
    <t xml:space="preserve">M2</t>
  </si>
  <si>
    <t xml:space="preserve"># PAX</t>
  </si>
  <si>
    <t xml:space="preserve">Até</t>
  </si>
  <si>
    <t xml:space="preserve">Valor de venda</t>
  </si>
  <si>
    <t xml:space="preserve">Valores de Custo</t>
  </si>
  <si>
    <t xml:space="preserve">PROPOSTAS RECEBIDAS</t>
  </si>
  <si>
    <t xml:space="preserve">Venda Unid.</t>
  </si>
  <si>
    <t xml:space="preserve">Custo Unid.</t>
  </si>
  <si>
    <t xml:space="preserve">Custo Total</t>
  </si>
  <si>
    <t xml:space="preserve">Coffe Break</t>
  </si>
  <si>
    <t xml:space="preserve">Refeições</t>
  </si>
  <si>
    <t xml:space="preserve">tes</t>
  </si>
  <si>
    <t xml:space="preserve">Sim</t>
  </si>
  <si>
    <t xml:space="preserve">Total Venda</t>
  </si>
  <si>
    <t xml:space="preserve">Margem Media</t>
  </si>
  <si>
    <t xml:space="preserve">Venda:</t>
  </si>
  <si>
    <t xml:space="preserve">HOTAL NACIONAL 3</t>
  </si>
  <si>
    <t xml:space="preserve">Área do Loft exclusiva para a seleção.....Salão do equipamento concedido como cortesia</t>
  </si>
  <si>
    <t xml:space="preserve">HOTEL  INTER 13</t>
  </si>
  <si>
    <t xml:space="preserve">Finalidade</t>
  </si>
  <si>
    <t xml:space="preserve">INFORMAÇÕES ADICIONAIS:</t>
  </si>
  <si>
    <t xml:space="preserve">Unidade utilizada</t>
  </si>
  <si>
    <t xml:space="preserve">Medida</t>
  </si>
  <si>
    <t xml:space="preserve">#PAX</t>
  </si>
  <si>
    <t xml:space="preserve">Frequência</t>
  </si>
  <si>
    <t xml:space="preserve">Valores de venda</t>
  </si>
  <si>
    <t xml:space="preserve">Valor es do Custo</t>
  </si>
  <si>
    <t xml:space="preserve">Informações          adicionais</t>
  </si>
  <si>
    <t xml:space="preserve">Gelo</t>
  </si>
  <si>
    <t xml:space="preserve">Kilo</t>
  </si>
  <si>
    <t xml:space="preserve">trdstrd</t>
  </si>
  <si>
    <t xml:space="preserve">Por Hora</t>
  </si>
  <si>
    <t xml:space="preserve">TTL Venda</t>
  </si>
  <si>
    <t xml:space="preserve">TTL Custo</t>
  </si>
  <si>
    <t xml:space="preserve">Margem Média</t>
  </si>
  <si>
    <t xml:space="preserve">OBERVAÇÃO CLIENTE:</t>
  </si>
  <si>
    <t xml:space="preserve">Proposta           Recebida</t>
  </si>
  <si>
    <t xml:space="preserve">Informações     adicionais</t>
  </si>
  <si>
    <t xml:space="preserve">HOTEL INTER 11</t>
  </si>
  <si>
    <t xml:space="preserve">HOTEL INTER 2</t>
  </si>
  <si>
    <t xml:space="preserve">HOTEL INTER 3</t>
  </si>
  <si>
    <t xml:space="preserve">INFORMAÇÕES ADCIONAIS:</t>
  </si>
  <si>
    <t xml:space="preserve">Pedido de Orçamento para Hotel</t>
  </si>
  <si>
    <t xml:space="preserve">Hospedagem</t>
  </si>
  <si>
    <t xml:space="preserve">SELECIONAR HOTEL</t>
  </si>
  <si>
    <t xml:space="preserve">Com.</t>
  </si>
  <si>
    <t xml:space="preserve">Diarias</t>
  </si>
  <si>
    <t xml:space="preserve">OBS:</t>
  </si>
  <si>
    <t xml:space="preserve">TAXA DE HOSPEDAGEM:</t>
  </si>
  <si>
    <t xml:space="preserve">INFORMAÇÕES ADICIONAIS</t>
  </si>
  <si>
    <t xml:space="preserve">PRECISAMOS </t>
  </si>
  <si>
    <t xml:space="preserve">Observação:</t>
  </si>
  <si>
    <t xml:space="preserve">Taxas Hospedagem</t>
  </si>
  <si>
    <t xml:space="preserve">TAXA DE ISS:</t>
  </si>
  <si>
    <t xml:space="preserve">PLANTAS DOS ANDARES</t>
  </si>
  <si>
    <t xml:space="preserve">Nos Precisamos:</t>
  </si>
  <si>
    <t xml:space="preserve">TAXA DE SERVIÇO:</t>
  </si>
  <si>
    <t xml:space="preserve">Andar Privativo</t>
  </si>
  <si>
    <t xml:space="preserve">NOMES NAS PORTAS</t>
  </si>
  <si>
    <t xml:space="preserve">Nós enviaremos:</t>
  </si>
  <si>
    <t xml:space="preserve">TAXA IVA:</t>
  </si>
  <si>
    <t xml:space="preserve">Rooming List</t>
  </si>
  <si>
    <t xml:space="preserve">ANDAR PRIVATIVO</t>
  </si>
  <si>
    <t xml:space="preserve">Note 1.1</t>
  </si>
  <si>
    <t xml:space="preserve">1. ALIMENTOS E BEBIDAS</t>
  </si>
  <si>
    <t xml:space="preserve">Alimentos &amp; Bebidas</t>
  </si>
  <si>
    <t xml:space="preserve">Valor por Refeição</t>
  </si>
  <si>
    <t xml:space="preserve">Valor</t>
  </si>
  <si>
    <t xml:space="preserve">TAXA DE A&amp;B:</t>
  </si>
  <si>
    <t xml:space="preserve">MENU ESPECIAL</t>
  </si>
  <si>
    <t xml:space="preserve">SERVIÇO BUFFET</t>
  </si>
  <si>
    <t xml:space="preserve">HORÁRIO DESEJADO</t>
  </si>
  <si>
    <t xml:space="preserve">Note 1.2</t>
  </si>
  <si>
    <t xml:space="preserve">SALÕES</t>
  </si>
  <si>
    <t xml:space="preserve">NOME</t>
  </si>
  <si>
    <t xml:space="preserve">FINALIDADE</t>
  </si>
  <si>
    <t xml:space="preserve">SALA PRIVATIVA</t>
  </si>
  <si>
    <t xml:space="preserve">PLANTA DOS SALÕES</t>
  </si>
  <si>
    <t xml:space="preserve">ADICIONAIS</t>
  </si>
  <si>
    <t xml:space="preserve">SERVIÇO</t>
  </si>
  <si>
    <t xml:space="preserve">MEDIDA</t>
  </si>
  <si>
    <t xml:space="preserve">FREQUENCIA</t>
  </si>
  <si>
    <t xml:space="preserve">Avenida das Americas, 3434 - Bloco 5 - Grupo 520</t>
  </si>
  <si>
    <t xml:space="preserve">www.4BTS.com.br</t>
  </si>
  <si>
    <t xml:space="preserve">Barra da Tijuca - Rio de Janeiro - 22.640-102</t>
  </si>
  <si>
    <t xml:space="preserve">Tel.: (+55 21) 2025-7900 </t>
  </si>
  <si>
    <t xml:space="preserve">Cat. Apto</t>
  </si>
  <si>
    <t xml:space="preserve">Tipo Apto</t>
  </si>
  <si>
    <t xml:space="preserve">Out</t>
  </si>
  <si>
    <t xml:space="preserve">Qtd</t>
  </si>
  <si>
    <t xml:space="preserve">Diárias</t>
  </si>
  <si>
    <t xml:space="preserve">Taxas</t>
  </si>
  <si>
    <t xml:space="preserve">TTL com Taxa</t>
  </si>
  <si>
    <t xml:space="preserve">Sem Taxas</t>
  </si>
  <si>
    <t xml:space="preserve">Comentarios:</t>
  </si>
  <si>
    <t xml:space="preserve">Refeição</t>
  </si>
  <si>
    <t xml:space="preserve">A&amp;B</t>
  </si>
  <si>
    <t xml:space="preserve">Preço Medio por Refeição</t>
  </si>
  <si>
    <t xml:space="preserve">Salões &amp; Eventos</t>
  </si>
  <si>
    <t xml:space="preserve">Nome </t>
  </si>
  <si>
    <t xml:space="preserve">Quant</t>
  </si>
  <si>
    <t xml:space="preserve">Salões</t>
  </si>
  <si>
    <t xml:space="preserve">Diária Média dos Salões</t>
  </si>
  <si>
    <t xml:space="preserve">Diárias de Salões </t>
  </si>
  <si>
    <t xml:space="preserve">Measure</t>
  </si>
  <si>
    <t xml:space="preserve">Início do Serviço</t>
  </si>
  <si>
    <t xml:space="preserve"># Pax</t>
  </si>
  <si>
    <t xml:space="preserve">Valor com Taxa</t>
  </si>
  <si>
    <t xml:space="preserve">Valor médio</t>
  </si>
  <si>
    <t xml:space="preserve">Resumo da Poposta</t>
  </si>
  <si>
    <t xml:space="preserve">Moeda:</t>
  </si>
  <si>
    <t xml:space="preserve">Serviços</t>
  </si>
  <si>
    <t xml:space="preserve">Totais de </t>
  </si>
  <si>
    <t xml:space="preserve">Total do Pedido</t>
  </si>
  <si>
    <t xml:space="preserve">Rooms Night</t>
  </si>
  <si>
    <t xml:space="preserve">Salões e Eventos</t>
  </si>
  <si>
    <t xml:space="preserve">Serviços e Areas</t>
  </si>
  <si>
    <t xml:space="preserve">Outros</t>
  </si>
  <si>
    <t xml:space="preserve">IOF</t>
  </si>
  <si>
    <t xml:space="preserve">Taxa Serviço 4BTS</t>
  </si>
  <si>
    <t xml:space="preserve">Cambio</t>
  </si>
  <si>
    <t xml:space="preserve">Valor Total</t>
  </si>
  <si>
    <t xml:space="preserve">________________________________________________________________</t>
  </si>
  <si>
    <t xml:space="preserve">____________________________________</t>
  </si>
  <si>
    <t xml:space="preserve">Autorizado por</t>
  </si>
  <si>
    <t xml:space="preserve">Data da autorização</t>
  </si>
  <si>
    <t xml:space="preserve">     Avenida das Americas, 3434 - Bloco 5 - Grupo 520</t>
  </si>
  <si>
    <t xml:space="preserve">     Barra da Tijuca - Rio de Janeiro - 22.640-102</t>
  </si>
  <si>
    <t xml:space="preserve">Tel.: (+55 21) 2025-7900 /  (+55 11) 98216-2717</t>
  </si>
  <si>
    <t xml:space="preserve">Selecionar</t>
  </si>
  <si>
    <t xml:space="preserve">Email</t>
  </si>
  <si>
    <t xml:space="preserve">Comentários:</t>
  </si>
  <si>
    <t xml:space="preserve">Metragem</t>
  </si>
  <si>
    <t xml:space="preserve">PRAZO:</t>
  </si>
  <si>
    <t xml:space="preserve">Tel.: (+55 21) 2025-7900</t>
  </si>
  <si>
    <t xml:space="preserve">Transportes Terrestres Nacional</t>
  </si>
  <si>
    <t xml:space="preserve">Transportes Terrestres Internacional</t>
  </si>
  <si>
    <t xml:space="preserve">Modelo Uso</t>
  </si>
  <si>
    <t xml:space="preserve">Marcas</t>
  </si>
  <si>
    <t xml:space="preserve">Proposta</t>
  </si>
  <si>
    <t xml:space="preserve">VEICULOS</t>
  </si>
  <si>
    <t xml:space="preserve">Media %</t>
  </si>
  <si>
    <t xml:space="preserve">Observação Interna:</t>
  </si>
  <si>
    <t xml:space="preserve">testando 1 2 3</t>
  </si>
  <si>
    <t xml:space="preserve">Observação Cliente:</t>
  </si>
  <si>
    <t xml:space="preserve">testando</t>
  </si>
  <si>
    <t xml:space="preserve">TOTAL VENDA:</t>
  </si>
  <si>
    <t xml:space="preserve">TOTAL CUSTO:</t>
  </si>
  <si>
    <t xml:space="preserve">Solicitação de Preços para Transporte Terrestre</t>
  </si>
  <si>
    <t xml:space="preserve">Qual fornecedor?</t>
  </si>
  <si>
    <t xml:space="preserve">Veículo</t>
  </si>
  <si>
    <t xml:space="preserve">Modelo</t>
  </si>
  <si>
    <t xml:space="preserve">Tarifas</t>
  </si>
  <si>
    <t xml:space="preserve">Observações</t>
  </si>
  <si>
    <t xml:space="preserve">Taxa de Serviço</t>
  </si>
  <si>
    <t xml:space="preserve">KM extra</t>
  </si>
  <si>
    <t xml:space="preserve">Hora extra</t>
  </si>
  <si>
    <t xml:space="preserve">Ano Fabricação</t>
  </si>
  <si>
    <t xml:space="preserve">Nome do Motorista</t>
  </si>
  <si>
    <t xml:space="preserve">Fotos dos veículos</t>
  </si>
  <si>
    <t xml:space="preserve">Telefone do motorista</t>
  </si>
  <si>
    <t xml:space="preserve">NOTAS:</t>
  </si>
  <si>
    <t xml:space="preserve">SELECIONAR</t>
  </si>
  <si>
    <t xml:space="preserve">Pedido Aéreo de Grupo</t>
  </si>
  <si>
    <t xml:space="preserve">REFERENCIA: 4BTF-</t>
  </si>
  <si>
    <t xml:space="preserve">RESERVA</t>
  </si>
  <si>
    <t xml:space="preserve">Prazo:</t>
  </si>
  <si>
    <t xml:space="preserve">RAV</t>
  </si>
  <si>
    <t xml:space="preserve">Comparativo</t>
  </si>
  <si>
    <t xml:space="preserve">CIA</t>
  </si>
  <si>
    <t xml:space="preserve">VOO</t>
  </si>
  <si>
    <t xml:space="preserve">CLASSE</t>
  </si>
  <si>
    <t xml:space="preserve">DATA</t>
  </si>
  <si>
    <t xml:space="preserve">Para</t>
  </si>
  <si>
    <t xml:space="preserve">Saida</t>
  </si>
  <si>
    <t xml:space="preserve">Chegada</t>
  </si>
  <si>
    <t xml:space="preserve">Nomes</t>
  </si>
  <si>
    <t xml:space="preserve">OS</t>
  </si>
  <si>
    <t xml:space="preserve">Tarifa NET</t>
  </si>
  <si>
    <t xml:space="preserve">MKup</t>
  </si>
  <si>
    <t xml:space="preserve">Taxa de Embarque</t>
  </si>
  <si>
    <t xml:space="preserve">Taxa DU</t>
  </si>
  <si>
    <t xml:space="preserve">Total a pagar</t>
  </si>
  <si>
    <t xml:space="preserve">Lucro</t>
  </si>
  <si>
    <t xml:space="preserve">Taxa 4BTS</t>
  </si>
  <si>
    <t xml:space="preserve">Valor Venda</t>
  </si>
  <si>
    <t xml:space="preserve">Tarifa de grupo </t>
  </si>
  <si>
    <t xml:space="preserve">Tarifa Decolar</t>
  </si>
  <si>
    <t xml:space="preserve">Tarifa Expedia </t>
  </si>
  <si>
    <t xml:space="preserve">AF</t>
  </si>
  <si>
    <t xml:space="preserve">Y</t>
  </si>
  <si>
    <t xml:space="preserve">Gru</t>
  </si>
  <si>
    <t xml:space="preserve">Par</t>
  </si>
  <si>
    <t xml:space="preserve">Douglas Presto</t>
  </si>
  <si>
    <t xml:space="preserve">Adir Malagueta</t>
  </si>
  <si>
    <t xml:space="preserve">Thiago Bouça</t>
  </si>
  <si>
    <t xml:space="preserve">TOTAL DE PASSAGEIROS</t>
  </si>
  <si>
    <t xml:space="preserve">Cambio IATA</t>
  </si>
  <si>
    <t xml:space="preserve">Tx Bem.</t>
  </si>
  <si>
    <t xml:space="preserve">Taxa Emissão</t>
  </si>
  <si>
    <t xml:space="preserve">Tx 4BTS Total </t>
  </si>
  <si>
    <t xml:space="preserve">Total da Venda</t>
  </si>
  <si>
    <t xml:space="preserve">Total Resultado</t>
  </si>
  <si>
    <t xml:space="preserve">TARIFA</t>
  </si>
  <si>
    <t xml:space="preserve">Obs:</t>
  </si>
  <si>
    <t xml:space="preserve">Taxs</t>
  </si>
  <si>
    <t xml:space="preserve">Consuelo Burgos</t>
  </si>
  <si>
    <t xml:space="preserve">Cristiane Burlamaqui</t>
  </si>
  <si>
    <t xml:space="preserve">Wallace Camargo</t>
  </si>
  <si>
    <t xml:space="preserve">Amir Lopes</t>
  </si>
  <si>
    <t xml:space="preserve">Deborah Tavares</t>
  </si>
  <si>
    <t xml:space="preserve">Nathalia Baptista</t>
  </si>
  <si>
    <t xml:space="preserve">Jorge Odemir</t>
  </si>
  <si>
    <t xml:space="preserve">af</t>
  </si>
  <si>
    <t xml:space="preserve">TBA</t>
  </si>
  <si>
    <t xml:space="preserve">tba2</t>
  </si>
  <si>
    <t xml:space="preserve">tba3</t>
  </si>
  <si>
    <t xml:space="preserve">tba4</t>
  </si>
  <si>
    <t xml:space="preserve">tba5</t>
  </si>
  <si>
    <t xml:space="preserve">tba6</t>
  </si>
  <si>
    <t xml:space="preserve">tba7</t>
  </si>
  <si>
    <t xml:space="preserve">Proposta de Passagens Aéreas de Grupo</t>
  </si>
  <si>
    <t xml:space="preserve">CLAS</t>
  </si>
  <si>
    <t xml:space="preserve">Chega</t>
  </si>
  <si>
    <t xml:space="preserve"># Paxs </t>
  </si>
  <si>
    <t xml:space="preserve">Tarifa</t>
  </si>
  <si>
    <t xml:space="preserve">Tarifa  taxas</t>
  </si>
  <si>
    <t xml:space="preserve">Tarifa + taxas</t>
  </si>
  <si>
    <t xml:space="preserve">Transporte Terrestre</t>
  </si>
  <si>
    <t xml:space="preserve">Selecionar fornecedor</t>
  </si>
  <si>
    <t xml:space="preserve">Obs</t>
  </si>
  <si>
    <t xml:space="preserve">Marca</t>
  </si>
  <si>
    <t xml:space="preserve">Total de taxas</t>
  </si>
  <si>
    <t xml:space="preserve">Preço Médio</t>
  </si>
  <si>
    <t xml:space="preserve">Transporte</t>
  </si>
  <si>
    <t xml:space="preserve">                                                                             Autorizado por</t>
  </si>
  <si>
    <t xml:space="preserve">Evento:</t>
  </si>
  <si>
    <t xml:space="preserve">Enviado Faturamento</t>
  </si>
  <si>
    <t xml:space="preserve">Data:</t>
  </si>
  <si>
    <t xml:space="preserve">Base de Pax</t>
  </si>
  <si>
    <t xml:space="preserve">Recebido Cliente</t>
  </si>
  <si>
    <t xml:space="preserve">Câmbio:</t>
  </si>
  <si>
    <t xml:space="preserve">Divisão</t>
  </si>
  <si>
    <t xml:space="preserve">Centro Custo Cliente</t>
  </si>
  <si>
    <t xml:space="preserve">Solicitante</t>
  </si>
  <si>
    <t xml:space="preserve">1 - HOSPEDAGEM</t>
  </si>
  <si>
    <t xml:space="preserve">Cat.</t>
  </si>
  <si>
    <t xml:space="preserve">Aptos</t>
  </si>
  <si>
    <t xml:space="preserve">Check In</t>
  </si>
  <si>
    <t xml:space="preserve">Check Out</t>
  </si>
  <si>
    <t xml:space="preserve">Comiss.</t>
  </si>
  <si>
    <t xml:space="preserve">Total Room Nights</t>
  </si>
  <si>
    <t xml:space="preserve">DIÁRIA MÉDIA</t>
  </si>
  <si>
    <t xml:space="preserve">EMITIR NOTA FISCAL?</t>
  </si>
  <si>
    <t xml:space="preserve">MOEDA</t>
  </si>
  <si>
    <t xml:space="preserve"> </t>
  </si>
  <si>
    <t xml:space="preserve">OBSERVAÇÕES INTERNA:</t>
  </si>
  <si>
    <t xml:space="preserve">IMPOSTOS CLIENTE</t>
  </si>
  <si>
    <t xml:space="preserve">IMPOSTOS A PAGAR</t>
  </si>
  <si>
    <t xml:space="preserve">COMISSÃO</t>
  </si>
  <si>
    <t xml:space="preserve">TOTAL DE VENDA</t>
  </si>
  <si>
    <t xml:space="preserve">TOTAL A PAGAR</t>
  </si>
  <si>
    <t xml:space="preserve">LUCRO TOTAL</t>
  </si>
  <si>
    <t xml:space="preserve">ISS %</t>
  </si>
  <si>
    <t xml:space="preserve">TAXA DE SERVIÇO</t>
  </si>
  <si>
    <t xml:space="preserve">TAXA 4BTS</t>
  </si>
  <si>
    <t xml:space="preserve">TOTAL COM TAXAS &amp; IMPOSTOS</t>
  </si>
  <si>
    <t xml:space="preserve">COMISSÃO &amp; TAXAS INCLUSAS</t>
  </si>
  <si>
    <t xml:space="preserve">2 - SALÕES E EVENTOS</t>
  </si>
  <si>
    <t xml:space="preserve">Nome da Sala</t>
  </si>
  <si>
    <t xml:space="preserve">Comis.</t>
  </si>
  <si>
    <t xml:space="preserve">QUANTIDADE</t>
  </si>
  <si>
    <t xml:space="preserve">3 - ALIMENTOS &amp; BEBIDAS</t>
  </si>
  <si>
    <t xml:space="preserve">City</t>
  </si>
  <si>
    <t xml:space="preserve">VALOR MÉDIO</t>
  </si>
  <si>
    <t xml:space="preserve">4 - ADICIONAIS</t>
  </si>
  <si>
    <t xml:space="preserve">SELECIONAR FORNECEDOR</t>
  </si>
  <si>
    <t xml:space="preserve">.</t>
  </si>
  <si>
    <t xml:space="preserve">Veiculo</t>
  </si>
  <si>
    <t xml:space="preserve">Resumo </t>
  </si>
  <si>
    <t xml:space="preserve">Impostos</t>
  </si>
  <si>
    <t xml:space="preserve">Custos</t>
  </si>
  <si>
    <t xml:space="preserve">Total de Hospedagem</t>
  </si>
  <si>
    <t xml:space="preserve">Total de Salões/ Eventos</t>
  </si>
  <si>
    <t xml:space="preserve">Total de Alimentos &amp; Bebidas</t>
  </si>
  <si>
    <t xml:space="preserve">TOTAL CLIENTE</t>
  </si>
  <si>
    <t xml:space="preserve">Despesas Operacionais - Administrativas e Financeiras - (Informe os Campos em Branco)</t>
  </si>
  <si>
    <t xml:space="preserve">Produto</t>
  </si>
  <si>
    <t xml:space="preserve">Aprovado Por</t>
  </si>
  <si>
    <t xml:space="preserve"># Dias</t>
  </si>
  <si>
    <t xml:space="preserve">BSB</t>
  </si>
  <si>
    <t xml:space="preserve">Kelvim</t>
  </si>
  <si>
    <t xml:space="preserve">5BTS</t>
  </si>
  <si>
    <t xml:space="preserve">Taxa Serviço</t>
  </si>
  <si>
    <t xml:space="preserve">TOTAL DE GASTO</t>
  </si>
  <si>
    <t xml:space="preserve">Veículo2</t>
  </si>
  <si>
    <t xml:space="preserve">Fabricação</t>
  </si>
  <si>
    <t xml:space="preserve">Capacidade</t>
  </si>
  <si>
    <t xml:space="preserve">DATAS</t>
  </si>
  <si>
    <t xml:space="preserve">iof</t>
  </si>
  <si>
    <t xml:space="preserve">ALIMENTOS E BEBIDAS</t>
  </si>
  <si>
    <t xml:space="preserve">Perguntas</t>
  </si>
  <si>
    <t xml:space="preserve">Transportation</t>
  </si>
  <si>
    <t xml:space="preserve">Cadastro</t>
  </si>
  <si>
    <t xml:space="preserve">Descrição</t>
  </si>
  <si>
    <t xml:space="preserve">Purpose</t>
  </si>
  <si>
    <t xml:space="preserve">VOLUME</t>
  </si>
  <si>
    <t xml:space="preserve">Frequencia</t>
  </si>
  <si>
    <t xml:space="preserve">Diversos</t>
  </si>
  <si>
    <t xml:space="preserve">Frigobar</t>
  </si>
  <si>
    <t xml:space="preserve">Andar</t>
  </si>
  <si>
    <t xml:space="preserve">Privado</t>
  </si>
  <si>
    <t xml:space="preserve">Mapa Andares</t>
  </si>
  <si>
    <t xml:space="preserve">Veiculos</t>
  </si>
  <si>
    <t xml:space="preserve">Modelos</t>
  </si>
  <si>
    <t xml:space="preserve">Marcas Preferidas</t>
  </si>
  <si>
    <t xml:space="preserve">Operadores</t>
  </si>
  <si>
    <t xml:space="preserve">Moedas</t>
  </si>
  <si>
    <t xml:space="preserve">CBF</t>
  </si>
  <si>
    <t xml:space="preserve">Opções</t>
  </si>
  <si>
    <t xml:space="preserve">Onibus</t>
  </si>
  <si>
    <t xml:space="preserve">Luxo</t>
  </si>
  <si>
    <t xml:space="preserve">Transfer in</t>
  </si>
  <si>
    <t xml:space="preserve">Mercedes</t>
  </si>
  <si>
    <t xml:space="preserve">Escolha um nome</t>
  </si>
  <si>
    <t xml:space="preserve">Escolha uma opção</t>
  </si>
  <si>
    <t xml:space="preserve">SPORTHUB</t>
  </si>
  <si>
    <t xml:space="preserve">BKF</t>
  </si>
  <si>
    <t xml:space="preserve">Cafe da Manhã</t>
  </si>
  <si>
    <t xml:space="preserve">Pernoite</t>
  </si>
  <si>
    <t xml:space="preserve">D LUXE </t>
  </si>
  <si>
    <t xml:space="preserve">SGL</t>
  </si>
  <si>
    <t xml:space="preserve">A&amp;B - INT.</t>
  </si>
  <si>
    <t xml:space="preserve">Pluraris</t>
  </si>
  <si>
    <t xml:space="preserve">Cafe Manhã</t>
  </si>
  <si>
    <t xml:space="preserve">Sala Privativa</t>
  </si>
  <si>
    <t xml:space="preserve">Salões de Eventos</t>
  </si>
  <si>
    <t xml:space="preserve">Reuniões</t>
  </si>
  <si>
    <t xml:space="preserve">Lavanderia</t>
  </si>
  <si>
    <t xml:space="preserve">Diário</t>
  </si>
  <si>
    <t xml:space="preserve">Vazio</t>
  </si>
  <si>
    <t xml:space="preserve">Baixo</t>
  </si>
  <si>
    <t xml:space="preserve">SIm</t>
  </si>
  <si>
    <t xml:space="preserve">Micro Onibus</t>
  </si>
  <si>
    <t xml:space="preserve">Passageiros</t>
  </si>
  <si>
    <t xml:space="preserve">Transfer out</t>
  </si>
  <si>
    <t xml:space="preserve">BMW</t>
  </si>
  <si>
    <t xml:space="preserve">Ossa</t>
  </si>
  <si>
    <t xml:space="preserve">Alessandra Fraga</t>
  </si>
  <si>
    <t xml:space="preserve">AED</t>
  </si>
  <si>
    <t xml:space="preserve">GEHAKA</t>
  </si>
  <si>
    <t xml:space="preserve">PC</t>
  </si>
  <si>
    <t xml:space="preserve">Convidado</t>
  </si>
  <si>
    <t xml:space="preserve">LUXO</t>
  </si>
  <si>
    <t xml:space="preserve">DBL</t>
  </si>
  <si>
    <t xml:space="preserve">A&amp;B-NAC</t>
  </si>
  <si>
    <t xml:space="preserve">Omnibees</t>
  </si>
  <si>
    <t xml:space="preserve">Aluguel de Equipamentos</t>
  </si>
  <si>
    <t xml:space="preserve">Conferência Imprensa</t>
  </si>
  <si>
    <t xml:space="preserve">Normal</t>
  </si>
  <si>
    <t xml:space="preserve">Alto</t>
  </si>
  <si>
    <t xml:space="preserve">Nao</t>
  </si>
  <si>
    <t xml:space="preserve">Van 15</t>
  </si>
  <si>
    <t xml:space="preserve">Carga</t>
  </si>
  <si>
    <t xml:space="preserve">City Tour</t>
  </si>
  <si>
    <t xml:space="preserve">LEXUS</t>
  </si>
  <si>
    <t xml:space="preserve">Pluralis</t>
  </si>
  <si>
    <t xml:space="preserve">DENTSU</t>
  </si>
  <si>
    <t xml:space="preserve">Trend</t>
  </si>
  <si>
    <t xml:space="preserve">MP</t>
  </si>
  <si>
    <t xml:space="preserve">Meia Pensão</t>
  </si>
  <si>
    <t xml:space="preserve">Hotel Beds</t>
  </si>
  <si>
    <t xml:space="preserve">Jantar</t>
  </si>
  <si>
    <t xml:space="preserve">Fora do Hotel</t>
  </si>
  <si>
    <t xml:space="preserve">Semanal</t>
  </si>
  <si>
    <t xml:space="preserve">Depois</t>
  </si>
  <si>
    <t xml:space="preserve">Só Agua</t>
  </si>
  <si>
    <t xml:space="preserve">Mini Van 7</t>
  </si>
  <si>
    <t xml:space="preserve">Executivo</t>
  </si>
  <si>
    <t xml:space="preserve">Dia de Jogo</t>
  </si>
  <si>
    <t xml:space="preserve">TOYOTA</t>
  </si>
  <si>
    <t xml:space="preserve">Unidas</t>
  </si>
  <si>
    <t xml:space="preserve">Igor Felix</t>
  </si>
  <si>
    <t xml:space="preserve">CORINTHIANS</t>
  </si>
  <si>
    <t xml:space="preserve">ALL</t>
  </si>
  <si>
    <t xml:space="preserve">All Inclusive</t>
  </si>
  <si>
    <t xml:space="preserve">Equipamentos</t>
  </si>
  <si>
    <t xml:space="preserve">STD</t>
  </si>
  <si>
    <t xml:space="preserve">TPL</t>
  </si>
  <si>
    <t xml:space="preserve">Lanche</t>
  </si>
  <si>
    <t xml:space="preserve">Area de Eventos</t>
  </si>
  <si>
    <t xml:space="preserve">Internet</t>
  </si>
  <si>
    <t xml:space="preserve">Exclusiva</t>
  </si>
  <si>
    <t xml:space="preserve">Up Load</t>
  </si>
  <si>
    <t xml:space="preserve">Turismo</t>
  </si>
  <si>
    <t xml:space="preserve">Solicitação</t>
  </si>
  <si>
    <t xml:space="preserve">Carro</t>
  </si>
  <si>
    <t xml:space="preserve">Importado</t>
  </si>
  <si>
    <t xml:space="preserve">Treino</t>
  </si>
  <si>
    <t xml:space="preserve">Indiferente</t>
  </si>
  <si>
    <t xml:space="preserve">Movida</t>
  </si>
  <si>
    <t xml:space="preserve">Bianca Telles</t>
  </si>
  <si>
    <t xml:space="preserve">Iene Japones</t>
  </si>
  <si>
    <t xml:space="preserve">OSSA</t>
  </si>
  <si>
    <t xml:space="preserve">ALB</t>
  </si>
  <si>
    <t xml:space="preserve">AIl + Bebidas</t>
  </si>
  <si>
    <t xml:space="preserve">Late Out</t>
  </si>
  <si>
    <t xml:space="preserve">SUITE  </t>
  </si>
  <si>
    <t xml:space="preserve">QDPL</t>
  </si>
  <si>
    <t xml:space="preserve">Ceia </t>
  </si>
  <si>
    <t xml:space="preserve">Sem definição</t>
  </si>
  <si>
    <t xml:space="preserve">Shows</t>
  </si>
  <si>
    <t xml:space="preserve">Evento</t>
  </si>
  <si>
    <t xml:space="preserve">Hora</t>
  </si>
  <si>
    <t xml:space="preserve">Down Load</t>
  </si>
  <si>
    <t xml:space="preserve">Outras</t>
  </si>
  <si>
    <t xml:space="preserve">Anexo</t>
  </si>
  <si>
    <t xml:space="preserve">Caminhão</t>
  </si>
  <si>
    <t xml:space="preserve">até 2 Ton</t>
  </si>
  <si>
    <t xml:space="preserve">Dia Todo (8h)</t>
  </si>
  <si>
    <t xml:space="preserve">4BTS USA</t>
  </si>
  <si>
    <t xml:space="preserve">Libras</t>
  </si>
  <si>
    <t xml:space="preserve">NO</t>
  </si>
  <si>
    <t xml:space="preserve">Nada</t>
  </si>
  <si>
    <t xml:space="preserve">Early In</t>
  </si>
  <si>
    <t xml:space="preserve">SUITE JR</t>
  </si>
  <si>
    <t xml:space="preserve">Cartão Crédito</t>
  </si>
  <si>
    <t xml:space="preserve">Lanche Box</t>
  </si>
  <si>
    <t xml:space="preserve">No Andar </t>
  </si>
  <si>
    <t xml:space="preserve">Big Screen TV</t>
  </si>
  <si>
    <t xml:space="preserve">Preleção</t>
  </si>
  <si>
    <t xml:space="preserve">Segurança</t>
  </si>
  <si>
    <t xml:space="preserve">MHZ</t>
  </si>
  <si>
    <t xml:space="preserve">Regular</t>
  </si>
  <si>
    <t xml:space="preserve">Ate 5 TON</t>
  </si>
  <si>
    <t xml:space="preserve">1/2 Dia (4H)</t>
  </si>
  <si>
    <t xml:space="preserve">4BTS EUR</t>
  </si>
  <si>
    <t xml:space="preserve">Peso Argentino</t>
  </si>
  <si>
    <t xml:space="preserve">Rezar</t>
  </si>
  <si>
    <t xml:space="preserve">SUP</t>
  </si>
  <si>
    <t xml:space="preserve">SUITE JR </t>
  </si>
  <si>
    <t xml:space="preserve">Lanche Especial</t>
  </si>
  <si>
    <t xml:space="preserve">Projector TV</t>
  </si>
  <si>
    <t xml:space="preserve">Dia Todo (10h)</t>
  </si>
  <si>
    <t xml:space="preserve">CATAR</t>
  </si>
  <si>
    <t xml:space="preserve">Peso Colombiano</t>
  </si>
  <si>
    <t xml:space="preserve">Day use</t>
  </si>
  <si>
    <t xml:space="preserve">FIT</t>
  </si>
  <si>
    <t xml:space="preserve">Led TV</t>
  </si>
  <si>
    <t xml:space="preserve">Patrocinador</t>
  </si>
  <si>
    <t xml:space="preserve">Master </t>
  </si>
  <si>
    <t xml:space="preserve">Rial Catariano</t>
  </si>
  <si>
    <t xml:space="preserve">Cooffe Break</t>
  </si>
  <si>
    <t xml:space="preserve">Que Taxa?</t>
  </si>
  <si>
    <t xml:space="preserve">Transmais</t>
  </si>
  <si>
    <t xml:space="preserve">Garçons</t>
  </si>
  <si>
    <t xml:space="preserve">APROVADO DOUGLAS</t>
  </si>
  <si>
    <t xml:space="preserve">APROVADO PRISCILA</t>
  </si>
  <si>
    <t xml:space="preserve">Priscila Almeida</t>
  </si>
  <si>
    <t xml:space="preserve">Taiane Alcantara</t>
  </si>
  <si>
    <t xml:space="preserve">Eventos</t>
  </si>
  <si>
    <t xml:space="preserve">Corporativo</t>
  </si>
  <si>
    <t xml:space="preserve">Automobilismo</t>
  </si>
  <si>
    <t xml:space="preserve">Grupos</t>
  </si>
  <si>
    <t xml:space="preserve">69.215.0001 - CORPORATIVO CBF</t>
  </si>
  <si>
    <t xml:space="preserve">Accomodation</t>
  </si>
  <si>
    <t xml:space="preserve">Pedido HTL</t>
  </si>
  <si>
    <t xml:space="preserve">69.215.0002 - EVENTOS CBF</t>
  </si>
  <si>
    <t xml:space="preserve">Included</t>
  </si>
  <si>
    <t xml:space="preserve">Volume</t>
  </si>
  <si>
    <t xml:space="preserve">69.215.0003 - IMPRENSA - JOGOS SELEÇÃO BRASILEIRA CBF</t>
  </si>
  <si>
    <t xml:space="preserve">Buses</t>
  </si>
  <si>
    <t xml:space="preserve">De Lux</t>
  </si>
  <si>
    <t xml:space="preserve">69.215.0007 - INFRA / AREA MÉDICA CBF</t>
  </si>
  <si>
    <t xml:space="preserve">Onminibees</t>
  </si>
  <si>
    <t xml:space="preserve">Breakfast</t>
  </si>
  <si>
    <t xml:space="preserve">Overnight</t>
  </si>
  <si>
    <t xml:space="preserve">D Luxe</t>
  </si>
  <si>
    <t xml:space="preserve">Private Room</t>
  </si>
  <si>
    <t xml:space="preserve">Events Area</t>
  </si>
  <si>
    <t xml:space="preserve">Meeting</t>
  </si>
  <si>
    <t xml:space="preserve">Laundry</t>
  </si>
  <si>
    <t xml:space="preserve">Daily</t>
  </si>
  <si>
    <t xml:space="preserve">City Tax</t>
  </si>
  <si>
    <t xml:space="preserve">Empty</t>
  </si>
  <si>
    <t xml:space="preserve">Low</t>
  </si>
  <si>
    <t xml:space="preserve">Mini Buses</t>
  </si>
  <si>
    <t xml:space="preserve">Guests</t>
  </si>
  <si>
    <t xml:space="preserve">69.215.0009 - CBF POSTO</t>
  </si>
  <si>
    <t xml:space="preserve">FBD</t>
  </si>
  <si>
    <t xml:space="preserve">Full Board</t>
  </si>
  <si>
    <t xml:space="preserve">Guest</t>
  </si>
  <si>
    <t xml:space="preserve">LUX</t>
  </si>
  <si>
    <t xml:space="preserve">Lunch</t>
  </si>
  <si>
    <t xml:space="preserve">Restaurant</t>
  </si>
  <si>
    <t xml:space="preserve">Equipament Rental</t>
  </si>
  <si>
    <t xml:space="preserve">Press Conference</t>
  </si>
  <si>
    <t xml:space="preserve">Ice</t>
  </si>
  <si>
    <t xml:space="preserve">OZ</t>
  </si>
  <si>
    <t xml:space="preserve">By Hour</t>
  </si>
  <si>
    <t xml:space="preserve">Hotel Tax</t>
  </si>
  <si>
    <t xml:space="preserve">Hight</t>
  </si>
  <si>
    <t xml:space="preserve">Equipments</t>
  </si>
  <si>
    <t xml:space="preserve">69.215.0012.00001 - EVENTOS CBF RODADA 1</t>
  </si>
  <si>
    <t xml:space="preserve">HBD</t>
  </si>
  <si>
    <t xml:space="preserve">Half Board</t>
  </si>
  <si>
    <t xml:space="preserve">Massage</t>
  </si>
  <si>
    <t xml:space="preserve">Dinner</t>
  </si>
  <si>
    <t xml:space="preserve">Out of Hotel</t>
  </si>
  <si>
    <t xml:space="preserve">Meals</t>
  </si>
  <si>
    <t xml:space="preserve">Mini Bar</t>
  </si>
  <si>
    <t xml:space="preserve">Pieces</t>
  </si>
  <si>
    <t xml:space="preserve">By Week</t>
  </si>
  <si>
    <t xml:space="preserve">Later</t>
  </si>
  <si>
    <t xml:space="preserve">Just Water</t>
  </si>
  <si>
    <t xml:space="preserve">Executive</t>
  </si>
  <si>
    <t xml:space="preserve">Game Day</t>
  </si>
  <si>
    <t xml:space="preserve">AI</t>
  </si>
  <si>
    <t xml:space="preserve">QUA</t>
  </si>
  <si>
    <t xml:space="preserve">Others</t>
  </si>
  <si>
    <t xml:space="preserve">Snack</t>
  </si>
  <si>
    <t xml:space="preserve">Tourism Tax</t>
  </si>
  <si>
    <t xml:space="preserve">Asking</t>
  </si>
  <si>
    <t xml:space="preserve">Car</t>
  </si>
  <si>
    <t xml:space="preserve">Imported</t>
  </si>
  <si>
    <t xml:space="preserve">Training</t>
  </si>
  <si>
    <t xml:space="preserve">69.215.0012.00003 - EVENTOS CBF RODADA 3</t>
  </si>
  <si>
    <t xml:space="preserve">AIB</t>
  </si>
  <si>
    <t xml:space="preserve">AI + Beverage</t>
  </si>
  <si>
    <t xml:space="preserve">Suite</t>
  </si>
  <si>
    <t xml:space="preserve">Supper Snack</t>
  </si>
  <si>
    <t xml:space="preserve">To Be Advised</t>
  </si>
  <si>
    <t xml:space="preserve">Events</t>
  </si>
  <si>
    <t xml:space="preserve">Unit</t>
  </si>
  <si>
    <t xml:space="preserve">Fee</t>
  </si>
  <si>
    <t xml:space="preserve">Cargo Truck</t>
  </si>
  <si>
    <t xml:space="preserve">Till 2 Ton</t>
  </si>
  <si>
    <t xml:space="preserve">Full day (8H)</t>
  </si>
  <si>
    <t xml:space="preserve">69.215.0012.00004 - EVENTOS CBF RODADA 4</t>
  </si>
  <si>
    <t xml:space="preserve">Nothing</t>
  </si>
  <si>
    <t xml:space="preserve">Suite JR</t>
  </si>
  <si>
    <t xml:space="preserve">Snack Box</t>
  </si>
  <si>
    <t xml:space="preserve">Lecture</t>
  </si>
  <si>
    <t xml:space="preserve">Pound</t>
  </si>
  <si>
    <t xml:space="preserve">VAT</t>
  </si>
  <si>
    <t xml:space="preserve">Till 5 Ton</t>
  </si>
  <si>
    <t xml:space="preserve">Half Day (4H)</t>
  </si>
  <si>
    <t xml:space="preserve">69.215.0012.00005 - EVENTOS CBF RODADA 5</t>
  </si>
  <si>
    <t xml:space="preserve">To Pray</t>
  </si>
  <si>
    <t xml:space="preserve">Snack Special</t>
  </si>
  <si>
    <t xml:space="preserve">Hour</t>
  </si>
  <si>
    <t xml:space="preserve">Just water</t>
  </si>
  <si>
    <t xml:space="preserve">Domestic</t>
  </si>
  <si>
    <t xml:space="preserve">69.215.0012.00006 - EVENTOS CBF RODADA 6</t>
  </si>
  <si>
    <t xml:space="preserve">TRP</t>
  </si>
  <si>
    <t xml:space="preserve">Sponsor</t>
  </si>
  <si>
    <t xml:space="preserve">69.215.0012.00007 - EVENTOS CBF RODADA 7</t>
  </si>
  <si>
    <t xml:space="preserve">TWIN</t>
  </si>
  <si>
    <t xml:space="preserve">69.215.0012.00008 - EVENTOS CBF RODADA 8</t>
  </si>
  <si>
    <t xml:space="preserve">Waiters</t>
  </si>
  <si>
    <t xml:space="preserve">69.215.0012.00009 - EVENTOS CBF RODADA 9</t>
  </si>
  <si>
    <t xml:space="preserve">69.215.0012.00010 - AMISTOSO MASCULINO</t>
  </si>
  <si>
    <t xml:space="preserve">69.215.0012.00011 - AMISTOSO FEMININO</t>
  </si>
  <si>
    <t xml:space="preserve">69.215.0012.00012 -TÓQUIO</t>
  </si>
  <si>
    <t xml:space="preserve">69.215.0013 - COPA AMÉRICA</t>
  </si>
  <si>
    <t xml:space="preserve">69.215.0014 - COPA DO MUNDO 2022</t>
  </si>
  <si>
    <t xml:space="preserve">69.216.0001 - CORPORATIVO</t>
  </si>
  <si>
    <t xml:space="preserve">69.240.0001 - PEQUENOS EVENTOS</t>
  </si>
  <si>
    <t xml:space="preserve">69.240.0005 - CAMP BRAS PALLAS</t>
  </si>
  <si>
    <t xml:space="preserve">69.240.0006 - CORINTHIANS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</si>
</sst>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\$#,##0.00"/>
    <numFmt numFmtId="166" formatCode="#,##0"/>
    <numFmt numFmtId="167" formatCode="_-[$R$-416]\ * #,##0_-;\-[$R$-416]\ * #,##0_-;_-[$R$-416]\ * \-??_-;_-@_-"/>
    <numFmt numFmtId="168" formatCode="d/m/yyyy"/>
    <numFmt numFmtId="169" formatCode="d/mmm"/>
    <numFmt numFmtId="170" formatCode="General"/>
    <numFmt numFmtId="171" formatCode="_-&quot;R$ &quot;* #,##0.00_-;&quot;-R$ &quot;* #,##0.00_-;_-&quot;R$ &quot;* \-??_-;_-@_-"/>
    <numFmt numFmtId="172" formatCode="0.00"/>
    <numFmt numFmtId="173" formatCode="0%"/>
    <numFmt numFmtId="174" formatCode="0.00%"/>
    <numFmt numFmtId="175" formatCode="_-[$R$-416]\ * #,##0.00_-;\-[$R$-416]\ * #,##0.00_-;_-[$R$-416]\ * \-??_-;_-@_-"/>
    <numFmt numFmtId="176" formatCode="@"/>
    <numFmt numFmtId="177" formatCode="_-[$$-409]* #,##0.00_ ;_-[$$-409]* \-#,##0.00\ ;_-[$$-409]* \-??_ ;_-@_ "/>
    <numFmt numFmtId="178" formatCode="d\-mmm\-yy"/>
    <numFmt numFmtId="179" formatCode="_-* #,##0.00_-;\-* #,##0.00_-;_-* \-??_-;_-@_-"/>
    <numFmt numFmtId="180" formatCode="dd\/mm\/yy"/>
    <numFmt numFmtId="181" formatCode="#,##0.00"/>
    <numFmt numFmtId="182" formatCode="[$-416]d\-mmm\-yy;@"/>
    <numFmt numFmtId="183" formatCode="[$$]#,##0.00"/>
    <numFmt numFmtId="184" formatCode="0"/>
    <numFmt numFmtId="185" formatCode="hh:mm"/>
    <numFmt numFmtId="186" formatCode="[$R$ -416]#,##0.00"/>
    <numFmt numFmtId="187" formatCode="[$EUR]\ #,##0.00"/>
    <numFmt numFmtId="188" formatCode="h:mm;@"/>
    <numFmt numFmtId="189" formatCode="[$-416]dd\-mmm\-yy;@"/>
    <numFmt numFmtId="190" formatCode="dd\/mmm\/yy"/>
    <numFmt numFmtId="191" formatCode="#,##0.00;\(#,##0.00\)"/>
    <numFmt numFmtId="192" formatCode="d\-mmm\-yyyy"/>
    <numFmt numFmtId="193" formatCode="dd\-mm\-yyyy"/>
  </numFmts>
  <fonts count="127">
    <font>
      <sz val="12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4B9AE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26262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0"/>
      <charset val="1"/>
    </font>
    <font>
      <sz val="11"/>
      <color rgb="FF262626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E7E6E6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6"/>
      <color rgb="FFFFFFFF"/>
      <name val="Calibri"/>
      <family val="0"/>
    </font>
    <font>
      <sz val="26"/>
      <color rgb="FF262626"/>
      <name val="Calibri"/>
      <family val="2"/>
      <charset val="1"/>
    </font>
    <font>
      <sz val="24"/>
      <name val="Arial Black"/>
      <family val="2"/>
      <charset val="1"/>
    </font>
    <font>
      <sz val="24"/>
      <color rgb="FF262626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E7E6E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24"/>
      <color rgb="FF262626"/>
      <name val="Arial Black"/>
      <family val="2"/>
      <charset val="1"/>
    </font>
    <font>
      <sz val="24"/>
      <color rgb="FF262626"/>
      <name val="Amasis MT Pro Black"/>
      <family val="1"/>
      <charset val="1"/>
    </font>
    <font>
      <sz val="12"/>
      <color rgb="FFD6D6CE"/>
      <name val="Calibri"/>
      <family val="2"/>
      <charset val="1"/>
    </font>
    <font>
      <b val="true"/>
      <i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24"/>
      <color rgb="FF262626"/>
      <name val="Arial Black"/>
      <family val="2"/>
      <charset val="1"/>
    </font>
    <font>
      <sz val="9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6"/>
      <color rgb="FF262626"/>
      <name val="Arial Black"/>
      <family val="2"/>
      <charset val="1"/>
    </font>
    <font>
      <b val="true"/>
      <sz val="1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B5394"/>
      <name val="Calibri"/>
      <family val="2"/>
      <charset val="1"/>
    </font>
    <font>
      <b val="true"/>
      <sz val="14"/>
      <color rgb="FF0B5394"/>
      <name val="Calibri"/>
      <family val="2"/>
      <charset val="1"/>
    </font>
    <font>
      <b val="true"/>
      <sz val="10"/>
      <color rgb="FF0B5394"/>
      <name val="Calibri"/>
      <family val="2"/>
      <charset val="1"/>
    </font>
    <font>
      <b val="true"/>
      <sz val="8"/>
      <color rgb="FF0B5394"/>
      <name val="Calibri"/>
      <family val="2"/>
      <charset val="1"/>
    </font>
    <font>
      <b val="true"/>
      <sz val="12"/>
      <color rgb="FF0B5394"/>
      <name val="Calibri"/>
      <family val="2"/>
      <charset val="1"/>
    </font>
    <font>
      <u val="single"/>
      <sz val="8"/>
      <color rgb="FF1155CC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B5394"/>
      <name val="Calibri"/>
      <family val="2"/>
      <charset val="1"/>
    </font>
    <font>
      <b val="true"/>
      <sz val="15"/>
      <color rgb="FF4A86E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B5394"/>
      <name val="Calibri"/>
      <family val="2"/>
      <charset val="1"/>
    </font>
    <font>
      <sz val="9"/>
      <color rgb="FF0B5394"/>
      <name val="Calibri"/>
      <family val="2"/>
      <charset val="1"/>
    </font>
    <font>
      <sz val="10"/>
      <color rgb="FF0B5394"/>
      <name val="Calibri"/>
      <family val="2"/>
      <charset val="1"/>
    </font>
    <font>
      <sz val="9"/>
      <color rgb="FF4472C4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666666"/>
      <name val="Calibri"/>
      <family val="2"/>
      <charset val="1"/>
    </font>
    <font>
      <b val="true"/>
      <sz val="7"/>
      <color rgb="FF0B5394"/>
      <name val="Calibri"/>
      <family val="2"/>
      <charset val="1"/>
    </font>
    <font>
      <u val="single"/>
      <sz val="7"/>
      <color rgb="FF1155CC"/>
      <name val="Calibri"/>
      <family val="2"/>
      <charset val="1"/>
    </font>
    <font>
      <sz val="7"/>
      <color rgb="FF0B5394"/>
      <name val="Calibri"/>
      <family val="2"/>
      <charset val="1"/>
    </font>
    <font>
      <sz val="10"/>
      <color rgb="FFFF5000"/>
      <name val="&quot;Trebuchet MS&quot;"/>
      <family val="0"/>
      <charset val="1"/>
    </font>
    <font>
      <u val="singl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u val="single"/>
      <sz val="12"/>
      <color rgb="FF002060"/>
      <name val="Calibri"/>
      <family val="2"/>
      <charset val="1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6"/>
      <name val="Arial Black"/>
      <family val="2"/>
      <charset val="1"/>
    </font>
    <font>
      <b val="true"/>
      <sz val="9"/>
      <name val="Calibri"/>
      <family val="2"/>
      <charset val="1"/>
    </font>
    <font>
      <sz val="8"/>
      <color rgb="FF262626"/>
      <name val="Calibri"/>
      <family val="2"/>
      <charset val="1"/>
    </font>
    <font>
      <b val="true"/>
      <sz val="18"/>
      <color rgb="FF0B5394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E7E6E6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name val="Arial"/>
      <family val="2"/>
      <charset val="1"/>
    </font>
    <font>
      <u val="single"/>
      <sz val="8"/>
      <color rgb="FF002060"/>
      <name val="Calibri"/>
      <family val="2"/>
      <charset val="1"/>
    </font>
    <font>
      <u val="single"/>
      <sz val="8"/>
      <color rgb="FF262626"/>
      <name val="Calibri"/>
      <family val="2"/>
      <charset val="1"/>
    </font>
    <font>
      <b val="true"/>
      <sz val="24"/>
      <color rgb="FF26262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4A86E8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4A86E8"/>
      <name val="Calibri"/>
      <family val="0"/>
      <charset val="1"/>
    </font>
    <font>
      <b val="true"/>
      <sz val="11"/>
      <color rgb="FF0B5394"/>
      <name val="Calibri"/>
      <family val="0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B5394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E7E6E6"/>
      <name val="Calibri"/>
      <family val="2"/>
      <charset val="1"/>
    </font>
    <font>
      <b val="true"/>
      <sz val="10"/>
      <color rgb="FF262626"/>
      <name val="Calibri"/>
      <family val="2"/>
      <charset val="1"/>
    </font>
    <font>
      <sz val="12"/>
      <color rgb="FFE7E6E6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EBEBE7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ED7D2B"/>
        <bgColor rgb="FFF79E20"/>
      </patternFill>
    </fill>
    <fill>
      <patternFill patternType="solid">
        <fgColor rgb="FFE7E6E6"/>
        <bgColor rgb="FFEBEBE7"/>
      </patternFill>
    </fill>
    <fill>
      <patternFill patternType="solid">
        <fgColor rgb="FFF79E1F"/>
        <bgColor rgb="FFF79E20"/>
      </patternFill>
    </fill>
    <fill>
      <patternFill patternType="solid">
        <fgColor rgb="FFF1AD87"/>
        <bgColor rgb="FFEEAC87"/>
      </patternFill>
    </fill>
    <fill>
      <patternFill patternType="solid">
        <fgColor rgb="FFF2F2F2"/>
        <bgColor rgb="FFEFEFEF"/>
      </patternFill>
    </fill>
    <fill>
      <patternFill patternType="solid">
        <fgColor rgb="FF000000"/>
        <bgColor rgb="FF0D0D0D"/>
      </patternFill>
    </fill>
    <fill>
      <patternFill patternType="mediumGray">
        <fgColor rgb="FFEDEDED"/>
        <bgColor rgb="FFEBEBE7"/>
      </patternFill>
    </fill>
    <fill>
      <patternFill patternType="solid">
        <fgColor rgb="FF0D0D0D"/>
        <bgColor rgb="FF000000"/>
      </patternFill>
    </fill>
    <fill>
      <patternFill patternType="solid">
        <fgColor rgb="FF808080"/>
        <bgColor rgb="FF7F7F6A"/>
      </patternFill>
    </fill>
    <fill>
      <patternFill patternType="darkGray">
        <fgColor rgb="FF90CA75"/>
        <bgColor rgb="FF98B8AD"/>
      </patternFill>
    </fill>
    <fill>
      <patternFill patternType="solid">
        <fgColor rgb="FFFDE597"/>
        <bgColor rgb="FFF9DF98"/>
      </patternFill>
    </fill>
    <fill>
      <patternFill patternType="solid">
        <fgColor rgb="FFA4D3B2"/>
        <bgColor rgb="FFB6D7A8"/>
      </patternFill>
    </fill>
    <fill>
      <patternFill patternType="solid">
        <fgColor rgb="FFD9D9D9"/>
        <bgColor rgb="FFD6D6CE"/>
      </patternFill>
    </fill>
    <fill>
      <patternFill patternType="solid">
        <fgColor rgb="FF595959"/>
        <bgColor rgb="FF236028"/>
      </patternFill>
    </fill>
    <fill>
      <patternFill patternType="solid">
        <fgColor rgb="FFECC942"/>
        <bgColor rgb="FFFFC000"/>
      </patternFill>
    </fill>
    <fill>
      <patternFill patternType="solid">
        <fgColor rgb="FFCCCCCC"/>
        <bgColor rgb="FFCED0CE"/>
      </patternFill>
    </fill>
    <fill>
      <patternFill patternType="solid">
        <fgColor rgb="FFC5E0B3"/>
        <bgColor rgb="FFC3E0CC"/>
      </patternFill>
    </fill>
    <fill>
      <patternFill patternType="solid">
        <fgColor rgb="FFBFBFBF"/>
        <bgColor rgb="FFB7B7B7"/>
      </patternFill>
    </fill>
    <fill>
      <patternFill patternType="solid">
        <fgColor rgb="FFFFFF00"/>
        <bgColor rgb="FFECC942"/>
      </patternFill>
    </fill>
    <fill>
      <patternFill patternType="solid">
        <fgColor rgb="FFB6B6A7"/>
        <bgColor rgb="FFB7B7B7"/>
      </patternFill>
    </fill>
    <fill>
      <patternFill patternType="solid">
        <fgColor rgb="FFF9DF98"/>
        <bgColor rgb="FFFDE597"/>
      </patternFill>
    </fill>
    <fill>
      <patternFill patternType="solid">
        <fgColor rgb="FFFFC000"/>
        <bgColor rgb="FFECC942"/>
      </patternFill>
    </fill>
    <fill>
      <patternFill patternType="solid">
        <fgColor rgb="FFC3E0CC"/>
        <bgColor rgb="FFC5E0B3"/>
      </patternFill>
    </fill>
    <fill>
      <patternFill patternType="solid">
        <fgColor rgb="FFFCF4D7"/>
        <bgColor rgb="FFFBF4D9"/>
      </patternFill>
    </fill>
    <fill>
      <patternFill patternType="solid">
        <fgColor rgb="FFD1C2C5"/>
        <bgColor rgb="FFCCCCCC"/>
      </patternFill>
    </fill>
    <fill>
      <patternFill patternType="solid">
        <fgColor rgb="FFD6D6CE"/>
        <bgColor rgb="FFD9D9D9"/>
      </patternFill>
    </fill>
    <fill>
      <patternFill patternType="solid">
        <fgColor rgb="FFF7E9B3"/>
        <bgColor rgb="FFFDE597"/>
      </patternFill>
    </fill>
    <fill>
      <patternFill patternType="darkGray">
        <fgColor rgb="FFF9DF98"/>
        <bgColor rgb="FFFDE597"/>
      </patternFill>
    </fill>
    <fill>
      <patternFill patternType="solid">
        <fgColor rgb="FFA8C5E8"/>
        <bgColor rgb="FFBFBFBF"/>
      </patternFill>
    </fill>
    <fill>
      <patternFill patternType="solid">
        <fgColor rgb="FFFDECD3"/>
        <bgColor rgb="FFFDECD2"/>
      </patternFill>
    </fill>
    <fill>
      <patternFill patternType="solid">
        <fgColor rgb="FFEDEDED"/>
        <bgColor rgb="FFEFEFEF"/>
      </patternFill>
    </fill>
    <fill>
      <patternFill patternType="darkGray">
        <fgColor rgb="FF236028"/>
        <bgColor rgb="FF595959"/>
      </patternFill>
    </fill>
    <fill>
      <patternFill patternType="solid">
        <fgColor rgb="FF7F7F6A"/>
        <bgColor rgb="FF808080"/>
      </patternFill>
    </fill>
    <fill>
      <patternFill patternType="solid">
        <fgColor rgb="FF0F59C6"/>
        <bgColor rgb="FF115CCE"/>
      </patternFill>
    </fill>
    <fill>
      <patternFill patternType="solid">
        <fgColor rgb="FFCFE2F3"/>
        <bgColor rgb="FFD4E3DF"/>
      </patternFill>
    </fill>
    <fill>
      <patternFill patternType="solid">
        <fgColor rgb="FFFFF2CC"/>
        <bgColor rgb="FFFCF4D7"/>
      </patternFill>
    </fill>
    <fill>
      <patternFill patternType="darkGray">
        <fgColor rgb="FF467FD6"/>
        <bgColor rgb="FF808080"/>
      </patternFill>
    </fill>
    <fill>
      <patternFill patternType="darkGray">
        <fgColor rgb="FFD9D9D9"/>
        <bgColor rgb="FFD4E3DF"/>
      </patternFill>
    </fill>
    <fill>
      <patternFill patternType="solid">
        <fgColor rgb="FF90CA75"/>
        <bgColor rgb="FF98B8AD"/>
      </patternFill>
    </fill>
    <fill>
      <patternFill patternType="mediumGray">
        <fgColor rgb="FFB6B6A7"/>
        <bgColor rgb="FF98B8AD"/>
      </patternFill>
    </fill>
    <fill>
      <patternFill patternType="mediumGray">
        <fgColor rgb="FF467FD6"/>
        <bgColor rgb="FF115CCE"/>
      </patternFill>
    </fill>
    <fill>
      <patternFill patternType="solid">
        <fgColor rgb="FF0B5394"/>
        <bgColor rgb="FF0F59C6"/>
      </patternFill>
    </fill>
    <fill>
      <patternFill patternType="solid">
        <fgColor rgb="FF98B8AD"/>
        <bgColor rgb="FFB6B6A7"/>
      </patternFill>
    </fill>
    <fill>
      <patternFill patternType="solid">
        <fgColor rgb="FF202527"/>
        <bgColor rgb="FF0D0D0D"/>
      </patternFill>
    </fill>
    <fill>
      <patternFill patternType="solid">
        <fgColor rgb="FFFF3800"/>
        <bgColor rgb="FFFF0000"/>
      </patternFill>
    </fill>
    <fill>
      <patternFill patternType="solid">
        <fgColor rgb="FFB6D7A8"/>
        <bgColor rgb="FFA4D3B2"/>
      </patternFill>
    </fill>
    <fill>
      <patternFill patternType="solid">
        <fgColor rgb="FF115CCE"/>
        <bgColor rgb="FF0F59C6"/>
      </patternFill>
    </fill>
    <fill>
      <patternFill patternType="solid">
        <fgColor rgb="FFFBF4D9"/>
        <bgColor rgb="FFFCF4D7"/>
      </patternFill>
    </fill>
    <fill>
      <patternFill patternType="solid">
        <fgColor rgb="FFFF9900"/>
        <bgColor rgb="FFF79E1F"/>
      </patternFill>
    </fill>
    <fill>
      <patternFill patternType="solid">
        <fgColor rgb="FFEFEFEF"/>
        <bgColor rgb="FFEDEDED"/>
      </patternFill>
    </fill>
    <fill>
      <patternFill patternType="solid">
        <fgColor rgb="FFCED0CE"/>
        <bgColor rgb="FFCCCCCC"/>
      </patternFill>
    </fill>
    <fill>
      <patternFill patternType="darkGray">
        <fgColor rgb="FFCFEDD7"/>
        <bgColor rgb="FFD4E3DF"/>
      </patternFill>
    </fill>
    <fill>
      <patternFill patternType="darkGray">
        <fgColor rgb="FFCED0CE"/>
        <bgColor rgb="FFCCCCCC"/>
      </patternFill>
    </fill>
    <fill>
      <patternFill patternType="solid">
        <fgColor rgb="FFB7B7B7"/>
        <bgColor rgb="FFB6B6A7"/>
      </patternFill>
    </fill>
    <fill>
      <patternFill patternType="mediumGray">
        <fgColor rgb="FFBFBFBF"/>
        <bgColor rgb="FFD1C2C5"/>
      </patternFill>
    </fill>
  </fills>
  <borders count="93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595959"/>
      </top>
      <bottom style="thin"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/>
      <top style="thin">
        <color rgb="FFF2F2F2"/>
      </top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/>
      <diagonal/>
    </border>
    <border diagonalUp="false" diagonalDown="false">
      <left style="thin"/>
      <right style="thin">
        <color rgb="FFF2F2F2"/>
      </right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A8C5E8"/>
      </top>
      <bottom style="thin">
        <color rgb="FFA8C5E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/>
      <diagonal/>
    </border>
    <border diagonalUp="false" diagonalDown="false">
      <left style="thin"/>
      <right/>
      <top style="thin">
        <color rgb="FF5959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/>
      <bottom style="thin">
        <color rgb="FF595959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115CCE"/>
      </left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/>
      <top/>
      <bottom style="thin">
        <color rgb="FF115CCE"/>
      </bottom>
      <diagonal/>
    </border>
    <border diagonalUp="false" diagonalDown="false">
      <left/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CFE2F3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/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CFE2F3"/>
      </bottom>
      <diagonal/>
    </border>
    <border diagonalUp="false" diagonalDown="false">
      <left/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>
        <color rgb="FFA8C5E8"/>
      </right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/>
      <top/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/>
      <top style="thin">
        <color rgb="FFFF3800"/>
      </top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/>
      <top style="thin">
        <color rgb="FFFF3800"/>
      </top>
      <bottom/>
      <diagonal/>
    </border>
  </borders>
  <cellStyleXfs count="27">
    <xf numFmtId="164" fontId="0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2" borderId="0" applyFont="true" applyBorder="false" applyAlignment="true" applyProtection="false">
      <alignment horizontal="left" vertical="center" textRotation="0" wrapText="false" indent="0" shrinkToFit="false"/>
    </xf>
    <xf numFmtId="41" fontId="1" fillId="0" borderId="0" applyFont="true" applyBorder="false" applyAlignment="false" applyProtection="false"/>
    <xf numFmtId="171" fontId="0" fillId="2" borderId="0" applyFont="true" applyBorder="false" applyAlignment="true" applyProtection="false">
      <alignment horizontal="left" vertical="center" textRotation="0" wrapText="false" indent="0" shrinkToFit="false"/>
    </xf>
    <xf numFmtId="42" fontId="1" fillId="0" borderId="0" applyFont="true" applyBorder="false" applyAlignment="false" applyProtection="false"/>
    <xf numFmtId="173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5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applyFont="true" applyBorder="false" applyAlignment="true" applyProtection="false">
      <alignment horizontal="left" vertical="center" textRotation="0" wrapText="false" indent="0" shrinkToFit="false"/>
    </xf>
    <xf numFmtId="167" fontId="0" fillId="2" borderId="0" applyFont="true" applyBorder="false" applyAlignment="true" applyProtection="false">
      <alignment horizontal="left" vertical="center" textRotation="0" wrapText="false" indent="0" shrinkToFit="false"/>
    </xf>
  </cellStyleXfs>
  <cellXfs count="1492">
    <xf numFmtId="164" fontId="0" fillId="2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18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2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25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2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1" fillId="3" borderId="3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18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5" fillId="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3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4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15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3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5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5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7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2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4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2" fillId="18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4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44" fillId="24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4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9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8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8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9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3" borderId="3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9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9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9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2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7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5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3" borderId="3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2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2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8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9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1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4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0" fillId="2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25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18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2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8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28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0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44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55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5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6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1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1" borderId="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5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1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8" fillId="15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16" borderId="1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3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2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2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2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8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2" fontId="1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2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9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0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1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2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5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3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8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0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2" fillId="1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70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3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4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5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6" fillId="3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3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1" fillId="25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3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1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72" fillId="38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9" fontId="60" fillId="3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72" fillId="38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9" fontId="16" fillId="3" borderId="7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4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1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3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5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25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2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1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1" fillId="2" borderId="2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0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2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5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2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6" fontId="87" fillId="3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52" fillId="18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6" fillId="4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8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1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1" fillId="44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4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9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0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5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3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4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6" fillId="2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1" fillId="2" borderId="7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1" fillId="2" borderId="8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7" fillId="25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7" fillId="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0" fillId="4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7" fontId="44" fillId="1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2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8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1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32" fillId="4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2" fillId="2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8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4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7" fontId="44" fillId="1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6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6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9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59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9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9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5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3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2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4" fillId="39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1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7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2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1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1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14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6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7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3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3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39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5" fillId="5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35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6" fillId="9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93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3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3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5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2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" xfId="21"/>
    <cellStyle name="Hyperlink 1" xfId="22"/>
    <cellStyle name="Litros" xfId="23"/>
    <cellStyle name="Normal 2" xfId="24"/>
    <cellStyle name="Odom" xfId="25"/>
    <cellStyle name="Vírgula 2" xfId="26"/>
    <cellStyle name="*unknown*" xfId="20" builtinId="8"/>
  </cellStyles>
  <dxfs count="3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262626"/>
        <sz val="12"/>
      </font>
      <fill>
        <patternFill>
          <bgColor rgb="FFEBEBE7"/>
        </patternFill>
      </fill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B4C6E7"/>
      </font>
      <fill>
        <patternFill>
          <bgColor rgb="FFB4C6E7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ill>
        <patternFill patternType="solid">
          <fgColor rgb="FFCCCCC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FFFFF"/>
      </font>
    </dxf>
    <dxf>
      <font>
        <color rgb="FFFFFFFF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ill>
        <patternFill>
          <bgColor rgb="FFB7E1CD"/>
        </patternFill>
      </fill>
    </dxf>
    <dxf>
      <font>
        <color rgb="FFD4E3DF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4E3DF"/>
      </font>
    </dxf>
    <dxf>
      <font>
        <color rgb="FFFBF4D9"/>
      </font>
    </dxf>
    <dxf>
      <font>
        <color rgb="FFFFFFFF"/>
      </font>
    </dxf>
    <dxf>
      <font>
        <color rgb="FFECC942"/>
      </font>
    </dxf>
    <dxf>
      <font>
        <color rgb="FFFFFFFF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FBF4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C3E1CC"/>
      </font>
    </dxf>
    <dxf>
      <font>
        <color rgb="FFF4DF8E"/>
      </font>
    </dxf>
    <dxf>
      <font>
        <color rgb="FFEEAC87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A4D3B2"/>
      </font>
    </dxf>
    <dxf>
      <font>
        <color rgb="FFFFFFFF"/>
      </font>
    </dxf>
    <dxf>
      <fill>
        <patternFill patternType="solid">
          <fgColor rgb="FFE7E6E6"/>
        </patternFill>
      </fill>
    </dxf>
  </dxfs>
  <colors>
    <indexedColors>
      <rgbColor rgb="FF000000"/>
      <rgbColor rgb="FFFFFFFF"/>
      <rgbColor rgb="FFFF0000"/>
      <rgbColor rgb="FFD4E3DF"/>
      <rgbColor rgb="FFF2F2F2"/>
      <rgbColor rgb="FFFFFF00"/>
      <rgbColor rgb="FFFFC7CE"/>
      <rgbColor rgb="FFC3E0CC"/>
      <rgbColor rgb="FF9E0005"/>
      <rgbColor rgb="FF236028"/>
      <rgbColor rgb="FFFFF2CC"/>
      <rgbColor rgb="FFF79E1F"/>
      <rgbColor rgb="FFE7E6E6"/>
      <rgbColor rgb="FFCCCCCC"/>
      <rgbColor rgb="FFBFBFBF"/>
      <rgbColor rgb="FF808080"/>
      <rgbColor rgb="FF98B8AD"/>
      <rgbColor rgb="FFF79E20"/>
      <rgbColor rgb="FFFCF4D7"/>
      <rgbColor rgb="FFCFE2F3"/>
      <rgbColor rgb="FFEDEDED"/>
      <rgbColor rgb="FFEEAC87"/>
      <rgbColor rgb="FF115CCE"/>
      <rgbColor rgb="FFCED0CE"/>
      <rgbColor rgb="FFFBF4D9"/>
      <rgbColor rgb="FFD9D9D9"/>
      <rgbColor rgb="FFECC942"/>
      <rgbColor rgb="FFC5E0B3"/>
      <rgbColor rgb="FFEBEBE7"/>
      <rgbColor rgb="FFFDECD2"/>
      <rgbColor rgb="FFD6D6CE"/>
      <rgbColor rgb="FFFDECD3"/>
      <rgbColor rgb="FFB6D7A8"/>
      <rgbColor rgb="FFEFEFEF"/>
      <rgbColor rgb="FFCFEDD7"/>
      <rgbColor rgb="FFF7E9B3"/>
      <rgbColor rgb="FFA8C5E8"/>
      <rgbColor rgb="FFF1AD87"/>
      <rgbColor rgb="FFB7B7B7"/>
      <rgbColor rgb="FFF9DF98"/>
      <rgbColor rgb="FF467FD6"/>
      <rgbColor rgb="FFA4D3B2"/>
      <rgbColor rgb="FF90CA75"/>
      <rgbColor rgb="FFFFC000"/>
      <rgbColor rgb="FFFF9900"/>
      <rgbColor rgb="FFED7D2B"/>
      <rgbColor rgb="FF595959"/>
      <rgbColor rgb="FF7F7F6A"/>
      <rgbColor rgb="FF0B5394"/>
      <rgbColor rgb="FFB6B6A7"/>
      <rgbColor rgb="FF0D0D0D"/>
      <rgbColor rgb="FFFDE597"/>
      <rgbColor rgb="FFFF3800"/>
      <rgbColor rgb="FFD1C2C5"/>
      <rgbColor rgb="FF0F59C6"/>
      <rgbColor rgb="FF2025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4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101160</xdr:colOff>
      <xdr:row>27</xdr:row>
      <xdr:rowOff>0</xdr:rowOff>
    </xdr:from>
    <xdr:to>
      <xdr:col>1</xdr:col>
      <xdr:colOff>101160</xdr:colOff>
      <xdr:row>31</xdr:row>
      <xdr:rowOff>160560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41280" y="6410160"/>
          <a:ext cx="0" cy="8409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101160</xdr:colOff>
      <xdr:row>32</xdr:row>
      <xdr:rowOff>5760</xdr:rowOff>
    </xdr:from>
    <xdr:to>
      <xdr:col>1</xdr:col>
      <xdr:colOff>101160</xdr:colOff>
      <xdr:row>36</xdr:row>
      <xdr:rowOff>160920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41280" y="7267680"/>
          <a:ext cx="0" cy="8409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781200</xdr:colOff>
      <xdr:row>0</xdr:row>
      <xdr:rowOff>76320</xdr:rowOff>
    </xdr:from>
    <xdr:to>
      <xdr:col>1</xdr:col>
      <xdr:colOff>1701720</xdr:colOff>
      <xdr:row>0</xdr:row>
      <xdr:rowOff>587520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021320" y="76320"/>
          <a:ext cx="920520" cy="511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123840</xdr:colOff>
      <xdr:row>1</xdr:row>
      <xdr:rowOff>123840</xdr:rowOff>
    </xdr:from>
    <xdr:to>
      <xdr:col>20</xdr:col>
      <xdr:colOff>239400</xdr:colOff>
      <xdr:row>4</xdr:row>
      <xdr:rowOff>44280</xdr:rowOff>
    </xdr:to>
    <xdr:pic>
      <xdr:nvPicPr>
        <xdr:cNvPr id="36" name="image34.png" descr=""/>
        <xdr:cNvPicPr/>
      </xdr:nvPicPr>
      <xdr:blipFill>
        <a:blip r:embed="rId1"/>
        <a:stretch/>
      </xdr:blipFill>
      <xdr:spPr>
        <a:xfrm>
          <a:off x="6227640" y="314280"/>
          <a:ext cx="1044360" cy="492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449640</xdr:colOff>
      <xdr:row>1</xdr:row>
      <xdr:rowOff>0</xdr:rowOff>
    </xdr:from>
    <xdr:to>
      <xdr:col>70</xdr:col>
      <xdr:colOff>912960</xdr:colOff>
      <xdr:row>1</xdr:row>
      <xdr:rowOff>533880</xdr:rowOff>
    </xdr:to>
    <xdr:pic>
      <xdr:nvPicPr>
        <xdr:cNvPr id="37" name="image1.jpg" descr=""/>
        <xdr:cNvPicPr/>
      </xdr:nvPicPr>
      <xdr:blipFill>
        <a:blip r:embed="rId1"/>
        <a:stretch/>
      </xdr:blipFill>
      <xdr:spPr>
        <a:xfrm>
          <a:off x="39228480" y="628560"/>
          <a:ext cx="463320" cy="53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285840</xdr:colOff>
      <xdr:row>2</xdr:row>
      <xdr:rowOff>7560</xdr:rowOff>
    </xdr:from>
    <xdr:to>
      <xdr:col>70</xdr:col>
      <xdr:colOff>1330200</xdr:colOff>
      <xdr:row>2</xdr:row>
      <xdr:rowOff>532080</xdr:rowOff>
    </xdr:to>
    <xdr:pic>
      <xdr:nvPicPr>
        <xdr:cNvPr id="38" name="Imagem 3" descr=""/>
        <xdr:cNvPicPr/>
      </xdr:nvPicPr>
      <xdr:blipFill>
        <a:blip r:embed="rId2"/>
        <a:stretch/>
      </xdr:blipFill>
      <xdr:spPr>
        <a:xfrm>
          <a:off x="39064680" y="1302840"/>
          <a:ext cx="1044360" cy="52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523800</xdr:colOff>
      <xdr:row>2</xdr:row>
      <xdr:rowOff>501120</xdr:rowOff>
    </xdr:from>
    <xdr:to>
      <xdr:col>70</xdr:col>
      <xdr:colOff>1122480</xdr:colOff>
      <xdr:row>4</xdr:row>
      <xdr:rowOff>35280</xdr:rowOff>
    </xdr:to>
    <xdr:pic>
      <xdr:nvPicPr>
        <xdr:cNvPr id="39" name="Imagem 4" descr=""/>
        <xdr:cNvPicPr/>
      </xdr:nvPicPr>
      <xdr:blipFill>
        <a:blip r:embed="rId3"/>
        <a:stretch/>
      </xdr:blipFill>
      <xdr:spPr>
        <a:xfrm>
          <a:off x="39302640" y="1796400"/>
          <a:ext cx="598680" cy="63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377280</xdr:colOff>
      <xdr:row>4</xdr:row>
      <xdr:rowOff>148680</xdr:rowOff>
    </xdr:from>
    <xdr:to>
      <xdr:col>70</xdr:col>
      <xdr:colOff>1444680</xdr:colOff>
      <xdr:row>4</xdr:row>
      <xdr:rowOff>567720</xdr:rowOff>
    </xdr:to>
    <xdr:pic>
      <xdr:nvPicPr>
        <xdr:cNvPr id="40" name="Imagem 5" descr=""/>
        <xdr:cNvPicPr/>
      </xdr:nvPicPr>
      <xdr:blipFill>
        <a:blip r:embed="rId4"/>
        <a:stretch/>
      </xdr:blipFill>
      <xdr:spPr>
        <a:xfrm>
          <a:off x="39156120" y="2549160"/>
          <a:ext cx="1067400" cy="41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514440</xdr:colOff>
      <xdr:row>5</xdr:row>
      <xdr:rowOff>11520</xdr:rowOff>
    </xdr:from>
    <xdr:to>
      <xdr:col>70</xdr:col>
      <xdr:colOff>1177920</xdr:colOff>
      <xdr:row>6</xdr:row>
      <xdr:rowOff>92520</xdr:rowOff>
    </xdr:to>
    <xdr:pic>
      <xdr:nvPicPr>
        <xdr:cNvPr id="41" name="Imagem 6" descr=""/>
        <xdr:cNvPicPr/>
      </xdr:nvPicPr>
      <xdr:blipFill>
        <a:blip r:embed="rId5"/>
        <a:stretch/>
      </xdr:blipFill>
      <xdr:spPr>
        <a:xfrm>
          <a:off x="39293280" y="3135600"/>
          <a:ext cx="663480" cy="69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324000</xdr:colOff>
      <xdr:row>0</xdr:row>
      <xdr:rowOff>64800</xdr:rowOff>
    </xdr:from>
    <xdr:to>
      <xdr:col>70</xdr:col>
      <xdr:colOff>1198800</xdr:colOff>
      <xdr:row>0</xdr:row>
      <xdr:rowOff>469080</xdr:rowOff>
    </xdr:to>
    <xdr:pic>
      <xdr:nvPicPr>
        <xdr:cNvPr id="42" name="image33.png" descr=""/>
        <xdr:cNvPicPr/>
      </xdr:nvPicPr>
      <xdr:blipFill>
        <a:blip r:embed="rId6"/>
        <a:stretch/>
      </xdr:blipFill>
      <xdr:spPr>
        <a:xfrm>
          <a:off x="39102840" y="64800"/>
          <a:ext cx="874800" cy="404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15</xdr:row>
      <xdr:rowOff>133200</xdr:rowOff>
    </xdr:from>
    <xdr:to>
      <xdr:col>21</xdr:col>
      <xdr:colOff>1050480</xdr:colOff>
      <xdr:row>17</xdr:row>
      <xdr:rowOff>44280</xdr:rowOff>
    </xdr:to>
    <xdr:sp>
      <xdr:nvSpPr>
        <xdr:cNvPr id="3" name="Retângulo de cantos arredondados 13"/>
        <xdr:cNvSpPr/>
      </xdr:nvSpPr>
      <xdr:spPr>
        <a:xfrm>
          <a:off x="2288520" y="2847960"/>
          <a:ext cx="22602960" cy="27288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28440</xdr:colOff>
      <xdr:row>0</xdr:row>
      <xdr:rowOff>152280</xdr:rowOff>
    </xdr:from>
    <xdr:to>
      <xdr:col>22</xdr:col>
      <xdr:colOff>619200</xdr:colOff>
      <xdr:row>2</xdr:row>
      <xdr:rowOff>63360</xdr:rowOff>
    </xdr:to>
    <xdr:sp>
      <xdr:nvSpPr>
        <xdr:cNvPr id="4" name="Retângulo de cantos arredondados 5"/>
        <xdr:cNvSpPr/>
      </xdr:nvSpPr>
      <xdr:spPr>
        <a:xfrm>
          <a:off x="2297880" y="152280"/>
          <a:ext cx="23216040" cy="27288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714240</xdr:colOff>
      <xdr:row>4</xdr:row>
      <xdr:rowOff>95400</xdr:rowOff>
    </xdr:from>
    <xdr:to>
      <xdr:col>0</xdr:col>
      <xdr:colOff>895680</xdr:colOff>
      <xdr:row>5</xdr:row>
      <xdr:rowOff>175680</xdr:rowOff>
    </xdr:to>
    <xdr:sp>
      <xdr:nvSpPr>
        <xdr:cNvPr id="5" name="CaixaDeTexto 10"/>
        <xdr:cNvSpPr/>
      </xdr:nvSpPr>
      <xdr:spPr>
        <a:xfrm>
          <a:off x="714240" y="819360"/>
          <a:ext cx="181440" cy="26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101160</xdr:colOff>
      <xdr:row>41</xdr:row>
      <xdr:rowOff>119160</xdr:rowOff>
    </xdr:from>
    <xdr:to>
      <xdr:col>3</xdr:col>
      <xdr:colOff>101880</xdr:colOff>
      <xdr:row>45</xdr:row>
      <xdr:rowOff>122040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494440" y="8396280"/>
          <a:ext cx="720" cy="76500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twoCell">
    <xdr:from>
      <xdr:col>6</xdr:col>
      <xdr:colOff>790560</xdr:colOff>
      <xdr:row>0</xdr:row>
      <xdr:rowOff>152280</xdr:rowOff>
    </xdr:from>
    <xdr:to>
      <xdr:col>8</xdr:col>
      <xdr:colOff>853920</xdr:colOff>
      <xdr:row>2</xdr:row>
      <xdr:rowOff>53640</xdr:rowOff>
    </xdr:to>
    <xdr:sp>
      <xdr:nvSpPr>
        <xdr:cNvPr id="7" name="CaixaDeTexto 24"/>
        <xdr:cNvSpPr/>
      </xdr:nvSpPr>
      <xdr:spPr>
        <a:xfrm>
          <a:off x="7452360" y="152280"/>
          <a:ext cx="2417760" cy="26316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ANÁLISE DOS HOTÉIS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895320</xdr:colOff>
      <xdr:row>15</xdr:row>
      <xdr:rowOff>123840</xdr:rowOff>
    </xdr:from>
    <xdr:to>
      <xdr:col>8</xdr:col>
      <xdr:colOff>958680</xdr:colOff>
      <xdr:row>17</xdr:row>
      <xdr:rowOff>25200</xdr:rowOff>
    </xdr:to>
    <xdr:sp>
      <xdr:nvSpPr>
        <xdr:cNvPr id="8" name="CaixaDeTexto 14"/>
        <xdr:cNvSpPr/>
      </xdr:nvSpPr>
      <xdr:spPr>
        <a:xfrm>
          <a:off x="7557120" y="2838600"/>
          <a:ext cx="2417760" cy="26316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HOTEL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38160</xdr:colOff>
      <xdr:row>35</xdr:row>
      <xdr:rowOff>28440</xdr:rowOff>
    </xdr:from>
    <xdr:to>
      <xdr:col>22</xdr:col>
      <xdr:colOff>206280</xdr:colOff>
      <xdr:row>36</xdr:row>
      <xdr:rowOff>139680</xdr:rowOff>
    </xdr:to>
    <xdr:sp>
      <xdr:nvSpPr>
        <xdr:cNvPr id="9" name="Retângulo de cantos arredondados 16"/>
        <xdr:cNvSpPr/>
      </xdr:nvSpPr>
      <xdr:spPr>
        <a:xfrm>
          <a:off x="2307600" y="7000920"/>
          <a:ext cx="22793400" cy="30168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619200</xdr:colOff>
      <xdr:row>35</xdr:row>
      <xdr:rowOff>-360</xdr:rowOff>
    </xdr:from>
    <xdr:to>
      <xdr:col>8</xdr:col>
      <xdr:colOff>1015920</xdr:colOff>
      <xdr:row>37</xdr:row>
      <xdr:rowOff>91800</xdr:rowOff>
    </xdr:to>
    <xdr:sp>
      <xdr:nvSpPr>
        <xdr:cNvPr id="10" name="CaixaDeTexto 18"/>
        <xdr:cNvSpPr/>
      </xdr:nvSpPr>
      <xdr:spPr>
        <a:xfrm>
          <a:off x="7281000" y="6972120"/>
          <a:ext cx="2751120" cy="47304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TRANSPORTE TERRESTRE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101160</xdr:colOff>
      <xdr:row>49</xdr:row>
      <xdr:rowOff>119160</xdr:rowOff>
    </xdr:from>
    <xdr:to>
      <xdr:col>3</xdr:col>
      <xdr:colOff>101880</xdr:colOff>
      <xdr:row>53</xdr:row>
      <xdr:rowOff>159840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2494440" y="9901440"/>
          <a:ext cx="720" cy="7646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57</xdr:row>
      <xdr:rowOff>119160</xdr:rowOff>
    </xdr:from>
    <xdr:to>
      <xdr:col>3</xdr:col>
      <xdr:colOff>101880</xdr:colOff>
      <xdr:row>61</xdr:row>
      <xdr:rowOff>159840</xdr:rowOff>
    </xdr:to>
    <xdr:pic>
      <xdr:nvPicPr>
        <xdr:cNvPr id="12" name="Picture 1" descr=""/>
        <xdr:cNvPicPr/>
      </xdr:nvPicPr>
      <xdr:blipFill>
        <a:blip r:embed="rId3"/>
        <a:stretch/>
      </xdr:blipFill>
      <xdr:spPr>
        <a:xfrm>
          <a:off x="2494440" y="11358720"/>
          <a:ext cx="720" cy="7646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66</xdr:row>
      <xdr:rowOff>119160</xdr:rowOff>
    </xdr:from>
    <xdr:to>
      <xdr:col>3</xdr:col>
      <xdr:colOff>101880</xdr:colOff>
      <xdr:row>70</xdr:row>
      <xdr:rowOff>159840</xdr:rowOff>
    </xdr:to>
    <xdr:pic>
      <xdr:nvPicPr>
        <xdr:cNvPr id="13" name="Picture 1" descr=""/>
        <xdr:cNvPicPr/>
      </xdr:nvPicPr>
      <xdr:blipFill>
        <a:blip r:embed="rId4"/>
        <a:stretch/>
      </xdr:blipFill>
      <xdr:spPr>
        <a:xfrm>
          <a:off x="2494440" y="13082760"/>
          <a:ext cx="720" cy="7646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74</xdr:row>
      <xdr:rowOff>119160</xdr:rowOff>
    </xdr:from>
    <xdr:to>
      <xdr:col>3</xdr:col>
      <xdr:colOff>101880</xdr:colOff>
      <xdr:row>78</xdr:row>
      <xdr:rowOff>159840</xdr:rowOff>
    </xdr:to>
    <xdr:pic>
      <xdr:nvPicPr>
        <xdr:cNvPr id="14" name="Picture 1" descr=""/>
        <xdr:cNvPicPr/>
      </xdr:nvPicPr>
      <xdr:blipFill>
        <a:blip r:embed="rId5"/>
        <a:stretch/>
      </xdr:blipFill>
      <xdr:spPr>
        <a:xfrm>
          <a:off x="2494440" y="14549400"/>
          <a:ext cx="720" cy="7646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82</xdr:row>
      <xdr:rowOff>119160</xdr:rowOff>
    </xdr:from>
    <xdr:to>
      <xdr:col>3</xdr:col>
      <xdr:colOff>101880</xdr:colOff>
      <xdr:row>86</xdr:row>
      <xdr:rowOff>159840</xdr:rowOff>
    </xdr:to>
    <xdr:pic>
      <xdr:nvPicPr>
        <xdr:cNvPr id="15" name="Picture 1" descr=""/>
        <xdr:cNvPicPr/>
      </xdr:nvPicPr>
      <xdr:blipFill>
        <a:blip r:embed="rId6"/>
        <a:stretch/>
      </xdr:blipFill>
      <xdr:spPr>
        <a:xfrm>
          <a:off x="2494440" y="16007040"/>
          <a:ext cx="720" cy="7642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240120</xdr:colOff>
      <xdr:row>0</xdr:row>
      <xdr:rowOff>112320</xdr:rowOff>
    </xdr:from>
    <xdr:to>
      <xdr:col>5</xdr:col>
      <xdr:colOff>71280</xdr:colOff>
      <xdr:row>2</xdr:row>
      <xdr:rowOff>132120</xdr:rowOff>
    </xdr:to>
    <xdr:pic>
      <xdr:nvPicPr>
        <xdr:cNvPr id="16" name="Imagem 6" descr=""/>
        <xdr:cNvPicPr/>
      </xdr:nvPicPr>
      <xdr:blipFill>
        <a:blip r:embed="rId1"/>
        <a:stretch/>
      </xdr:blipFill>
      <xdr:spPr>
        <a:xfrm>
          <a:off x="279000" y="112320"/>
          <a:ext cx="1148040" cy="534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722160</xdr:colOff>
      <xdr:row>107</xdr:row>
      <xdr:rowOff>38160</xdr:rowOff>
    </xdr:from>
    <xdr:to>
      <xdr:col>44</xdr:col>
      <xdr:colOff>9000</xdr:colOff>
      <xdr:row>109</xdr:row>
      <xdr:rowOff>61560</xdr:rowOff>
    </xdr:to>
    <xdr:pic>
      <xdr:nvPicPr>
        <xdr:cNvPr id="17" name="image33.png" descr=""/>
        <xdr:cNvPicPr/>
      </xdr:nvPicPr>
      <xdr:blipFill>
        <a:blip r:embed="rId2"/>
        <a:stretch/>
      </xdr:blipFill>
      <xdr:spPr>
        <a:xfrm>
          <a:off x="9629280" y="21707640"/>
          <a:ext cx="766440" cy="404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54360</xdr:colOff>
      <xdr:row>2</xdr:row>
      <xdr:rowOff>139680</xdr:rowOff>
    </xdr:to>
    <xdr:pic>
      <xdr:nvPicPr>
        <xdr:cNvPr id="18" name="image18.png" descr=""/>
        <xdr:cNvPicPr/>
      </xdr:nvPicPr>
      <xdr:blipFill>
        <a:blip r:embed="rId1"/>
        <a:stretch/>
      </xdr:blipFill>
      <xdr:spPr>
        <a:xfrm>
          <a:off x="399960" y="171360"/>
          <a:ext cx="69192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529920</xdr:colOff>
      <xdr:row>2</xdr:row>
      <xdr:rowOff>168480</xdr:rowOff>
    </xdr:to>
    <xdr:pic>
      <xdr:nvPicPr>
        <xdr:cNvPr id="19" name="image17.jpg" descr=""/>
        <xdr:cNvPicPr/>
      </xdr:nvPicPr>
      <xdr:blipFill>
        <a:blip r:embed="rId2"/>
        <a:stretch/>
      </xdr:blipFill>
      <xdr:spPr>
        <a:xfrm>
          <a:off x="7235640" y="57240"/>
          <a:ext cx="358560" cy="54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16560</xdr:colOff>
      <xdr:row>104</xdr:row>
      <xdr:rowOff>34920</xdr:rowOff>
    </xdr:to>
    <xdr:pic>
      <xdr:nvPicPr>
        <xdr:cNvPr id="20" name="image16.png" descr=""/>
        <xdr:cNvPicPr/>
      </xdr:nvPicPr>
      <xdr:blipFill>
        <a:blip r:embed="rId3"/>
        <a:stretch/>
      </xdr:blipFill>
      <xdr:spPr>
        <a:xfrm>
          <a:off x="523800" y="20135880"/>
          <a:ext cx="530280" cy="24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1</xdr:col>
      <xdr:colOff>844200</xdr:colOff>
      <xdr:row>2</xdr:row>
      <xdr:rowOff>139680</xdr:rowOff>
    </xdr:to>
    <xdr:pic>
      <xdr:nvPicPr>
        <xdr:cNvPr id="21" name="image18.png" descr=""/>
        <xdr:cNvPicPr/>
      </xdr:nvPicPr>
      <xdr:blipFill>
        <a:blip r:embed="rId1"/>
        <a:stretch/>
      </xdr:blipFill>
      <xdr:spPr>
        <a:xfrm>
          <a:off x="399960" y="171360"/>
          <a:ext cx="69192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502920</xdr:colOff>
      <xdr:row>81</xdr:row>
      <xdr:rowOff>133200</xdr:rowOff>
    </xdr:from>
    <xdr:to>
      <xdr:col>2</xdr:col>
      <xdr:colOff>308520</xdr:colOff>
      <xdr:row>83</xdr:row>
      <xdr:rowOff>156240</xdr:rowOff>
    </xdr:to>
    <xdr:pic>
      <xdr:nvPicPr>
        <xdr:cNvPr id="22" name="image33.png" descr=""/>
        <xdr:cNvPicPr/>
      </xdr:nvPicPr>
      <xdr:blipFill>
        <a:blip r:embed="rId2"/>
        <a:stretch/>
      </xdr:blipFill>
      <xdr:spPr>
        <a:xfrm>
          <a:off x="750600" y="16182720"/>
          <a:ext cx="766440" cy="40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324000</xdr:colOff>
      <xdr:row>0</xdr:row>
      <xdr:rowOff>38160</xdr:rowOff>
    </xdr:from>
    <xdr:to>
      <xdr:col>11</xdr:col>
      <xdr:colOff>770400</xdr:colOff>
      <xdr:row>2</xdr:row>
      <xdr:rowOff>126360</xdr:rowOff>
    </xdr:to>
    <xdr:pic>
      <xdr:nvPicPr>
        <xdr:cNvPr id="23" name="Imagem 2" descr=""/>
        <xdr:cNvPicPr/>
      </xdr:nvPicPr>
      <xdr:blipFill>
        <a:blip r:embed="rId3"/>
        <a:stretch/>
      </xdr:blipFill>
      <xdr:spPr>
        <a:xfrm>
          <a:off x="8620200" y="38160"/>
          <a:ext cx="446400" cy="526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54360</xdr:colOff>
      <xdr:row>2</xdr:row>
      <xdr:rowOff>139680</xdr:rowOff>
    </xdr:to>
    <xdr:pic>
      <xdr:nvPicPr>
        <xdr:cNvPr id="24" name="image18.png" descr=""/>
        <xdr:cNvPicPr/>
      </xdr:nvPicPr>
      <xdr:blipFill>
        <a:blip r:embed="rId1"/>
        <a:stretch/>
      </xdr:blipFill>
      <xdr:spPr>
        <a:xfrm>
          <a:off x="399960" y="171360"/>
          <a:ext cx="69192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529920</xdr:colOff>
      <xdr:row>2</xdr:row>
      <xdr:rowOff>168480</xdr:rowOff>
    </xdr:to>
    <xdr:pic>
      <xdr:nvPicPr>
        <xdr:cNvPr id="25" name="image17.jpg" descr=""/>
        <xdr:cNvPicPr/>
      </xdr:nvPicPr>
      <xdr:blipFill>
        <a:blip r:embed="rId2"/>
        <a:stretch/>
      </xdr:blipFill>
      <xdr:spPr>
        <a:xfrm>
          <a:off x="7235640" y="57240"/>
          <a:ext cx="358560" cy="54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16560</xdr:colOff>
      <xdr:row>104</xdr:row>
      <xdr:rowOff>34920</xdr:rowOff>
    </xdr:to>
    <xdr:pic>
      <xdr:nvPicPr>
        <xdr:cNvPr id="26" name="image16.png" descr=""/>
        <xdr:cNvPicPr/>
      </xdr:nvPicPr>
      <xdr:blipFill>
        <a:blip r:embed="rId3"/>
        <a:stretch/>
      </xdr:blipFill>
      <xdr:spPr>
        <a:xfrm>
          <a:off x="523800" y="20135880"/>
          <a:ext cx="530280" cy="24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196920</xdr:colOff>
      <xdr:row>1</xdr:row>
      <xdr:rowOff>82440</xdr:rowOff>
    </xdr:from>
    <xdr:to>
      <xdr:col>41</xdr:col>
      <xdr:colOff>1042200</xdr:colOff>
      <xdr:row>2</xdr:row>
      <xdr:rowOff>159120</xdr:rowOff>
    </xdr:to>
    <xdr:pic>
      <xdr:nvPicPr>
        <xdr:cNvPr id="27" name="image5.png" descr=""/>
        <xdr:cNvPicPr/>
      </xdr:nvPicPr>
      <xdr:blipFill>
        <a:blip r:embed="rId1"/>
        <a:stretch/>
      </xdr:blipFill>
      <xdr:spPr>
        <a:xfrm>
          <a:off x="5668200" y="482400"/>
          <a:ext cx="845280" cy="26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15120</xdr:colOff>
      <xdr:row>1</xdr:row>
      <xdr:rowOff>57240</xdr:rowOff>
    </xdr:from>
    <xdr:to>
      <xdr:col>7</xdr:col>
      <xdr:colOff>5760</xdr:colOff>
      <xdr:row>2</xdr:row>
      <xdr:rowOff>136440</xdr:rowOff>
    </xdr:to>
    <xdr:pic>
      <xdr:nvPicPr>
        <xdr:cNvPr id="28" name="image5.png" descr=""/>
        <xdr:cNvPicPr/>
      </xdr:nvPicPr>
      <xdr:blipFill>
        <a:blip r:embed="rId2"/>
        <a:stretch/>
      </xdr:blipFill>
      <xdr:spPr>
        <a:xfrm>
          <a:off x="131400" y="457200"/>
          <a:ext cx="718200" cy="26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88920</xdr:colOff>
      <xdr:row>32</xdr:row>
      <xdr:rowOff>85680</xdr:rowOff>
    </xdr:from>
    <xdr:to>
      <xdr:col>6</xdr:col>
      <xdr:colOff>49680</xdr:colOff>
      <xdr:row>34</xdr:row>
      <xdr:rowOff>34560</xdr:rowOff>
    </xdr:to>
    <xdr:pic>
      <xdr:nvPicPr>
        <xdr:cNvPr id="29" name="image4.png" descr=""/>
        <xdr:cNvPicPr/>
      </xdr:nvPicPr>
      <xdr:blipFill>
        <a:blip r:embed="rId3"/>
        <a:stretch/>
      </xdr:blipFill>
      <xdr:spPr>
        <a:xfrm>
          <a:off x="88920" y="6391080"/>
          <a:ext cx="673200" cy="33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146520</xdr:colOff>
      <xdr:row>0</xdr:row>
      <xdr:rowOff>141120</xdr:rowOff>
    </xdr:from>
    <xdr:to>
      <xdr:col>5</xdr:col>
      <xdr:colOff>179640</xdr:colOff>
      <xdr:row>3</xdr:row>
      <xdr:rowOff>65160</xdr:rowOff>
    </xdr:to>
    <xdr:pic>
      <xdr:nvPicPr>
        <xdr:cNvPr id="30" name="image2.png" descr=""/>
        <xdr:cNvPicPr/>
      </xdr:nvPicPr>
      <xdr:blipFill>
        <a:blip r:embed="rId1"/>
        <a:stretch/>
      </xdr:blipFill>
      <xdr:spPr>
        <a:xfrm>
          <a:off x="984240" y="141120"/>
          <a:ext cx="985320" cy="49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104760</xdr:colOff>
      <xdr:row>46</xdr:row>
      <xdr:rowOff>114120</xdr:rowOff>
    </xdr:from>
    <xdr:to>
      <xdr:col>5</xdr:col>
      <xdr:colOff>187560</xdr:colOff>
      <xdr:row>49</xdr:row>
      <xdr:rowOff>63000</xdr:rowOff>
    </xdr:to>
    <xdr:pic>
      <xdr:nvPicPr>
        <xdr:cNvPr id="31" name="image33.png" descr=""/>
        <xdr:cNvPicPr/>
      </xdr:nvPicPr>
      <xdr:blipFill>
        <a:blip r:embed="rId2"/>
        <a:stretch/>
      </xdr:blipFill>
      <xdr:spPr>
        <a:xfrm>
          <a:off x="942480" y="9448560"/>
          <a:ext cx="1035000" cy="55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710640</xdr:colOff>
      <xdr:row>0</xdr:row>
      <xdr:rowOff>125640</xdr:rowOff>
    </xdr:from>
    <xdr:to>
      <xdr:col>15</xdr:col>
      <xdr:colOff>1185480</xdr:colOff>
      <xdr:row>3</xdr:row>
      <xdr:rowOff>171720</xdr:rowOff>
    </xdr:to>
    <xdr:pic>
      <xdr:nvPicPr>
        <xdr:cNvPr id="32" name="image1.jpg" descr=""/>
        <xdr:cNvPicPr/>
      </xdr:nvPicPr>
      <xdr:blipFill>
        <a:blip r:embed="rId3"/>
        <a:stretch/>
      </xdr:blipFill>
      <xdr:spPr>
        <a:xfrm>
          <a:off x="7326000" y="125640"/>
          <a:ext cx="474840" cy="617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617400</xdr:colOff>
      <xdr:row>42</xdr:row>
      <xdr:rowOff>190440</xdr:rowOff>
    </xdr:from>
    <xdr:to>
      <xdr:col>2</xdr:col>
      <xdr:colOff>384480</xdr:colOff>
      <xdr:row>44</xdr:row>
      <xdr:rowOff>175680</xdr:rowOff>
    </xdr:to>
    <xdr:pic>
      <xdr:nvPicPr>
        <xdr:cNvPr id="33" name="image33.png" descr=""/>
        <xdr:cNvPicPr/>
      </xdr:nvPicPr>
      <xdr:blipFill>
        <a:blip r:embed="rId1"/>
        <a:stretch/>
      </xdr:blipFill>
      <xdr:spPr>
        <a:xfrm>
          <a:off x="733680" y="11382480"/>
          <a:ext cx="766440" cy="40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0</xdr:row>
      <xdr:rowOff>171360</xdr:rowOff>
    </xdr:from>
    <xdr:to>
      <xdr:col>1</xdr:col>
      <xdr:colOff>844200</xdr:colOff>
      <xdr:row>2</xdr:row>
      <xdr:rowOff>101520</xdr:rowOff>
    </xdr:to>
    <xdr:pic>
      <xdr:nvPicPr>
        <xdr:cNvPr id="34" name="image18.png" descr=""/>
        <xdr:cNvPicPr/>
      </xdr:nvPicPr>
      <xdr:blipFill>
        <a:blip r:embed="rId2"/>
        <a:stretch/>
      </xdr:blipFill>
      <xdr:spPr>
        <a:xfrm>
          <a:off x="268560" y="171360"/>
          <a:ext cx="69192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971640</xdr:colOff>
      <xdr:row>0</xdr:row>
      <xdr:rowOff>28440</xdr:rowOff>
    </xdr:from>
    <xdr:to>
      <xdr:col>13</xdr:col>
      <xdr:colOff>415800</xdr:colOff>
      <xdr:row>2</xdr:row>
      <xdr:rowOff>84240</xdr:rowOff>
    </xdr:to>
    <xdr:pic>
      <xdr:nvPicPr>
        <xdr:cNvPr id="35" name="Imagem 2" descr=""/>
        <xdr:cNvPicPr/>
      </xdr:nvPicPr>
      <xdr:blipFill>
        <a:blip r:embed="rId3"/>
        <a:stretch/>
      </xdr:blipFill>
      <xdr:spPr>
        <a:xfrm>
          <a:off x="11080800" y="28440"/>
          <a:ext cx="459000" cy="5320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" displayName="Tabela13" ref="C5:F13" headerRowCount="1" totalsRowCount="0" totalsRowShown="0">
  <autoFilter ref="C5:F13"/>
  <tableColumns count="4">
    <tableColumn id="1" name="Veículo2"/>
    <tableColumn id="2" name="Modelo"/>
    <tableColumn id="3" name="Fabricação"/>
    <tableColumn id="4" name="Capacidade"/>
  </tableColumns>
</table>
</file>

<file path=xl/tables/table2.xml><?xml version="1.0" encoding="utf-8"?>
<table xmlns="http://schemas.openxmlformats.org/spreadsheetml/2006/main" id="2" name="Table_10" displayName="Table_10" ref="B10:C19" headerRowCount="0" totalsRowCount="0" totalsRowShown="0"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Table_1016" displayName="Table_1016" ref="B39:C48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101624" displayName="Table_101624" ref="B65:C74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10162430" displayName="Table_10162430" ref="B145:C154" headerRowCount="0" totalsRowCount="0" totalsRowShown="0">
  <tableColumns count="2">
    <tableColumn id="1" name="Column1"/>
    <tableColumn id="2" name="Column2"/>
  </tableColumns>
</table>
</file>

<file path=xl/tables/table6.xml><?xml version="1.0" encoding="utf-8"?>
<table xmlns="http://schemas.openxmlformats.org/spreadsheetml/2006/main" id="6" name="Table_101628" displayName="Table_101628" ref="B119:C128" headerRowCount="0" totalsRowCount="0" totalsRowShown="0">
  <tableColumns count="2">
    <tableColumn id="1" name="Column1"/>
    <tableColumn id="2" name="Column2"/>
  </tableColumns>
</table>
</file>

<file path=xl/tables/table7.xml><?xml version="1.0" encoding="utf-8"?>
<table xmlns="http://schemas.openxmlformats.org/spreadsheetml/2006/main" id="7" name="Table_1026" displayName="Table_1026" ref="B94:C103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este@teste.com" TargetMode="External"/><Relationship Id="rId3" Type="http://schemas.openxmlformats.org/officeDocument/2006/relationships/hyperlink" Target="mailto:outro@teste.com" TargetMode="External"/><Relationship Id="rId4" Type="http://schemas.openxmlformats.org/officeDocument/2006/relationships/hyperlink" Target="mailto:teste@teste.com" TargetMode="External"/><Relationship Id="rId5" Type="http://schemas.openxmlformats.org/officeDocument/2006/relationships/hyperlink" Target="mailto:outro@teste.com" TargetMode="External"/><Relationship Id="rId6" Type="http://schemas.openxmlformats.org/officeDocument/2006/relationships/hyperlink" Target="mailto:teste@teste.com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4bts.com.br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28" activeCellId="0" sqref="G28"/>
    </sheetView>
  </sheetViews>
  <sheetFormatPr defaultColWidth="8.00390625" defaultRowHeight="12.8" zeroHeight="tru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27.7"/>
    <col collapsed="false" customWidth="true" hidden="false" outlineLevel="0" max="3" min="3" style="1" width="8.69"/>
    <col collapsed="false" customWidth="true" hidden="false" outlineLevel="0" max="4" min="4" style="1" width="15.6"/>
    <col collapsed="false" customWidth="true" hidden="false" outlineLevel="0" max="5" min="5" style="1" width="2.4"/>
    <col collapsed="false" customWidth="true" hidden="false" outlineLevel="0" max="6" min="6" style="1" width="21.4"/>
    <col collapsed="false" customWidth="true" hidden="false" outlineLevel="0" max="7" min="7" style="1" width="12.6"/>
    <col collapsed="false" customWidth="true" hidden="false" outlineLevel="0" max="8" min="8" style="1" width="33.1"/>
    <col collapsed="false" customWidth="true" hidden="false" outlineLevel="0" max="9" min="9" style="1" width="4.4"/>
    <col collapsed="false" customWidth="true" hidden="true" outlineLevel="0" max="13" min="10" style="1" width="10.49"/>
    <col collapsed="false" customWidth="false" hidden="true" outlineLevel="0" max="14" min="14" style="1" width="8"/>
    <col collapsed="false" customWidth="true" hidden="true" outlineLevel="0" max="15" min="15" style="1" width="24.2"/>
    <col collapsed="false" customWidth="false" hidden="true" outlineLevel="0" max="16384" min="16" style="1" width="8"/>
  </cols>
  <sheetData>
    <row r="1" customFormat="false" ht="52.5" hidden="false" customHeight="true" outlineLevel="0" collapsed="false">
      <c r="A1" s="2" t="n">
        <v>3</v>
      </c>
      <c r="B1" s="3"/>
      <c r="C1" s="4"/>
      <c r="D1" s="4"/>
      <c r="E1" s="4"/>
      <c r="F1" s="4"/>
      <c r="G1" s="5" t="s">
        <v>0</v>
      </c>
      <c r="H1" s="6"/>
      <c r="I1" s="7"/>
    </row>
    <row r="2" s="9" customFormat="true" ht="18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"/>
      <c r="I3" s="11"/>
    </row>
    <row r="4" customFormat="false" ht="18.75" hidden="false" customHeight="true" outlineLevel="0" collapsed="false">
      <c r="B4" s="12" t="s">
        <v>2</v>
      </c>
      <c r="C4" s="10"/>
      <c r="D4" s="13"/>
      <c r="E4" s="13"/>
      <c r="F4" s="13"/>
      <c r="G4" s="13"/>
      <c r="H4" s="13"/>
      <c r="I4" s="14"/>
    </row>
    <row r="5" customFormat="false" ht="18.75" hidden="false" customHeight="true" outlineLevel="0" collapsed="false">
      <c r="B5" s="12" t="s">
        <v>3</v>
      </c>
      <c r="C5" s="10"/>
      <c r="D5" s="13"/>
      <c r="E5" s="13"/>
      <c r="F5" s="13"/>
      <c r="G5" s="13"/>
      <c r="H5" s="13"/>
      <c r="I5" s="14"/>
    </row>
    <row r="6" customFormat="false" ht="18.75" hidden="false" customHeight="true" outlineLevel="0" collapsed="false">
      <c r="B6" s="10"/>
      <c r="C6" s="10"/>
      <c r="D6" s="10"/>
      <c r="E6" s="10"/>
      <c r="F6" s="10"/>
      <c r="G6" s="10"/>
      <c r="H6" s="14"/>
      <c r="I6" s="14"/>
    </row>
    <row r="7" customFormat="false" ht="17.25" hidden="false" customHeight="true" outlineLevel="0" collapsed="false">
      <c r="B7" s="15" t="s">
        <v>4</v>
      </c>
      <c r="C7" s="16" t="s">
        <v>5</v>
      </c>
      <c r="D7" s="16"/>
      <c r="E7" s="16"/>
      <c r="F7" s="17" t="s">
        <v>6</v>
      </c>
      <c r="G7" s="18" t="n">
        <v>44227</v>
      </c>
      <c r="H7" s="18"/>
      <c r="I7" s="14"/>
    </row>
    <row r="8" customFormat="false" ht="17.25" hidden="false" customHeight="true" outlineLevel="0" collapsed="false">
      <c r="B8" s="15" t="s">
        <v>7</v>
      </c>
      <c r="C8" s="19" t="s">
        <v>0</v>
      </c>
      <c r="D8" s="19"/>
      <c r="E8" s="19"/>
      <c r="F8" s="17" t="s">
        <v>8</v>
      </c>
      <c r="G8" s="20" t="s">
        <v>9</v>
      </c>
      <c r="H8" s="20"/>
      <c r="I8" s="14"/>
    </row>
    <row r="9" customFormat="false" ht="16.5" hidden="false" customHeight="true" outlineLevel="0" collapsed="false">
      <c r="B9" s="15" t="s">
        <v>10</v>
      </c>
      <c r="C9" s="21" t="s">
        <v>11</v>
      </c>
      <c r="D9" s="21"/>
      <c r="E9" s="21"/>
      <c r="F9" s="17" t="s">
        <v>12</v>
      </c>
      <c r="G9" s="22" t="s">
        <v>13</v>
      </c>
      <c r="H9" s="22"/>
      <c r="I9" s="14"/>
    </row>
    <row r="10" customFormat="false" ht="17.25" hidden="false" customHeight="true" outlineLevel="0" collapsed="false">
      <c r="B10" s="15" t="s">
        <v>14</v>
      </c>
      <c r="C10" s="23" t="s">
        <v>15</v>
      </c>
      <c r="D10" s="23"/>
      <c r="E10" s="23"/>
      <c r="F10" s="24" t="s">
        <v>16</v>
      </c>
      <c r="G10" s="25" t="s">
        <v>17</v>
      </c>
      <c r="H10" s="25"/>
      <c r="I10" s="14"/>
    </row>
    <row r="11" customFormat="false" ht="17.25" hidden="false" customHeight="true" outlineLevel="0" collapsed="false">
      <c r="B11" s="15" t="s">
        <v>18</v>
      </c>
      <c r="C11" s="26" t="s">
        <v>19</v>
      </c>
      <c r="D11" s="26"/>
      <c r="E11" s="26"/>
      <c r="F11" s="27" t="s">
        <v>20</v>
      </c>
      <c r="G11" s="25" t="s">
        <v>21</v>
      </c>
      <c r="H11" s="25"/>
      <c r="I11" s="14"/>
    </row>
    <row r="12" customFormat="false" ht="17.25" hidden="false" customHeight="true" outlineLevel="0" collapsed="false">
      <c r="I12" s="14"/>
    </row>
    <row r="13" customFormat="false" ht="18" hidden="false" customHeight="true" outlineLevel="0" collapsed="false">
      <c r="B13" s="28" t="s">
        <v>22</v>
      </c>
      <c r="C13" s="29" t="s">
        <v>23</v>
      </c>
      <c r="D13" s="29" t="s">
        <v>24</v>
      </c>
      <c r="E13" s="29"/>
      <c r="F13" s="29" t="s">
        <v>25</v>
      </c>
      <c r="G13" s="29" t="s">
        <v>26</v>
      </c>
      <c r="H13" s="29"/>
      <c r="I13" s="14"/>
    </row>
    <row r="14" customFormat="false" ht="18" hidden="false" customHeight="true" outlineLevel="0" collapsed="false">
      <c r="A14" s="30" t="n">
        <v>1</v>
      </c>
      <c r="B14" s="31" t="s">
        <v>27</v>
      </c>
      <c r="C14" s="32" t="s">
        <v>28</v>
      </c>
      <c r="D14" s="33" t="s">
        <v>5</v>
      </c>
      <c r="E14" s="33"/>
      <c r="F14" s="34" t="n">
        <v>9787444556</v>
      </c>
      <c r="G14" s="35" t="s">
        <v>29</v>
      </c>
      <c r="H14" s="35"/>
      <c r="I14" s="14"/>
    </row>
    <row r="15" customFormat="false" ht="18" hidden="false" customHeight="true" outlineLevel="0" collapsed="false">
      <c r="A15" s="30" t="n">
        <v>2</v>
      </c>
      <c r="B15" s="31" t="s">
        <v>30</v>
      </c>
      <c r="C15" s="32" t="s">
        <v>31</v>
      </c>
      <c r="D15" s="33" t="s">
        <v>32</v>
      </c>
      <c r="E15" s="33"/>
      <c r="F15" s="34" t="n">
        <v>9875465465</v>
      </c>
      <c r="G15" s="35" t="s">
        <v>33</v>
      </c>
      <c r="H15" s="35"/>
      <c r="I15" s="14"/>
    </row>
    <row r="16" customFormat="false" ht="18" hidden="false" customHeight="true" outlineLevel="0" collapsed="false">
      <c r="A16" s="30" t="n">
        <v>3</v>
      </c>
      <c r="B16" s="31"/>
      <c r="C16" s="32"/>
      <c r="D16" s="33"/>
      <c r="E16" s="33"/>
      <c r="F16" s="34"/>
      <c r="G16" s="35"/>
      <c r="H16" s="35"/>
      <c r="I16" s="14"/>
    </row>
    <row r="17" customFormat="false" ht="18" hidden="false" customHeight="true" outlineLevel="0" collapsed="false">
      <c r="A17" s="30" t="n">
        <v>4</v>
      </c>
      <c r="B17" s="31"/>
      <c r="C17" s="32"/>
      <c r="D17" s="33"/>
      <c r="E17" s="33"/>
      <c r="F17" s="34"/>
      <c r="G17" s="35"/>
      <c r="H17" s="35"/>
      <c r="I17" s="14"/>
    </row>
    <row r="18" customFormat="false" ht="18" hidden="false" customHeight="true" outlineLevel="0" collapsed="false">
      <c r="A18" s="30" t="n">
        <v>5</v>
      </c>
      <c r="B18" s="31"/>
      <c r="C18" s="32"/>
      <c r="D18" s="33"/>
      <c r="E18" s="33"/>
      <c r="F18" s="34"/>
      <c r="G18" s="35"/>
      <c r="H18" s="35"/>
      <c r="I18" s="14"/>
    </row>
    <row r="19" customFormat="false" ht="18" hidden="false" customHeight="true" outlineLevel="0" collapsed="false">
      <c r="A19" s="36"/>
      <c r="B19" s="37"/>
      <c r="C19" s="10"/>
      <c r="D19" s="38"/>
      <c r="E19" s="38"/>
      <c r="F19" s="38"/>
      <c r="G19" s="38"/>
      <c r="H19" s="38"/>
      <c r="I19" s="14"/>
    </row>
    <row r="20" customFormat="false" ht="16.5" hidden="false" customHeight="true" outlineLevel="0" collapsed="false">
      <c r="A20" s="36"/>
      <c r="B20" s="28" t="s">
        <v>34</v>
      </c>
      <c r="C20" s="29" t="s">
        <v>23</v>
      </c>
      <c r="D20" s="29" t="s">
        <v>24</v>
      </c>
      <c r="E20" s="29"/>
      <c r="F20" s="29" t="s">
        <v>25</v>
      </c>
      <c r="G20" s="29" t="s">
        <v>26</v>
      </c>
      <c r="H20" s="29"/>
    </row>
    <row r="21" customFormat="false" ht="17.25" hidden="false" customHeight="true" outlineLevel="0" collapsed="false">
      <c r="A21" s="39" t="n">
        <v>11</v>
      </c>
      <c r="B21" s="31"/>
      <c r="C21" s="32"/>
      <c r="D21" s="33"/>
      <c r="E21" s="33"/>
      <c r="F21" s="34"/>
      <c r="G21" s="35"/>
      <c r="H21" s="35"/>
    </row>
    <row r="22" customFormat="false" ht="17.25" hidden="false" customHeight="true" outlineLevel="0" collapsed="false">
      <c r="A22" s="39" t="n">
        <v>12</v>
      </c>
      <c r="B22" s="31"/>
      <c r="C22" s="32"/>
      <c r="D22" s="33"/>
      <c r="E22" s="33"/>
      <c r="F22" s="34"/>
      <c r="G22" s="35"/>
      <c r="H22" s="35"/>
    </row>
    <row r="23" customFormat="false" ht="17.25" hidden="false" customHeight="true" outlineLevel="0" collapsed="false">
      <c r="A23" s="39" t="n">
        <v>13</v>
      </c>
      <c r="B23" s="31"/>
      <c r="C23" s="32"/>
      <c r="D23" s="33"/>
      <c r="E23" s="33"/>
      <c r="F23" s="34"/>
      <c r="G23" s="35"/>
      <c r="H23" s="35"/>
    </row>
    <row r="24" customFormat="false" ht="17.25" hidden="false" customHeight="true" outlineLevel="0" collapsed="false">
      <c r="A24" s="39" t="n">
        <v>14</v>
      </c>
      <c r="B24" s="31"/>
      <c r="C24" s="32"/>
      <c r="D24" s="33"/>
      <c r="E24" s="33"/>
      <c r="F24" s="34"/>
      <c r="G24" s="35"/>
      <c r="H24" s="35"/>
    </row>
    <row r="25" customFormat="false" ht="17.25" hidden="false" customHeight="true" outlineLevel="0" collapsed="false">
      <c r="A25" s="39" t="n">
        <v>15</v>
      </c>
      <c r="B25" s="31"/>
      <c r="C25" s="32"/>
      <c r="D25" s="33"/>
      <c r="E25" s="33"/>
      <c r="F25" s="34"/>
      <c r="G25" s="35"/>
      <c r="H25" s="35"/>
    </row>
    <row r="26" customFormat="false" ht="13.5" hidden="false" customHeight="false" outlineLevel="0" collapsed="false">
      <c r="A26" s="36"/>
      <c r="B26" s="40"/>
      <c r="C26" s="40"/>
      <c r="D26" s="40"/>
      <c r="E26" s="40"/>
      <c r="F26" s="40"/>
      <c r="G26" s="40"/>
      <c r="H26" s="40"/>
    </row>
    <row r="27" customFormat="false" ht="13.5" hidden="false" customHeight="true" outlineLevel="0" collapsed="false">
      <c r="A27" s="36"/>
      <c r="B27" s="28" t="s">
        <v>35</v>
      </c>
      <c r="C27" s="29" t="s">
        <v>23</v>
      </c>
      <c r="D27" s="29" t="s">
        <v>24</v>
      </c>
      <c r="E27" s="29"/>
      <c r="F27" s="29" t="s">
        <v>25</v>
      </c>
      <c r="G27" s="29" t="s">
        <v>26</v>
      </c>
      <c r="H27" s="29"/>
    </row>
    <row r="28" customFormat="false" ht="13.5" hidden="false" customHeight="true" outlineLevel="0" collapsed="false">
      <c r="A28" s="39" t="n">
        <v>1</v>
      </c>
      <c r="B28" s="31" t="s">
        <v>36</v>
      </c>
      <c r="C28" s="32" t="s">
        <v>37</v>
      </c>
      <c r="D28" s="33" t="s">
        <v>5</v>
      </c>
      <c r="E28" s="33"/>
      <c r="F28" s="34" t="n">
        <v>9787444556</v>
      </c>
      <c r="G28" s="35" t="s">
        <v>29</v>
      </c>
      <c r="H28" s="35"/>
    </row>
    <row r="29" customFormat="false" ht="13.5" hidden="false" customHeight="true" outlineLevel="0" collapsed="false">
      <c r="A29" s="39" t="n">
        <v>2</v>
      </c>
      <c r="B29" s="31" t="s">
        <v>38</v>
      </c>
      <c r="C29" s="32" t="s">
        <v>28</v>
      </c>
      <c r="D29" s="33" t="s">
        <v>32</v>
      </c>
      <c r="E29" s="33"/>
      <c r="F29" s="34" t="n">
        <v>9875465465</v>
      </c>
      <c r="G29" s="35" t="s">
        <v>33</v>
      </c>
      <c r="H29" s="35"/>
    </row>
    <row r="30" customFormat="false" ht="13.5" hidden="false" customHeight="true" outlineLevel="0" collapsed="false">
      <c r="A30" s="39" t="n">
        <v>3</v>
      </c>
      <c r="B30" s="31" t="s">
        <v>39</v>
      </c>
      <c r="C30" s="32" t="s">
        <v>28</v>
      </c>
      <c r="D30" s="33" t="s">
        <v>32</v>
      </c>
      <c r="E30" s="33"/>
      <c r="F30" s="34" t="n">
        <v>9787444556</v>
      </c>
      <c r="G30" s="35" t="s">
        <v>29</v>
      </c>
      <c r="H30" s="35"/>
    </row>
    <row r="31" customFormat="false" ht="13.05" hidden="false" customHeight="false" outlineLevel="0" collapsed="false">
      <c r="A31" s="36"/>
    </row>
    <row r="32" customFormat="false" ht="13.5" hidden="false" customHeight="true" outlineLevel="0" collapsed="false">
      <c r="A32" s="36"/>
      <c r="B32" s="28" t="s">
        <v>40</v>
      </c>
      <c r="C32" s="29" t="s">
        <v>23</v>
      </c>
      <c r="D32" s="29" t="s">
        <v>24</v>
      </c>
      <c r="E32" s="29"/>
      <c r="F32" s="29" t="s">
        <v>25</v>
      </c>
      <c r="G32" s="29" t="s">
        <v>26</v>
      </c>
      <c r="H32" s="29"/>
    </row>
    <row r="33" customFormat="false" ht="13.5" hidden="false" customHeight="true" outlineLevel="0" collapsed="false">
      <c r="A33" s="39" t="n">
        <v>11</v>
      </c>
      <c r="B33" s="31"/>
      <c r="C33" s="32"/>
      <c r="D33" s="33"/>
      <c r="E33" s="33"/>
      <c r="F33" s="34"/>
      <c r="G33" s="35"/>
      <c r="H33" s="35"/>
    </row>
    <row r="34" customFormat="false" ht="13.5" hidden="false" customHeight="true" outlineLevel="0" collapsed="false">
      <c r="A34" s="39" t="n">
        <v>12</v>
      </c>
      <c r="B34" s="31"/>
      <c r="C34" s="32"/>
      <c r="D34" s="33"/>
      <c r="E34" s="33"/>
      <c r="F34" s="34"/>
      <c r="G34" s="35"/>
      <c r="H34" s="35"/>
    </row>
    <row r="35" customFormat="false" ht="13.5" hidden="false" customHeight="true" outlineLevel="0" collapsed="false">
      <c r="A35" s="39" t="n">
        <v>13</v>
      </c>
      <c r="B35" s="31"/>
      <c r="C35" s="32"/>
      <c r="D35" s="33"/>
      <c r="E35" s="33"/>
      <c r="F35" s="34"/>
      <c r="G35" s="35"/>
      <c r="H35" s="35"/>
    </row>
    <row r="36" customFormat="false" ht="13.5" hidden="false" customHeight="false" outlineLevel="0" collapsed="false"/>
    <row r="37" customFormat="false" ht="13.5" hidden="false" customHeight="false" outlineLevel="0" collapsed="false"/>
  </sheetData>
  <mergeCells count="53">
    <mergeCell ref="A2:I2"/>
    <mergeCell ref="D4:H4"/>
    <mergeCell ref="D5:H5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D20:E20"/>
    <mergeCell ref="G20:H20"/>
    <mergeCell ref="D21:E21"/>
    <mergeCell ref="G21:H21"/>
    <mergeCell ref="D22:E22"/>
    <mergeCell ref="G22:H22"/>
    <mergeCell ref="D23:E23"/>
    <mergeCell ref="G23:H23"/>
    <mergeCell ref="D24:E24"/>
    <mergeCell ref="G24:H24"/>
    <mergeCell ref="D25:E25"/>
    <mergeCell ref="G25:H25"/>
    <mergeCell ref="D27:E27"/>
    <mergeCell ref="G27:H27"/>
    <mergeCell ref="D28:E28"/>
    <mergeCell ref="G28:H28"/>
    <mergeCell ref="D29:E29"/>
    <mergeCell ref="G29:H29"/>
    <mergeCell ref="D30:E30"/>
    <mergeCell ref="G30:H30"/>
    <mergeCell ref="D32:E32"/>
    <mergeCell ref="G32:H32"/>
    <mergeCell ref="D33:E33"/>
    <mergeCell ref="G33:H33"/>
    <mergeCell ref="D34:E34"/>
    <mergeCell ref="G34:H34"/>
    <mergeCell ref="D35:E35"/>
    <mergeCell ref="G35:H35"/>
  </mergeCells>
  <dataValidations count="3">
    <dataValidation allowBlank="true" errorStyle="stop" operator="between" showDropDown="false" showErrorMessage="true" showInputMessage="true" sqref="G9:H11" type="list">
      <formula1>DADOS!$BE$4:$BE$20</formula1>
      <formula2>0</formula2>
    </dataValidation>
    <dataValidation allowBlank="true" errorStyle="stop" operator="between" showDropDown="false" showErrorMessage="true" showInputMessage="true" sqref="C8:E8" type="list">
      <formula1>DADOS!$BR$1:$BR$6</formula1>
      <formula2>0</formula2>
    </dataValidation>
    <dataValidation allowBlank="true" errorStyle="stop" operator="between" showDropDown="false" showErrorMessage="true" showInputMessage="true" sqref="G8" type="list">
      <formula1>DADOS!$BM$3:$BM$58</formula1>
      <formula2>0</formula2>
    </dataValidation>
  </dataValidations>
  <hyperlinks>
    <hyperlink ref="G14" r:id="rId2" display="teste@teste.com"/>
    <hyperlink ref="G15" r:id="rId3" display="outro@teste.com"/>
    <hyperlink ref="G28" r:id="rId4" display="teste@teste.com"/>
    <hyperlink ref="G29" r:id="rId5" display="outro@teste.com"/>
    <hyperlink ref="G30" r:id="rId6" display="teste@teste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140625" defaultRowHeight="15" zeroHeight="false" outlineLevelRow="0" outlineLevelCol="0"/>
  <cols>
    <col collapsed="false" customWidth="true" hidden="false" outlineLevel="0" max="1" min="1" style="770" width="3.2"/>
    <col collapsed="false" customWidth="true" hidden="false" outlineLevel="0" max="2" min="2" style="770" width="10.2"/>
    <col collapsed="false" customWidth="true" hidden="false" outlineLevel="0" max="3" min="3" style="770" width="10.9"/>
    <col collapsed="false" customWidth="true" hidden="false" outlineLevel="0" max="4" min="4" style="770" width="11.5"/>
    <col collapsed="false" customWidth="true" hidden="false" outlineLevel="0" max="5" min="5" style="770" width="11.9"/>
    <col collapsed="false" customWidth="true" hidden="false" outlineLevel="0" max="6" min="6" style="770" width="6.5"/>
    <col collapsed="false" customWidth="true" hidden="false" outlineLevel="0" max="7" min="7" style="770" width="7.2"/>
    <col collapsed="false" customWidth="true" hidden="false" outlineLevel="0" max="8" min="8" style="770" width="9.2"/>
    <col collapsed="false" customWidth="true" hidden="false" outlineLevel="0" max="9" min="9" style="770" width="10.2"/>
    <col collapsed="false" customWidth="true" hidden="false" outlineLevel="0" max="10" min="10" style="770" width="10.4"/>
    <col collapsed="false" customWidth="true" hidden="false" outlineLevel="0" max="11" min="11" style="770" width="12.5"/>
    <col collapsed="false" customWidth="true" hidden="false" outlineLevel="0" max="12" min="12" style="770" width="2.4"/>
    <col collapsed="false" customWidth="true" hidden="false" outlineLevel="0" max="13" min="13" style="770" width="36"/>
    <col collapsed="false" customWidth="false" hidden="false" outlineLevel="0" max="16384" min="14" style="770" width="8.69"/>
  </cols>
  <sheetData>
    <row r="1" customFormat="false" ht="15" hidden="false" customHeight="false" outlineLevel="0" collapsed="false">
      <c r="B1" s="764"/>
      <c r="C1" s="765"/>
      <c r="D1" s="765"/>
      <c r="E1" s="765"/>
      <c r="F1" s="765"/>
      <c r="G1" s="765"/>
      <c r="H1" s="765"/>
      <c r="I1" s="765"/>
      <c r="J1" s="771"/>
      <c r="K1" s="772"/>
    </row>
    <row r="2" customFormat="false" ht="19.5" hidden="false" customHeight="false" outlineLevel="0" collapsed="false">
      <c r="B2" s="765"/>
      <c r="C2" s="773" t="n">
        <f aca="false">'Cadastro Inicial'!D4</f>
        <v>0</v>
      </c>
      <c r="D2" s="773"/>
      <c r="E2" s="773"/>
      <c r="F2" s="773"/>
      <c r="G2" s="773"/>
      <c r="H2" s="773"/>
      <c r="I2" s="773"/>
      <c r="J2" s="773"/>
      <c r="K2" s="772"/>
    </row>
    <row r="3" customFormat="false" ht="17.25" hidden="false" customHeight="false" outlineLevel="0" collapsed="false">
      <c r="B3" s="774"/>
      <c r="C3" s="765"/>
      <c r="D3" s="775"/>
      <c r="E3" s="775"/>
      <c r="F3" s="776"/>
      <c r="G3" s="776"/>
      <c r="H3" s="775"/>
      <c r="I3" s="765"/>
      <c r="J3" s="771"/>
      <c r="K3" s="772"/>
    </row>
    <row r="4" customFormat="false" ht="15" hidden="false" customHeight="false" outlineLevel="0" collapsed="false">
      <c r="B4" s="777" t="n">
        <f aca="false">M6</f>
        <v>0</v>
      </c>
      <c r="C4" s="777"/>
      <c r="D4" s="777"/>
      <c r="E4" s="777"/>
      <c r="F4" s="777"/>
      <c r="G4" s="777"/>
      <c r="H4" s="777"/>
      <c r="I4" s="777"/>
      <c r="J4" s="777"/>
      <c r="K4" s="777"/>
    </row>
    <row r="5" customFormat="false" ht="12.75" hidden="false" customHeight="true" outlineLevel="0" collapsed="false">
      <c r="B5" s="778"/>
      <c r="C5" s="778"/>
      <c r="D5" s="779"/>
      <c r="E5" s="779"/>
      <c r="F5" s="779"/>
      <c r="G5" s="779"/>
      <c r="H5" s="779"/>
      <c r="I5" s="779"/>
      <c r="J5" s="779"/>
      <c r="K5" s="778"/>
      <c r="M5" s="382" t="s">
        <v>230</v>
      </c>
    </row>
    <row r="6" customFormat="false" ht="15" hidden="false" customHeight="false" outlineLevel="0" collapsed="false">
      <c r="B6" s="780"/>
      <c r="C6" s="781" t="s">
        <v>229</v>
      </c>
      <c r="D6" s="781"/>
      <c r="E6" s="781"/>
      <c r="F6" s="781"/>
      <c r="G6" s="781"/>
      <c r="H6" s="781"/>
      <c r="I6" s="781"/>
      <c r="J6" s="781"/>
      <c r="K6" s="780"/>
      <c r="M6" s="782" t="n">
        <v>0</v>
      </c>
    </row>
    <row r="7" customFormat="false" ht="15" hidden="false" customHeight="false" outlineLevel="0" collapsed="false">
      <c r="B7" s="783" t="s">
        <v>272</v>
      </c>
      <c r="C7" s="783" t="s">
        <v>273</v>
      </c>
      <c r="D7" s="783" t="s">
        <v>112</v>
      </c>
      <c r="E7" s="783" t="s">
        <v>274</v>
      </c>
      <c r="F7" s="783" t="s">
        <v>275</v>
      </c>
      <c r="G7" s="783" t="s">
        <v>276</v>
      </c>
      <c r="H7" s="783" t="s">
        <v>253</v>
      </c>
      <c r="I7" s="783" t="s">
        <v>277</v>
      </c>
      <c r="J7" s="783" t="s">
        <v>278</v>
      </c>
      <c r="K7" s="783" t="s">
        <v>76</v>
      </c>
    </row>
    <row r="8" customFormat="false" ht="15" hidden="false" customHeight="false" outlineLevel="0" collapsed="false">
      <c r="B8" s="784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84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85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85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84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84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86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86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86" t="n">
        <f aca="false">H8+I8</f>
        <v>0</v>
      </c>
      <c r="K8" s="787" t="n">
        <f aca="false">J8*G8*F8</f>
        <v>0</v>
      </c>
    </row>
    <row r="9" customFormat="false" ht="15" hidden="false" customHeight="false" outlineLevel="0" collapsed="false">
      <c r="B9" s="784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84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85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85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84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84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86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86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86" t="n">
        <f aca="false">H9+I9</f>
        <v>0</v>
      </c>
      <c r="K9" s="787" t="n">
        <f aca="false">J9*G9*F9</f>
        <v>0</v>
      </c>
    </row>
    <row r="10" customFormat="false" ht="15" hidden="false" customHeight="false" outlineLevel="0" collapsed="false">
      <c r="B10" s="784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84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85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85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84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84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86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86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86" t="n">
        <f aca="false">H10+I10</f>
        <v>0</v>
      </c>
      <c r="K10" s="787" t="n">
        <f aca="false">J10*G10*F10</f>
        <v>0</v>
      </c>
    </row>
    <row r="11" customFormat="false" ht="15" hidden="false" customHeight="false" outlineLevel="0" collapsed="false">
      <c r="B11" s="784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84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85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85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84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84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86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86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86" t="n">
        <f aca="false">H11+I11</f>
        <v>0</v>
      </c>
      <c r="K11" s="787" t="n">
        <f aca="false">J11*G11*F11</f>
        <v>0</v>
      </c>
    </row>
    <row r="12" customFormat="false" ht="15" hidden="false" customHeight="false" outlineLevel="0" collapsed="false">
      <c r="B12" s="784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84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85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85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84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84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86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86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86" t="n">
        <f aca="false">H12+I12</f>
        <v>0</v>
      </c>
      <c r="K12" s="787" t="n">
        <f aca="false">J12*G12*F12</f>
        <v>0</v>
      </c>
    </row>
    <row r="13" customFormat="false" ht="15" hidden="false" customHeight="false" outlineLevel="0" collapsed="false">
      <c r="B13" s="784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84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85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85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84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84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86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86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86" t="n">
        <f aca="false">H13+I13</f>
        <v>0</v>
      </c>
      <c r="K13" s="787" t="n">
        <f aca="false">J13*G13*F13</f>
        <v>0</v>
      </c>
    </row>
    <row r="14" customFormat="false" ht="15" hidden="false" customHeight="false" outlineLevel="0" collapsed="false">
      <c r="B14" s="784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84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85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85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84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84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86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86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86" t="n">
        <f aca="false">H14+I14</f>
        <v>0</v>
      </c>
      <c r="K14" s="787" t="n">
        <f aca="false">J14*G14*F14</f>
        <v>0</v>
      </c>
    </row>
    <row r="15" customFormat="false" ht="15" hidden="false" customHeight="false" outlineLevel="0" collapsed="false">
      <c r="B15" s="784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84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85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85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84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84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86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86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86" t="n">
        <f aca="false">H15+I15</f>
        <v>0</v>
      </c>
      <c r="K15" s="787" t="n">
        <f aca="false">J15*G15*F15</f>
        <v>0</v>
      </c>
    </row>
    <row r="16" customFormat="false" ht="15" hidden="false" customHeight="false" outlineLevel="0" collapsed="false">
      <c r="B16" s="784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84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85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85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84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84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86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86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86" t="n">
        <f aca="false">H16+I16</f>
        <v>0</v>
      </c>
      <c r="K16" s="787" t="n">
        <f aca="false">J16*G16*F16</f>
        <v>0</v>
      </c>
    </row>
    <row r="17" customFormat="false" ht="15" hidden="false" customHeight="false" outlineLevel="0" collapsed="false">
      <c r="B17" s="784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84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85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85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84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84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86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86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86" t="n">
        <f aca="false">H17+I17</f>
        <v>0</v>
      </c>
      <c r="K17" s="787" t="n">
        <f aca="false">J17*G17*F17</f>
        <v>0</v>
      </c>
    </row>
    <row r="18" customFormat="false" ht="15" hidden="false" customHeight="false" outlineLevel="0" collapsed="false">
      <c r="B18" s="784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84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85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85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84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84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86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86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86" t="n">
        <f aca="false">H18+I18</f>
        <v>0</v>
      </c>
      <c r="K18" s="787" t="n">
        <f aca="false">J18*G18*F18</f>
        <v>0</v>
      </c>
    </row>
    <row r="19" customFormat="false" ht="15" hidden="false" customHeight="false" outlineLevel="0" collapsed="false">
      <c r="B19" s="784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84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85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85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84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84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86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86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86" t="n">
        <f aca="false">H19+I19</f>
        <v>0</v>
      </c>
      <c r="K19" s="787" t="n">
        <f aca="false">J19*G19*F19</f>
        <v>0</v>
      </c>
    </row>
    <row r="20" customFormat="false" ht="15" hidden="false" customHeight="false" outlineLevel="0" collapsed="false">
      <c r="B20" s="784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84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85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85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84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84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86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86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86" t="n">
        <f aca="false">H20+I20</f>
        <v>0</v>
      </c>
      <c r="K20" s="787" t="n">
        <f aca="false">J20*G20*F20</f>
        <v>0</v>
      </c>
    </row>
    <row r="21" customFormat="false" ht="15" hidden="false" customHeight="false" outlineLevel="0" collapsed="false">
      <c r="B21" s="784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84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85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85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84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84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86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86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86" t="n">
        <f aca="false">H21+I21</f>
        <v>0</v>
      </c>
      <c r="K21" s="787" t="n">
        <f aca="false">J21*G21*F21</f>
        <v>0</v>
      </c>
    </row>
    <row r="22" customFormat="false" ht="15" hidden="false" customHeight="false" outlineLevel="0" collapsed="false">
      <c r="B22" s="784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84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85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85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84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84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86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86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86" t="n">
        <f aca="false">H22+I22</f>
        <v>0</v>
      </c>
      <c r="K22" s="787" t="n">
        <f aca="false">J22*G22*F22</f>
        <v>0</v>
      </c>
    </row>
    <row r="23" customFormat="false" ht="15" hidden="false" customHeight="false" outlineLevel="0" collapsed="false">
      <c r="B23" s="788" t="s">
        <v>80</v>
      </c>
      <c r="C23" s="788"/>
      <c r="D23" s="789" t="n">
        <f aca="false">IF(G23=0,0,AVERAGEIF(J8:J22,"&lt;&gt;0"))</f>
        <v>0</v>
      </c>
      <c r="E23" s="790" t="s">
        <v>279</v>
      </c>
      <c r="F23" s="791"/>
      <c r="G23" s="791" t="n">
        <f aca="false">(F8*G8)+(F9*G9)+(F10*G10)+(F11*G11)+(F12*G12)+(F13*G13)+(F14*G14)+(F15*G15)+(F16*G16)+(F17*G17)+(F18*G18)+(F19*G19)+(F20*G20)+(F21*G21)+(F22*G22)</f>
        <v>0</v>
      </c>
      <c r="H23" s="790" t="s">
        <v>79</v>
      </c>
      <c r="I23" s="790"/>
      <c r="J23" s="792"/>
      <c r="K23" s="789" t="n">
        <f aca="false">SUM(K8:K22)</f>
        <v>0</v>
      </c>
    </row>
    <row r="24" customFormat="false" ht="31.5" hidden="false" customHeight="true" outlineLevel="0" collapsed="false">
      <c r="B24" s="793" t="s">
        <v>280</v>
      </c>
      <c r="C24" s="794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94"/>
      <c r="E24" s="794"/>
      <c r="F24" s="794"/>
      <c r="G24" s="794"/>
      <c r="H24" s="794"/>
      <c r="I24" s="794"/>
      <c r="J24" s="794"/>
      <c r="K24" s="794"/>
    </row>
    <row r="25" customFormat="false" ht="7.5" hidden="false" customHeight="true" outlineLevel="0" collapsed="false">
      <c r="B25" s="795"/>
      <c r="C25" s="795"/>
      <c r="D25" s="795"/>
      <c r="E25" s="795"/>
      <c r="F25" s="795"/>
      <c r="G25" s="795"/>
      <c r="H25" s="795"/>
      <c r="I25" s="795"/>
      <c r="J25" s="795"/>
      <c r="K25" s="795"/>
    </row>
    <row r="26" customFormat="false" ht="15.75" hidden="false" customHeight="false" outlineLevel="0" collapsed="false">
      <c r="B26" s="764"/>
      <c r="C26" s="764"/>
      <c r="D26" s="767"/>
      <c r="E26" s="767"/>
      <c r="F26" s="767"/>
      <c r="G26" s="767"/>
      <c r="H26" s="767"/>
      <c r="I26" s="767"/>
      <c r="J26" s="767"/>
      <c r="K26" s="764"/>
    </row>
    <row r="27" customFormat="false" ht="15" hidden="false" customHeight="false" outlineLevel="0" collapsed="false">
      <c r="B27" s="780"/>
      <c r="C27" s="781" t="s">
        <v>251</v>
      </c>
      <c r="D27" s="781"/>
      <c r="E27" s="781"/>
      <c r="F27" s="781"/>
      <c r="G27" s="781"/>
      <c r="H27" s="781"/>
      <c r="I27" s="781"/>
      <c r="J27" s="781"/>
      <c r="K27" s="780"/>
    </row>
    <row r="28" customFormat="false" ht="15" hidden="false" customHeight="false" outlineLevel="0" collapsed="false">
      <c r="B28" s="796" t="s">
        <v>281</v>
      </c>
      <c r="C28" s="796" t="s">
        <v>167</v>
      </c>
      <c r="D28" s="796" t="s">
        <v>168</v>
      </c>
      <c r="E28" s="796" t="s">
        <v>188</v>
      </c>
      <c r="F28" s="796" t="s">
        <v>275</v>
      </c>
      <c r="G28" s="796" t="s">
        <v>276</v>
      </c>
      <c r="H28" s="797" t="s">
        <v>253</v>
      </c>
      <c r="I28" s="797" t="s">
        <v>277</v>
      </c>
      <c r="J28" s="797" t="s">
        <v>278</v>
      </c>
      <c r="K28" s="797" t="s">
        <v>76</v>
      </c>
    </row>
    <row r="29" s="798" customFormat="true" ht="15" hidden="false" customHeight="false" outlineLevel="0" collapsed="false">
      <c r="B29" s="799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99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800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800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99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99" t="n">
        <f aca="false">IF(D29=0,0,(E29-D29)+1)</f>
        <v>0</v>
      </c>
      <c r="H29" s="801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801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801" t="n">
        <f aca="false">H29+I29</f>
        <v>0</v>
      </c>
      <c r="K29" s="801" t="n">
        <f aca="false">J29*G29*F29</f>
        <v>0</v>
      </c>
    </row>
    <row r="30" s="798" customFormat="true" ht="15" hidden="false" customHeight="false" outlineLevel="0" collapsed="false">
      <c r="B30" s="799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99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800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800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99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99" t="n">
        <f aca="false">IF(D30=0,0,(E30-D30)+1)</f>
        <v>0</v>
      </c>
      <c r="H30" s="801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801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801" t="n">
        <f aca="false">H30+I30</f>
        <v>0</v>
      </c>
      <c r="K30" s="801" t="n">
        <f aca="false">J30*G30*F30</f>
        <v>0</v>
      </c>
    </row>
    <row r="31" s="798" customFormat="true" ht="15" hidden="false" customHeight="false" outlineLevel="0" collapsed="false">
      <c r="B31" s="799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99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800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800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99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99" t="n">
        <f aca="false">IF(D31=0,0,(E31-D31)+1)</f>
        <v>0</v>
      </c>
      <c r="H31" s="801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801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801" t="n">
        <f aca="false">H31+I31</f>
        <v>0</v>
      </c>
      <c r="K31" s="801" t="n">
        <f aca="false">J31*G31*F31</f>
        <v>0</v>
      </c>
    </row>
    <row r="32" s="798" customFormat="true" ht="15" hidden="false" customHeight="false" outlineLevel="0" collapsed="false">
      <c r="B32" s="799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99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800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800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99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99" t="n">
        <f aca="false">IF(D32=0,0,(E32-D32)+1)</f>
        <v>0</v>
      </c>
      <c r="H32" s="801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801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801" t="n">
        <f aca="false">H32+I32</f>
        <v>0</v>
      </c>
      <c r="K32" s="801" t="n">
        <f aca="false">J32*G32*F32</f>
        <v>0</v>
      </c>
    </row>
    <row r="33" s="798" customFormat="true" ht="15" hidden="false" customHeight="false" outlineLevel="0" collapsed="false">
      <c r="B33" s="799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99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800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800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99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99" t="n">
        <f aca="false">IF(D33=0,0,(E33-D33)+1)</f>
        <v>0</v>
      </c>
      <c r="H33" s="801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801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801" t="n">
        <f aca="false">H33+I33</f>
        <v>0</v>
      </c>
      <c r="K33" s="801" t="n">
        <f aca="false">J33*G33*F33</f>
        <v>0</v>
      </c>
    </row>
    <row r="34" s="798" customFormat="true" ht="15" hidden="false" customHeight="false" outlineLevel="0" collapsed="false">
      <c r="B34" s="799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99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800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800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99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99" t="n">
        <f aca="false">IF(D34=0,0,(E34-D34)+1)</f>
        <v>0</v>
      </c>
      <c r="H34" s="801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801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801" t="n">
        <f aca="false">H34+I34</f>
        <v>0</v>
      </c>
      <c r="K34" s="801" t="n">
        <f aca="false">J34*G34*F34</f>
        <v>0</v>
      </c>
    </row>
    <row r="35" s="798" customFormat="true" ht="15" hidden="false" customHeight="false" outlineLevel="0" collapsed="false">
      <c r="B35" s="799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99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800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800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99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99" t="n">
        <f aca="false">IF(D35=0,0,(E35-D35)+1)</f>
        <v>0</v>
      </c>
      <c r="H35" s="801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801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801" t="n">
        <f aca="false">H35+I35</f>
        <v>0</v>
      </c>
      <c r="K35" s="801" t="n">
        <f aca="false">J35*G35*F35</f>
        <v>0</v>
      </c>
    </row>
    <row r="36" s="798" customFormat="true" ht="15" hidden="false" customHeight="false" outlineLevel="0" collapsed="false">
      <c r="B36" s="799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99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800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800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99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99" t="n">
        <f aca="false">IF(D36=0,0,(E36-D36)+1)</f>
        <v>0</v>
      </c>
      <c r="H36" s="801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801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801" t="n">
        <f aca="false">H36+I36</f>
        <v>0</v>
      </c>
      <c r="K36" s="801" t="n">
        <f aca="false">J36*G36*F36</f>
        <v>0</v>
      </c>
    </row>
    <row r="37" s="798" customFormat="true" ht="15" hidden="false" customHeight="false" outlineLevel="0" collapsed="false">
      <c r="B37" s="799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99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800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800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99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99" t="n">
        <f aca="false">IF(D37=0,0,(E37-D37)+1)</f>
        <v>0</v>
      </c>
      <c r="H37" s="801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801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801" t="n">
        <f aca="false">H37+I37</f>
        <v>0</v>
      </c>
      <c r="K37" s="801" t="n">
        <f aca="false">J37*G37*F37</f>
        <v>0</v>
      </c>
    </row>
    <row r="38" s="798" customFormat="true" ht="15" hidden="false" customHeight="false" outlineLevel="0" collapsed="false">
      <c r="B38" s="799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99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800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800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99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99" t="n">
        <f aca="false">IF(D38=0,0,(E38-D38)+1)</f>
        <v>0</v>
      </c>
      <c r="H38" s="801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801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801" t="n">
        <f aca="false">H38+I38</f>
        <v>0</v>
      </c>
      <c r="K38" s="801" t="n">
        <f aca="false">J38*G38*F38</f>
        <v>0</v>
      </c>
    </row>
    <row r="39" s="798" customFormat="true" ht="15" hidden="false" customHeight="false" outlineLevel="0" collapsed="false">
      <c r="B39" s="799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99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800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800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99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99" t="n">
        <f aca="false">IF(D39=0,0,(E39-D39)+1)</f>
        <v>0</v>
      </c>
      <c r="H39" s="801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801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801" t="n">
        <f aca="false">H39+I39</f>
        <v>0</v>
      </c>
      <c r="K39" s="801" t="n">
        <f aca="false">J39*G39*F39</f>
        <v>0</v>
      </c>
    </row>
    <row r="40" s="798" customFormat="true" ht="15" hidden="false" customHeight="false" outlineLevel="0" collapsed="false">
      <c r="B40" s="799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99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800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800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99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99" t="n">
        <f aca="false">IF(D40=0,0,(E40-D40)+1)</f>
        <v>0</v>
      </c>
      <c r="H40" s="801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801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801" t="n">
        <f aca="false">H40+I40</f>
        <v>0</v>
      </c>
      <c r="K40" s="801" t="n">
        <f aca="false">J40*G40*F40</f>
        <v>0</v>
      </c>
    </row>
    <row r="41" s="798" customFormat="true" ht="15" hidden="false" customHeight="false" outlineLevel="0" collapsed="false">
      <c r="B41" s="799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99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800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800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99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99" t="n">
        <f aca="false">IF(D41=0,0,(E41-D41)+1)</f>
        <v>0</v>
      </c>
      <c r="H41" s="801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801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801" t="n">
        <f aca="false">H41+I41</f>
        <v>0</v>
      </c>
      <c r="K41" s="801" t="n">
        <f aca="false">J41*G41*F41</f>
        <v>0</v>
      </c>
    </row>
    <row r="42" s="798" customFormat="true" ht="15" hidden="false" customHeight="false" outlineLevel="0" collapsed="false">
      <c r="B42" s="799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99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800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800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99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99" t="n">
        <f aca="false">IF(D42=0,0,(E42-D42)+1)</f>
        <v>0</v>
      </c>
      <c r="H42" s="801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801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801" t="n">
        <f aca="false">H42+I42</f>
        <v>0</v>
      </c>
      <c r="K42" s="801" t="n">
        <f aca="false">J42*G42*F42</f>
        <v>0</v>
      </c>
    </row>
    <row r="43" s="798" customFormat="true" ht="15" hidden="false" customHeight="false" outlineLevel="0" collapsed="false">
      <c r="B43" s="799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99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800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800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99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99" t="n">
        <f aca="false">IF(D43=0,0,(E43-D43)+1)</f>
        <v>0</v>
      </c>
      <c r="H43" s="801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801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801" t="n">
        <f aca="false">H43+I43</f>
        <v>0</v>
      </c>
      <c r="K43" s="801" t="n">
        <f aca="false">J43*G43*F43</f>
        <v>0</v>
      </c>
    </row>
    <row r="44" customFormat="false" ht="15" hidden="false" customHeight="false" outlineLevel="0" collapsed="false">
      <c r="B44" s="790" t="s">
        <v>282</v>
      </c>
      <c r="C44" s="790" t="s">
        <v>283</v>
      </c>
      <c r="D44" s="789" t="n">
        <f aca="false">IF(G44=0,0,AVERAGEIF(H29:H43,"&lt;&gt;0"))</f>
        <v>0</v>
      </c>
      <c r="E44" s="802"/>
      <c r="F44" s="790"/>
      <c r="G44" s="803" t="n">
        <f aca="false">(F29*G29)+(F30*G30)+(F31*G31)+(F32*G32)+(F33*G33)+(F34*G34)+(F35*G35)+(F36*G36)+(F37*G37)+(F38*G38)+(F39*G39)+(F40*G40)+(F41*G41)+(F42*G42)+(F43*G43)</f>
        <v>0</v>
      </c>
      <c r="H44" s="790" t="s">
        <v>196</v>
      </c>
      <c r="I44" s="790"/>
      <c r="J44" s="790"/>
      <c r="K44" s="792" t="n">
        <f aca="false">SUM(K29:K43)</f>
        <v>0</v>
      </c>
    </row>
    <row r="45" customFormat="false" ht="30" hidden="false" customHeight="true" outlineLevel="0" collapsed="false">
      <c r="B45" s="793" t="s">
        <v>280</v>
      </c>
      <c r="C45" s="804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804"/>
      <c r="E45" s="804"/>
      <c r="F45" s="804"/>
      <c r="G45" s="804"/>
      <c r="H45" s="804"/>
      <c r="I45" s="804"/>
      <c r="J45" s="804"/>
      <c r="K45" s="804"/>
    </row>
    <row r="46" customFormat="false" ht="7.5" hidden="false" customHeight="true" outlineLevel="0" collapsed="false">
      <c r="B46" s="805"/>
      <c r="C46" s="805"/>
      <c r="D46" s="805"/>
      <c r="E46" s="805"/>
      <c r="F46" s="805"/>
      <c r="G46" s="805"/>
      <c r="H46" s="805"/>
      <c r="I46" s="805"/>
      <c r="J46" s="805"/>
      <c r="K46" s="805"/>
    </row>
    <row r="47" customFormat="false" ht="14.25" hidden="false" customHeight="true" outlineLevel="0" collapsed="false">
      <c r="B47" s="806"/>
      <c r="C47" s="807"/>
      <c r="D47" s="807"/>
      <c r="E47" s="807"/>
      <c r="F47" s="807"/>
      <c r="G47" s="807"/>
      <c r="H47" s="807"/>
      <c r="I47" s="807"/>
      <c r="J47" s="807"/>
      <c r="K47" s="807"/>
    </row>
    <row r="48" customFormat="false" ht="15" hidden="false" customHeight="false" outlineLevel="0" collapsed="false">
      <c r="B48" s="808"/>
      <c r="C48" s="809" t="s">
        <v>284</v>
      </c>
      <c r="D48" s="809"/>
      <c r="E48" s="809"/>
      <c r="F48" s="809"/>
      <c r="G48" s="809"/>
      <c r="H48" s="809"/>
      <c r="I48" s="809"/>
      <c r="J48" s="809"/>
      <c r="K48" s="808"/>
    </row>
    <row r="49" customFormat="false" ht="15" hidden="false" customHeight="false" outlineLevel="0" collapsed="false">
      <c r="B49" s="796" t="s">
        <v>285</v>
      </c>
      <c r="C49" s="796" t="s">
        <v>205</v>
      </c>
      <c r="D49" s="796" t="s">
        <v>168</v>
      </c>
      <c r="E49" s="796" t="s">
        <v>188</v>
      </c>
      <c r="F49" s="796" t="s">
        <v>286</v>
      </c>
      <c r="G49" s="796" t="s">
        <v>276</v>
      </c>
      <c r="H49" s="797" t="s">
        <v>253</v>
      </c>
      <c r="I49" s="797" t="s">
        <v>277</v>
      </c>
      <c r="J49" s="797" t="s">
        <v>278</v>
      </c>
      <c r="K49" s="797" t="s">
        <v>76</v>
      </c>
    </row>
    <row r="50" customFormat="false" ht="15" hidden="false" customHeight="false" outlineLevel="0" collapsed="false">
      <c r="B50" s="799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99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810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810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84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84" t="n">
        <f aca="false">IF(D50=0,0,(E50-D50)+1)</f>
        <v>0</v>
      </c>
      <c r="H50" s="811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811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811" t="n">
        <f aca="false">H50+I50</f>
        <v>0</v>
      </c>
      <c r="K50" s="811" t="n">
        <f aca="false">J50*G50</f>
        <v>0</v>
      </c>
    </row>
    <row r="51" customFormat="false" ht="15" hidden="false" customHeight="false" outlineLevel="0" collapsed="false">
      <c r="B51" s="799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99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810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810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84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84" t="n">
        <f aca="false">IF(D51=0,0,(E51-D51)+1)</f>
        <v>0</v>
      </c>
      <c r="H51" s="811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811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811" t="n">
        <f aca="false">H51+I51</f>
        <v>0</v>
      </c>
      <c r="K51" s="811" t="n">
        <f aca="false">J51*G51</f>
        <v>0</v>
      </c>
    </row>
    <row r="52" customFormat="false" ht="15" hidden="false" customHeight="false" outlineLevel="0" collapsed="false">
      <c r="B52" s="799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99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810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810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84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84" t="n">
        <f aca="false">IF(D52=0,0,(E52-D52)+1)</f>
        <v>0</v>
      </c>
      <c r="H52" s="811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811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811" t="n">
        <f aca="false">H52+I52</f>
        <v>0</v>
      </c>
      <c r="K52" s="811" t="n">
        <f aca="false">J52*G52</f>
        <v>0</v>
      </c>
    </row>
    <row r="53" customFormat="false" ht="15" hidden="false" customHeight="false" outlineLevel="0" collapsed="false">
      <c r="B53" s="799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99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810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810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84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84" t="n">
        <f aca="false">IF(D53=0,0,(E53-D53)+1)</f>
        <v>0</v>
      </c>
      <c r="H53" s="811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811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811" t="n">
        <f aca="false">H53+I53</f>
        <v>0</v>
      </c>
      <c r="K53" s="811" t="n">
        <f aca="false">J53*G53</f>
        <v>0</v>
      </c>
    </row>
    <row r="54" customFormat="false" ht="15" hidden="false" customHeight="false" outlineLevel="0" collapsed="false">
      <c r="B54" s="799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99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810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810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84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84" t="n">
        <f aca="false">IF(D54=0,0,(E54-D54)+1)</f>
        <v>0</v>
      </c>
      <c r="H54" s="811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811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811" t="n">
        <f aca="false">H54+I54</f>
        <v>0</v>
      </c>
      <c r="K54" s="811" t="n">
        <f aca="false">J54*G54</f>
        <v>0</v>
      </c>
    </row>
    <row r="55" customFormat="false" ht="15" hidden="false" customHeight="false" outlineLevel="0" collapsed="false">
      <c r="B55" s="799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99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810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810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84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84" t="n">
        <f aca="false">IF(D55=0,0,(E55-D55)+1)</f>
        <v>0</v>
      </c>
      <c r="H55" s="811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811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811" t="n">
        <f aca="false">H55+I55</f>
        <v>0</v>
      </c>
      <c r="K55" s="811" t="n">
        <f aca="false">J55*G55</f>
        <v>0</v>
      </c>
    </row>
    <row r="56" customFormat="false" ht="15" hidden="false" customHeight="false" outlineLevel="0" collapsed="false">
      <c r="B56" s="799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99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810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810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84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84" t="n">
        <f aca="false">IF(D56=0,0,(E56-D56)+1)</f>
        <v>0</v>
      </c>
      <c r="H56" s="811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811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811" t="n">
        <f aca="false">H56+I56</f>
        <v>0</v>
      </c>
      <c r="K56" s="811" t="n">
        <f aca="false">J56*G56</f>
        <v>0</v>
      </c>
    </row>
    <row r="57" customFormat="false" ht="15" hidden="false" customHeight="false" outlineLevel="0" collapsed="false">
      <c r="B57" s="799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99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810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810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84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84" t="n">
        <f aca="false">IF(D57=0,0,(E57-D57)+1)</f>
        <v>0</v>
      </c>
      <c r="H57" s="811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811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811" t="n">
        <f aca="false">H57+I57</f>
        <v>0</v>
      </c>
      <c r="K57" s="811" t="n">
        <f aca="false">J57*G57</f>
        <v>0</v>
      </c>
    </row>
    <row r="58" customFormat="false" ht="15" hidden="false" customHeight="false" outlineLevel="0" collapsed="false">
      <c r="B58" s="799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99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810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810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84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84" t="n">
        <f aca="false">IF(D58=0,0,(E58-D58)+1)</f>
        <v>0</v>
      </c>
      <c r="H58" s="811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811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811" t="n">
        <f aca="false">H58+I58</f>
        <v>0</v>
      </c>
      <c r="K58" s="811" t="n">
        <f aca="false">J58*G58</f>
        <v>0</v>
      </c>
    </row>
    <row r="59" customFormat="false" ht="15" hidden="false" customHeight="false" outlineLevel="0" collapsed="false">
      <c r="B59" s="799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99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810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810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84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84" t="n">
        <f aca="false">IF(D59=0,0,(E59-D59)+1)</f>
        <v>0</v>
      </c>
      <c r="H59" s="811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811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811" t="n">
        <f aca="false">H59+I59</f>
        <v>0</v>
      </c>
      <c r="K59" s="811" t="n">
        <f aca="false">J59*G59</f>
        <v>0</v>
      </c>
    </row>
    <row r="60" customFormat="false" ht="15" hidden="false" customHeight="false" outlineLevel="0" collapsed="false">
      <c r="B60" s="799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99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810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810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84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84" t="n">
        <f aca="false">IF(D60=0,0,(E60-D60)+1)</f>
        <v>0</v>
      </c>
      <c r="H60" s="811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811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811" t="n">
        <f aca="false">H60+I60</f>
        <v>0</v>
      </c>
      <c r="K60" s="811" t="n">
        <f aca="false">J60*G60</f>
        <v>0</v>
      </c>
    </row>
    <row r="61" customFormat="false" ht="15" hidden="false" customHeight="false" outlineLevel="0" collapsed="false">
      <c r="B61" s="799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99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810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810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84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84" t="n">
        <f aca="false">IF(D61=0,0,(E61-D61)+1)</f>
        <v>0</v>
      </c>
      <c r="H61" s="811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811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811" t="n">
        <f aca="false">H61+I61</f>
        <v>0</v>
      </c>
      <c r="K61" s="811" t="n">
        <f aca="false">J61*G61</f>
        <v>0</v>
      </c>
    </row>
    <row r="62" customFormat="false" ht="15" hidden="false" customHeight="false" outlineLevel="0" collapsed="false">
      <c r="B62" s="799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99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810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810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84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84" t="n">
        <f aca="false">IF(D62=0,0,(E62-D62)+1)</f>
        <v>0</v>
      </c>
      <c r="H62" s="811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811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811" t="n">
        <f aca="false">H62+I62</f>
        <v>0</v>
      </c>
      <c r="K62" s="811" t="n">
        <f aca="false">J62*G62</f>
        <v>0</v>
      </c>
    </row>
    <row r="63" customFormat="false" ht="15" hidden="false" customHeight="false" outlineLevel="0" collapsed="false">
      <c r="B63" s="799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99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810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810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84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84" t="n">
        <f aca="false">IF(D63=0,0,(E63-D63)+1)</f>
        <v>0</v>
      </c>
      <c r="H63" s="811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811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811" t="n">
        <f aca="false">H63+I63</f>
        <v>0</v>
      </c>
      <c r="K63" s="811" t="n">
        <f aca="false">J63*G63</f>
        <v>0</v>
      </c>
    </row>
    <row r="64" customFormat="false" ht="15" hidden="false" customHeight="false" outlineLevel="0" collapsed="false">
      <c r="B64" s="799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99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810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810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84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84" t="n">
        <f aca="false">IF(D64=0,0,(E64-D64)+1)</f>
        <v>0</v>
      </c>
      <c r="H64" s="811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812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811" t="n">
        <f aca="false">H64+I64</f>
        <v>0</v>
      </c>
      <c r="K64" s="811" t="n">
        <f aca="false">J64*G64</f>
        <v>0</v>
      </c>
    </row>
    <row r="65" customFormat="false" ht="15" hidden="false" customHeight="false" outlineLevel="0" collapsed="false">
      <c r="B65" s="790" t="s">
        <v>287</v>
      </c>
      <c r="C65" s="790" t="s">
        <v>288</v>
      </c>
      <c r="D65" s="813" t="n">
        <f aca="false">IF(G65=0,0,AVERAGEIF(H50:H64,"&lt;&gt;0"))</f>
        <v>0</v>
      </c>
      <c r="E65" s="802"/>
      <c r="F65" s="790"/>
      <c r="G65" s="814" t="n">
        <f aca="false">(F50*G50)+(F51*G51)+(F52*G52)+(F53*G53)+(F54*G54)+(F55*G55)+(F56*G56)+(F57*G57)+(F58*G58)+(F59*G59)+(F60*G60)+(F61*G61)+(F62*G62)+(F63*G63)+(F64*G64)</f>
        <v>0</v>
      </c>
      <c r="H65" s="790" t="s">
        <v>289</v>
      </c>
      <c r="I65" s="790"/>
      <c r="J65" s="790"/>
      <c r="K65" s="792" t="n">
        <f aca="false">SUM(K50:K64)</f>
        <v>0</v>
      </c>
    </row>
    <row r="66" customFormat="false" ht="27.75" hidden="false" customHeight="true" outlineLevel="0" collapsed="false">
      <c r="B66" s="793" t="s">
        <v>280</v>
      </c>
      <c r="C66" s="794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94"/>
      <c r="E66" s="794"/>
      <c r="F66" s="794"/>
      <c r="G66" s="794"/>
      <c r="H66" s="794"/>
      <c r="I66" s="794"/>
      <c r="J66" s="794"/>
      <c r="K66" s="794"/>
    </row>
    <row r="67" customFormat="false" ht="7.5" hidden="false" customHeight="true" outlineLevel="0" collapsed="false">
      <c r="B67" s="795"/>
      <c r="C67" s="795"/>
      <c r="D67" s="795"/>
      <c r="E67" s="795"/>
      <c r="F67" s="795"/>
      <c r="G67" s="795"/>
      <c r="H67" s="795"/>
      <c r="I67" s="795"/>
      <c r="J67" s="795"/>
      <c r="K67" s="795"/>
    </row>
    <row r="68" customFormat="false" ht="15.75" hidden="false" customHeight="false" outlineLevel="0" collapsed="false">
      <c r="B68" s="815"/>
      <c r="C68" s="764"/>
      <c r="D68" s="767"/>
      <c r="E68" s="767"/>
      <c r="F68" s="764"/>
      <c r="G68" s="767"/>
      <c r="H68" s="767"/>
      <c r="I68" s="767"/>
      <c r="J68" s="767"/>
      <c r="K68" s="764"/>
    </row>
    <row r="69" customFormat="false" ht="15" hidden="false" customHeight="false" outlineLevel="0" collapsed="false">
      <c r="B69" s="808"/>
      <c r="C69" s="809" t="s">
        <v>71</v>
      </c>
      <c r="D69" s="809"/>
      <c r="E69" s="809"/>
      <c r="F69" s="809"/>
      <c r="G69" s="809"/>
      <c r="H69" s="809"/>
      <c r="I69" s="809"/>
      <c r="J69" s="809"/>
      <c r="K69" s="808"/>
    </row>
    <row r="70" customFormat="false" ht="15" hidden="false" customHeight="false" outlineLevel="0" collapsed="false">
      <c r="B70" s="796" t="s">
        <v>99</v>
      </c>
      <c r="C70" s="796" t="s">
        <v>290</v>
      </c>
      <c r="D70" s="796" t="s">
        <v>291</v>
      </c>
      <c r="E70" s="796" t="s">
        <v>275</v>
      </c>
      <c r="F70" s="796" t="s">
        <v>292</v>
      </c>
      <c r="G70" s="796" t="s">
        <v>232</v>
      </c>
      <c r="H70" s="796" t="s">
        <v>253</v>
      </c>
      <c r="I70" s="796" t="s">
        <v>277</v>
      </c>
      <c r="J70" s="796" t="s">
        <v>293</v>
      </c>
      <c r="K70" s="796" t="s">
        <v>76</v>
      </c>
    </row>
    <row r="71" customFormat="false" ht="15" hidden="false" customHeight="false" outlineLevel="0" collapsed="false">
      <c r="B71" s="816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16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17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16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16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16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18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18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18" t="n">
        <f aca="false">H71+I71</f>
        <v>0</v>
      </c>
      <c r="K71" s="818" t="n">
        <f aca="false">J71*E71*G71</f>
        <v>0</v>
      </c>
    </row>
    <row r="72" customFormat="false" ht="15" hidden="false" customHeight="false" outlineLevel="0" collapsed="false">
      <c r="B72" s="816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16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17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16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16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16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18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18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18" t="n">
        <f aca="false">H72+I72</f>
        <v>0</v>
      </c>
      <c r="K72" s="818" t="n">
        <f aca="false">J72*E72*G72</f>
        <v>0</v>
      </c>
    </row>
    <row r="73" customFormat="false" ht="15" hidden="false" customHeight="false" outlineLevel="0" collapsed="false">
      <c r="B73" s="816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16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17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16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16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16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18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18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18" t="n">
        <f aca="false">H73+I73</f>
        <v>0</v>
      </c>
      <c r="K73" s="818" t="n">
        <f aca="false">J73*E73*G73</f>
        <v>0</v>
      </c>
    </row>
    <row r="74" customFormat="false" ht="15" hidden="false" customHeight="false" outlineLevel="0" collapsed="false">
      <c r="B74" s="816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16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17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16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16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16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18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18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18" t="n">
        <f aca="false">H74+I74</f>
        <v>0</v>
      </c>
      <c r="K74" s="818" t="n">
        <f aca="false">J74*E74*G74</f>
        <v>0</v>
      </c>
    </row>
    <row r="75" customFormat="false" ht="15" hidden="false" customHeight="false" outlineLevel="0" collapsed="false">
      <c r="B75" s="816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16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17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16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16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16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18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18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18" t="n">
        <f aca="false">H75+I75</f>
        <v>0</v>
      </c>
      <c r="K75" s="818" t="n">
        <f aca="false">J75*E75*G75</f>
        <v>0</v>
      </c>
    </row>
    <row r="76" customFormat="false" ht="15" hidden="false" customHeight="false" outlineLevel="0" collapsed="false">
      <c r="B76" s="816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16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17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16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16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16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18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18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18" t="n">
        <f aca="false">H76+I76</f>
        <v>0</v>
      </c>
      <c r="K76" s="818" t="n">
        <f aca="false">J76*E76*G76</f>
        <v>0</v>
      </c>
    </row>
    <row r="77" customFormat="false" ht="15" hidden="false" customHeight="false" outlineLevel="0" collapsed="false">
      <c r="B77" s="816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16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17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16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16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16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18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18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18" t="n">
        <f aca="false">H77+I77</f>
        <v>0</v>
      </c>
      <c r="K77" s="818" t="n">
        <f aca="false">J77*E77*G77</f>
        <v>0</v>
      </c>
    </row>
    <row r="78" customFormat="false" ht="15" hidden="false" customHeight="false" outlineLevel="0" collapsed="false">
      <c r="B78" s="816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16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17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16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16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16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18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18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18" t="n">
        <f aca="false">H78+I78</f>
        <v>0</v>
      </c>
      <c r="K78" s="818" t="n">
        <f aca="false">J78*E78*G78</f>
        <v>0</v>
      </c>
    </row>
    <row r="79" customFormat="false" ht="15" hidden="false" customHeight="false" outlineLevel="0" collapsed="false">
      <c r="B79" s="816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16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17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16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16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16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18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18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18" t="n">
        <f aca="false">H79+I79</f>
        <v>0</v>
      </c>
      <c r="K79" s="818" t="n">
        <f aca="false">J79*E79*G79</f>
        <v>0</v>
      </c>
    </row>
    <row r="80" customFormat="false" ht="15" hidden="false" customHeight="false" outlineLevel="0" collapsed="false">
      <c r="B80" s="816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16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17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16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16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16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18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18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18" t="n">
        <f aca="false">H80+I80</f>
        <v>0</v>
      </c>
      <c r="K80" s="818" t="n">
        <f aca="false">J80*E80*G80</f>
        <v>0</v>
      </c>
    </row>
    <row r="81" customFormat="false" ht="15" hidden="false" customHeight="false" outlineLevel="0" collapsed="false">
      <c r="B81" s="816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16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17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16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16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16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18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18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18" t="n">
        <f aca="false">H81+I81</f>
        <v>0</v>
      </c>
      <c r="K81" s="818" t="n">
        <f aca="false">J81*E81*G81</f>
        <v>0</v>
      </c>
    </row>
    <row r="82" customFormat="false" ht="15" hidden="false" customHeight="false" outlineLevel="0" collapsed="false">
      <c r="B82" s="816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16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17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16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16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16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18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18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18" t="n">
        <f aca="false">H82+I82</f>
        <v>0</v>
      </c>
      <c r="K82" s="818" t="n">
        <f aca="false">J82*E82*G82</f>
        <v>0</v>
      </c>
    </row>
    <row r="83" customFormat="false" ht="15" hidden="false" customHeight="false" outlineLevel="0" collapsed="false">
      <c r="B83" s="816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16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17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16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16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16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18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18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18" t="n">
        <f aca="false">H83+I83</f>
        <v>0</v>
      </c>
      <c r="K83" s="818" t="n">
        <f aca="false">J83*E83*G83</f>
        <v>0</v>
      </c>
    </row>
    <row r="84" customFormat="false" ht="15" hidden="false" customHeight="false" outlineLevel="0" collapsed="false">
      <c r="B84" s="816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16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17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16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16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16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18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18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18" t="n">
        <f aca="false">H84+I84</f>
        <v>0</v>
      </c>
      <c r="K84" s="818" t="n">
        <f aca="false">J84*E84*G84</f>
        <v>0</v>
      </c>
    </row>
    <row r="85" customFormat="false" ht="15" hidden="false" customHeight="false" outlineLevel="0" collapsed="false">
      <c r="B85" s="816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16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17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16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16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16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18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18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18" t="n">
        <f aca="false">H85+I85</f>
        <v>0</v>
      </c>
      <c r="K85" s="818" t="n">
        <f aca="false">J85*E85*G85</f>
        <v>0</v>
      </c>
    </row>
    <row r="86" customFormat="false" ht="15" hidden="false" customHeight="false" outlineLevel="0" collapsed="false">
      <c r="B86" s="790" t="s">
        <v>294</v>
      </c>
      <c r="C86" s="790" t="n">
        <f aca="false">IF(G65=0,0,AVERAGEIF(H71:H85,"&lt;&gt;0"))</f>
        <v>0</v>
      </c>
      <c r="D86" s="790"/>
      <c r="E86" s="790"/>
      <c r="F86" s="819" t="n">
        <f aca="false">(E71*G71)+(E72*G72)+(E73*G73)+(E74*G74)+(E75*G75)+(E76*G76)+(E77*G77)+(E78*G78)+(E79*G79)+(E80*G80)+(E81*G81)+(E82*G82)+(E83*G83)+(E84*G84)+(E85*G85)</f>
        <v>0</v>
      </c>
      <c r="G86" s="790"/>
      <c r="H86" s="820" t="n">
        <f aca="false">SUM(H71:H85)</f>
        <v>0</v>
      </c>
      <c r="I86" s="790"/>
      <c r="J86" s="820" t="n">
        <f aca="false">SUM(J71:J85)</f>
        <v>0</v>
      </c>
      <c r="K86" s="820" t="n">
        <f aca="false">SUM(K71:K85)</f>
        <v>0</v>
      </c>
    </row>
    <row r="87" customFormat="false" ht="36.75" hidden="false" customHeight="true" outlineLevel="0" collapsed="false">
      <c r="B87" s="793" t="s">
        <v>280</v>
      </c>
      <c r="C87" s="794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94"/>
      <c r="E87" s="794"/>
      <c r="F87" s="794"/>
      <c r="G87" s="794"/>
      <c r="H87" s="794"/>
      <c r="I87" s="794"/>
      <c r="J87" s="794"/>
      <c r="K87" s="794"/>
    </row>
    <row r="88" customFormat="false" ht="7.5" hidden="false" customHeight="true" outlineLevel="0" collapsed="false">
      <c r="B88" s="795"/>
      <c r="C88" s="795"/>
      <c r="D88" s="795"/>
      <c r="E88" s="795"/>
      <c r="F88" s="795"/>
      <c r="G88" s="795"/>
      <c r="H88" s="795"/>
      <c r="I88" s="795"/>
      <c r="J88" s="795"/>
      <c r="K88" s="795"/>
    </row>
    <row r="89" customFormat="false" ht="15.75" hidden="false" customHeight="false" outlineLevel="0" collapsed="false">
      <c r="B89" s="764"/>
      <c r="C89" s="759"/>
      <c r="D89" s="766"/>
      <c r="E89" s="766"/>
      <c r="F89" s="766"/>
      <c r="G89" s="767"/>
      <c r="H89" s="768"/>
      <c r="I89" s="764"/>
      <c r="J89" s="764"/>
      <c r="K89" s="764"/>
    </row>
    <row r="90" customFormat="false" ht="15" hidden="false" customHeight="false" outlineLevel="0" collapsed="false">
      <c r="B90" s="821" t="s">
        <v>295</v>
      </c>
      <c r="C90" s="821"/>
      <c r="D90" s="822"/>
      <c r="E90" s="822"/>
      <c r="F90" s="822"/>
      <c r="G90" s="822"/>
      <c r="H90" s="822"/>
      <c r="I90" s="822"/>
      <c r="J90" s="823" t="s">
        <v>296</v>
      </c>
      <c r="K90" s="824" t="s">
        <v>152</v>
      </c>
    </row>
    <row r="91" customFormat="false" ht="15" hidden="false" customHeight="false" outlineLevel="0" collapsed="false">
      <c r="B91" s="825" t="s">
        <v>297</v>
      </c>
      <c r="C91" s="825"/>
      <c r="D91" s="825"/>
      <c r="E91" s="826" t="s">
        <v>298</v>
      </c>
      <c r="F91" s="826"/>
      <c r="G91" s="826"/>
      <c r="H91" s="827" t="s">
        <v>179</v>
      </c>
      <c r="I91" s="827"/>
      <c r="J91" s="827" t="s">
        <v>299</v>
      </c>
      <c r="K91" s="827"/>
    </row>
    <row r="92" customFormat="false" ht="15" hidden="false" customHeight="false" outlineLevel="0" collapsed="false">
      <c r="B92" s="828" t="s">
        <v>229</v>
      </c>
      <c r="C92" s="828"/>
      <c r="D92" s="828"/>
      <c r="E92" s="829" t="s">
        <v>300</v>
      </c>
      <c r="F92" s="830"/>
      <c r="G92" s="831" t="n">
        <f aca="false">IF(G23=0,0,G23)</f>
        <v>0</v>
      </c>
      <c r="H92" s="832" t="n">
        <f aca="false">IF(D23=0,0,D23)</f>
        <v>0</v>
      </c>
      <c r="I92" s="832"/>
      <c r="J92" s="833" t="n">
        <f aca="false">IF(K23=0,0,K23)</f>
        <v>0</v>
      </c>
      <c r="K92" s="833"/>
    </row>
    <row r="93" customFormat="false" ht="15" hidden="false" customHeight="false" outlineLevel="0" collapsed="false">
      <c r="B93" s="834" t="s">
        <v>251</v>
      </c>
      <c r="C93" s="834"/>
      <c r="D93" s="834"/>
      <c r="E93" s="834" t="s">
        <v>196</v>
      </c>
      <c r="F93" s="834"/>
      <c r="G93" s="835" t="n">
        <f aca="false">IF(G44=0,0,G44)</f>
        <v>0</v>
      </c>
      <c r="H93" s="836" t="n">
        <f aca="false">IF(D44=0,0,D44)</f>
        <v>0</v>
      </c>
      <c r="I93" s="836"/>
      <c r="J93" s="833" t="n">
        <f aca="false">IF(K44=0,0,K44)</f>
        <v>0</v>
      </c>
      <c r="K93" s="833"/>
    </row>
    <row r="94" customFormat="false" ht="15" hidden="false" customHeight="false" outlineLevel="0" collapsed="false">
      <c r="B94" s="837" t="s">
        <v>301</v>
      </c>
      <c r="C94" s="837"/>
      <c r="D94" s="837"/>
      <c r="E94" s="837" t="s">
        <v>302</v>
      </c>
      <c r="F94" s="838"/>
      <c r="G94" s="839" t="n">
        <f aca="false">IF(G65=0,0,G65)</f>
        <v>0</v>
      </c>
      <c r="H94" s="840" t="n">
        <f aca="false">IF(D65=0,0,D65)</f>
        <v>0</v>
      </c>
      <c r="I94" s="840"/>
      <c r="J94" s="833" t="n">
        <f aca="false">IF(K65=0,0,K65)</f>
        <v>0</v>
      </c>
      <c r="K94" s="833"/>
    </row>
    <row r="95" customFormat="false" ht="15" hidden="false" customHeight="false" outlineLevel="0" collapsed="false">
      <c r="B95" s="837" t="s">
        <v>71</v>
      </c>
      <c r="C95" s="837"/>
      <c r="D95" s="837"/>
      <c r="E95" s="841" t="s">
        <v>303</v>
      </c>
      <c r="F95" s="841"/>
      <c r="G95" s="839" t="n">
        <f aca="false">IF(F86=0,0,F86)</f>
        <v>0</v>
      </c>
      <c r="H95" s="840" t="n">
        <f aca="false">IF(C86=0,0,C86)</f>
        <v>0</v>
      </c>
      <c r="I95" s="840"/>
      <c r="J95" s="833" t="n">
        <f aca="false">IF(K86=0,0,K86)</f>
        <v>0</v>
      </c>
      <c r="K95" s="833"/>
    </row>
    <row r="96" customFormat="false" ht="15" hidden="false" customHeight="false" outlineLevel="0" collapsed="false">
      <c r="B96" s="842" t="s">
        <v>304</v>
      </c>
      <c r="C96" s="843" t="n">
        <v>0</v>
      </c>
      <c r="D96" s="844" t="s">
        <v>305</v>
      </c>
      <c r="E96" s="844"/>
      <c r="F96" s="844"/>
      <c r="G96" s="845" t="n">
        <v>0.1</v>
      </c>
      <c r="H96" s="844" t="s">
        <v>306</v>
      </c>
      <c r="I96" s="844"/>
      <c r="J96" s="844" t="s">
        <v>307</v>
      </c>
      <c r="K96" s="844"/>
    </row>
    <row r="97" customFormat="false" ht="15" hidden="false" customHeight="false" outlineLevel="0" collapsed="false">
      <c r="B97" s="846" t="n">
        <f aca="false">(J92+J93+J94+J95)*C96</f>
        <v>0</v>
      </c>
      <c r="C97" s="846"/>
      <c r="D97" s="846" t="n">
        <f aca="false">(J92+J93+J94+J95)*G96</f>
        <v>0</v>
      </c>
      <c r="E97" s="846"/>
      <c r="F97" s="846"/>
      <c r="G97" s="846"/>
      <c r="H97" s="846" t="n">
        <v>1</v>
      </c>
      <c r="I97" s="846"/>
      <c r="J97" s="847" t="n">
        <f aca="false">(J92+J93+J94+B97+D97+J95)*H97</f>
        <v>0</v>
      </c>
      <c r="K97" s="847"/>
    </row>
    <row r="98" customFormat="false" ht="15" hidden="false" customHeight="false" outlineLevel="0" collapsed="false">
      <c r="B98" s="821"/>
      <c r="C98" s="821"/>
      <c r="D98" s="822"/>
      <c r="E98" s="822"/>
      <c r="F98" s="822"/>
      <c r="G98" s="822"/>
      <c r="H98" s="822"/>
      <c r="I98" s="822"/>
      <c r="J98" s="848"/>
      <c r="K98" s="848"/>
    </row>
    <row r="99" customFormat="false" ht="15" hidden="false" customHeight="false" outlineLevel="0" collapsed="false">
      <c r="B99" s="849"/>
      <c r="C99" s="849"/>
      <c r="D99" s="849"/>
      <c r="E99" s="849"/>
      <c r="F99" s="771"/>
      <c r="G99" s="771"/>
      <c r="H99" s="771"/>
      <c r="I99" s="771"/>
      <c r="J99" s="771"/>
      <c r="K99" s="771"/>
    </row>
    <row r="100" customFormat="false" ht="15" hidden="false" customHeight="false" outlineLevel="0" collapsed="false">
      <c r="B100" s="771"/>
      <c r="C100" s="771"/>
      <c r="D100" s="771"/>
      <c r="E100" s="771"/>
      <c r="F100" s="771"/>
      <c r="G100" s="771"/>
      <c r="H100" s="771"/>
      <c r="I100" s="771"/>
      <c r="J100" s="771"/>
      <c r="K100" s="771"/>
    </row>
    <row r="101" customFormat="false" ht="15" hidden="false" customHeight="false" outlineLevel="0" collapsed="false">
      <c r="B101" s="771" t="s">
        <v>308</v>
      </c>
      <c r="C101" s="771"/>
      <c r="D101" s="771"/>
      <c r="E101" s="771"/>
      <c r="F101" s="771"/>
      <c r="G101" s="771"/>
      <c r="H101" s="771"/>
      <c r="I101" s="771" t="s">
        <v>309</v>
      </c>
      <c r="J101" s="771"/>
      <c r="K101" s="771"/>
    </row>
    <row r="102" customFormat="false" ht="15" hidden="false" customHeight="false" outlineLevel="0" collapsed="false">
      <c r="B102" s="850" t="s">
        <v>310</v>
      </c>
      <c r="C102" s="850"/>
      <c r="D102" s="850"/>
      <c r="E102" s="850"/>
      <c r="F102" s="850"/>
      <c r="G102" s="765"/>
      <c r="H102" s="744"/>
      <c r="I102" s="850" t="s">
        <v>311</v>
      </c>
      <c r="J102" s="850"/>
      <c r="K102" s="850"/>
    </row>
    <row r="103" customFormat="false" ht="15" hidden="false" customHeight="false" outlineLevel="0" collapsed="false"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</row>
    <row r="104" customFormat="false" ht="15" hidden="false" customHeight="false" outlineLevel="0" collapsed="false">
      <c r="B104" s="772"/>
      <c r="C104" s="851" t="s">
        <v>312</v>
      </c>
      <c r="D104" s="851"/>
      <c r="E104" s="851"/>
      <c r="F104" s="851"/>
      <c r="G104" s="761"/>
      <c r="H104" s="852" t="s">
        <v>269</v>
      </c>
      <c r="I104" s="852"/>
      <c r="J104" s="852"/>
      <c r="K104" s="852"/>
    </row>
    <row r="105" customFormat="false" ht="15" hidden="false" customHeight="false" outlineLevel="0" collapsed="false">
      <c r="B105" s="772"/>
      <c r="C105" s="851" t="s">
        <v>313</v>
      </c>
      <c r="D105" s="851"/>
      <c r="E105" s="851"/>
      <c r="F105" s="851"/>
      <c r="G105" s="767"/>
      <c r="H105" s="853" t="s">
        <v>314</v>
      </c>
      <c r="I105" s="853"/>
      <c r="J105" s="853"/>
      <c r="K105" s="853"/>
    </row>
    <row r="106" customFormat="false" ht="15" hidden="false" customHeight="false" outlineLevel="0" collapsed="false">
      <c r="B106" s="854"/>
      <c r="C106" s="855"/>
      <c r="D106" s="855"/>
      <c r="E106" s="855"/>
      <c r="F106" s="855"/>
      <c r="G106" s="855"/>
      <c r="H106" s="855"/>
      <c r="I106" s="855"/>
      <c r="J106" s="855"/>
      <c r="K106" s="855"/>
    </row>
    <row r="108" s="859" customFormat="true" ht="9" hidden="false" customHeight="true" outlineLevel="0" collapsed="false">
      <c r="A108" s="770"/>
      <c r="B108" s="856"/>
      <c r="C108" s="856"/>
      <c r="D108" s="856"/>
      <c r="E108" s="856"/>
      <c r="F108" s="856"/>
      <c r="G108" s="856"/>
      <c r="H108" s="856"/>
      <c r="I108" s="856"/>
      <c r="J108" s="856"/>
      <c r="K108" s="856"/>
      <c r="L108" s="856"/>
      <c r="M108" s="857"/>
      <c r="N108" s="857"/>
      <c r="O108" s="857"/>
      <c r="P108" s="857"/>
      <c r="Q108" s="857"/>
      <c r="R108" s="857"/>
      <c r="S108" s="857"/>
      <c r="T108" s="857"/>
      <c r="U108" s="857"/>
      <c r="V108" s="857"/>
      <c r="W108" s="857"/>
      <c r="X108" s="857"/>
      <c r="Y108" s="857"/>
      <c r="Z108" s="857"/>
      <c r="AA108" s="857"/>
      <c r="AB108" s="857"/>
      <c r="AC108" s="857"/>
      <c r="AD108" s="857"/>
      <c r="AE108" s="857"/>
      <c r="AF108" s="857"/>
      <c r="AG108" s="857"/>
      <c r="AH108" s="857"/>
      <c r="AI108" s="857"/>
      <c r="AJ108" s="857"/>
      <c r="AK108" s="857"/>
      <c r="AL108" s="857"/>
      <c r="AM108" s="857"/>
      <c r="AN108" s="857"/>
      <c r="AO108" s="857"/>
      <c r="AP108" s="857"/>
      <c r="AQ108" s="857"/>
      <c r="AR108" s="857"/>
      <c r="AS108" s="857"/>
      <c r="AT108" s="858"/>
      <c r="AU108" s="858"/>
      <c r="AV108" s="858"/>
      <c r="AW108" s="858"/>
      <c r="AX108" s="858"/>
      <c r="AY108" s="858"/>
      <c r="AZ108" s="858"/>
      <c r="BA108" s="858"/>
      <c r="BB108" s="858"/>
      <c r="BC108" s="858"/>
      <c r="BD108" s="858"/>
      <c r="BE108" s="858"/>
      <c r="BF108" s="858"/>
      <c r="BG108" s="858"/>
      <c r="BH108" s="858"/>
      <c r="BI108" s="858"/>
      <c r="BJ108" s="858"/>
      <c r="BK108" s="858"/>
      <c r="BL108" s="858"/>
      <c r="BM108" s="858"/>
      <c r="BN108" s="858"/>
      <c r="BO108" s="858"/>
      <c r="BP108" s="858"/>
      <c r="BQ108" s="858"/>
      <c r="BR108" s="858"/>
      <c r="BS108" s="858"/>
      <c r="BT108" s="858"/>
      <c r="BU108" s="858"/>
      <c r="BV108" s="858"/>
      <c r="BW108" s="858"/>
      <c r="BX108" s="858"/>
      <c r="BY108" s="858"/>
      <c r="BZ108" s="858"/>
      <c r="CA108" s="858"/>
      <c r="CB108" s="858"/>
      <c r="CC108" s="858"/>
      <c r="CD108" s="858"/>
      <c r="CE108" s="858"/>
      <c r="CF108" s="858"/>
      <c r="CG108" s="858"/>
      <c r="CH108" s="858"/>
      <c r="CI108" s="858"/>
      <c r="CJ108" s="858"/>
      <c r="CK108" s="858"/>
      <c r="CL108" s="858"/>
      <c r="CM108" s="858"/>
      <c r="CN108" s="858"/>
      <c r="CO108" s="858"/>
      <c r="CP108" s="858"/>
      <c r="CQ108" s="858"/>
      <c r="CR108" s="858"/>
      <c r="CS108" s="858"/>
      <c r="CT108" s="858"/>
      <c r="CU108" s="858"/>
      <c r="CV108" s="858"/>
      <c r="CW108" s="858"/>
      <c r="CX108" s="858"/>
      <c r="CY108" s="858"/>
      <c r="CZ108" s="858"/>
      <c r="DA108" s="858"/>
      <c r="DB108" s="858"/>
      <c r="DC108" s="858"/>
      <c r="DD108" s="858"/>
      <c r="DE108" s="858"/>
      <c r="DF108" s="858"/>
      <c r="DG108" s="858"/>
      <c r="DH108" s="858"/>
      <c r="DI108" s="858"/>
      <c r="DJ108" s="858"/>
      <c r="DK108" s="858"/>
      <c r="DL108" s="858"/>
      <c r="DM108" s="858"/>
      <c r="DN108" s="858"/>
      <c r="DO108" s="858"/>
      <c r="DP108" s="858"/>
      <c r="DQ108" s="858"/>
      <c r="DR108" s="858"/>
      <c r="DS108" s="858"/>
      <c r="DT108" s="858"/>
      <c r="DU108" s="858"/>
      <c r="DV108" s="858"/>
      <c r="DW108" s="858"/>
      <c r="DX108" s="858"/>
      <c r="DY108" s="858"/>
      <c r="DZ108" s="858"/>
      <c r="EA108" s="858"/>
      <c r="EB108" s="858"/>
      <c r="EC108" s="858"/>
      <c r="ED108" s="858"/>
      <c r="EE108" s="858"/>
      <c r="EF108" s="858"/>
      <c r="EG108" s="858"/>
      <c r="EH108" s="858"/>
      <c r="EI108" s="858"/>
      <c r="EJ108" s="858"/>
      <c r="EK108" s="858"/>
      <c r="EL108" s="858"/>
      <c r="EM108" s="858"/>
      <c r="EN108" s="858"/>
      <c r="EO108" s="858"/>
      <c r="EP108" s="858"/>
      <c r="EQ108" s="858"/>
      <c r="ER108" s="858"/>
      <c r="ES108" s="858"/>
      <c r="ET108" s="858"/>
      <c r="EU108" s="858"/>
      <c r="EV108" s="858"/>
      <c r="EW108" s="858"/>
      <c r="EX108" s="858"/>
      <c r="EY108" s="858"/>
      <c r="EZ108" s="858"/>
      <c r="FA108" s="858"/>
      <c r="FB108" s="858"/>
      <c r="FC108" s="858"/>
      <c r="FD108" s="858"/>
      <c r="FE108" s="858"/>
      <c r="FF108" s="858"/>
      <c r="FG108" s="858"/>
      <c r="FH108" s="858"/>
      <c r="FI108" s="858"/>
      <c r="FJ108" s="858"/>
      <c r="FK108" s="858"/>
      <c r="FL108" s="858"/>
      <c r="FM108" s="858"/>
      <c r="FN108" s="858"/>
      <c r="FO108" s="858"/>
      <c r="FP108" s="858"/>
      <c r="FQ108" s="858"/>
      <c r="FR108" s="858"/>
      <c r="FS108" s="858"/>
      <c r="FT108" s="858"/>
      <c r="FU108" s="858"/>
      <c r="FV108" s="858"/>
      <c r="FW108" s="858"/>
      <c r="FX108" s="858"/>
      <c r="FY108" s="858"/>
      <c r="FZ108" s="858"/>
      <c r="GA108" s="858"/>
      <c r="GB108" s="858"/>
      <c r="GC108" s="858"/>
      <c r="GD108" s="858"/>
      <c r="GE108" s="858"/>
      <c r="GF108" s="858"/>
      <c r="GG108" s="858"/>
      <c r="GH108" s="858"/>
      <c r="GI108" s="858"/>
      <c r="GJ108" s="858"/>
      <c r="GK108" s="858"/>
      <c r="GL108" s="858"/>
      <c r="GM108" s="858"/>
      <c r="GN108" s="858"/>
      <c r="GO108" s="858"/>
      <c r="GP108" s="858"/>
      <c r="GQ108" s="858"/>
      <c r="GR108" s="858"/>
      <c r="GS108" s="858"/>
      <c r="GT108" s="858"/>
      <c r="GU108" s="858"/>
      <c r="GV108" s="858"/>
      <c r="GW108" s="858"/>
      <c r="GX108" s="858"/>
      <c r="GY108" s="858"/>
      <c r="GZ108" s="858"/>
      <c r="HA108" s="858"/>
      <c r="HB108" s="858"/>
      <c r="HC108" s="858"/>
      <c r="HD108" s="858"/>
      <c r="HE108" s="858"/>
      <c r="HF108" s="858"/>
      <c r="HG108" s="858"/>
      <c r="HH108" s="858"/>
      <c r="HI108" s="858"/>
      <c r="HJ108" s="858"/>
      <c r="HK108" s="858"/>
      <c r="HL108" s="858"/>
      <c r="HM108" s="858"/>
      <c r="HN108" s="858"/>
      <c r="HO108" s="858"/>
      <c r="HP108" s="858"/>
      <c r="HQ108" s="858"/>
      <c r="HR108" s="858"/>
      <c r="HS108" s="858"/>
      <c r="HT108" s="858"/>
      <c r="HU108" s="858"/>
      <c r="HV108" s="858"/>
      <c r="HW108" s="858"/>
      <c r="HX108" s="858"/>
      <c r="HY108" s="858"/>
      <c r="HZ108" s="858"/>
      <c r="IA108" s="858"/>
      <c r="IB108" s="858"/>
      <c r="IC108" s="858"/>
      <c r="ID108" s="858"/>
      <c r="IE108" s="858"/>
      <c r="IF108" s="858"/>
      <c r="IG108" s="858"/>
      <c r="IH108" s="858"/>
      <c r="II108" s="858"/>
      <c r="IJ108" s="858"/>
      <c r="IK108" s="858"/>
      <c r="IL108" s="858"/>
      <c r="IM108" s="858"/>
      <c r="IN108" s="858"/>
      <c r="IO108" s="858"/>
      <c r="IP108" s="858"/>
      <c r="IQ108" s="858"/>
      <c r="IR108" s="858"/>
      <c r="IS108" s="858"/>
      <c r="IT108" s="858"/>
      <c r="IU108" s="858"/>
      <c r="IV108" s="858"/>
      <c r="IW108" s="858"/>
      <c r="IX108" s="858"/>
      <c r="IY108" s="858"/>
      <c r="IZ108" s="858"/>
      <c r="JA108" s="858"/>
      <c r="JB108" s="858"/>
      <c r="JC108" s="858"/>
      <c r="JD108" s="858"/>
      <c r="JE108" s="858"/>
      <c r="JF108" s="858"/>
      <c r="JG108" s="858"/>
      <c r="JH108" s="858"/>
      <c r="JI108" s="858"/>
      <c r="JJ108" s="858"/>
      <c r="JK108" s="858"/>
      <c r="JL108" s="858"/>
      <c r="JM108" s="858"/>
      <c r="JN108" s="858"/>
      <c r="JO108" s="858"/>
      <c r="JP108" s="858"/>
      <c r="JQ108" s="858"/>
      <c r="JR108" s="858"/>
      <c r="JS108" s="858"/>
      <c r="JT108" s="858"/>
      <c r="JU108" s="858"/>
      <c r="JV108" s="858"/>
      <c r="JW108" s="858"/>
      <c r="JX108" s="858"/>
      <c r="JY108" s="858"/>
      <c r="JZ108" s="858"/>
      <c r="KA108" s="858"/>
      <c r="KB108" s="858"/>
      <c r="KC108" s="858"/>
      <c r="KD108" s="858"/>
      <c r="KE108" s="858"/>
      <c r="KF108" s="858"/>
      <c r="KG108" s="858"/>
      <c r="KH108" s="858"/>
      <c r="KI108" s="858"/>
      <c r="KJ108" s="858"/>
      <c r="KK108" s="858"/>
      <c r="KL108" s="858"/>
      <c r="KM108" s="858"/>
      <c r="KN108" s="858"/>
      <c r="KO108" s="858"/>
      <c r="KP108" s="858"/>
      <c r="KQ108" s="858"/>
      <c r="KR108" s="858"/>
      <c r="KS108" s="858"/>
      <c r="KT108" s="858"/>
      <c r="KU108" s="858"/>
      <c r="KV108" s="858"/>
      <c r="KW108" s="858"/>
      <c r="KX108" s="858"/>
      <c r="KY108" s="858"/>
      <c r="KZ108" s="858"/>
      <c r="LA108" s="858"/>
      <c r="LB108" s="858"/>
      <c r="LC108" s="858"/>
      <c r="LD108" s="858"/>
      <c r="LE108" s="858"/>
      <c r="LF108" s="858"/>
      <c r="LG108" s="858"/>
      <c r="LH108" s="858"/>
      <c r="LI108" s="858"/>
      <c r="LJ108" s="858"/>
      <c r="LK108" s="858"/>
      <c r="LL108" s="858"/>
      <c r="LM108" s="858"/>
      <c r="LN108" s="858"/>
      <c r="LO108" s="858"/>
      <c r="LP108" s="858"/>
      <c r="LQ108" s="858"/>
      <c r="LR108" s="858"/>
      <c r="LS108" s="858"/>
      <c r="LT108" s="858"/>
      <c r="LU108" s="858"/>
      <c r="LV108" s="858"/>
      <c r="LW108" s="858"/>
      <c r="LX108" s="858"/>
      <c r="LY108" s="858"/>
      <c r="LZ108" s="858"/>
      <c r="MA108" s="858"/>
      <c r="MB108" s="858"/>
      <c r="MC108" s="858"/>
      <c r="MD108" s="858"/>
      <c r="ME108" s="858"/>
      <c r="MF108" s="858"/>
      <c r="MG108" s="858"/>
      <c r="MH108" s="858"/>
      <c r="MI108" s="858"/>
      <c r="MJ108" s="858"/>
      <c r="MK108" s="858"/>
      <c r="ML108" s="858"/>
      <c r="MM108" s="858"/>
      <c r="MN108" s="858"/>
      <c r="MO108" s="858"/>
      <c r="MP108" s="858"/>
      <c r="MQ108" s="858"/>
      <c r="MR108" s="858"/>
      <c r="MS108" s="858"/>
      <c r="MT108" s="858"/>
      <c r="MU108" s="858"/>
      <c r="MV108" s="858"/>
      <c r="MW108" s="858"/>
      <c r="MX108" s="858"/>
      <c r="MY108" s="858"/>
      <c r="MZ108" s="858"/>
      <c r="NA108" s="858"/>
      <c r="NB108" s="858"/>
      <c r="NC108" s="858"/>
      <c r="ND108" s="858"/>
      <c r="NE108" s="858"/>
      <c r="NF108" s="858"/>
      <c r="NG108" s="858"/>
      <c r="NH108" s="858"/>
      <c r="NI108" s="858"/>
      <c r="NJ108" s="858"/>
      <c r="NK108" s="858"/>
      <c r="NL108" s="858"/>
      <c r="NM108" s="858"/>
      <c r="NN108" s="858"/>
      <c r="NO108" s="858"/>
      <c r="NP108" s="858"/>
      <c r="NQ108" s="858"/>
      <c r="NR108" s="858"/>
      <c r="NS108" s="858"/>
      <c r="NT108" s="858"/>
      <c r="NU108" s="858"/>
      <c r="NV108" s="858"/>
      <c r="NW108" s="858"/>
      <c r="NX108" s="858"/>
      <c r="NY108" s="858"/>
      <c r="NZ108" s="858"/>
      <c r="OA108" s="858"/>
      <c r="OB108" s="858"/>
      <c r="OC108" s="858"/>
      <c r="OD108" s="858"/>
      <c r="OE108" s="858"/>
      <c r="OF108" s="858"/>
      <c r="OG108" s="858"/>
      <c r="OH108" s="858"/>
      <c r="OI108" s="858"/>
      <c r="OJ108" s="858"/>
      <c r="OK108" s="858"/>
      <c r="OL108" s="858"/>
      <c r="OM108" s="858"/>
      <c r="ON108" s="858"/>
      <c r="OO108" s="858"/>
      <c r="OP108" s="858"/>
      <c r="OQ108" s="858"/>
      <c r="OR108" s="858"/>
      <c r="OS108" s="858"/>
      <c r="OT108" s="858"/>
      <c r="OU108" s="858"/>
      <c r="OV108" s="858"/>
      <c r="OW108" s="858"/>
      <c r="OX108" s="858"/>
      <c r="OY108" s="858"/>
      <c r="OZ108" s="858"/>
      <c r="PA108" s="858"/>
      <c r="PB108" s="858"/>
      <c r="PC108" s="858"/>
      <c r="PD108" s="858"/>
      <c r="PE108" s="858"/>
      <c r="PF108" s="858"/>
      <c r="PG108" s="858"/>
      <c r="PH108" s="858"/>
      <c r="PI108" s="858"/>
      <c r="PJ108" s="858"/>
      <c r="PK108" s="858"/>
      <c r="PL108" s="858"/>
      <c r="PM108" s="858"/>
      <c r="PN108" s="858"/>
      <c r="PO108" s="858"/>
      <c r="PP108" s="858"/>
      <c r="PQ108" s="858"/>
      <c r="PR108" s="858"/>
      <c r="PS108" s="858"/>
      <c r="PT108" s="858"/>
      <c r="PU108" s="858"/>
      <c r="PV108" s="858"/>
      <c r="PW108" s="858"/>
      <c r="PX108" s="858"/>
      <c r="PY108" s="858"/>
      <c r="PZ108" s="858"/>
      <c r="QA108" s="858"/>
      <c r="QB108" s="858"/>
      <c r="QC108" s="858"/>
      <c r="QD108" s="858"/>
      <c r="QE108" s="858"/>
      <c r="QF108" s="858"/>
      <c r="QG108" s="858"/>
      <c r="QH108" s="858"/>
      <c r="QI108" s="858"/>
      <c r="QJ108" s="858"/>
      <c r="QK108" s="858"/>
      <c r="QL108" s="858"/>
      <c r="QM108" s="858"/>
      <c r="QN108" s="858"/>
      <c r="QO108" s="858"/>
      <c r="QP108" s="858"/>
      <c r="QQ108" s="858"/>
      <c r="QR108" s="858"/>
      <c r="QS108" s="858"/>
      <c r="QT108" s="858"/>
      <c r="QU108" s="858"/>
      <c r="QV108" s="858"/>
      <c r="QW108" s="858"/>
      <c r="QX108" s="858"/>
      <c r="QY108" s="858"/>
      <c r="QZ108" s="858"/>
      <c r="RA108" s="858"/>
      <c r="RB108" s="858"/>
      <c r="RC108" s="858"/>
      <c r="RD108" s="858"/>
      <c r="RE108" s="858"/>
      <c r="RF108" s="858"/>
      <c r="RG108" s="858"/>
      <c r="RH108" s="858"/>
      <c r="RI108" s="858"/>
      <c r="RJ108" s="858"/>
      <c r="RK108" s="858"/>
      <c r="RL108" s="858"/>
      <c r="RM108" s="858"/>
      <c r="RN108" s="858"/>
      <c r="RO108" s="858"/>
      <c r="RP108" s="858"/>
      <c r="RQ108" s="858"/>
      <c r="RR108" s="858"/>
      <c r="RS108" s="858"/>
      <c r="RT108" s="858"/>
      <c r="RU108" s="858"/>
      <c r="RV108" s="858"/>
      <c r="RW108" s="858"/>
      <c r="RX108" s="858"/>
      <c r="RY108" s="858"/>
      <c r="RZ108" s="858"/>
      <c r="SA108" s="858"/>
      <c r="SB108" s="858"/>
      <c r="SC108" s="858"/>
      <c r="SD108" s="858"/>
      <c r="SE108" s="858"/>
      <c r="SF108" s="858"/>
      <c r="SG108" s="858"/>
      <c r="SH108" s="858"/>
      <c r="SI108" s="858"/>
      <c r="SJ108" s="858"/>
      <c r="SK108" s="858"/>
      <c r="SL108" s="858"/>
      <c r="SM108" s="858"/>
      <c r="SN108" s="858"/>
      <c r="SO108" s="858"/>
      <c r="SP108" s="858"/>
      <c r="SQ108" s="858"/>
      <c r="SR108" s="858"/>
      <c r="SS108" s="858"/>
      <c r="ST108" s="858"/>
      <c r="SU108" s="858"/>
      <c r="SV108" s="858"/>
      <c r="SW108" s="858"/>
      <c r="SX108" s="858"/>
      <c r="SY108" s="858"/>
      <c r="SZ108" s="858"/>
      <c r="TA108" s="858"/>
      <c r="TB108" s="858"/>
      <c r="TC108" s="858"/>
      <c r="TD108" s="858"/>
      <c r="TE108" s="858"/>
      <c r="TF108" s="858"/>
      <c r="TG108" s="858"/>
      <c r="TH108" s="858"/>
      <c r="TI108" s="858"/>
      <c r="TJ108" s="858"/>
      <c r="TK108" s="858"/>
      <c r="TL108" s="858"/>
      <c r="TM108" s="858"/>
      <c r="TN108" s="858"/>
      <c r="TO108" s="858"/>
      <c r="TP108" s="858"/>
      <c r="TQ108" s="858"/>
      <c r="TR108" s="858"/>
      <c r="TS108" s="858"/>
      <c r="TT108" s="858"/>
      <c r="TU108" s="858"/>
      <c r="TV108" s="858"/>
      <c r="TW108" s="858"/>
      <c r="TX108" s="858"/>
      <c r="TY108" s="858"/>
      <c r="TZ108" s="858"/>
      <c r="UA108" s="858"/>
      <c r="UB108" s="858"/>
      <c r="UC108" s="858"/>
      <c r="UD108" s="858"/>
      <c r="UE108" s="858"/>
      <c r="UF108" s="858"/>
      <c r="UG108" s="858"/>
      <c r="UH108" s="858"/>
      <c r="UI108" s="858"/>
      <c r="UJ108" s="858"/>
      <c r="UK108" s="858"/>
      <c r="UL108" s="858"/>
      <c r="UM108" s="858"/>
      <c r="UN108" s="858"/>
      <c r="UO108" s="858"/>
      <c r="UP108" s="858"/>
      <c r="UQ108" s="858"/>
      <c r="UR108" s="858"/>
      <c r="US108" s="858"/>
      <c r="UT108" s="858"/>
      <c r="UU108" s="858"/>
      <c r="UV108" s="858"/>
      <c r="UW108" s="858"/>
      <c r="UX108" s="858"/>
      <c r="UY108" s="858"/>
      <c r="UZ108" s="858"/>
      <c r="VA108" s="858"/>
      <c r="VB108" s="858"/>
      <c r="VC108" s="858"/>
      <c r="VD108" s="858"/>
      <c r="VE108" s="858"/>
      <c r="VF108" s="858"/>
      <c r="VG108" s="858"/>
      <c r="VH108" s="858"/>
      <c r="VI108" s="858"/>
      <c r="VJ108" s="858"/>
      <c r="VK108" s="858"/>
      <c r="VL108" s="858"/>
      <c r="VM108" s="858"/>
      <c r="VN108" s="858"/>
      <c r="VO108" s="858"/>
      <c r="VP108" s="858"/>
      <c r="VQ108" s="858"/>
      <c r="VR108" s="858"/>
      <c r="VS108" s="858"/>
      <c r="VT108" s="858"/>
      <c r="VU108" s="858"/>
      <c r="VV108" s="858"/>
      <c r="VW108" s="858"/>
      <c r="VX108" s="858"/>
      <c r="VY108" s="858"/>
      <c r="VZ108" s="858"/>
      <c r="WA108" s="858"/>
      <c r="WB108" s="858"/>
      <c r="WC108" s="858"/>
      <c r="WD108" s="858"/>
      <c r="WE108" s="858"/>
      <c r="WF108" s="858"/>
      <c r="WG108" s="858"/>
      <c r="WH108" s="858"/>
      <c r="WI108" s="858"/>
      <c r="WJ108" s="858"/>
      <c r="WK108" s="858"/>
      <c r="WL108" s="858"/>
      <c r="WM108" s="858"/>
      <c r="WN108" s="858"/>
      <c r="WO108" s="858"/>
      <c r="WP108" s="858"/>
      <c r="WQ108" s="858"/>
      <c r="WR108" s="858"/>
      <c r="WS108" s="858"/>
      <c r="WT108" s="858"/>
      <c r="WU108" s="858"/>
      <c r="WV108" s="858"/>
      <c r="WW108" s="858"/>
      <c r="WX108" s="858"/>
      <c r="WY108" s="858"/>
      <c r="WZ108" s="858"/>
      <c r="XA108" s="858"/>
      <c r="XB108" s="858"/>
      <c r="XC108" s="858"/>
      <c r="XD108" s="858"/>
      <c r="XE108" s="858"/>
      <c r="XF108" s="858"/>
      <c r="XG108" s="858"/>
      <c r="XH108" s="858"/>
      <c r="XI108" s="858"/>
      <c r="XJ108" s="858"/>
      <c r="XK108" s="858"/>
      <c r="XL108" s="858"/>
      <c r="XM108" s="858"/>
      <c r="XN108" s="858"/>
      <c r="XO108" s="858"/>
      <c r="XP108" s="858"/>
      <c r="XQ108" s="858"/>
      <c r="XR108" s="858"/>
      <c r="XS108" s="858"/>
      <c r="XT108" s="858"/>
      <c r="XU108" s="858"/>
      <c r="XV108" s="858"/>
      <c r="XW108" s="858"/>
      <c r="XX108" s="858"/>
      <c r="XY108" s="858"/>
      <c r="XZ108" s="858"/>
      <c r="YA108" s="858"/>
      <c r="YB108" s="858"/>
      <c r="YC108" s="858"/>
      <c r="YD108" s="858"/>
      <c r="YE108" s="858"/>
      <c r="YF108" s="858"/>
      <c r="YG108" s="858"/>
      <c r="YH108" s="858"/>
      <c r="YI108" s="858"/>
      <c r="YJ108" s="858"/>
      <c r="YK108" s="858"/>
      <c r="YL108" s="858"/>
      <c r="YM108" s="858"/>
      <c r="YN108" s="858"/>
      <c r="YO108" s="858"/>
      <c r="YP108" s="858"/>
      <c r="YQ108" s="858"/>
      <c r="YR108" s="858"/>
      <c r="YS108" s="858"/>
      <c r="YT108" s="858"/>
      <c r="YU108" s="858"/>
      <c r="YV108" s="858"/>
      <c r="YW108" s="858"/>
      <c r="YX108" s="858"/>
      <c r="YY108" s="858"/>
      <c r="YZ108" s="858"/>
      <c r="ZA108" s="858"/>
      <c r="ZB108" s="858"/>
      <c r="ZC108" s="858"/>
      <c r="ZD108" s="858"/>
      <c r="ZE108" s="858"/>
      <c r="ZF108" s="858"/>
      <c r="ZG108" s="858"/>
      <c r="ZH108" s="858"/>
      <c r="ZI108" s="858"/>
      <c r="ZJ108" s="858"/>
      <c r="ZK108" s="858"/>
      <c r="ZL108" s="858"/>
      <c r="ZM108" s="858"/>
      <c r="ZN108" s="858"/>
      <c r="ZO108" s="858"/>
      <c r="ZP108" s="858"/>
      <c r="ZQ108" s="858"/>
      <c r="ZR108" s="858"/>
      <c r="ZS108" s="858"/>
      <c r="ZT108" s="858"/>
      <c r="ZU108" s="858"/>
      <c r="ZV108" s="858"/>
      <c r="ZW108" s="858"/>
      <c r="ZX108" s="858"/>
      <c r="ZY108" s="858"/>
      <c r="ZZ108" s="858"/>
      <c r="AAA108" s="858"/>
      <c r="AAB108" s="858"/>
      <c r="AAC108" s="858"/>
      <c r="AAD108" s="858"/>
    </row>
    <row r="109" s="859" customFormat="true" ht="9" hidden="false" customHeight="true" outlineLevel="0" collapsed="false">
      <c r="A109" s="770"/>
      <c r="B109" s="856"/>
      <c r="C109" s="770"/>
      <c r="D109" s="770"/>
      <c r="E109" s="770"/>
      <c r="F109" s="770"/>
      <c r="G109" s="770"/>
      <c r="H109" s="770"/>
      <c r="I109" s="856"/>
      <c r="J109" s="856"/>
      <c r="K109" s="856"/>
      <c r="L109" s="857"/>
      <c r="M109" s="857"/>
      <c r="N109" s="857"/>
      <c r="O109" s="857"/>
      <c r="P109" s="857"/>
      <c r="Q109" s="857"/>
      <c r="R109" s="857"/>
      <c r="S109" s="857"/>
      <c r="T109" s="857"/>
      <c r="U109" s="857"/>
      <c r="V109" s="857"/>
      <c r="W109" s="857"/>
      <c r="X109" s="857"/>
      <c r="Y109" s="857"/>
      <c r="Z109" s="857"/>
      <c r="AA109" s="857"/>
      <c r="AB109" s="857"/>
      <c r="AC109" s="857"/>
      <c r="AD109" s="857"/>
      <c r="AE109" s="857"/>
      <c r="AF109" s="857"/>
      <c r="AG109" s="857"/>
      <c r="AH109" s="857"/>
      <c r="AI109" s="857"/>
      <c r="AJ109" s="857"/>
      <c r="AK109" s="857"/>
      <c r="AL109" s="857"/>
      <c r="AM109" s="857"/>
      <c r="AN109" s="857"/>
      <c r="AO109" s="857"/>
      <c r="AP109" s="857"/>
      <c r="AQ109" s="857"/>
      <c r="AR109" s="857"/>
      <c r="AS109" s="857"/>
      <c r="AT109" s="858"/>
      <c r="AU109" s="858"/>
      <c r="AV109" s="858"/>
      <c r="AW109" s="858"/>
      <c r="AX109" s="858"/>
      <c r="AY109" s="858"/>
      <c r="AZ109" s="858"/>
      <c r="BA109" s="858"/>
      <c r="BB109" s="858"/>
      <c r="BC109" s="858"/>
      <c r="BD109" s="858"/>
      <c r="BE109" s="858"/>
      <c r="BF109" s="858"/>
      <c r="BG109" s="858"/>
      <c r="BH109" s="858"/>
      <c r="BI109" s="858"/>
      <c r="BJ109" s="858"/>
      <c r="BK109" s="858"/>
      <c r="BL109" s="858"/>
      <c r="BM109" s="858"/>
      <c r="BN109" s="858"/>
      <c r="BO109" s="858"/>
      <c r="BP109" s="858"/>
      <c r="BQ109" s="858"/>
      <c r="BR109" s="858"/>
      <c r="BS109" s="858"/>
      <c r="BT109" s="858"/>
      <c r="BU109" s="858"/>
      <c r="BV109" s="858"/>
      <c r="BW109" s="858"/>
      <c r="BX109" s="858"/>
      <c r="BY109" s="858"/>
      <c r="BZ109" s="858"/>
      <c r="CA109" s="858"/>
      <c r="CB109" s="858"/>
      <c r="CC109" s="858"/>
      <c r="CD109" s="858"/>
      <c r="CE109" s="858"/>
      <c r="CF109" s="858"/>
      <c r="CG109" s="858"/>
      <c r="CH109" s="858"/>
      <c r="CI109" s="858"/>
      <c r="CJ109" s="858"/>
      <c r="CK109" s="858"/>
      <c r="CL109" s="858"/>
      <c r="CM109" s="858"/>
      <c r="CN109" s="858"/>
      <c r="CO109" s="858"/>
      <c r="CP109" s="858"/>
      <c r="CQ109" s="858"/>
      <c r="CR109" s="858"/>
      <c r="CS109" s="858"/>
      <c r="CT109" s="858"/>
      <c r="CU109" s="858"/>
      <c r="CV109" s="858"/>
      <c r="CW109" s="858"/>
      <c r="CX109" s="858"/>
      <c r="CY109" s="858"/>
      <c r="CZ109" s="858"/>
      <c r="DA109" s="858"/>
      <c r="DB109" s="858"/>
      <c r="DC109" s="858"/>
      <c r="DD109" s="858"/>
      <c r="DE109" s="858"/>
      <c r="DF109" s="858"/>
      <c r="DG109" s="858"/>
      <c r="DH109" s="858"/>
      <c r="DI109" s="858"/>
      <c r="DJ109" s="858"/>
      <c r="DK109" s="858"/>
      <c r="DL109" s="858"/>
      <c r="DM109" s="858"/>
      <c r="DN109" s="858"/>
      <c r="DO109" s="858"/>
      <c r="DP109" s="858"/>
      <c r="DQ109" s="858"/>
      <c r="DR109" s="858"/>
      <c r="DS109" s="858"/>
      <c r="DT109" s="858"/>
      <c r="DU109" s="858"/>
      <c r="DV109" s="858"/>
      <c r="DW109" s="858"/>
      <c r="DX109" s="858"/>
      <c r="DY109" s="858"/>
      <c r="DZ109" s="858"/>
      <c r="EA109" s="858"/>
      <c r="EB109" s="858"/>
      <c r="EC109" s="858"/>
      <c r="ED109" s="858"/>
      <c r="EE109" s="858"/>
      <c r="EF109" s="858"/>
      <c r="EG109" s="858"/>
      <c r="EH109" s="858"/>
      <c r="EI109" s="858"/>
      <c r="EJ109" s="858"/>
      <c r="EK109" s="858"/>
      <c r="EL109" s="858"/>
      <c r="EM109" s="858"/>
      <c r="EN109" s="858"/>
      <c r="EO109" s="858"/>
      <c r="EP109" s="858"/>
      <c r="EQ109" s="858"/>
      <c r="ER109" s="858"/>
      <c r="ES109" s="858"/>
      <c r="ET109" s="858"/>
      <c r="EU109" s="858"/>
      <c r="EV109" s="858"/>
      <c r="EW109" s="858"/>
      <c r="EX109" s="858"/>
      <c r="EY109" s="858"/>
      <c r="EZ109" s="858"/>
      <c r="FA109" s="858"/>
      <c r="FB109" s="858"/>
      <c r="FC109" s="858"/>
      <c r="FD109" s="858"/>
      <c r="FE109" s="858"/>
      <c r="FF109" s="858"/>
      <c r="FG109" s="858"/>
      <c r="FH109" s="858"/>
      <c r="FI109" s="858"/>
      <c r="FJ109" s="858"/>
      <c r="FK109" s="858"/>
      <c r="FL109" s="858"/>
      <c r="FM109" s="858"/>
      <c r="FN109" s="858"/>
      <c r="FO109" s="858"/>
      <c r="FP109" s="858"/>
      <c r="FQ109" s="858"/>
      <c r="FR109" s="858"/>
      <c r="FS109" s="858"/>
      <c r="FT109" s="858"/>
      <c r="FU109" s="858"/>
      <c r="FV109" s="858"/>
      <c r="FW109" s="858"/>
      <c r="FX109" s="858"/>
      <c r="FY109" s="858"/>
      <c r="FZ109" s="858"/>
      <c r="GA109" s="858"/>
      <c r="GB109" s="858"/>
      <c r="GC109" s="858"/>
      <c r="GD109" s="858"/>
      <c r="GE109" s="858"/>
      <c r="GF109" s="858"/>
      <c r="GG109" s="858"/>
      <c r="GH109" s="858"/>
      <c r="GI109" s="858"/>
      <c r="GJ109" s="858"/>
      <c r="GK109" s="858"/>
      <c r="GL109" s="858"/>
      <c r="GM109" s="858"/>
      <c r="GN109" s="858"/>
      <c r="GO109" s="858"/>
      <c r="GP109" s="858"/>
      <c r="GQ109" s="858"/>
      <c r="GR109" s="858"/>
      <c r="GS109" s="858"/>
      <c r="GT109" s="858"/>
      <c r="GU109" s="858"/>
      <c r="GV109" s="858"/>
      <c r="GW109" s="858"/>
      <c r="GX109" s="858"/>
      <c r="GY109" s="858"/>
      <c r="GZ109" s="858"/>
      <c r="HA109" s="858"/>
      <c r="HB109" s="858"/>
      <c r="HC109" s="858"/>
      <c r="HD109" s="858"/>
      <c r="HE109" s="858"/>
      <c r="HF109" s="858"/>
      <c r="HG109" s="858"/>
      <c r="HH109" s="858"/>
      <c r="HI109" s="858"/>
      <c r="HJ109" s="858"/>
      <c r="HK109" s="858"/>
      <c r="HL109" s="858"/>
      <c r="HM109" s="858"/>
      <c r="HN109" s="858"/>
      <c r="HO109" s="858"/>
      <c r="HP109" s="858"/>
      <c r="HQ109" s="858"/>
      <c r="HR109" s="858"/>
      <c r="HS109" s="858"/>
      <c r="HT109" s="858"/>
      <c r="HU109" s="858"/>
      <c r="HV109" s="858"/>
      <c r="HW109" s="858"/>
      <c r="HX109" s="858"/>
      <c r="HY109" s="858"/>
      <c r="HZ109" s="858"/>
      <c r="IA109" s="858"/>
      <c r="IB109" s="858"/>
      <c r="IC109" s="858"/>
      <c r="ID109" s="858"/>
      <c r="IE109" s="858"/>
      <c r="IF109" s="858"/>
      <c r="IG109" s="858"/>
      <c r="IH109" s="858"/>
      <c r="II109" s="858"/>
      <c r="IJ109" s="858"/>
      <c r="IK109" s="858"/>
      <c r="IL109" s="858"/>
      <c r="IM109" s="858"/>
      <c r="IN109" s="858"/>
      <c r="IO109" s="858"/>
      <c r="IP109" s="858"/>
      <c r="IQ109" s="858"/>
      <c r="IR109" s="858"/>
      <c r="IS109" s="858"/>
      <c r="IT109" s="858"/>
      <c r="IU109" s="858"/>
      <c r="IV109" s="858"/>
      <c r="IW109" s="858"/>
      <c r="IX109" s="858"/>
      <c r="IY109" s="858"/>
      <c r="IZ109" s="858"/>
      <c r="JA109" s="858"/>
      <c r="JB109" s="858"/>
      <c r="JC109" s="858"/>
      <c r="JD109" s="858"/>
      <c r="JE109" s="858"/>
      <c r="JF109" s="858"/>
      <c r="JG109" s="858"/>
      <c r="JH109" s="858"/>
      <c r="JI109" s="858"/>
      <c r="JJ109" s="858"/>
      <c r="JK109" s="858"/>
      <c r="JL109" s="858"/>
      <c r="JM109" s="858"/>
      <c r="JN109" s="858"/>
      <c r="JO109" s="858"/>
      <c r="JP109" s="858"/>
      <c r="JQ109" s="858"/>
      <c r="JR109" s="858"/>
      <c r="JS109" s="858"/>
      <c r="JT109" s="858"/>
      <c r="JU109" s="858"/>
      <c r="JV109" s="858"/>
      <c r="JW109" s="858"/>
      <c r="JX109" s="858"/>
      <c r="JY109" s="858"/>
      <c r="JZ109" s="858"/>
      <c r="KA109" s="858"/>
      <c r="KB109" s="858"/>
      <c r="KC109" s="858"/>
      <c r="KD109" s="858"/>
      <c r="KE109" s="858"/>
      <c r="KF109" s="858"/>
      <c r="KG109" s="858"/>
      <c r="KH109" s="858"/>
      <c r="KI109" s="858"/>
      <c r="KJ109" s="858"/>
      <c r="KK109" s="858"/>
      <c r="KL109" s="858"/>
      <c r="KM109" s="858"/>
      <c r="KN109" s="858"/>
      <c r="KO109" s="858"/>
      <c r="KP109" s="858"/>
      <c r="KQ109" s="858"/>
      <c r="KR109" s="858"/>
      <c r="KS109" s="858"/>
      <c r="KT109" s="858"/>
      <c r="KU109" s="858"/>
      <c r="KV109" s="858"/>
      <c r="KW109" s="858"/>
      <c r="KX109" s="858"/>
      <c r="KY109" s="858"/>
      <c r="KZ109" s="858"/>
      <c r="LA109" s="858"/>
      <c r="LB109" s="858"/>
      <c r="LC109" s="858"/>
      <c r="LD109" s="858"/>
      <c r="LE109" s="858"/>
      <c r="LF109" s="858"/>
      <c r="LG109" s="858"/>
      <c r="LH109" s="858"/>
      <c r="LI109" s="858"/>
      <c r="LJ109" s="858"/>
      <c r="LK109" s="858"/>
      <c r="LL109" s="858"/>
      <c r="LM109" s="858"/>
      <c r="LN109" s="858"/>
      <c r="LO109" s="858"/>
      <c r="LP109" s="858"/>
      <c r="LQ109" s="858"/>
      <c r="LR109" s="858"/>
      <c r="LS109" s="858"/>
      <c r="LT109" s="858"/>
      <c r="LU109" s="858"/>
      <c r="LV109" s="858"/>
      <c r="LW109" s="858"/>
      <c r="LX109" s="858"/>
      <c r="LY109" s="858"/>
      <c r="LZ109" s="858"/>
      <c r="MA109" s="858"/>
      <c r="MB109" s="858"/>
      <c r="MC109" s="858"/>
      <c r="MD109" s="858"/>
      <c r="ME109" s="858"/>
      <c r="MF109" s="858"/>
      <c r="MG109" s="858"/>
      <c r="MH109" s="858"/>
      <c r="MI109" s="858"/>
      <c r="MJ109" s="858"/>
      <c r="MK109" s="858"/>
      <c r="ML109" s="858"/>
      <c r="MM109" s="858"/>
      <c r="MN109" s="858"/>
      <c r="MO109" s="858"/>
      <c r="MP109" s="858"/>
      <c r="MQ109" s="858"/>
      <c r="MR109" s="858"/>
      <c r="MS109" s="858"/>
      <c r="MT109" s="858"/>
      <c r="MU109" s="858"/>
      <c r="MV109" s="858"/>
      <c r="MW109" s="858"/>
      <c r="MX109" s="858"/>
      <c r="MY109" s="858"/>
      <c r="MZ109" s="858"/>
      <c r="NA109" s="858"/>
      <c r="NB109" s="858"/>
      <c r="NC109" s="858"/>
      <c r="ND109" s="858"/>
      <c r="NE109" s="858"/>
      <c r="NF109" s="858"/>
      <c r="NG109" s="858"/>
      <c r="NH109" s="858"/>
      <c r="NI109" s="858"/>
      <c r="NJ109" s="858"/>
      <c r="NK109" s="858"/>
      <c r="NL109" s="858"/>
      <c r="NM109" s="858"/>
      <c r="NN109" s="858"/>
      <c r="NO109" s="858"/>
      <c r="NP109" s="858"/>
      <c r="NQ109" s="858"/>
      <c r="NR109" s="858"/>
      <c r="NS109" s="858"/>
      <c r="NT109" s="858"/>
      <c r="NU109" s="858"/>
      <c r="NV109" s="858"/>
      <c r="NW109" s="858"/>
      <c r="NX109" s="858"/>
      <c r="NY109" s="858"/>
      <c r="NZ109" s="858"/>
      <c r="OA109" s="858"/>
      <c r="OB109" s="858"/>
      <c r="OC109" s="858"/>
      <c r="OD109" s="858"/>
      <c r="OE109" s="858"/>
      <c r="OF109" s="858"/>
      <c r="OG109" s="858"/>
      <c r="OH109" s="858"/>
      <c r="OI109" s="858"/>
      <c r="OJ109" s="858"/>
      <c r="OK109" s="858"/>
      <c r="OL109" s="858"/>
      <c r="OM109" s="858"/>
      <c r="ON109" s="858"/>
      <c r="OO109" s="858"/>
      <c r="OP109" s="858"/>
      <c r="OQ109" s="858"/>
      <c r="OR109" s="858"/>
      <c r="OS109" s="858"/>
      <c r="OT109" s="858"/>
      <c r="OU109" s="858"/>
      <c r="OV109" s="858"/>
      <c r="OW109" s="858"/>
      <c r="OX109" s="858"/>
      <c r="OY109" s="858"/>
      <c r="OZ109" s="858"/>
      <c r="PA109" s="858"/>
      <c r="PB109" s="858"/>
      <c r="PC109" s="858"/>
      <c r="PD109" s="858"/>
      <c r="PE109" s="858"/>
      <c r="PF109" s="858"/>
      <c r="PG109" s="858"/>
      <c r="PH109" s="858"/>
      <c r="PI109" s="858"/>
      <c r="PJ109" s="858"/>
      <c r="PK109" s="858"/>
      <c r="PL109" s="858"/>
      <c r="PM109" s="858"/>
      <c r="PN109" s="858"/>
      <c r="PO109" s="858"/>
      <c r="PP109" s="858"/>
      <c r="PQ109" s="858"/>
      <c r="PR109" s="858"/>
      <c r="PS109" s="858"/>
      <c r="PT109" s="858"/>
      <c r="PU109" s="858"/>
      <c r="PV109" s="858"/>
      <c r="PW109" s="858"/>
      <c r="PX109" s="858"/>
      <c r="PY109" s="858"/>
      <c r="PZ109" s="858"/>
      <c r="QA109" s="858"/>
      <c r="QB109" s="858"/>
      <c r="QC109" s="858"/>
      <c r="QD109" s="858"/>
      <c r="QE109" s="858"/>
      <c r="QF109" s="858"/>
      <c r="QG109" s="858"/>
      <c r="QH109" s="858"/>
      <c r="QI109" s="858"/>
      <c r="QJ109" s="858"/>
      <c r="QK109" s="858"/>
      <c r="QL109" s="858"/>
      <c r="QM109" s="858"/>
      <c r="QN109" s="858"/>
      <c r="QO109" s="858"/>
      <c r="QP109" s="858"/>
      <c r="QQ109" s="858"/>
      <c r="QR109" s="858"/>
      <c r="QS109" s="858"/>
      <c r="QT109" s="858"/>
      <c r="QU109" s="858"/>
      <c r="QV109" s="858"/>
      <c r="QW109" s="858"/>
      <c r="QX109" s="858"/>
      <c r="QY109" s="858"/>
      <c r="QZ109" s="858"/>
      <c r="RA109" s="858"/>
      <c r="RB109" s="858"/>
      <c r="RC109" s="858"/>
      <c r="RD109" s="858"/>
      <c r="RE109" s="858"/>
      <c r="RF109" s="858"/>
      <c r="RG109" s="858"/>
      <c r="RH109" s="858"/>
      <c r="RI109" s="858"/>
      <c r="RJ109" s="858"/>
      <c r="RK109" s="858"/>
      <c r="RL109" s="858"/>
      <c r="RM109" s="858"/>
      <c r="RN109" s="858"/>
      <c r="RO109" s="858"/>
      <c r="RP109" s="858"/>
      <c r="RQ109" s="858"/>
      <c r="RR109" s="858"/>
      <c r="RS109" s="858"/>
      <c r="RT109" s="858"/>
      <c r="RU109" s="858"/>
      <c r="RV109" s="858"/>
      <c r="RW109" s="858"/>
      <c r="RX109" s="858"/>
      <c r="RY109" s="858"/>
      <c r="RZ109" s="858"/>
      <c r="SA109" s="858"/>
      <c r="SB109" s="858"/>
      <c r="SC109" s="858"/>
      <c r="SD109" s="858"/>
      <c r="SE109" s="858"/>
      <c r="SF109" s="858"/>
      <c r="SG109" s="858"/>
      <c r="SH109" s="858"/>
      <c r="SI109" s="858"/>
      <c r="SJ109" s="858"/>
      <c r="SK109" s="858"/>
      <c r="SL109" s="858"/>
      <c r="SM109" s="858"/>
      <c r="SN109" s="858"/>
      <c r="SO109" s="858"/>
      <c r="SP109" s="858"/>
      <c r="SQ109" s="858"/>
      <c r="SR109" s="858"/>
      <c r="SS109" s="858"/>
      <c r="ST109" s="858"/>
      <c r="SU109" s="858"/>
      <c r="SV109" s="858"/>
      <c r="SW109" s="858"/>
      <c r="SX109" s="858"/>
      <c r="SY109" s="858"/>
      <c r="SZ109" s="858"/>
      <c r="TA109" s="858"/>
      <c r="TB109" s="858"/>
      <c r="TC109" s="858"/>
      <c r="TD109" s="858"/>
      <c r="TE109" s="858"/>
      <c r="TF109" s="858"/>
      <c r="TG109" s="858"/>
      <c r="TH109" s="858"/>
      <c r="TI109" s="858"/>
      <c r="TJ109" s="858"/>
      <c r="TK109" s="858"/>
      <c r="TL109" s="858"/>
      <c r="TM109" s="858"/>
      <c r="TN109" s="858"/>
      <c r="TO109" s="858"/>
      <c r="TP109" s="858"/>
      <c r="TQ109" s="858"/>
      <c r="TR109" s="858"/>
      <c r="TS109" s="858"/>
      <c r="TT109" s="858"/>
      <c r="TU109" s="858"/>
      <c r="TV109" s="858"/>
      <c r="TW109" s="858"/>
      <c r="TX109" s="858"/>
      <c r="TY109" s="858"/>
      <c r="TZ109" s="858"/>
      <c r="UA109" s="858"/>
      <c r="UB109" s="858"/>
      <c r="UC109" s="858"/>
      <c r="UD109" s="858"/>
      <c r="UE109" s="858"/>
      <c r="UF109" s="858"/>
      <c r="UG109" s="858"/>
      <c r="UH109" s="858"/>
      <c r="UI109" s="858"/>
      <c r="UJ109" s="858"/>
      <c r="UK109" s="858"/>
      <c r="UL109" s="858"/>
      <c r="UM109" s="858"/>
      <c r="UN109" s="858"/>
      <c r="UO109" s="858"/>
      <c r="UP109" s="858"/>
      <c r="UQ109" s="858"/>
      <c r="UR109" s="858"/>
      <c r="US109" s="858"/>
      <c r="UT109" s="858"/>
      <c r="UU109" s="858"/>
      <c r="UV109" s="858"/>
      <c r="UW109" s="858"/>
      <c r="UX109" s="858"/>
      <c r="UY109" s="858"/>
      <c r="UZ109" s="858"/>
      <c r="VA109" s="858"/>
      <c r="VB109" s="858"/>
      <c r="VC109" s="858"/>
      <c r="VD109" s="858"/>
      <c r="VE109" s="858"/>
      <c r="VF109" s="858"/>
      <c r="VG109" s="858"/>
      <c r="VH109" s="858"/>
      <c r="VI109" s="858"/>
      <c r="VJ109" s="858"/>
      <c r="VK109" s="858"/>
      <c r="VL109" s="858"/>
      <c r="VM109" s="858"/>
      <c r="VN109" s="858"/>
      <c r="VO109" s="858"/>
      <c r="VP109" s="858"/>
      <c r="VQ109" s="858"/>
      <c r="VR109" s="858"/>
      <c r="VS109" s="858"/>
      <c r="VT109" s="858"/>
      <c r="VU109" s="858"/>
      <c r="VV109" s="858"/>
      <c r="VW109" s="858"/>
      <c r="VX109" s="858"/>
      <c r="VY109" s="858"/>
      <c r="VZ109" s="858"/>
      <c r="WA109" s="858"/>
      <c r="WB109" s="858"/>
      <c r="WC109" s="858"/>
      <c r="WD109" s="858"/>
      <c r="WE109" s="858"/>
      <c r="WF109" s="858"/>
      <c r="WG109" s="858"/>
      <c r="WH109" s="858"/>
      <c r="WI109" s="858"/>
      <c r="WJ109" s="858"/>
      <c r="WK109" s="858"/>
      <c r="WL109" s="858"/>
      <c r="WM109" s="858"/>
      <c r="WN109" s="858"/>
      <c r="WO109" s="858"/>
      <c r="WP109" s="858"/>
      <c r="WQ109" s="858"/>
      <c r="WR109" s="858"/>
      <c r="WS109" s="858"/>
      <c r="WT109" s="858"/>
      <c r="WU109" s="858"/>
      <c r="WV109" s="858"/>
      <c r="WW109" s="858"/>
      <c r="WX109" s="858"/>
      <c r="WY109" s="858"/>
      <c r="WZ109" s="858"/>
      <c r="XA109" s="858"/>
      <c r="XB109" s="858"/>
      <c r="XC109" s="858"/>
      <c r="XD109" s="858"/>
      <c r="XE109" s="858"/>
      <c r="XF109" s="858"/>
      <c r="XG109" s="858"/>
      <c r="XH109" s="858"/>
      <c r="XI109" s="858"/>
      <c r="XJ109" s="858"/>
      <c r="XK109" s="858"/>
      <c r="XL109" s="858"/>
      <c r="XM109" s="858"/>
      <c r="XN109" s="858"/>
      <c r="XO109" s="858"/>
      <c r="XP109" s="858"/>
      <c r="XQ109" s="858"/>
      <c r="XR109" s="858"/>
      <c r="XS109" s="858"/>
      <c r="XT109" s="858"/>
      <c r="XU109" s="858"/>
      <c r="XV109" s="858"/>
      <c r="XW109" s="858"/>
      <c r="XX109" s="858"/>
      <c r="XY109" s="858"/>
      <c r="XZ109" s="858"/>
      <c r="YA109" s="858"/>
      <c r="YB109" s="858"/>
      <c r="YC109" s="858"/>
      <c r="YD109" s="858"/>
      <c r="YE109" s="858"/>
      <c r="YF109" s="858"/>
      <c r="YG109" s="858"/>
      <c r="YH109" s="858"/>
      <c r="YI109" s="858"/>
      <c r="YJ109" s="858"/>
      <c r="YK109" s="858"/>
      <c r="YL109" s="858"/>
      <c r="YM109" s="858"/>
      <c r="YN109" s="858"/>
      <c r="YO109" s="858"/>
      <c r="YP109" s="858"/>
      <c r="YQ109" s="858"/>
      <c r="YR109" s="858"/>
      <c r="YS109" s="858"/>
      <c r="YT109" s="858"/>
      <c r="YU109" s="858"/>
      <c r="YV109" s="858"/>
      <c r="YW109" s="858"/>
      <c r="YX109" s="858"/>
      <c r="YY109" s="858"/>
      <c r="YZ109" s="858"/>
      <c r="ZA109" s="858"/>
      <c r="ZB109" s="858"/>
      <c r="ZC109" s="858"/>
      <c r="ZD109" s="858"/>
      <c r="ZE109" s="858"/>
      <c r="ZF109" s="858"/>
      <c r="ZG109" s="858"/>
      <c r="ZH109" s="858"/>
      <c r="ZI109" s="858"/>
      <c r="ZJ109" s="858"/>
      <c r="ZK109" s="858"/>
      <c r="ZL109" s="858"/>
      <c r="ZM109" s="858"/>
      <c r="ZN109" s="858"/>
      <c r="ZO109" s="858"/>
      <c r="ZP109" s="858"/>
      <c r="ZQ109" s="858"/>
      <c r="ZR109" s="858"/>
      <c r="ZS109" s="858"/>
      <c r="ZT109" s="858"/>
      <c r="ZU109" s="858"/>
      <c r="ZV109" s="858"/>
      <c r="ZW109" s="858"/>
      <c r="ZX109" s="858"/>
      <c r="ZY109" s="858"/>
      <c r="ZZ109" s="858"/>
      <c r="AAA109" s="858"/>
      <c r="AAB109" s="858"/>
      <c r="AAC109" s="858"/>
      <c r="AAD109" s="858"/>
    </row>
    <row r="110" s="859" customFormat="true" ht="9" hidden="false" customHeight="true" outlineLevel="0" collapsed="false">
      <c r="A110" s="770"/>
      <c r="B110" s="770"/>
      <c r="C110" s="770"/>
      <c r="D110" s="860" t="s">
        <v>315</v>
      </c>
      <c r="E110" s="770"/>
      <c r="F110" s="860" t="s">
        <v>316</v>
      </c>
      <c r="G110" s="860"/>
      <c r="H110" s="770"/>
      <c r="I110" s="770"/>
      <c r="J110" s="770"/>
      <c r="K110" s="770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858"/>
      <c r="AB110" s="858"/>
      <c r="AC110" s="858"/>
      <c r="AD110" s="858"/>
      <c r="AE110" s="858"/>
      <c r="AF110" s="858"/>
      <c r="AG110" s="858"/>
      <c r="AH110" s="858"/>
      <c r="AI110" s="858"/>
      <c r="AJ110" s="858"/>
      <c r="AK110" s="858"/>
      <c r="AL110" s="858"/>
      <c r="AM110" s="858"/>
      <c r="AN110" s="858"/>
      <c r="AO110" s="858"/>
      <c r="AP110" s="858"/>
      <c r="AQ110" s="858"/>
      <c r="AR110" s="858"/>
      <c r="AS110" s="858"/>
      <c r="AT110" s="858"/>
      <c r="AU110" s="858"/>
      <c r="AV110" s="858"/>
      <c r="AW110" s="858"/>
      <c r="AX110" s="858"/>
      <c r="AY110" s="858"/>
      <c r="AZ110" s="858"/>
      <c r="BA110" s="858"/>
      <c r="BB110" s="858"/>
      <c r="BC110" s="858"/>
      <c r="BD110" s="858"/>
      <c r="BE110" s="858"/>
      <c r="BF110" s="858"/>
      <c r="BG110" s="858"/>
      <c r="BH110" s="858"/>
      <c r="BI110" s="858"/>
      <c r="BJ110" s="858"/>
      <c r="BK110" s="858"/>
      <c r="BL110" s="858"/>
      <c r="BM110" s="858"/>
      <c r="BN110" s="858"/>
      <c r="BO110" s="858"/>
      <c r="BP110" s="858"/>
      <c r="BQ110" s="858"/>
      <c r="BR110" s="858"/>
      <c r="BS110" s="858"/>
      <c r="BT110" s="858"/>
      <c r="BU110" s="858"/>
      <c r="BV110" s="858"/>
      <c r="BW110" s="858"/>
      <c r="BX110" s="858"/>
      <c r="BY110" s="858"/>
      <c r="BZ110" s="858"/>
      <c r="CA110" s="858"/>
      <c r="CB110" s="858"/>
      <c r="CC110" s="858"/>
      <c r="CD110" s="858"/>
      <c r="CE110" s="858"/>
      <c r="CF110" s="858"/>
      <c r="CG110" s="858"/>
      <c r="CH110" s="858"/>
      <c r="CI110" s="858"/>
      <c r="CJ110" s="858"/>
      <c r="CK110" s="858"/>
      <c r="CL110" s="858"/>
      <c r="CM110" s="858"/>
      <c r="CN110" s="858"/>
      <c r="CO110" s="858"/>
      <c r="CP110" s="858"/>
      <c r="CQ110" s="858"/>
      <c r="CR110" s="858"/>
      <c r="CS110" s="858"/>
      <c r="CT110" s="858"/>
      <c r="CU110" s="858"/>
      <c r="CV110" s="858"/>
      <c r="CW110" s="858"/>
      <c r="CX110" s="858"/>
      <c r="CY110" s="858"/>
      <c r="CZ110" s="858"/>
      <c r="DA110" s="858"/>
      <c r="DB110" s="858"/>
      <c r="DC110" s="858"/>
      <c r="DD110" s="858"/>
      <c r="DE110" s="858"/>
      <c r="DF110" s="858"/>
      <c r="DG110" s="858"/>
      <c r="DH110" s="858"/>
      <c r="DI110" s="858"/>
      <c r="DJ110" s="858"/>
      <c r="DK110" s="858"/>
      <c r="DL110" s="858"/>
      <c r="DM110" s="858"/>
      <c r="DN110" s="858"/>
      <c r="DO110" s="858"/>
      <c r="DP110" s="858"/>
      <c r="DQ110" s="858"/>
      <c r="DR110" s="858"/>
      <c r="DS110" s="858"/>
      <c r="DT110" s="858"/>
      <c r="DU110" s="858"/>
      <c r="DV110" s="858"/>
      <c r="DW110" s="858"/>
      <c r="DX110" s="858"/>
      <c r="DY110" s="858"/>
      <c r="DZ110" s="858"/>
      <c r="EA110" s="858"/>
      <c r="EB110" s="858"/>
      <c r="EC110" s="858"/>
      <c r="ED110" s="858"/>
      <c r="EE110" s="858"/>
      <c r="EF110" s="858"/>
      <c r="EG110" s="858"/>
      <c r="EH110" s="858"/>
      <c r="EI110" s="858"/>
      <c r="EJ110" s="858"/>
      <c r="EK110" s="858"/>
      <c r="EL110" s="858"/>
      <c r="EM110" s="858"/>
      <c r="EN110" s="858"/>
      <c r="EO110" s="858"/>
      <c r="EP110" s="858"/>
      <c r="EQ110" s="858"/>
      <c r="ER110" s="858"/>
      <c r="ES110" s="858"/>
      <c r="ET110" s="858"/>
      <c r="EU110" s="858"/>
      <c r="EV110" s="858"/>
      <c r="EW110" s="858"/>
      <c r="EX110" s="858"/>
      <c r="EY110" s="858"/>
      <c r="EZ110" s="858"/>
      <c r="FA110" s="858"/>
      <c r="FB110" s="858"/>
      <c r="FC110" s="858"/>
      <c r="FD110" s="858"/>
      <c r="FE110" s="858"/>
      <c r="FF110" s="858"/>
      <c r="FG110" s="858"/>
      <c r="FH110" s="858"/>
      <c r="FI110" s="858"/>
      <c r="FJ110" s="858"/>
      <c r="FK110" s="858"/>
      <c r="FL110" s="858"/>
      <c r="FM110" s="858"/>
      <c r="FN110" s="858"/>
      <c r="FO110" s="858"/>
      <c r="FP110" s="858"/>
      <c r="FQ110" s="858"/>
      <c r="FR110" s="858"/>
      <c r="FS110" s="858"/>
      <c r="FT110" s="858"/>
      <c r="FU110" s="858"/>
      <c r="FV110" s="858"/>
      <c r="FW110" s="858"/>
      <c r="FX110" s="858"/>
      <c r="FY110" s="858"/>
      <c r="FZ110" s="858"/>
      <c r="GA110" s="858"/>
      <c r="GB110" s="858"/>
      <c r="GC110" s="858"/>
      <c r="GD110" s="858"/>
      <c r="GE110" s="858"/>
      <c r="GF110" s="858"/>
      <c r="GG110" s="858"/>
      <c r="GH110" s="858"/>
      <c r="GI110" s="858"/>
      <c r="GJ110" s="858"/>
      <c r="GK110" s="858"/>
      <c r="GL110" s="858"/>
      <c r="GM110" s="858"/>
      <c r="GN110" s="858"/>
      <c r="GO110" s="858"/>
      <c r="GP110" s="858"/>
      <c r="GQ110" s="858"/>
      <c r="GR110" s="858"/>
      <c r="GS110" s="858"/>
      <c r="GT110" s="858"/>
      <c r="GU110" s="858"/>
      <c r="GV110" s="858"/>
      <c r="GW110" s="858"/>
      <c r="GX110" s="858"/>
      <c r="GY110" s="858"/>
      <c r="GZ110" s="858"/>
      <c r="HA110" s="858"/>
      <c r="HB110" s="858"/>
      <c r="HC110" s="858"/>
      <c r="HD110" s="858"/>
      <c r="HE110" s="858"/>
      <c r="HF110" s="858"/>
      <c r="HG110" s="858"/>
      <c r="HH110" s="858"/>
      <c r="HI110" s="858"/>
      <c r="HJ110" s="858"/>
      <c r="HK110" s="858"/>
      <c r="HL110" s="858"/>
      <c r="HM110" s="858"/>
      <c r="HN110" s="858"/>
      <c r="HO110" s="858"/>
      <c r="HP110" s="858"/>
      <c r="HQ110" s="858"/>
      <c r="HR110" s="858"/>
      <c r="HS110" s="858"/>
      <c r="HT110" s="858"/>
      <c r="HU110" s="858"/>
      <c r="HV110" s="858"/>
      <c r="HW110" s="858"/>
      <c r="HX110" s="858"/>
      <c r="HY110" s="858"/>
      <c r="HZ110" s="858"/>
      <c r="IA110" s="858"/>
      <c r="IB110" s="858"/>
      <c r="IC110" s="858"/>
      <c r="ID110" s="858"/>
      <c r="IE110" s="858"/>
      <c r="IF110" s="858"/>
      <c r="IG110" s="858"/>
      <c r="IH110" s="858"/>
      <c r="II110" s="858"/>
      <c r="IJ110" s="858"/>
      <c r="IK110" s="858"/>
      <c r="IL110" s="858"/>
      <c r="IM110" s="858"/>
      <c r="IN110" s="858"/>
      <c r="IO110" s="858"/>
      <c r="IP110" s="858"/>
      <c r="IQ110" s="858"/>
      <c r="IR110" s="858"/>
      <c r="IS110" s="858"/>
      <c r="IT110" s="858"/>
      <c r="IU110" s="858"/>
      <c r="IV110" s="858"/>
      <c r="IW110" s="858"/>
      <c r="IX110" s="858"/>
      <c r="IY110" s="858"/>
      <c r="IZ110" s="858"/>
      <c r="JA110" s="858"/>
      <c r="JB110" s="858"/>
      <c r="JC110" s="858"/>
      <c r="JD110" s="858"/>
      <c r="JE110" s="858"/>
      <c r="JF110" s="858"/>
      <c r="JG110" s="858"/>
      <c r="JH110" s="858"/>
      <c r="JI110" s="858"/>
      <c r="JJ110" s="858"/>
      <c r="JK110" s="858"/>
      <c r="JL110" s="858"/>
      <c r="JM110" s="858"/>
      <c r="JN110" s="858"/>
      <c r="JO110" s="858"/>
      <c r="JP110" s="858"/>
      <c r="JQ110" s="858"/>
      <c r="JR110" s="858"/>
      <c r="JS110" s="858"/>
      <c r="JT110" s="858"/>
      <c r="JU110" s="858"/>
      <c r="JV110" s="858"/>
      <c r="JW110" s="858"/>
      <c r="JX110" s="858"/>
      <c r="JY110" s="858"/>
      <c r="JZ110" s="858"/>
      <c r="KA110" s="858"/>
      <c r="KB110" s="858"/>
      <c r="KC110" s="858"/>
      <c r="KD110" s="858"/>
      <c r="KE110" s="858"/>
      <c r="KF110" s="858"/>
      <c r="KG110" s="858"/>
      <c r="KH110" s="858"/>
      <c r="KI110" s="858"/>
      <c r="KJ110" s="858"/>
      <c r="KK110" s="858"/>
      <c r="KL110" s="858"/>
      <c r="KM110" s="858"/>
      <c r="KN110" s="858"/>
      <c r="KO110" s="858"/>
      <c r="KP110" s="858"/>
      <c r="KQ110" s="858"/>
      <c r="KR110" s="858"/>
      <c r="KS110" s="858"/>
      <c r="KT110" s="858"/>
      <c r="KU110" s="858"/>
      <c r="KV110" s="858"/>
      <c r="KW110" s="858"/>
      <c r="KX110" s="858"/>
      <c r="KY110" s="858"/>
      <c r="KZ110" s="858"/>
      <c r="LA110" s="858"/>
      <c r="LB110" s="858"/>
      <c r="LC110" s="858"/>
      <c r="LD110" s="858"/>
      <c r="LE110" s="858"/>
      <c r="LF110" s="858"/>
      <c r="LG110" s="858"/>
      <c r="LH110" s="858"/>
      <c r="LI110" s="858"/>
      <c r="LJ110" s="858"/>
      <c r="LK110" s="858"/>
      <c r="LL110" s="858"/>
      <c r="LM110" s="858"/>
      <c r="LN110" s="858"/>
      <c r="LO110" s="858"/>
      <c r="LP110" s="858"/>
      <c r="LQ110" s="858"/>
      <c r="LR110" s="858"/>
      <c r="LS110" s="858"/>
      <c r="LT110" s="858"/>
      <c r="LU110" s="858"/>
      <c r="LV110" s="858"/>
      <c r="LW110" s="858"/>
      <c r="LX110" s="858"/>
      <c r="LY110" s="858"/>
      <c r="LZ110" s="858"/>
      <c r="MA110" s="858"/>
      <c r="MB110" s="858"/>
      <c r="MC110" s="858"/>
      <c r="MD110" s="858"/>
      <c r="ME110" s="858"/>
      <c r="MF110" s="858"/>
      <c r="MG110" s="858"/>
      <c r="MH110" s="858"/>
      <c r="MI110" s="858"/>
      <c r="MJ110" s="858"/>
      <c r="MK110" s="858"/>
      <c r="ML110" s="858"/>
      <c r="MM110" s="858"/>
      <c r="MN110" s="858"/>
      <c r="MO110" s="858"/>
      <c r="MP110" s="858"/>
      <c r="MQ110" s="858"/>
      <c r="MR110" s="858"/>
      <c r="MS110" s="858"/>
      <c r="MT110" s="858"/>
      <c r="MU110" s="858"/>
      <c r="MV110" s="858"/>
      <c r="MW110" s="858"/>
      <c r="MX110" s="858"/>
      <c r="MY110" s="858"/>
      <c r="MZ110" s="858"/>
      <c r="NA110" s="858"/>
      <c r="NB110" s="858"/>
      <c r="NC110" s="858"/>
      <c r="ND110" s="858"/>
      <c r="NE110" s="858"/>
      <c r="NF110" s="858"/>
      <c r="NG110" s="858"/>
      <c r="NH110" s="858"/>
      <c r="NI110" s="858"/>
      <c r="NJ110" s="858"/>
      <c r="NK110" s="858"/>
      <c r="NL110" s="858"/>
      <c r="NM110" s="858"/>
      <c r="NN110" s="858"/>
      <c r="NO110" s="858"/>
      <c r="NP110" s="858"/>
      <c r="NQ110" s="858"/>
      <c r="NR110" s="858"/>
      <c r="NS110" s="858"/>
      <c r="NT110" s="858"/>
      <c r="NU110" s="858"/>
      <c r="NV110" s="858"/>
      <c r="NW110" s="858"/>
      <c r="NX110" s="858"/>
      <c r="NY110" s="858"/>
      <c r="NZ110" s="858"/>
      <c r="OA110" s="858"/>
      <c r="OB110" s="858"/>
      <c r="OC110" s="858"/>
      <c r="OD110" s="858"/>
      <c r="OE110" s="858"/>
      <c r="OF110" s="858"/>
      <c r="OG110" s="858"/>
      <c r="OH110" s="858"/>
      <c r="OI110" s="858"/>
      <c r="OJ110" s="858"/>
      <c r="OK110" s="858"/>
      <c r="OL110" s="858"/>
      <c r="OM110" s="858"/>
      <c r="ON110" s="858"/>
      <c r="OO110" s="858"/>
      <c r="OP110" s="858"/>
      <c r="OQ110" s="858"/>
      <c r="OR110" s="858"/>
      <c r="OS110" s="858"/>
      <c r="OT110" s="858"/>
      <c r="OU110" s="858"/>
      <c r="OV110" s="858"/>
      <c r="OW110" s="858"/>
      <c r="OX110" s="858"/>
      <c r="OY110" s="858"/>
      <c r="OZ110" s="858"/>
      <c r="PA110" s="858"/>
      <c r="PB110" s="858"/>
      <c r="PC110" s="858"/>
      <c r="PD110" s="858"/>
      <c r="PE110" s="858"/>
      <c r="PF110" s="858"/>
      <c r="PG110" s="858"/>
      <c r="PH110" s="858"/>
      <c r="PI110" s="858"/>
      <c r="PJ110" s="858"/>
      <c r="PK110" s="858"/>
      <c r="PL110" s="858"/>
      <c r="PM110" s="858"/>
      <c r="PN110" s="858"/>
      <c r="PO110" s="858"/>
      <c r="PP110" s="858"/>
      <c r="PQ110" s="858"/>
      <c r="PR110" s="858"/>
      <c r="PS110" s="858"/>
      <c r="PT110" s="858"/>
      <c r="PU110" s="858"/>
      <c r="PV110" s="858"/>
      <c r="PW110" s="858"/>
      <c r="PX110" s="858"/>
      <c r="PY110" s="858"/>
      <c r="PZ110" s="858"/>
      <c r="QA110" s="858"/>
      <c r="QB110" s="858"/>
      <c r="QC110" s="858"/>
      <c r="QD110" s="858"/>
      <c r="QE110" s="858"/>
      <c r="QF110" s="858"/>
      <c r="QG110" s="858"/>
      <c r="QH110" s="858"/>
      <c r="QI110" s="858"/>
      <c r="QJ110" s="858"/>
      <c r="QK110" s="858"/>
      <c r="QL110" s="858"/>
      <c r="QM110" s="858"/>
      <c r="QN110" s="858"/>
      <c r="QO110" s="858"/>
      <c r="QP110" s="858"/>
      <c r="QQ110" s="858"/>
      <c r="QR110" s="858"/>
      <c r="QS110" s="858"/>
      <c r="QT110" s="858"/>
      <c r="QU110" s="858"/>
      <c r="QV110" s="858"/>
      <c r="QW110" s="858"/>
      <c r="QX110" s="858"/>
      <c r="QY110" s="858"/>
      <c r="QZ110" s="858"/>
      <c r="RA110" s="858"/>
      <c r="RB110" s="858"/>
      <c r="RC110" s="858"/>
      <c r="RD110" s="858"/>
      <c r="RE110" s="858"/>
      <c r="RF110" s="858"/>
      <c r="RG110" s="858"/>
      <c r="RH110" s="858"/>
      <c r="RI110" s="858"/>
      <c r="RJ110" s="858"/>
      <c r="RK110" s="858"/>
      <c r="RL110" s="858"/>
      <c r="RM110" s="858"/>
      <c r="RN110" s="858"/>
      <c r="RO110" s="858"/>
      <c r="RP110" s="858"/>
      <c r="RQ110" s="858"/>
      <c r="RR110" s="858"/>
      <c r="RS110" s="858"/>
      <c r="RT110" s="858"/>
      <c r="RU110" s="858"/>
      <c r="RV110" s="858"/>
      <c r="RW110" s="858"/>
      <c r="RX110" s="858"/>
      <c r="RY110" s="858"/>
      <c r="RZ110" s="858"/>
      <c r="SA110" s="858"/>
      <c r="SB110" s="858"/>
      <c r="SC110" s="858"/>
      <c r="SD110" s="858"/>
      <c r="SE110" s="858"/>
      <c r="SF110" s="858"/>
      <c r="SG110" s="858"/>
      <c r="SH110" s="858"/>
      <c r="SI110" s="858"/>
      <c r="SJ110" s="858"/>
      <c r="SK110" s="858"/>
      <c r="SL110" s="858"/>
      <c r="SM110" s="858"/>
      <c r="SN110" s="858"/>
      <c r="SO110" s="858"/>
      <c r="SP110" s="858"/>
      <c r="SQ110" s="858"/>
      <c r="SR110" s="858"/>
      <c r="SS110" s="858"/>
      <c r="ST110" s="858"/>
      <c r="SU110" s="858"/>
      <c r="SV110" s="858"/>
      <c r="SW110" s="858"/>
      <c r="SX110" s="858"/>
      <c r="SY110" s="858"/>
      <c r="SZ110" s="858"/>
      <c r="TA110" s="858"/>
      <c r="TB110" s="858"/>
      <c r="TC110" s="858"/>
      <c r="TD110" s="858"/>
      <c r="TE110" s="858"/>
      <c r="TF110" s="858"/>
      <c r="TG110" s="858"/>
      <c r="TH110" s="858"/>
      <c r="TI110" s="858"/>
      <c r="TJ110" s="858"/>
      <c r="TK110" s="858"/>
      <c r="TL110" s="858"/>
      <c r="TM110" s="858"/>
      <c r="TN110" s="858"/>
      <c r="TO110" s="858"/>
      <c r="TP110" s="858"/>
      <c r="TQ110" s="858"/>
      <c r="TR110" s="858"/>
      <c r="TS110" s="858"/>
      <c r="TT110" s="858"/>
      <c r="TU110" s="858"/>
      <c r="TV110" s="858"/>
      <c r="TW110" s="858"/>
      <c r="TX110" s="858"/>
      <c r="TY110" s="858"/>
      <c r="TZ110" s="858"/>
      <c r="UA110" s="858"/>
      <c r="UB110" s="858"/>
      <c r="UC110" s="858"/>
      <c r="UD110" s="858"/>
      <c r="UE110" s="858"/>
      <c r="UF110" s="858"/>
      <c r="UG110" s="858"/>
      <c r="UH110" s="858"/>
      <c r="UI110" s="858"/>
      <c r="UJ110" s="858"/>
      <c r="UK110" s="858"/>
      <c r="UL110" s="858"/>
      <c r="UM110" s="858"/>
      <c r="UN110" s="858"/>
      <c r="UO110" s="858"/>
      <c r="UP110" s="858"/>
      <c r="UQ110" s="858"/>
      <c r="UR110" s="858"/>
      <c r="US110" s="858"/>
      <c r="UT110" s="858"/>
      <c r="UU110" s="858"/>
      <c r="UV110" s="858"/>
      <c r="UW110" s="858"/>
      <c r="UX110" s="858"/>
      <c r="UY110" s="858"/>
      <c r="UZ110" s="858"/>
      <c r="VA110" s="858"/>
      <c r="VB110" s="858"/>
      <c r="VC110" s="858"/>
      <c r="VD110" s="858"/>
      <c r="VE110" s="858"/>
      <c r="VF110" s="858"/>
      <c r="VG110" s="858"/>
      <c r="VH110" s="858"/>
      <c r="VI110" s="858"/>
      <c r="VJ110" s="858"/>
      <c r="VK110" s="858"/>
      <c r="VL110" s="858"/>
      <c r="VM110" s="858"/>
      <c r="VN110" s="858"/>
      <c r="VO110" s="858"/>
      <c r="VP110" s="858"/>
      <c r="VQ110" s="858"/>
      <c r="VR110" s="858"/>
      <c r="VS110" s="858"/>
      <c r="VT110" s="858"/>
      <c r="VU110" s="858"/>
      <c r="VV110" s="858"/>
      <c r="VW110" s="858"/>
      <c r="VX110" s="858"/>
      <c r="VY110" s="858"/>
      <c r="VZ110" s="858"/>
      <c r="WA110" s="858"/>
      <c r="WB110" s="858"/>
      <c r="WC110" s="858"/>
      <c r="WD110" s="858"/>
      <c r="WE110" s="858"/>
      <c r="WF110" s="858"/>
      <c r="WG110" s="858"/>
      <c r="WH110" s="858"/>
      <c r="WI110" s="858"/>
      <c r="WJ110" s="858"/>
      <c r="WK110" s="858"/>
      <c r="WL110" s="858"/>
      <c r="WM110" s="858"/>
      <c r="WN110" s="858"/>
      <c r="WO110" s="858"/>
      <c r="WP110" s="858"/>
      <c r="WQ110" s="858"/>
      <c r="WR110" s="858"/>
      <c r="WS110" s="858"/>
      <c r="WT110" s="858"/>
      <c r="WU110" s="858"/>
      <c r="WV110" s="858"/>
      <c r="WW110" s="858"/>
      <c r="WX110" s="858"/>
      <c r="WY110" s="858"/>
      <c r="WZ110" s="858"/>
      <c r="XA110" s="858"/>
      <c r="XB110" s="858"/>
      <c r="XC110" s="858"/>
      <c r="XD110" s="858"/>
      <c r="XE110" s="858"/>
      <c r="XF110" s="858"/>
      <c r="XG110" s="858"/>
      <c r="XH110" s="858"/>
      <c r="XI110" s="858"/>
      <c r="XJ110" s="858"/>
      <c r="XK110" s="858"/>
      <c r="XL110" s="858"/>
      <c r="XM110" s="858"/>
      <c r="XN110" s="858"/>
      <c r="XO110" s="858"/>
      <c r="XP110" s="858"/>
      <c r="XQ110" s="858"/>
      <c r="XR110" s="858"/>
      <c r="XS110" s="858"/>
      <c r="XT110" s="858"/>
      <c r="XU110" s="858"/>
      <c r="XV110" s="858"/>
      <c r="XW110" s="858"/>
      <c r="XX110" s="858"/>
      <c r="XY110" s="858"/>
      <c r="XZ110" s="858"/>
      <c r="YA110" s="858"/>
      <c r="YB110" s="858"/>
      <c r="YC110" s="858"/>
      <c r="YD110" s="858"/>
      <c r="YE110" s="858"/>
      <c r="YF110" s="858"/>
      <c r="YG110" s="858"/>
      <c r="YH110" s="858"/>
      <c r="YI110" s="858"/>
      <c r="YJ110" s="858"/>
      <c r="YK110" s="858"/>
      <c r="YL110" s="858"/>
      <c r="YM110" s="858"/>
      <c r="YN110" s="858"/>
      <c r="YO110" s="858"/>
      <c r="YP110" s="858"/>
      <c r="YQ110" s="858"/>
      <c r="YR110" s="858"/>
      <c r="YS110" s="858"/>
      <c r="YT110" s="858"/>
      <c r="YU110" s="858"/>
      <c r="YV110" s="858"/>
      <c r="YW110" s="858"/>
      <c r="YX110" s="858"/>
      <c r="YY110" s="858"/>
      <c r="YZ110" s="858"/>
      <c r="ZA110" s="858"/>
      <c r="ZB110" s="858"/>
      <c r="ZC110" s="858"/>
      <c r="ZD110" s="858"/>
      <c r="ZE110" s="858"/>
      <c r="ZF110" s="858"/>
      <c r="ZG110" s="858"/>
      <c r="ZH110" s="858"/>
      <c r="ZI110" s="858"/>
      <c r="ZJ110" s="858"/>
      <c r="ZK110" s="858"/>
      <c r="ZL110" s="858"/>
      <c r="ZM110" s="858"/>
      <c r="ZN110" s="858"/>
      <c r="ZO110" s="858"/>
      <c r="ZP110" s="858"/>
      <c r="ZQ110" s="858"/>
      <c r="ZR110" s="858"/>
      <c r="ZS110" s="858"/>
      <c r="ZT110" s="858"/>
      <c r="ZU110" s="858"/>
      <c r="ZV110" s="858"/>
      <c r="ZW110" s="858"/>
      <c r="ZX110" s="858"/>
      <c r="ZY110" s="858"/>
      <c r="ZZ110" s="858"/>
      <c r="AAA110" s="858"/>
      <c r="AAB110" s="858"/>
      <c r="AAC110" s="858"/>
      <c r="AAD110" s="858"/>
    </row>
    <row r="111" s="859" customFormat="true" ht="9" hidden="false" customHeight="true" outlineLevel="0" collapsed="false">
      <c r="A111" s="770"/>
      <c r="B111" s="770"/>
      <c r="C111" s="770"/>
      <c r="D111" s="860"/>
      <c r="E111" s="770"/>
      <c r="F111" s="860"/>
      <c r="G111" s="860"/>
      <c r="H111" s="770"/>
      <c r="I111" s="770"/>
      <c r="J111" s="770"/>
      <c r="K111" s="770"/>
      <c r="L111" s="858"/>
      <c r="M111" s="858"/>
      <c r="N111" s="858"/>
      <c r="O111" s="858"/>
      <c r="P111" s="858"/>
      <c r="Q111" s="858"/>
      <c r="R111" s="858"/>
      <c r="S111" s="858"/>
      <c r="T111" s="858"/>
      <c r="U111" s="858"/>
      <c r="V111" s="858"/>
      <c r="W111" s="858"/>
      <c r="X111" s="858"/>
      <c r="Y111" s="858"/>
      <c r="Z111" s="858"/>
      <c r="AA111" s="858"/>
      <c r="AB111" s="858"/>
      <c r="AC111" s="858"/>
      <c r="AD111" s="858"/>
      <c r="AE111" s="858"/>
      <c r="AF111" s="858"/>
      <c r="AG111" s="858"/>
      <c r="AH111" s="858"/>
      <c r="AI111" s="858"/>
      <c r="AJ111" s="858"/>
      <c r="AK111" s="858"/>
      <c r="AL111" s="858"/>
      <c r="AM111" s="858"/>
      <c r="AN111" s="858"/>
      <c r="AO111" s="858"/>
      <c r="AP111" s="858"/>
      <c r="AQ111" s="858"/>
      <c r="AR111" s="858"/>
      <c r="AS111" s="858"/>
      <c r="AT111" s="858"/>
      <c r="AU111" s="858"/>
      <c r="AV111" s="858"/>
      <c r="AW111" s="858"/>
      <c r="AX111" s="858"/>
      <c r="AY111" s="858"/>
      <c r="AZ111" s="858"/>
      <c r="BA111" s="858"/>
      <c r="BB111" s="858"/>
      <c r="BC111" s="858"/>
      <c r="BD111" s="858"/>
      <c r="BE111" s="858"/>
      <c r="BF111" s="858"/>
      <c r="BG111" s="858"/>
      <c r="BH111" s="858"/>
      <c r="BI111" s="858"/>
      <c r="BJ111" s="858"/>
      <c r="BK111" s="858"/>
      <c r="BL111" s="858"/>
      <c r="BM111" s="858"/>
      <c r="BN111" s="858"/>
      <c r="BO111" s="858"/>
      <c r="BP111" s="858"/>
      <c r="BQ111" s="858"/>
      <c r="BR111" s="858"/>
      <c r="BS111" s="858"/>
      <c r="BT111" s="858"/>
      <c r="BU111" s="858"/>
      <c r="BV111" s="858"/>
      <c r="BW111" s="858"/>
      <c r="BX111" s="858"/>
      <c r="BY111" s="858"/>
      <c r="BZ111" s="858"/>
      <c r="CA111" s="858"/>
      <c r="CB111" s="858"/>
      <c r="CC111" s="858"/>
      <c r="CD111" s="858"/>
      <c r="CE111" s="858"/>
      <c r="CF111" s="858"/>
      <c r="CG111" s="858"/>
      <c r="CH111" s="858"/>
      <c r="CI111" s="858"/>
      <c r="CJ111" s="858"/>
      <c r="CK111" s="858"/>
      <c r="CL111" s="858"/>
      <c r="CM111" s="858"/>
      <c r="CN111" s="858"/>
      <c r="CO111" s="858"/>
      <c r="CP111" s="858"/>
      <c r="CQ111" s="858"/>
      <c r="CR111" s="858"/>
      <c r="CS111" s="858"/>
      <c r="CT111" s="858"/>
      <c r="CU111" s="858"/>
      <c r="CV111" s="858"/>
      <c r="CW111" s="858"/>
      <c r="CX111" s="858"/>
      <c r="CY111" s="858"/>
      <c r="CZ111" s="858"/>
      <c r="DA111" s="858"/>
      <c r="DB111" s="858"/>
      <c r="DC111" s="858"/>
      <c r="DD111" s="858"/>
      <c r="DE111" s="858"/>
      <c r="DF111" s="858"/>
      <c r="DG111" s="858"/>
      <c r="DH111" s="858"/>
      <c r="DI111" s="858"/>
      <c r="DJ111" s="858"/>
      <c r="DK111" s="858"/>
      <c r="DL111" s="858"/>
      <c r="DM111" s="858"/>
      <c r="DN111" s="858"/>
      <c r="DO111" s="858"/>
      <c r="DP111" s="858"/>
      <c r="DQ111" s="858"/>
      <c r="DR111" s="858"/>
      <c r="DS111" s="858"/>
      <c r="DT111" s="858"/>
      <c r="DU111" s="858"/>
      <c r="DV111" s="858"/>
      <c r="DW111" s="858"/>
      <c r="DX111" s="858"/>
      <c r="DY111" s="858"/>
      <c r="DZ111" s="858"/>
      <c r="EA111" s="858"/>
      <c r="EB111" s="858"/>
      <c r="EC111" s="858"/>
      <c r="ED111" s="858"/>
      <c r="EE111" s="858"/>
      <c r="EF111" s="858"/>
      <c r="EG111" s="858"/>
      <c r="EH111" s="858"/>
      <c r="EI111" s="858"/>
      <c r="EJ111" s="858"/>
      <c r="EK111" s="858"/>
      <c r="EL111" s="858"/>
      <c r="EM111" s="858"/>
      <c r="EN111" s="858"/>
      <c r="EO111" s="858"/>
      <c r="EP111" s="858"/>
      <c r="EQ111" s="858"/>
      <c r="ER111" s="858"/>
      <c r="ES111" s="858"/>
      <c r="ET111" s="858"/>
      <c r="EU111" s="858"/>
      <c r="EV111" s="858"/>
      <c r="EW111" s="858"/>
      <c r="EX111" s="858"/>
      <c r="EY111" s="858"/>
      <c r="EZ111" s="858"/>
      <c r="FA111" s="858"/>
      <c r="FB111" s="858"/>
      <c r="FC111" s="858"/>
      <c r="FD111" s="858"/>
      <c r="FE111" s="858"/>
      <c r="FF111" s="858"/>
      <c r="FG111" s="858"/>
      <c r="FH111" s="858"/>
      <c r="FI111" s="858"/>
      <c r="FJ111" s="858"/>
      <c r="FK111" s="858"/>
      <c r="FL111" s="858"/>
      <c r="FM111" s="858"/>
      <c r="FN111" s="858"/>
      <c r="FO111" s="858"/>
      <c r="FP111" s="858"/>
      <c r="FQ111" s="858"/>
      <c r="FR111" s="858"/>
      <c r="FS111" s="858"/>
      <c r="FT111" s="858"/>
      <c r="FU111" s="858"/>
      <c r="FV111" s="858"/>
      <c r="FW111" s="858"/>
      <c r="FX111" s="858"/>
      <c r="FY111" s="858"/>
      <c r="FZ111" s="858"/>
      <c r="GA111" s="858"/>
      <c r="GB111" s="858"/>
      <c r="GC111" s="858"/>
      <c r="GD111" s="858"/>
      <c r="GE111" s="858"/>
      <c r="GF111" s="858"/>
      <c r="GG111" s="858"/>
      <c r="GH111" s="858"/>
      <c r="GI111" s="858"/>
      <c r="GJ111" s="858"/>
      <c r="GK111" s="858"/>
      <c r="GL111" s="858"/>
      <c r="GM111" s="858"/>
      <c r="GN111" s="858"/>
      <c r="GO111" s="858"/>
      <c r="GP111" s="858"/>
      <c r="GQ111" s="858"/>
      <c r="GR111" s="858"/>
      <c r="GS111" s="858"/>
      <c r="GT111" s="858"/>
      <c r="GU111" s="858"/>
      <c r="GV111" s="858"/>
      <c r="GW111" s="858"/>
      <c r="GX111" s="858"/>
      <c r="GY111" s="858"/>
      <c r="GZ111" s="858"/>
      <c r="HA111" s="858"/>
      <c r="HB111" s="858"/>
      <c r="HC111" s="858"/>
      <c r="HD111" s="858"/>
      <c r="HE111" s="858"/>
      <c r="HF111" s="858"/>
      <c r="HG111" s="858"/>
      <c r="HH111" s="858"/>
      <c r="HI111" s="858"/>
      <c r="HJ111" s="858"/>
      <c r="HK111" s="858"/>
      <c r="HL111" s="858"/>
      <c r="HM111" s="858"/>
      <c r="HN111" s="858"/>
      <c r="HO111" s="858"/>
      <c r="HP111" s="858"/>
      <c r="HQ111" s="858"/>
      <c r="HR111" s="858"/>
      <c r="HS111" s="858"/>
      <c r="HT111" s="858"/>
      <c r="HU111" s="858"/>
      <c r="HV111" s="858"/>
      <c r="HW111" s="858"/>
      <c r="HX111" s="858"/>
      <c r="HY111" s="858"/>
      <c r="HZ111" s="858"/>
      <c r="IA111" s="858"/>
      <c r="IB111" s="858"/>
      <c r="IC111" s="858"/>
      <c r="ID111" s="858"/>
      <c r="IE111" s="858"/>
      <c r="IF111" s="858"/>
      <c r="IG111" s="858"/>
      <c r="IH111" s="858"/>
      <c r="II111" s="858"/>
      <c r="IJ111" s="858"/>
      <c r="IK111" s="858"/>
      <c r="IL111" s="858"/>
      <c r="IM111" s="858"/>
      <c r="IN111" s="858"/>
      <c r="IO111" s="858"/>
      <c r="IP111" s="858"/>
      <c r="IQ111" s="858"/>
      <c r="IR111" s="858"/>
      <c r="IS111" s="858"/>
      <c r="IT111" s="858"/>
      <c r="IU111" s="858"/>
      <c r="IV111" s="858"/>
      <c r="IW111" s="858"/>
      <c r="IX111" s="858"/>
      <c r="IY111" s="858"/>
      <c r="IZ111" s="858"/>
      <c r="JA111" s="858"/>
      <c r="JB111" s="858"/>
      <c r="JC111" s="858"/>
      <c r="JD111" s="858"/>
      <c r="JE111" s="858"/>
      <c r="JF111" s="858"/>
      <c r="JG111" s="858"/>
      <c r="JH111" s="858"/>
      <c r="JI111" s="858"/>
      <c r="JJ111" s="858"/>
      <c r="JK111" s="858"/>
      <c r="JL111" s="858"/>
      <c r="JM111" s="858"/>
      <c r="JN111" s="858"/>
      <c r="JO111" s="858"/>
      <c r="JP111" s="858"/>
      <c r="JQ111" s="858"/>
      <c r="JR111" s="858"/>
      <c r="JS111" s="858"/>
      <c r="JT111" s="858"/>
      <c r="JU111" s="858"/>
      <c r="JV111" s="858"/>
      <c r="JW111" s="858"/>
      <c r="JX111" s="858"/>
      <c r="JY111" s="858"/>
      <c r="JZ111" s="858"/>
      <c r="KA111" s="858"/>
      <c r="KB111" s="858"/>
      <c r="KC111" s="858"/>
      <c r="KD111" s="858"/>
      <c r="KE111" s="858"/>
      <c r="KF111" s="858"/>
      <c r="KG111" s="858"/>
      <c r="KH111" s="858"/>
      <c r="KI111" s="858"/>
      <c r="KJ111" s="858"/>
      <c r="KK111" s="858"/>
      <c r="KL111" s="858"/>
      <c r="KM111" s="858"/>
      <c r="KN111" s="858"/>
      <c r="KO111" s="858"/>
      <c r="KP111" s="858"/>
      <c r="KQ111" s="858"/>
      <c r="KR111" s="858"/>
      <c r="KS111" s="858"/>
      <c r="KT111" s="858"/>
      <c r="KU111" s="858"/>
      <c r="KV111" s="858"/>
      <c r="KW111" s="858"/>
      <c r="KX111" s="858"/>
      <c r="KY111" s="858"/>
      <c r="KZ111" s="858"/>
      <c r="LA111" s="858"/>
      <c r="LB111" s="858"/>
      <c r="LC111" s="858"/>
      <c r="LD111" s="858"/>
      <c r="LE111" s="858"/>
      <c r="LF111" s="858"/>
      <c r="LG111" s="858"/>
      <c r="LH111" s="858"/>
      <c r="LI111" s="858"/>
      <c r="LJ111" s="858"/>
      <c r="LK111" s="858"/>
      <c r="LL111" s="858"/>
      <c r="LM111" s="858"/>
      <c r="LN111" s="858"/>
      <c r="LO111" s="858"/>
      <c r="LP111" s="858"/>
      <c r="LQ111" s="858"/>
      <c r="LR111" s="858"/>
      <c r="LS111" s="858"/>
      <c r="LT111" s="858"/>
      <c r="LU111" s="858"/>
      <c r="LV111" s="858"/>
      <c r="LW111" s="858"/>
      <c r="LX111" s="858"/>
      <c r="LY111" s="858"/>
      <c r="LZ111" s="858"/>
      <c r="MA111" s="858"/>
      <c r="MB111" s="858"/>
      <c r="MC111" s="858"/>
      <c r="MD111" s="858"/>
      <c r="ME111" s="858"/>
      <c r="MF111" s="858"/>
      <c r="MG111" s="858"/>
      <c r="MH111" s="858"/>
      <c r="MI111" s="858"/>
      <c r="MJ111" s="858"/>
      <c r="MK111" s="858"/>
      <c r="ML111" s="858"/>
      <c r="MM111" s="858"/>
      <c r="MN111" s="858"/>
      <c r="MO111" s="858"/>
      <c r="MP111" s="858"/>
      <c r="MQ111" s="858"/>
      <c r="MR111" s="858"/>
      <c r="MS111" s="858"/>
      <c r="MT111" s="858"/>
      <c r="MU111" s="858"/>
      <c r="MV111" s="858"/>
      <c r="MW111" s="858"/>
      <c r="MX111" s="858"/>
      <c r="MY111" s="858"/>
      <c r="MZ111" s="858"/>
      <c r="NA111" s="858"/>
      <c r="NB111" s="858"/>
      <c r="NC111" s="858"/>
      <c r="ND111" s="858"/>
      <c r="NE111" s="858"/>
      <c r="NF111" s="858"/>
      <c r="NG111" s="858"/>
      <c r="NH111" s="858"/>
      <c r="NI111" s="858"/>
      <c r="NJ111" s="858"/>
      <c r="NK111" s="858"/>
      <c r="NL111" s="858"/>
      <c r="NM111" s="858"/>
      <c r="NN111" s="858"/>
      <c r="NO111" s="858"/>
      <c r="NP111" s="858"/>
      <c r="NQ111" s="858"/>
      <c r="NR111" s="858"/>
      <c r="NS111" s="858"/>
      <c r="NT111" s="858"/>
      <c r="NU111" s="858"/>
      <c r="NV111" s="858"/>
      <c r="NW111" s="858"/>
      <c r="NX111" s="858"/>
      <c r="NY111" s="858"/>
      <c r="NZ111" s="858"/>
      <c r="OA111" s="858"/>
      <c r="OB111" s="858"/>
      <c r="OC111" s="858"/>
      <c r="OD111" s="858"/>
      <c r="OE111" s="858"/>
      <c r="OF111" s="858"/>
      <c r="OG111" s="858"/>
      <c r="OH111" s="858"/>
      <c r="OI111" s="858"/>
      <c r="OJ111" s="858"/>
      <c r="OK111" s="858"/>
      <c r="OL111" s="858"/>
      <c r="OM111" s="858"/>
      <c r="ON111" s="858"/>
      <c r="OO111" s="858"/>
      <c r="OP111" s="858"/>
      <c r="OQ111" s="858"/>
      <c r="OR111" s="858"/>
      <c r="OS111" s="858"/>
      <c r="OT111" s="858"/>
      <c r="OU111" s="858"/>
      <c r="OV111" s="858"/>
      <c r="OW111" s="858"/>
      <c r="OX111" s="858"/>
      <c r="OY111" s="858"/>
      <c r="OZ111" s="858"/>
      <c r="PA111" s="858"/>
      <c r="PB111" s="858"/>
      <c r="PC111" s="858"/>
      <c r="PD111" s="858"/>
      <c r="PE111" s="858"/>
      <c r="PF111" s="858"/>
      <c r="PG111" s="858"/>
      <c r="PH111" s="858"/>
      <c r="PI111" s="858"/>
      <c r="PJ111" s="858"/>
      <c r="PK111" s="858"/>
      <c r="PL111" s="858"/>
      <c r="PM111" s="858"/>
      <c r="PN111" s="858"/>
      <c r="PO111" s="858"/>
      <c r="PP111" s="858"/>
      <c r="PQ111" s="858"/>
      <c r="PR111" s="858"/>
      <c r="PS111" s="858"/>
      <c r="PT111" s="858"/>
      <c r="PU111" s="858"/>
      <c r="PV111" s="858"/>
      <c r="PW111" s="858"/>
      <c r="PX111" s="858"/>
      <c r="PY111" s="858"/>
      <c r="PZ111" s="858"/>
      <c r="QA111" s="858"/>
      <c r="QB111" s="858"/>
      <c r="QC111" s="858"/>
      <c r="QD111" s="858"/>
      <c r="QE111" s="858"/>
      <c r="QF111" s="858"/>
      <c r="QG111" s="858"/>
      <c r="QH111" s="858"/>
      <c r="QI111" s="858"/>
      <c r="QJ111" s="858"/>
      <c r="QK111" s="858"/>
      <c r="QL111" s="858"/>
      <c r="QM111" s="858"/>
      <c r="QN111" s="858"/>
      <c r="QO111" s="858"/>
      <c r="QP111" s="858"/>
      <c r="QQ111" s="858"/>
      <c r="QR111" s="858"/>
      <c r="QS111" s="858"/>
      <c r="QT111" s="858"/>
      <c r="QU111" s="858"/>
      <c r="QV111" s="858"/>
      <c r="QW111" s="858"/>
      <c r="QX111" s="858"/>
      <c r="QY111" s="858"/>
      <c r="QZ111" s="858"/>
      <c r="RA111" s="858"/>
      <c r="RB111" s="858"/>
      <c r="RC111" s="858"/>
      <c r="RD111" s="858"/>
      <c r="RE111" s="858"/>
      <c r="RF111" s="858"/>
      <c r="RG111" s="858"/>
      <c r="RH111" s="858"/>
      <c r="RI111" s="858"/>
      <c r="RJ111" s="858"/>
      <c r="RK111" s="858"/>
      <c r="RL111" s="858"/>
      <c r="RM111" s="858"/>
      <c r="RN111" s="858"/>
      <c r="RO111" s="858"/>
      <c r="RP111" s="858"/>
      <c r="RQ111" s="858"/>
      <c r="RR111" s="858"/>
      <c r="RS111" s="858"/>
      <c r="RT111" s="858"/>
      <c r="RU111" s="858"/>
      <c r="RV111" s="858"/>
      <c r="RW111" s="858"/>
      <c r="RX111" s="858"/>
      <c r="RY111" s="858"/>
      <c r="RZ111" s="858"/>
      <c r="SA111" s="858"/>
      <c r="SB111" s="858"/>
      <c r="SC111" s="858"/>
      <c r="SD111" s="858"/>
      <c r="SE111" s="858"/>
      <c r="SF111" s="858"/>
      <c r="SG111" s="858"/>
      <c r="SH111" s="858"/>
      <c r="SI111" s="858"/>
      <c r="SJ111" s="858"/>
      <c r="SK111" s="858"/>
      <c r="SL111" s="858"/>
      <c r="SM111" s="858"/>
      <c r="SN111" s="858"/>
      <c r="SO111" s="858"/>
      <c r="SP111" s="858"/>
      <c r="SQ111" s="858"/>
      <c r="SR111" s="858"/>
      <c r="SS111" s="858"/>
      <c r="ST111" s="858"/>
      <c r="SU111" s="858"/>
      <c r="SV111" s="858"/>
      <c r="SW111" s="858"/>
      <c r="SX111" s="858"/>
      <c r="SY111" s="858"/>
      <c r="SZ111" s="858"/>
      <c r="TA111" s="858"/>
      <c r="TB111" s="858"/>
      <c r="TC111" s="858"/>
      <c r="TD111" s="858"/>
      <c r="TE111" s="858"/>
      <c r="TF111" s="858"/>
      <c r="TG111" s="858"/>
      <c r="TH111" s="858"/>
      <c r="TI111" s="858"/>
      <c r="TJ111" s="858"/>
      <c r="TK111" s="858"/>
      <c r="TL111" s="858"/>
      <c r="TM111" s="858"/>
      <c r="TN111" s="858"/>
      <c r="TO111" s="858"/>
      <c r="TP111" s="858"/>
      <c r="TQ111" s="858"/>
      <c r="TR111" s="858"/>
      <c r="TS111" s="858"/>
      <c r="TT111" s="858"/>
      <c r="TU111" s="858"/>
      <c r="TV111" s="858"/>
      <c r="TW111" s="858"/>
      <c r="TX111" s="858"/>
      <c r="TY111" s="858"/>
      <c r="TZ111" s="858"/>
      <c r="UA111" s="858"/>
      <c r="UB111" s="858"/>
      <c r="UC111" s="858"/>
      <c r="UD111" s="858"/>
      <c r="UE111" s="858"/>
      <c r="UF111" s="858"/>
      <c r="UG111" s="858"/>
      <c r="UH111" s="858"/>
      <c r="UI111" s="858"/>
      <c r="UJ111" s="858"/>
      <c r="UK111" s="858"/>
      <c r="UL111" s="858"/>
      <c r="UM111" s="858"/>
      <c r="UN111" s="858"/>
      <c r="UO111" s="858"/>
      <c r="UP111" s="858"/>
      <c r="UQ111" s="858"/>
      <c r="UR111" s="858"/>
      <c r="US111" s="858"/>
      <c r="UT111" s="858"/>
      <c r="UU111" s="858"/>
      <c r="UV111" s="858"/>
      <c r="UW111" s="858"/>
      <c r="UX111" s="858"/>
      <c r="UY111" s="858"/>
      <c r="UZ111" s="858"/>
      <c r="VA111" s="858"/>
      <c r="VB111" s="858"/>
      <c r="VC111" s="858"/>
      <c r="VD111" s="858"/>
      <c r="VE111" s="858"/>
      <c r="VF111" s="858"/>
      <c r="VG111" s="858"/>
      <c r="VH111" s="858"/>
      <c r="VI111" s="858"/>
      <c r="VJ111" s="858"/>
      <c r="VK111" s="858"/>
      <c r="VL111" s="858"/>
      <c r="VM111" s="858"/>
      <c r="VN111" s="858"/>
      <c r="VO111" s="858"/>
      <c r="VP111" s="858"/>
      <c r="VQ111" s="858"/>
      <c r="VR111" s="858"/>
      <c r="VS111" s="858"/>
      <c r="VT111" s="858"/>
      <c r="VU111" s="858"/>
      <c r="VV111" s="858"/>
      <c r="VW111" s="858"/>
      <c r="VX111" s="858"/>
      <c r="VY111" s="858"/>
      <c r="VZ111" s="858"/>
      <c r="WA111" s="858"/>
      <c r="WB111" s="858"/>
      <c r="WC111" s="858"/>
      <c r="WD111" s="858"/>
      <c r="WE111" s="858"/>
      <c r="WF111" s="858"/>
      <c r="WG111" s="858"/>
      <c r="WH111" s="858"/>
      <c r="WI111" s="858"/>
      <c r="WJ111" s="858"/>
      <c r="WK111" s="858"/>
      <c r="WL111" s="858"/>
      <c r="WM111" s="858"/>
      <c r="WN111" s="858"/>
      <c r="WO111" s="858"/>
      <c r="WP111" s="858"/>
      <c r="WQ111" s="858"/>
      <c r="WR111" s="858"/>
      <c r="WS111" s="858"/>
      <c r="WT111" s="858"/>
      <c r="WU111" s="858"/>
      <c r="WV111" s="858"/>
      <c r="WW111" s="858"/>
      <c r="WX111" s="858"/>
      <c r="WY111" s="858"/>
      <c r="WZ111" s="858"/>
      <c r="XA111" s="858"/>
      <c r="XB111" s="858"/>
      <c r="XC111" s="858"/>
      <c r="XD111" s="858"/>
      <c r="XE111" s="858"/>
      <c r="XF111" s="858"/>
      <c r="XG111" s="858"/>
      <c r="XH111" s="858"/>
      <c r="XI111" s="858"/>
      <c r="XJ111" s="858"/>
      <c r="XK111" s="858"/>
      <c r="XL111" s="858"/>
      <c r="XM111" s="858"/>
      <c r="XN111" s="858"/>
      <c r="XO111" s="858"/>
      <c r="XP111" s="858"/>
      <c r="XQ111" s="858"/>
      <c r="XR111" s="858"/>
      <c r="XS111" s="858"/>
      <c r="XT111" s="858"/>
      <c r="XU111" s="858"/>
      <c r="XV111" s="858"/>
      <c r="XW111" s="858"/>
      <c r="XX111" s="858"/>
      <c r="XY111" s="858"/>
      <c r="XZ111" s="858"/>
      <c r="YA111" s="858"/>
      <c r="YB111" s="858"/>
      <c r="YC111" s="858"/>
      <c r="YD111" s="858"/>
      <c r="YE111" s="858"/>
      <c r="YF111" s="858"/>
      <c r="YG111" s="858"/>
      <c r="YH111" s="858"/>
      <c r="YI111" s="858"/>
      <c r="YJ111" s="858"/>
      <c r="YK111" s="858"/>
      <c r="YL111" s="858"/>
      <c r="YM111" s="858"/>
      <c r="YN111" s="858"/>
      <c r="YO111" s="858"/>
      <c r="YP111" s="858"/>
      <c r="YQ111" s="858"/>
      <c r="YR111" s="858"/>
      <c r="YS111" s="858"/>
      <c r="YT111" s="858"/>
      <c r="YU111" s="858"/>
      <c r="YV111" s="858"/>
      <c r="YW111" s="858"/>
      <c r="YX111" s="858"/>
      <c r="YY111" s="858"/>
      <c r="YZ111" s="858"/>
      <c r="ZA111" s="858"/>
      <c r="ZB111" s="858"/>
      <c r="ZC111" s="858"/>
      <c r="ZD111" s="858"/>
      <c r="ZE111" s="858"/>
      <c r="ZF111" s="858"/>
      <c r="ZG111" s="858"/>
      <c r="ZH111" s="858"/>
      <c r="ZI111" s="858"/>
      <c r="ZJ111" s="858"/>
      <c r="ZK111" s="858"/>
      <c r="ZL111" s="858"/>
      <c r="ZM111" s="858"/>
      <c r="ZN111" s="858"/>
      <c r="ZO111" s="858"/>
      <c r="ZP111" s="858"/>
      <c r="ZQ111" s="858"/>
      <c r="ZR111" s="858"/>
      <c r="ZS111" s="858"/>
      <c r="ZT111" s="858"/>
      <c r="ZU111" s="858"/>
      <c r="ZV111" s="858"/>
      <c r="ZW111" s="858"/>
      <c r="ZX111" s="858"/>
      <c r="ZY111" s="858"/>
      <c r="ZZ111" s="858"/>
      <c r="AAA111" s="858"/>
      <c r="AAB111" s="858"/>
      <c r="AAC111" s="858"/>
      <c r="AAD111" s="858"/>
    </row>
    <row r="112" customFormat="false" ht="9" hidden="false" customHeight="true" outlineLevel="0" collapsed="false">
      <c r="C112" s="858"/>
      <c r="E112" s="858"/>
      <c r="F112" s="858"/>
      <c r="G112" s="858"/>
      <c r="H112" s="858"/>
      <c r="AT112" s="861"/>
      <c r="AU112" s="861"/>
      <c r="AV112" s="861"/>
      <c r="AW112" s="861"/>
      <c r="AX112" s="861"/>
      <c r="AY112" s="861"/>
      <c r="AZ112" s="861"/>
      <c r="BA112" s="861"/>
      <c r="BB112" s="861"/>
      <c r="BC112" s="861"/>
      <c r="BD112" s="861"/>
      <c r="BE112" s="861"/>
      <c r="BF112" s="861"/>
      <c r="BG112" s="861"/>
      <c r="BH112" s="861"/>
      <c r="BI112" s="861"/>
    </row>
    <row r="113" customFormat="false" ht="9" hidden="false" customHeight="true" outlineLevel="0" collapsed="false">
      <c r="C113" s="862"/>
      <c r="E113" s="862"/>
      <c r="F113" s="862"/>
      <c r="G113" s="862"/>
      <c r="H113" s="862"/>
      <c r="K113" s="863"/>
      <c r="L113" s="863"/>
      <c r="M113" s="863"/>
      <c r="N113" s="863"/>
      <c r="O113" s="863"/>
    </row>
    <row r="114" customFormat="false" ht="9" hidden="false" customHeight="true" outlineLevel="0" collapsed="false">
      <c r="C114" s="858"/>
      <c r="E114" s="858"/>
      <c r="F114" s="858"/>
      <c r="G114" s="858"/>
      <c r="H114" s="858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58"/>
    </row>
    <row r="122" customFormat="false" ht="18" hidden="false" customHeight="false" outlineLevel="0" collapsed="false">
      <c r="D122" s="862"/>
    </row>
    <row r="123" customFormat="false" ht="15" hidden="false" customHeight="false" outlineLevel="0" collapsed="false">
      <c r="D123" s="858"/>
    </row>
  </sheetData>
  <sheetProtection sheet="true" objects="true" scenarios="true"/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27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2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29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30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31">
      <formula>0</formula>
    </cfRule>
  </conditionalFormatting>
  <conditionalFormatting sqref="C45:K45">
    <cfRule type="cellIs" priority="9" operator="equal" aboveAverage="0" equalAverage="0" bottom="0" percent="0" rank="0" text="" dxfId="232">
      <formula>0</formula>
    </cfRule>
  </conditionalFormatting>
  <conditionalFormatting sqref="C66:K66">
    <cfRule type="cellIs" priority="10" operator="equal" aboveAverage="0" equalAverage="0" bottom="0" percent="0" rank="0" text="" dxfId="233">
      <formula>0</formula>
    </cfRule>
  </conditionalFormatting>
  <conditionalFormatting sqref="C87:K87">
    <cfRule type="cellIs" priority="11" operator="equal" aboveAverage="0" equalAverage="0" bottom="0" percent="0" rank="0" text="" dxfId="234">
      <formula>0</formula>
    </cfRule>
  </conditionalFormatting>
  <conditionalFormatting sqref="C2:J2">
    <cfRule type="cellIs" priority="12" operator="equal" aboveAverage="0" equalAverage="0" bottom="0" percent="0" rank="0" text="" dxfId="235">
      <formula>0</formula>
    </cfRule>
  </conditionalFormatting>
  <conditionalFormatting sqref="B4:K4">
    <cfRule type="cellIs" priority="13" operator="equal" aboveAverage="0" equalAverage="0" bottom="0" percent="0" rank="0" text="" dxfId="236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B1:BJ109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N72" activeCellId="0" sqref="N72"/>
    </sheetView>
  </sheetViews>
  <sheetFormatPr defaultColWidth="8.69140625" defaultRowHeight="15.75" zeroHeight="false" outlineLevelRow="0" outlineLevelCol="0"/>
  <cols>
    <col collapsed="false" customWidth="true" hidden="false" outlineLevel="0" max="1" min="1" style="770" width="3.2"/>
    <col collapsed="false" customWidth="true" hidden="false" outlineLevel="0" max="3" min="2" style="770" width="12.4"/>
    <col collapsed="false" customWidth="true" hidden="false" outlineLevel="0" max="4" min="4" style="770" width="12.2"/>
    <col collapsed="false" customWidth="true" hidden="false" outlineLevel="0" max="5" min="5" style="770" width="11.5"/>
    <col collapsed="false" customWidth="true" hidden="false" outlineLevel="0" max="6" min="6" style="770" width="11.9"/>
    <col collapsed="false" customWidth="true" hidden="false" outlineLevel="0" max="7" min="7" style="770" width="6.5"/>
    <col collapsed="false" customWidth="true" hidden="false" outlineLevel="0" max="8" min="8" style="770" width="7.2"/>
    <col collapsed="false" customWidth="true" hidden="false" outlineLevel="0" max="9" min="9" style="770" width="9.2"/>
    <col collapsed="false" customWidth="true" hidden="false" outlineLevel="0" max="10" min="10" style="770" width="10.2"/>
    <col collapsed="false" customWidth="true" hidden="false" outlineLevel="0" max="11" min="11" style="770" width="10.4"/>
    <col collapsed="false" customWidth="true" hidden="false" outlineLevel="0" max="12" min="12" style="770" width="12.5"/>
    <col collapsed="false" customWidth="true" hidden="false" outlineLevel="0" max="13" min="13" style="770" width="2.4"/>
    <col collapsed="false" customWidth="true" hidden="false" outlineLevel="0" max="14" min="14" style="770" width="36"/>
    <col collapsed="false" customWidth="false" hidden="false" outlineLevel="0" max="16384" min="15" style="770" width="8.69"/>
  </cols>
  <sheetData>
    <row r="1" customFormat="false" ht="15" hidden="false" customHeight="false" outlineLevel="0" collapsed="false">
      <c r="B1" s="764"/>
      <c r="C1" s="764"/>
      <c r="D1" s="765"/>
      <c r="E1" s="765"/>
      <c r="F1" s="765"/>
      <c r="G1" s="765"/>
      <c r="H1" s="765"/>
      <c r="I1" s="765"/>
      <c r="J1" s="765"/>
      <c r="K1" s="771"/>
      <c r="L1" s="772"/>
    </row>
    <row r="2" customFormat="false" ht="19.5" hidden="false" customHeight="false" outlineLevel="0" collapsed="false">
      <c r="B2" s="765"/>
      <c r="C2" s="765"/>
      <c r="D2" s="773" t="n">
        <f aca="false">'Cadastro Inicial'!D4</f>
        <v>0</v>
      </c>
      <c r="E2" s="773"/>
      <c r="F2" s="773"/>
      <c r="G2" s="773"/>
      <c r="H2" s="773"/>
      <c r="I2" s="773"/>
      <c r="J2" s="773"/>
      <c r="K2" s="773"/>
      <c r="L2" s="772"/>
    </row>
    <row r="3" customFormat="false" ht="17.25" hidden="false" customHeight="false" outlineLevel="0" collapsed="false">
      <c r="B3" s="774"/>
      <c r="C3" s="774"/>
      <c r="D3" s="765"/>
      <c r="E3" s="775"/>
      <c r="F3" s="775"/>
      <c r="G3" s="776"/>
      <c r="H3" s="776"/>
      <c r="I3" s="775"/>
      <c r="J3" s="765"/>
      <c r="K3" s="771"/>
      <c r="L3" s="772"/>
    </row>
    <row r="4" customFormat="false" ht="15" hidden="false" customHeight="false" outlineLevel="0" collapsed="false">
      <c r="B4" s="777" t="str">
        <f aca="false">N6</f>
        <v>1001 noite</v>
      </c>
      <c r="C4" s="777"/>
      <c r="D4" s="777"/>
      <c r="E4" s="777"/>
      <c r="F4" s="777"/>
      <c r="G4" s="777"/>
      <c r="H4" s="777"/>
      <c r="I4" s="777"/>
      <c r="J4" s="777"/>
      <c r="K4" s="777"/>
      <c r="L4" s="777"/>
    </row>
    <row r="5" customFormat="false" ht="12.75" hidden="false" customHeight="true" outlineLevel="0" collapsed="false">
      <c r="B5" s="778"/>
      <c r="C5" s="778"/>
      <c r="D5" s="778"/>
      <c r="E5" s="779"/>
      <c r="F5" s="779"/>
      <c r="G5" s="779"/>
      <c r="H5" s="779"/>
      <c r="I5" s="779"/>
      <c r="J5" s="779"/>
      <c r="K5" s="779"/>
      <c r="L5" s="778"/>
      <c r="N5" s="382" t="s">
        <v>230</v>
      </c>
    </row>
    <row r="6" customFormat="false" ht="15" hidden="false" customHeight="false" outlineLevel="0" collapsed="false">
      <c r="B6" s="780"/>
      <c r="C6" s="780"/>
      <c r="D6" s="781" t="s">
        <v>229</v>
      </c>
      <c r="E6" s="781"/>
      <c r="F6" s="781"/>
      <c r="G6" s="781"/>
      <c r="H6" s="781"/>
      <c r="I6" s="781"/>
      <c r="J6" s="781"/>
      <c r="K6" s="781"/>
      <c r="L6" s="780"/>
      <c r="N6" s="782" t="s">
        <v>30</v>
      </c>
    </row>
    <row r="7" customFormat="false" ht="15" hidden="false" customHeight="false" outlineLevel="0" collapsed="false">
      <c r="B7" s="783" t="s">
        <v>272</v>
      </c>
      <c r="C7" s="783" t="s">
        <v>108</v>
      </c>
      <c r="D7" s="783" t="s">
        <v>273</v>
      </c>
      <c r="E7" s="783" t="s">
        <v>112</v>
      </c>
      <c r="F7" s="783" t="s">
        <v>274</v>
      </c>
      <c r="G7" s="783" t="s">
        <v>275</v>
      </c>
      <c r="H7" s="783" t="s">
        <v>276</v>
      </c>
      <c r="I7" s="783" t="s">
        <v>253</v>
      </c>
      <c r="J7" s="783" t="s">
        <v>277</v>
      </c>
      <c r="K7" s="783" t="s">
        <v>278</v>
      </c>
      <c r="L7" s="783" t="s">
        <v>76</v>
      </c>
    </row>
    <row r="8" customFormat="false" ht="15" hidden="false" customHeight="false" outlineLevel="0" collapsed="false">
      <c r="B8" s="784" t="str">
        <f aca="false"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ROH</v>
      </c>
      <c r="C8" s="784" t="str">
        <f aca="false"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Pensão Completa</v>
      </c>
      <c r="D8" s="784" t="str">
        <f aca="false"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TWN</v>
      </c>
      <c r="E8" s="785" t="n">
        <f aca="false"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44958</v>
      </c>
      <c r="F8" s="785" t="n">
        <f aca="false"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44961</v>
      </c>
      <c r="G8" s="784" t="n">
        <f aca="false"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30</v>
      </c>
      <c r="H8" s="784" t="n">
        <f aca="false"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3</v>
      </c>
      <c r="I8" s="864" t="n">
        <f aca="false"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390</v>
      </c>
      <c r="J8" s="864" t="n">
        <f aca="false"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117</v>
      </c>
      <c r="K8" s="864" t="n">
        <f aca="false">I8+J8</f>
        <v>507</v>
      </c>
      <c r="L8" s="864" t="n">
        <f aca="false">K8*H8*G8</f>
        <v>45630</v>
      </c>
    </row>
    <row r="9" customFormat="false" ht="15" hidden="false" customHeight="false" outlineLevel="0" collapsed="false">
      <c r="B9" s="784" t="str">
        <f aca="false"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ROH</v>
      </c>
      <c r="C9" s="784" t="str">
        <f aca="false"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Pensão Completa</v>
      </c>
      <c r="D9" s="784" t="str">
        <f aca="false"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TWN</v>
      </c>
      <c r="E9" s="785" t="n">
        <f aca="false"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44959</v>
      </c>
      <c r="F9" s="785" t="n">
        <f aca="false"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44962</v>
      </c>
      <c r="G9" s="784" t="n">
        <f aca="false"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31</v>
      </c>
      <c r="H9" s="784" t="n">
        <f aca="false"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3</v>
      </c>
      <c r="I9" s="864" t="n">
        <f aca="false"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563</v>
      </c>
      <c r="J9" s="864" t="n">
        <f aca="false"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168.9</v>
      </c>
      <c r="K9" s="864" t="n">
        <f aca="false">I9+J9</f>
        <v>731.9</v>
      </c>
      <c r="L9" s="864" t="n">
        <f aca="false">K9*H9*G9</f>
        <v>68066.7</v>
      </c>
    </row>
    <row r="10" customFormat="false" ht="15" hidden="false" customHeight="false" outlineLevel="0" collapsed="false">
      <c r="B10" s="784" t="n">
        <f aca="false"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84" t="n">
        <f aca="false"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84" t="n">
        <f aca="false"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85" t="n">
        <f aca="false"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85" t="n">
        <f aca="false"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84" t="n">
        <f aca="false"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84" t="n">
        <f aca="false"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864" t="n">
        <f aca="false"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864" t="n">
        <f aca="false"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864" t="n">
        <f aca="false">I10+J10</f>
        <v>0</v>
      </c>
      <c r="L10" s="864" t="n">
        <f aca="false">K10*H10*G10</f>
        <v>0</v>
      </c>
    </row>
    <row r="11" customFormat="false" ht="15" hidden="false" customHeight="false" outlineLevel="0" collapsed="false">
      <c r="B11" s="784" t="n">
        <f aca="false"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84" t="n">
        <f aca="false"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84" t="n">
        <f aca="false"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85" t="n">
        <f aca="false"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85" t="n">
        <f aca="false"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84" t="n">
        <f aca="false"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84" t="n">
        <f aca="false"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864" t="n">
        <f aca="false"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864" t="n">
        <f aca="false"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864" t="n">
        <f aca="false">I11+J11</f>
        <v>0</v>
      </c>
      <c r="L11" s="864" t="n">
        <f aca="false">K11*H11*G11</f>
        <v>0</v>
      </c>
    </row>
    <row r="12" customFormat="false" ht="15" hidden="false" customHeight="false" outlineLevel="0" collapsed="false">
      <c r="B12" s="784" t="n">
        <f aca="false"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84" t="n">
        <f aca="false"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84" t="n">
        <f aca="false"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85" t="n">
        <f aca="false"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85" t="n">
        <f aca="false"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84" t="n">
        <f aca="false"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84" t="n">
        <f aca="false"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864" t="n">
        <f aca="false"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864" t="n">
        <f aca="false"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864" t="n">
        <f aca="false">I12+J12</f>
        <v>0</v>
      </c>
      <c r="L12" s="864" t="n">
        <f aca="false">K12*H12*G12</f>
        <v>0</v>
      </c>
    </row>
    <row r="13" customFormat="false" ht="15" hidden="false" customHeight="false" outlineLevel="0" collapsed="false">
      <c r="B13" s="784" t="n">
        <f aca="false"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84" t="n">
        <f aca="false"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84" t="n">
        <f aca="false"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85" t="n">
        <f aca="false"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85" t="n">
        <f aca="false"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84" t="n">
        <f aca="false"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84" t="n">
        <f aca="false"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864" t="n">
        <f aca="false"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864" t="n">
        <f aca="false"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864" t="n">
        <f aca="false">I13+J13</f>
        <v>0</v>
      </c>
      <c r="L13" s="864" t="n">
        <f aca="false">K13*H13*G13</f>
        <v>0</v>
      </c>
    </row>
    <row r="14" customFormat="false" ht="15" hidden="false" customHeight="false" outlineLevel="0" collapsed="false">
      <c r="B14" s="784" t="n">
        <f aca="false"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84" t="n">
        <f aca="false"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84" t="n">
        <f aca="false"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85" t="n">
        <f aca="false"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85" t="n">
        <f aca="false"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84" t="n">
        <f aca="false"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84" t="n">
        <f aca="false"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864" t="n">
        <f aca="false"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864" t="n">
        <f aca="false"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864" t="n">
        <f aca="false">I14+J14</f>
        <v>0</v>
      </c>
      <c r="L14" s="864" t="n">
        <f aca="false">K14*H14*G14</f>
        <v>0</v>
      </c>
    </row>
    <row r="15" customFormat="false" ht="15" hidden="false" customHeight="false" outlineLevel="0" collapsed="false">
      <c r="B15" s="784" t="n">
        <f aca="false"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84" t="n">
        <f aca="false"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84" t="n">
        <f aca="false"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85" t="n">
        <f aca="false"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85" t="n">
        <f aca="false"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84" t="n">
        <f aca="false"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84" t="n">
        <f aca="false"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864" t="n">
        <f aca="false"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864" t="n">
        <f aca="false"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864" t="n">
        <f aca="false">I15+J15</f>
        <v>0</v>
      </c>
      <c r="L15" s="864" t="n">
        <f aca="false">K15*H15*G15</f>
        <v>0</v>
      </c>
    </row>
    <row r="16" customFormat="false" ht="15" hidden="false" customHeight="false" outlineLevel="0" collapsed="false">
      <c r="B16" s="784" t="n">
        <f aca="false"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84" t="n">
        <f aca="false"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84" t="n">
        <f aca="false"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85" t="n">
        <f aca="false"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85" t="n">
        <f aca="false"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84" t="n">
        <f aca="false"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84" t="n">
        <f aca="false"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864" t="n">
        <f aca="false"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864" t="n">
        <f aca="false"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864" t="n">
        <f aca="false">I16+J16</f>
        <v>0</v>
      </c>
      <c r="L16" s="864" t="n">
        <f aca="false">K16*H16*G16</f>
        <v>0</v>
      </c>
    </row>
    <row r="17" customFormat="false" ht="15" hidden="false" customHeight="false" outlineLevel="0" collapsed="false">
      <c r="B17" s="784" t="n">
        <f aca="false"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84" t="n">
        <f aca="false"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84" t="n">
        <f aca="false"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85" t="n">
        <f aca="false"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85" t="n">
        <f aca="false"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84" t="n">
        <f aca="false"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84" t="n">
        <f aca="false"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864" t="n">
        <f aca="false"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864" t="n">
        <f aca="false"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864" t="n">
        <f aca="false">I17+J17</f>
        <v>0</v>
      </c>
      <c r="L17" s="864" t="n">
        <f aca="false">K17*H17*G17</f>
        <v>0</v>
      </c>
    </row>
    <row r="18" customFormat="false" ht="15" hidden="false" customHeight="false" outlineLevel="0" collapsed="false">
      <c r="B18" s="784" t="n">
        <f aca="false"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84" t="n">
        <f aca="false"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84" t="n">
        <f aca="false"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85" t="n">
        <f aca="false"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85" t="n">
        <f aca="false"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84" t="n">
        <f aca="false"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84" t="n">
        <f aca="false"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864" t="n">
        <f aca="false"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864" t="n">
        <f aca="false"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864" t="n">
        <f aca="false">I18+J18</f>
        <v>0</v>
      </c>
      <c r="L18" s="864" t="n">
        <f aca="false">K18*H18*G18</f>
        <v>0</v>
      </c>
    </row>
    <row r="19" customFormat="false" ht="15" hidden="false" customHeight="false" outlineLevel="0" collapsed="false">
      <c r="B19" s="784" t="n">
        <f aca="false"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84" t="n">
        <f aca="false"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84" t="n">
        <f aca="false"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85" t="n">
        <f aca="false"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85" t="n">
        <f aca="false"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84" t="n">
        <f aca="false"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84" t="n">
        <f aca="false"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864" t="n">
        <f aca="false"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864" t="n">
        <f aca="false"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864" t="n">
        <f aca="false">I19+J19</f>
        <v>0</v>
      </c>
      <c r="L19" s="864" t="n">
        <f aca="false">K19*H19*G19</f>
        <v>0</v>
      </c>
    </row>
    <row r="20" customFormat="false" ht="15" hidden="false" customHeight="false" outlineLevel="0" collapsed="false">
      <c r="B20" s="784" t="n">
        <f aca="false"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84" t="n">
        <f aca="false"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84" t="n">
        <f aca="false"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85" t="n">
        <f aca="false"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85" t="n">
        <f aca="false"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84" t="n">
        <f aca="false"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84" t="n">
        <f aca="false"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864" t="n">
        <f aca="false"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864" t="n">
        <f aca="false"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864" t="n">
        <f aca="false">I20+J20</f>
        <v>0</v>
      </c>
      <c r="L20" s="864" t="n">
        <f aca="false">K20*H20*G20</f>
        <v>0</v>
      </c>
    </row>
    <row r="21" customFormat="false" ht="15" hidden="false" customHeight="false" outlineLevel="0" collapsed="false">
      <c r="B21" s="784" t="n">
        <f aca="false"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84" t="n">
        <f aca="false"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84" t="n">
        <f aca="false"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85" t="n">
        <f aca="false"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85" t="n">
        <f aca="false"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84" t="n">
        <f aca="false"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84" t="n">
        <f aca="false"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864" t="n">
        <f aca="false"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864" t="n">
        <f aca="false"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864" t="n">
        <f aca="false">I21+J21</f>
        <v>0</v>
      </c>
      <c r="L21" s="864" t="n">
        <f aca="false">K21*H21*G21</f>
        <v>0</v>
      </c>
    </row>
    <row r="22" customFormat="false" ht="15" hidden="false" customHeight="false" outlineLevel="0" collapsed="false">
      <c r="B22" s="784" t="n">
        <f aca="false"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84" t="n">
        <f aca="false"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84" t="n">
        <f aca="false"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85" t="n">
        <f aca="false"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85" t="n">
        <f aca="false"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84" t="n">
        <f aca="false"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84" t="n">
        <f aca="false"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864" t="n">
        <f aca="false"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864" t="n">
        <f aca="false"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864" t="n">
        <f aca="false">I22+J22</f>
        <v>0</v>
      </c>
      <c r="L22" s="864" t="n">
        <f aca="false">K22*H22*G22</f>
        <v>0</v>
      </c>
    </row>
    <row r="23" customFormat="false" ht="15" hidden="false" customHeight="false" outlineLevel="0" collapsed="false">
      <c r="B23" s="788" t="s">
        <v>80</v>
      </c>
      <c r="C23" s="788"/>
      <c r="D23" s="788"/>
      <c r="E23" s="865" t="n">
        <f aca="false">IF(H23=0,0,AVERAGEIF(K8:K22,"&lt;&gt;0"))</f>
        <v>619.45</v>
      </c>
      <c r="F23" s="790" t="s">
        <v>279</v>
      </c>
      <c r="G23" s="791"/>
      <c r="H23" s="791" t="n">
        <f aca="false">(G8*H8)+(G9*H9)+(G10*H10)+(G11*H11)+(G12*H12)+(G13*H13)+(G14*H14)+(G15*H15)+(G16*H16)+(G17*H17)+(G18*H18)+(G19*H19)+(G20*H20)+(G21*H21)+(G22*H22)</f>
        <v>183</v>
      </c>
      <c r="I23" s="790" t="s">
        <v>79</v>
      </c>
      <c r="J23" s="790"/>
      <c r="K23" s="792"/>
      <c r="L23" s="866" t="n">
        <f aca="false">SUM(L8:L22)</f>
        <v>113696.7</v>
      </c>
    </row>
    <row r="24" customFormat="false" ht="31.5" hidden="false" customHeight="true" outlineLevel="0" collapsed="false">
      <c r="B24" s="793" t="s">
        <v>317</v>
      </c>
      <c r="C24" s="867"/>
      <c r="D24" s="794" t="n">
        <f aca="false"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794"/>
      <c r="F24" s="794"/>
      <c r="G24" s="794"/>
      <c r="H24" s="794"/>
      <c r="I24" s="794"/>
      <c r="J24" s="794"/>
      <c r="K24" s="794"/>
      <c r="L24" s="794"/>
    </row>
    <row r="25" customFormat="false" ht="7.5" hidden="false" customHeight="true" outlineLevel="0" collapsed="false"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</row>
    <row r="26" customFormat="false" ht="15" hidden="false" customHeight="false" outlineLevel="0" collapsed="false">
      <c r="B26" s="764"/>
      <c r="C26" s="764"/>
      <c r="D26" s="764"/>
      <c r="E26" s="767"/>
      <c r="F26" s="767"/>
      <c r="G26" s="767"/>
      <c r="H26" s="767"/>
      <c r="I26" s="767"/>
      <c r="J26" s="767"/>
      <c r="K26" s="767"/>
      <c r="L26" s="764"/>
    </row>
    <row r="27" customFormat="false" ht="15" hidden="false" customHeight="false" outlineLevel="0" collapsed="false">
      <c r="B27" s="780"/>
      <c r="C27" s="780"/>
      <c r="D27" s="781" t="s">
        <v>251</v>
      </c>
      <c r="E27" s="781"/>
      <c r="F27" s="781"/>
      <c r="G27" s="781"/>
      <c r="H27" s="781"/>
      <c r="I27" s="781"/>
      <c r="J27" s="781"/>
      <c r="K27" s="781"/>
      <c r="L27" s="780"/>
    </row>
    <row r="28" customFormat="false" ht="15" hidden="false" customHeight="false" outlineLevel="0" collapsed="false">
      <c r="B28" s="796" t="s">
        <v>281</v>
      </c>
      <c r="C28" s="868" t="s">
        <v>167</v>
      </c>
      <c r="D28" s="868"/>
      <c r="E28" s="796" t="s">
        <v>168</v>
      </c>
      <c r="F28" s="796" t="s">
        <v>188</v>
      </c>
      <c r="G28" s="796" t="s">
        <v>275</v>
      </c>
      <c r="H28" s="796" t="s">
        <v>276</v>
      </c>
      <c r="I28" s="797" t="s">
        <v>253</v>
      </c>
      <c r="J28" s="797" t="s">
        <v>277</v>
      </c>
      <c r="K28" s="797" t="s">
        <v>278</v>
      </c>
      <c r="L28" s="797" t="s">
        <v>76</v>
      </c>
    </row>
    <row r="29" s="798" customFormat="true" ht="15" hidden="false" customHeight="false" outlineLevel="0" collapsed="false">
      <c r="B29" s="799" t="str">
        <f aca="false"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Almoço</v>
      </c>
      <c r="C29" s="869" t="str">
        <f aca="false"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Restaurante</v>
      </c>
      <c r="D29" s="869"/>
      <c r="E29" s="800" t="n">
        <f aca="false"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45022</v>
      </c>
      <c r="F29" s="800" t="n">
        <f aca="false"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45029</v>
      </c>
      <c r="G29" s="799" t="n">
        <f aca="false"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30</v>
      </c>
      <c r="H29" s="799" t="n">
        <f aca="false">IF(E29=0,0,(F29-E29)+1)</f>
        <v>8</v>
      </c>
      <c r="I29" s="870" t="n">
        <f aca="false"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577</v>
      </c>
      <c r="J29" s="870" t="n">
        <f aca="false"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173.1</v>
      </c>
      <c r="K29" s="870" t="n">
        <f aca="false">I29+J29</f>
        <v>750.1</v>
      </c>
      <c r="L29" s="870" t="n">
        <f aca="false">K29*H29*G29</f>
        <v>180024</v>
      </c>
    </row>
    <row r="30" s="798" customFormat="true" ht="15" hidden="false" customHeight="false" outlineLevel="0" collapsed="false">
      <c r="B30" s="799" t="n">
        <f aca="false"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869" t="n">
        <f aca="false"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869"/>
      <c r="E30" s="800" t="n">
        <f aca="false"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800" t="n">
        <f aca="false"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99" t="n">
        <f aca="false"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99" t="n">
        <f aca="false">IF(E30=0,0,(F30-E30)+1)</f>
        <v>0</v>
      </c>
      <c r="I30" s="870" t="n">
        <f aca="false"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870" t="n">
        <f aca="false"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870" t="n">
        <f aca="false">I30+J30</f>
        <v>0</v>
      </c>
      <c r="L30" s="870" t="n">
        <f aca="false">K30*H30*G30</f>
        <v>0</v>
      </c>
    </row>
    <row r="31" s="798" customFormat="true" ht="15" hidden="false" customHeight="false" outlineLevel="0" collapsed="false">
      <c r="B31" s="799" t="n">
        <f aca="false"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869" t="n">
        <f aca="false"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869"/>
      <c r="E31" s="800" t="n">
        <f aca="false"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800" t="n">
        <f aca="false"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99" t="n">
        <f aca="false"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99" t="n">
        <f aca="false">IF(E31=0,0,(F31-E31)+1)</f>
        <v>0</v>
      </c>
      <c r="I31" s="870" t="n">
        <f aca="false"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870" t="n">
        <f aca="false"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870" t="n">
        <f aca="false">I31+J31</f>
        <v>0</v>
      </c>
      <c r="L31" s="870" t="n">
        <f aca="false">K31*H31*G31</f>
        <v>0</v>
      </c>
    </row>
    <row r="32" s="798" customFormat="true" ht="15" hidden="false" customHeight="false" outlineLevel="0" collapsed="false">
      <c r="B32" s="799" t="n">
        <f aca="false"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869" t="n">
        <f aca="false"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869"/>
      <c r="E32" s="800" t="n">
        <f aca="false"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800" t="n">
        <f aca="false"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99" t="n">
        <f aca="false"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99" t="n">
        <f aca="false">IF(E32=0,0,(F32-E32)+1)</f>
        <v>0</v>
      </c>
      <c r="I32" s="870" t="n">
        <f aca="false"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870" t="n">
        <f aca="false"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870" t="n">
        <f aca="false">I32+J32</f>
        <v>0</v>
      </c>
      <c r="L32" s="870" t="n">
        <f aca="false">K32*H32*G32</f>
        <v>0</v>
      </c>
    </row>
    <row r="33" s="798" customFormat="true" ht="15" hidden="false" customHeight="false" outlineLevel="0" collapsed="false">
      <c r="B33" s="799" t="n">
        <f aca="false"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869" t="n">
        <f aca="false"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869"/>
      <c r="E33" s="800" t="n">
        <f aca="false"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800" t="n">
        <f aca="false"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99" t="n">
        <f aca="false"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99" t="n">
        <f aca="false">IF(E33=0,0,(F33-E33)+1)</f>
        <v>0</v>
      </c>
      <c r="I33" s="870" t="n">
        <f aca="false"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870" t="n">
        <f aca="false"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870" t="n">
        <f aca="false">I33+J33</f>
        <v>0</v>
      </c>
      <c r="L33" s="870" t="n">
        <f aca="false">K33*H33*G33</f>
        <v>0</v>
      </c>
    </row>
    <row r="34" s="798" customFormat="true" ht="15" hidden="false" customHeight="false" outlineLevel="0" collapsed="false">
      <c r="B34" s="799" t="n">
        <f aca="false"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869" t="n">
        <f aca="false"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869"/>
      <c r="E34" s="800" t="n">
        <f aca="false"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800" t="n">
        <f aca="false"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99" t="n">
        <f aca="false"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99" t="n">
        <f aca="false">IF(E34=0,0,(F34-E34)+1)</f>
        <v>0</v>
      </c>
      <c r="I34" s="870" t="n">
        <f aca="false"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870" t="n">
        <f aca="false"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870" t="n">
        <f aca="false">I34+J34</f>
        <v>0</v>
      </c>
      <c r="L34" s="870" t="n">
        <f aca="false">K34*H34*G34</f>
        <v>0</v>
      </c>
    </row>
    <row r="35" s="798" customFormat="true" ht="15" hidden="false" customHeight="false" outlineLevel="0" collapsed="false">
      <c r="B35" s="799" t="n">
        <f aca="false"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869" t="n">
        <f aca="false"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869"/>
      <c r="E35" s="800" t="n">
        <f aca="false"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800" t="n">
        <f aca="false"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99" t="n">
        <f aca="false"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99" t="n">
        <f aca="false">IF(E35=0,0,(F35-E35)+1)</f>
        <v>0</v>
      </c>
      <c r="I35" s="870" t="n">
        <f aca="false"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870" t="n">
        <f aca="false"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870" t="n">
        <f aca="false">I35+J35</f>
        <v>0</v>
      </c>
      <c r="L35" s="870" t="n">
        <f aca="false">K35*H35*G35</f>
        <v>0</v>
      </c>
    </row>
    <row r="36" s="798" customFormat="true" ht="15" hidden="false" customHeight="false" outlineLevel="0" collapsed="false">
      <c r="B36" s="799" t="n">
        <f aca="false"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869" t="n">
        <f aca="false"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869"/>
      <c r="E36" s="800" t="n">
        <f aca="false"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800" t="n">
        <f aca="false"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99" t="n">
        <f aca="false"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99" t="n">
        <f aca="false">IF(E36=0,0,(F36-E36)+1)</f>
        <v>0</v>
      </c>
      <c r="I36" s="870" t="n">
        <f aca="false"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870" t="n">
        <f aca="false"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870" t="n">
        <f aca="false">I36+J36</f>
        <v>0</v>
      </c>
      <c r="L36" s="870" t="n">
        <f aca="false">K36*H36*G36</f>
        <v>0</v>
      </c>
    </row>
    <row r="37" s="798" customFormat="true" ht="15" hidden="false" customHeight="false" outlineLevel="0" collapsed="false">
      <c r="B37" s="799" t="n">
        <f aca="false"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869" t="n">
        <f aca="false"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869"/>
      <c r="E37" s="800" t="n">
        <f aca="false"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800" t="n">
        <f aca="false"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99" t="n">
        <f aca="false"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99" t="n">
        <f aca="false">IF(E37=0,0,(F37-E37)+1)</f>
        <v>0</v>
      </c>
      <c r="I37" s="870" t="n">
        <f aca="false"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870" t="n">
        <f aca="false"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870" t="n">
        <f aca="false">I37+J37</f>
        <v>0</v>
      </c>
      <c r="L37" s="870" t="n">
        <f aca="false">K37*H37*G37</f>
        <v>0</v>
      </c>
    </row>
    <row r="38" s="798" customFormat="true" ht="15" hidden="false" customHeight="false" outlineLevel="0" collapsed="false">
      <c r="B38" s="799" t="n">
        <f aca="false"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869" t="n">
        <f aca="false"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869"/>
      <c r="E38" s="800" t="n">
        <f aca="false"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800" t="n">
        <f aca="false"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99" t="n">
        <f aca="false"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99" t="n">
        <f aca="false">IF(E38=0,0,(F38-E38)+1)</f>
        <v>0</v>
      </c>
      <c r="I38" s="870" t="n">
        <f aca="false"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870" t="n">
        <f aca="false"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870" t="n">
        <f aca="false">I38+J38</f>
        <v>0</v>
      </c>
      <c r="L38" s="870" t="n">
        <f aca="false">K38*H38*G38</f>
        <v>0</v>
      </c>
    </row>
    <row r="39" s="798" customFormat="true" ht="15" hidden="false" customHeight="false" outlineLevel="0" collapsed="false">
      <c r="B39" s="799" t="n">
        <f aca="false"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869" t="n">
        <f aca="false"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869"/>
      <c r="E39" s="800" t="n">
        <f aca="false"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800" t="n">
        <f aca="false"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99" t="n">
        <f aca="false"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99" t="n">
        <f aca="false">IF(E39=0,0,(F39-E39)+1)</f>
        <v>0</v>
      </c>
      <c r="I39" s="870" t="n">
        <f aca="false"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870" t="n">
        <f aca="false"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870" t="n">
        <f aca="false">I39+J39</f>
        <v>0</v>
      </c>
      <c r="L39" s="870" t="n">
        <f aca="false">K39*H39*G39</f>
        <v>0</v>
      </c>
    </row>
    <row r="40" s="798" customFormat="true" ht="15" hidden="false" customHeight="false" outlineLevel="0" collapsed="false">
      <c r="B40" s="799" t="n">
        <f aca="false"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869" t="n">
        <f aca="false"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869"/>
      <c r="E40" s="800" t="n">
        <f aca="false"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800" t="n">
        <f aca="false"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99" t="n">
        <f aca="false"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99" t="n">
        <f aca="false">IF(E40=0,0,(F40-E40)+1)</f>
        <v>0</v>
      </c>
      <c r="I40" s="870" t="n">
        <f aca="false"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870" t="n">
        <f aca="false"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870" t="n">
        <f aca="false">I40+J40</f>
        <v>0</v>
      </c>
      <c r="L40" s="870" t="n">
        <f aca="false">K40*H40*G40</f>
        <v>0</v>
      </c>
    </row>
    <row r="41" s="798" customFormat="true" ht="15" hidden="false" customHeight="false" outlineLevel="0" collapsed="false">
      <c r="B41" s="799" t="n">
        <f aca="false"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869" t="n">
        <f aca="false"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869"/>
      <c r="E41" s="800" t="n">
        <f aca="false"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800" t="n">
        <f aca="false"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99" t="n">
        <f aca="false"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99" t="n">
        <f aca="false">IF(E41=0,0,(F41-E41)+1)</f>
        <v>0</v>
      </c>
      <c r="I41" s="870" t="n">
        <f aca="false"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870" t="n">
        <f aca="false"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870" t="n">
        <f aca="false">I41+J41</f>
        <v>0</v>
      </c>
      <c r="L41" s="870" t="n">
        <f aca="false">K41*H41*G41</f>
        <v>0</v>
      </c>
    </row>
    <row r="42" s="798" customFormat="true" ht="15" hidden="false" customHeight="false" outlineLevel="0" collapsed="false">
      <c r="B42" s="799" t="n">
        <f aca="false"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869" t="n">
        <f aca="false"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869"/>
      <c r="E42" s="800" t="n">
        <f aca="false"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800" t="n">
        <f aca="false"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99" t="n">
        <f aca="false"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99" t="n">
        <f aca="false">IF(E42=0,0,(F42-E42)+1)</f>
        <v>0</v>
      </c>
      <c r="I42" s="870" t="n">
        <f aca="false"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870" t="n">
        <f aca="false"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870" t="n">
        <f aca="false">I42+J42</f>
        <v>0</v>
      </c>
      <c r="L42" s="870" t="n">
        <f aca="false">K42*H42*G42</f>
        <v>0</v>
      </c>
    </row>
    <row r="43" s="798" customFormat="true" ht="15" hidden="false" customHeight="false" outlineLevel="0" collapsed="false">
      <c r="B43" s="799" t="n">
        <f aca="false"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869" t="n">
        <f aca="false"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869"/>
      <c r="E43" s="800" t="n">
        <f aca="false"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800" t="n">
        <f aca="false"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99" t="n">
        <f aca="false"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99" t="n">
        <f aca="false">IF(E43=0,0,(F43-E43)+1)</f>
        <v>0</v>
      </c>
      <c r="I43" s="870" t="n">
        <f aca="false"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870" t="n">
        <f aca="false"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870" t="n">
        <f aca="false">I43+J43</f>
        <v>0</v>
      </c>
      <c r="L43" s="870" t="n">
        <f aca="false">K43*H43*G43</f>
        <v>0</v>
      </c>
    </row>
    <row r="44" customFormat="false" ht="15" hidden="false" customHeight="false" outlineLevel="0" collapsed="false">
      <c r="B44" s="790" t="s">
        <v>282</v>
      </c>
      <c r="C44" s="790"/>
      <c r="D44" s="790" t="s">
        <v>283</v>
      </c>
      <c r="E44" s="865" t="n">
        <f aca="false">IF(H44=0,0,AVERAGEIF(I29:I43,"&lt;&gt;0"))</f>
        <v>577</v>
      </c>
      <c r="F44" s="802"/>
      <c r="G44" s="790"/>
      <c r="H44" s="803" t="n">
        <f aca="false">(G29*H29)+(G30*H30)+(G31*H31)+(G32*H32)+(G33*H33)+(G34*H34)+(G35*H35)+(G36*H36)+(G37*H37)+(G38*H38)+(G39*H39)+(G40*H40)+(G41*H41)+(G42*H42)+(G43*H43)</f>
        <v>240</v>
      </c>
      <c r="I44" s="790" t="s">
        <v>196</v>
      </c>
      <c r="J44" s="790"/>
      <c r="K44" s="790"/>
      <c r="L44" s="871" t="n">
        <f aca="false">SUM(L29:L43)</f>
        <v>180024</v>
      </c>
    </row>
    <row r="45" customFormat="false" ht="30" hidden="false" customHeight="true" outlineLevel="0" collapsed="false">
      <c r="B45" s="793" t="s">
        <v>317</v>
      </c>
      <c r="C45" s="867"/>
      <c r="D45" s="804" t="n">
        <f aca="false"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804"/>
      <c r="F45" s="804"/>
      <c r="G45" s="804"/>
      <c r="H45" s="804"/>
      <c r="I45" s="804"/>
      <c r="J45" s="804"/>
      <c r="K45" s="804"/>
      <c r="L45" s="804"/>
    </row>
    <row r="46" customFormat="false" ht="7.5" hidden="false" customHeight="true" outlineLevel="0" collapsed="false"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</row>
    <row r="47" customFormat="false" ht="14.25" hidden="false" customHeight="true" outlineLevel="0" collapsed="false">
      <c r="B47" s="806"/>
      <c r="C47" s="806"/>
      <c r="D47" s="807"/>
      <c r="E47" s="807"/>
      <c r="F47" s="807"/>
      <c r="G47" s="807"/>
      <c r="H47" s="807"/>
      <c r="I47" s="807"/>
      <c r="J47" s="807"/>
      <c r="K47" s="807"/>
      <c r="L47" s="807"/>
    </row>
    <row r="48" customFormat="false" ht="15" hidden="false" customHeight="false" outlineLevel="0" collapsed="false">
      <c r="B48" s="808"/>
      <c r="C48" s="808"/>
      <c r="D48" s="809" t="s">
        <v>284</v>
      </c>
      <c r="E48" s="809"/>
      <c r="F48" s="809"/>
      <c r="G48" s="809"/>
      <c r="H48" s="809"/>
      <c r="I48" s="809"/>
      <c r="J48" s="809"/>
      <c r="K48" s="809"/>
      <c r="L48" s="808"/>
    </row>
    <row r="49" customFormat="false" ht="15" hidden="false" customHeight="false" outlineLevel="0" collapsed="false">
      <c r="B49" s="796" t="s">
        <v>285</v>
      </c>
      <c r="C49" s="796" t="s">
        <v>318</v>
      </c>
      <c r="D49" s="796" t="s">
        <v>205</v>
      </c>
      <c r="E49" s="796" t="s">
        <v>168</v>
      </c>
      <c r="F49" s="796" t="s">
        <v>188</v>
      </c>
      <c r="G49" s="796" t="s">
        <v>286</v>
      </c>
      <c r="H49" s="796" t="s">
        <v>276</v>
      </c>
      <c r="I49" s="797" t="s">
        <v>253</v>
      </c>
      <c r="J49" s="797" t="s">
        <v>277</v>
      </c>
      <c r="K49" s="797" t="s">
        <v>278</v>
      </c>
      <c r="L49" s="797" t="s">
        <v>76</v>
      </c>
    </row>
    <row r="50" customFormat="false" ht="15" hidden="false" customHeight="false" outlineLevel="0" collapsed="false">
      <c r="B50" s="799" t="str">
        <f aca="false"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teste</v>
      </c>
      <c r="C50" s="799" t="n">
        <f aca="false"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20</v>
      </c>
      <c r="D50" s="799" t="str">
        <f aca="false"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Refeições</v>
      </c>
      <c r="E50" s="810" t="n">
        <f aca="false"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45014</v>
      </c>
      <c r="F50" s="810" t="n">
        <f aca="false"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45018</v>
      </c>
      <c r="G50" s="784" t="n">
        <f aca="false"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50</v>
      </c>
      <c r="H50" s="784" t="n">
        <f aca="false">IF(E50=0,0,(F50-E50)+1)</f>
        <v>5</v>
      </c>
      <c r="I50" s="872" t="n">
        <f aca="false"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571</v>
      </c>
      <c r="J50" s="872" t="n">
        <f aca="false"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57.1</v>
      </c>
      <c r="K50" s="872" t="n">
        <f aca="false">I50+J50</f>
        <v>628.1</v>
      </c>
      <c r="L50" s="872" t="n">
        <f aca="false">K50*H50</f>
        <v>3140.5</v>
      </c>
    </row>
    <row r="51" customFormat="false" ht="15" hidden="false" customHeight="false" outlineLevel="0" collapsed="false">
      <c r="B51" s="799" t="n">
        <f aca="false"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99" t="n">
        <f aca="false"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99" t="n">
        <f aca="false"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810" t="n">
        <f aca="false"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810" t="n">
        <f aca="false"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84" t="n">
        <f aca="false"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84" t="n">
        <f aca="false">IF(E51=0,0,(F51-E51)+1)</f>
        <v>0</v>
      </c>
      <c r="I51" s="872" t="n">
        <f aca="false"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72" t="n">
        <f aca="false"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72" t="n">
        <f aca="false">I51+J51</f>
        <v>0</v>
      </c>
      <c r="L51" s="872" t="n">
        <f aca="false">K51*H51</f>
        <v>0</v>
      </c>
    </row>
    <row r="52" customFormat="false" ht="15" hidden="false" customHeight="false" outlineLevel="0" collapsed="false">
      <c r="B52" s="799" t="n">
        <f aca="false"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99" t="n">
        <f aca="false"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99" t="n">
        <f aca="false"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810" t="n">
        <f aca="false"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810" t="n">
        <f aca="false"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84" t="n">
        <f aca="false"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84" t="n">
        <f aca="false">IF(E52=0,0,(F52-E52)+1)</f>
        <v>0</v>
      </c>
      <c r="I52" s="872" t="n">
        <f aca="false"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72" t="n">
        <f aca="false"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72" t="n">
        <f aca="false">I52+J52</f>
        <v>0</v>
      </c>
      <c r="L52" s="872" t="n">
        <f aca="false">K52*H52</f>
        <v>0</v>
      </c>
    </row>
    <row r="53" customFormat="false" ht="15" hidden="false" customHeight="false" outlineLevel="0" collapsed="false">
      <c r="B53" s="799" t="n">
        <f aca="false"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99" t="n">
        <f aca="false"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99" t="n">
        <f aca="false"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810" t="n">
        <f aca="false"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810" t="n">
        <f aca="false"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84" t="n">
        <f aca="false"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84" t="n">
        <f aca="false">IF(E53=0,0,(F53-E53)+1)</f>
        <v>0</v>
      </c>
      <c r="I53" s="872" t="n">
        <f aca="false"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72" t="n">
        <f aca="false"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72" t="n">
        <f aca="false">I53+J53</f>
        <v>0</v>
      </c>
      <c r="L53" s="872" t="n">
        <f aca="false">K53*H53</f>
        <v>0</v>
      </c>
    </row>
    <row r="54" customFormat="false" ht="15" hidden="false" customHeight="false" outlineLevel="0" collapsed="false">
      <c r="B54" s="799" t="n">
        <f aca="false"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99" t="n">
        <f aca="false"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99" t="n">
        <f aca="false"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810" t="n">
        <f aca="false"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810" t="n">
        <f aca="false"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84" t="n">
        <f aca="false"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84" t="n">
        <f aca="false">IF(E54=0,0,(F54-E54)+1)</f>
        <v>0</v>
      </c>
      <c r="I54" s="872" t="n">
        <f aca="false"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72" t="n">
        <f aca="false"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72" t="n">
        <f aca="false">I54+J54</f>
        <v>0</v>
      </c>
      <c r="L54" s="872" t="n">
        <f aca="false">K54*H54</f>
        <v>0</v>
      </c>
    </row>
    <row r="55" customFormat="false" ht="15" hidden="false" customHeight="false" outlineLevel="0" collapsed="false">
      <c r="B55" s="799" t="n">
        <f aca="false"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99" t="n">
        <f aca="false"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99" t="n">
        <f aca="false"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810" t="n">
        <f aca="false"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810" t="n">
        <f aca="false"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84" t="n">
        <f aca="false"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84" t="n">
        <f aca="false">IF(E55=0,0,(F55-E55)+1)</f>
        <v>0</v>
      </c>
      <c r="I55" s="872" t="n">
        <f aca="false"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72" t="n">
        <f aca="false"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72" t="n">
        <f aca="false">I55+J55</f>
        <v>0</v>
      </c>
      <c r="L55" s="872" t="n">
        <f aca="false">K55*H55</f>
        <v>0</v>
      </c>
    </row>
    <row r="56" customFormat="false" ht="15" hidden="false" customHeight="false" outlineLevel="0" collapsed="false">
      <c r="B56" s="799" t="n">
        <f aca="false"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99" t="n">
        <f aca="false"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99" t="n">
        <f aca="false"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810" t="n">
        <f aca="false"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810" t="n">
        <f aca="false"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84" t="n">
        <f aca="false"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84" t="n">
        <f aca="false">IF(E56=0,0,(F56-E56)+1)</f>
        <v>0</v>
      </c>
      <c r="I56" s="872" t="n">
        <f aca="false"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72" t="n">
        <f aca="false"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72" t="n">
        <f aca="false">I56+J56</f>
        <v>0</v>
      </c>
      <c r="L56" s="872" t="n">
        <f aca="false">K56*H56</f>
        <v>0</v>
      </c>
    </row>
    <row r="57" customFormat="false" ht="15" hidden="false" customHeight="false" outlineLevel="0" collapsed="false">
      <c r="B57" s="799" t="n">
        <f aca="false"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99" t="n">
        <f aca="false"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99" t="n">
        <f aca="false"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810" t="n">
        <f aca="false"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810" t="n">
        <f aca="false"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84" t="n">
        <f aca="false"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84" t="n">
        <f aca="false">IF(E57=0,0,(F57-E57)+1)</f>
        <v>0</v>
      </c>
      <c r="I57" s="872" t="n">
        <f aca="false"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72" t="n">
        <f aca="false"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72" t="n">
        <f aca="false">I57+J57</f>
        <v>0</v>
      </c>
      <c r="L57" s="872" t="n">
        <f aca="false">K57*H57</f>
        <v>0</v>
      </c>
    </row>
    <row r="58" customFormat="false" ht="15" hidden="false" customHeight="false" outlineLevel="0" collapsed="false">
      <c r="B58" s="799" t="n">
        <f aca="false"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99" t="n">
        <f aca="false"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99" t="n">
        <f aca="false"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810" t="n">
        <f aca="false"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810" t="n">
        <f aca="false"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84" t="n">
        <f aca="false"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84" t="n">
        <f aca="false">IF(E58=0,0,(F58-E58)+1)</f>
        <v>0</v>
      </c>
      <c r="I58" s="872" t="n">
        <f aca="false"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72" t="n">
        <f aca="false"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72" t="n">
        <f aca="false">I58+J58</f>
        <v>0</v>
      </c>
      <c r="L58" s="872" t="n">
        <f aca="false">K58*H58</f>
        <v>0</v>
      </c>
    </row>
    <row r="59" customFormat="false" ht="15" hidden="false" customHeight="false" outlineLevel="0" collapsed="false">
      <c r="B59" s="799" t="n">
        <f aca="false"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99" t="n">
        <f aca="false"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99" t="n">
        <f aca="false"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810" t="n">
        <f aca="false"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810" t="n">
        <f aca="false"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84" t="n">
        <f aca="false"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84" t="n">
        <f aca="false">IF(E59=0,0,(F59-E59)+1)</f>
        <v>0</v>
      </c>
      <c r="I59" s="872" t="n">
        <f aca="false"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72" t="n">
        <f aca="false"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72" t="n">
        <f aca="false">I59+J59</f>
        <v>0</v>
      </c>
      <c r="L59" s="872" t="n">
        <f aca="false">K59*H59</f>
        <v>0</v>
      </c>
    </row>
    <row r="60" customFormat="false" ht="15" hidden="false" customHeight="false" outlineLevel="0" collapsed="false">
      <c r="B60" s="799" t="n">
        <f aca="false"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99" t="n">
        <f aca="false"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99" t="n">
        <f aca="false"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810" t="n">
        <f aca="false"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810" t="n">
        <f aca="false"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84" t="n">
        <f aca="false"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84" t="n">
        <f aca="false">IF(E60=0,0,(F60-E60)+1)</f>
        <v>0</v>
      </c>
      <c r="I60" s="872" t="n">
        <f aca="false"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72" t="n">
        <f aca="false"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72" t="n">
        <f aca="false">I60+J60</f>
        <v>0</v>
      </c>
      <c r="L60" s="872" t="n">
        <f aca="false">K60*H60</f>
        <v>0</v>
      </c>
    </row>
    <row r="61" customFormat="false" ht="15" hidden="false" customHeight="false" outlineLevel="0" collapsed="false">
      <c r="B61" s="799" t="n">
        <f aca="false"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99" t="n">
        <f aca="false"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99" t="n">
        <f aca="false"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810" t="n">
        <f aca="false"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810" t="n">
        <f aca="false"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84" t="n">
        <f aca="false"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84" t="n">
        <f aca="false">IF(E61=0,0,(F61-E61)+1)</f>
        <v>0</v>
      </c>
      <c r="I61" s="872" t="n">
        <f aca="false"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72" t="n">
        <f aca="false"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72" t="n">
        <f aca="false">I61+J61</f>
        <v>0</v>
      </c>
      <c r="L61" s="872" t="n">
        <f aca="false">K61*H61</f>
        <v>0</v>
      </c>
    </row>
    <row r="62" customFormat="false" ht="15" hidden="false" customHeight="false" outlineLevel="0" collapsed="false">
      <c r="B62" s="799" t="n">
        <f aca="false"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99" t="n">
        <f aca="false"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99" t="n">
        <f aca="false"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810" t="n">
        <f aca="false"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810" t="n">
        <f aca="false"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84" t="n">
        <f aca="false"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84" t="n">
        <f aca="false">IF(E62=0,0,(F62-E62)+1)</f>
        <v>0</v>
      </c>
      <c r="I62" s="872" t="n">
        <f aca="false"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72" t="n">
        <f aca="false"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72" t="n">
        <f aca="false">I62+J62</f>
        <v>0</v>
      </c>
      <c r="L62" s="872" t="n">
        <f aca="false">K62*H62</f>
        <v>0</v>
      </c>
    </row>
    <row r="63" customFormat="false" ht="15" hidden="false" customHeight="false" outlineLevel="0" collapsed="false">
      <c r="B63" s="799" t="n">
        <f aca="false"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99" t="n">
        <f aca="false"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99" t="n">
        <f aca="false"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810" t="n">
        <f aca="false"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810" t="n">
        <f aca="false"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84" t="n">
        <f aca="false"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84" t="n">
        <f aca="false">IF(E63=0,0,(F63-E63)+1)</f>
        <v>0</v>
      </c>
      <c r="I63" s="872" t="n">
        <f aca="false"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72" t="n">
        <f aca="false"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72" t="n">
        <f aca="false">I63+J63</f>
        <v>0</v>
      </c>
      <c r="L63" s="872" t="n">
        <f aca="false">K63*H63</f>
        <v>0</v>
      </c>
    </row>
    <row r="64" customFormat="false" ht="15" hidden="false" customHeight="false" outlineLevel="0" collapsed="false">
      <c r="B64" s="799" t="n">
        <f aca="false"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99" t="n">
        <f aca="false"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99" t="n">
        <f aca="false"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810" t="n">
        <f aca="false"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810" t="n">
        <f aca="false"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84" t="n">
        <f aca="false"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84" t="n">
        <f aca="false">IF(E64=0,0,(F64-E64)+1)</f>
        <v>0</v>
      </c>
      <c r="I64" s="872" t="n">
        <f aca="false"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72" t="n">
        <f aca="false"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72" t="n">
        <f aca="false">I64+J64</f>
        <v>0</v>
      </c>
      <c r="L64" s="872" t="n">
        <f aca="false">K64*H64</f>
        <v>0</v>
      </c>
    </row>
    <row r="65" customFormat="false" ht="15" hidden="false" customHeight="false" outlineLevel="0" collapsed="false">
      <c r="B65" s="790" t="s">
        <v>287</v>
      </c>
      <c r="C65" s="790"/>
      <c r="D65" s="790" t="s">
        <v>288</v>
      </c>
      <c r="E65" s="813" t="n">
        <f aca="false">IF(H65=0,0,AVERAGEIF(I50:I64,"&lt;&gt;0"))</f>
        <v>571</v>
      </c>
      <c r="F65" s="802"/>
      <c r="G65" s="790"/>
      <c r="H65" s="814" t="n">
        <f aca="false">(G50*H50)+(G51*H51)+(G52*H52)+(G53*H53)+(G54*H54)+(G55*H55)+(G56*H56)+(G57*H57)+(G58*H58)+(G59*H59)+(G60*H60)+(G61*H61)+(G62*H62)+(G63*H63)+(G64*H64)</f>
        <v>250</v>
      </c>
      <c r="I65" s="790" t="s">
        <v>289</v>
      </c>
      <c r="J65" s="790"/>
      <c r="K65" s="790"/>
      <c r="L65" s="873" t="n">
        <f aca="false">SUM(L50:L64)</f>
        <v>3140.5</v>
      </c>
    </row>
    <row r="66" customFormat="false" ht="27.75" hidden="false" customHeight="true" outlineLevel="0" collapsed="false">
      <c r="B66" s="793" t="s">
        <v>317</v>
      </c>
      <c r="C66" s="867"/>
      <c r="D66" s="794" t="n">
        <f aca="false"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794"/>
      <c r="F66" s="794"/>
      <c r="G66" s="794"/>
      <c r="H66" s="794"/>
      <c r="I66" s="794"/>
      <c r="J66" s="794"/>
      <c r="K66" s="794"/>
      <c r="L66" s="794"/>
    </row>
    <row r="67" customFormat="false" ht="7.5" hidden="false" customHeight="true" outlineLevel="0" collapsed="false">
      <c r="B67" s="795"/>
      <c r="C67" s="795"/>
      <c r="D67" s="795"/>
      <c r="E67" s="795"/>
      <c r="F67" s="795"/>
      <c r="G67" s="795"/>
      <c r="H67" s="795"/>
      <c r="I67" s="795"/>
      <c r="J67" s="795"/>
      <c r="K67" s="795"/>
      <c r="L67" s="795"/>
    </row>
    <row r="68" customFormat="false" ht="15" hidden="false" customHeight="false" outlineLevel="0" collapsed="false">
      <c r="B68" s="815"/>
      <c r="C68" s="815"/>
      <c r="D68" s="764"/>
      <c r="E68" s="767"/>
      <c r="F68" s="767"/>
      <c r="G68" s="764"/>
      <c r="H68" s="767"/>
      <c r="I68" s="767"/>
      <c r="J68" s="767"/>
      <c r="K68" s="767"/>
      <c r="L68" s="764"/>
    </row>
    <row r="69" customFormat="false" ht="15" hidden="false" customHeight="false" outlineLevel="0" collapsed="false">
      <c r="B69" s="764"/>
      <c r="C69" s="764"/>
      <c r="D69" s="759"/>
      <c r="E69" s="766"/>
      <c r="F69" s="766"/>
      <c r="G69" s="766"/>
      <c r="H69" s="767"/>
      <c r="I69" s="768"/>
      <c r="J69" s="764"/>
      <c r="K69" s="764"/>
      <c r="L69" s="764"/>
    </row>
    <row r="70" customFormat="false" ht="15" hidden="false" customHeight="false" outlineLevel="0" collapsed="false">
      <c r="B70" s="821" t="s">
        <v>295</v>
      </c>
      <c r="C70" s="821"/>
      <c r="D70" s="821"/>
      <c r="E70" s="822"/>
      <c r="F70" s="822"/>
      <c r="G70" s="822"/>
      <c r="H70" s="822"/>
      <c r="I70" s="822"/>
      <c r="J70" s="822"/>
      <c r="K70" s="823" t="s">
        <v>296</v>
      </c>
      <c r="L70" s="824" t="s">
        <v>152</v>
      </c>
    </row>
    <row r="71" customFormat="false" ht="15" hidden="false" customHeight="false" outlineLevel="0" collapsed="false">
      <c r="B71" s="825" t="s">
        <v>297</v>
      </c>
      <c r="C71" s="825"/>
      <c r="D71" s="825"/>
      <c r="E71" s="825"/>
      <c r="F71" s="826" t="s">
        <v>298</v>
      </c>
      <c r="G71" s="826"/>
      <c r="H71" s="826"/>
      <c r="I71" s="827" t="s">
        <v>179</v>
      </c>
      <c r="J71" s="827"/>
      <c r="K71" s="827" t="s">
        <v>299</v>
      </c>
      <c r="L71" s="827"/>
    </row>
    <row r="72" customFormat="false" ht="15" hidden="false" customHeight="false" outlineLevel="0" collapsed="false">
      <c r="B72" s="828" t="s">
        <v>229</v>
      </c>
      <c r="C72" s="828"/>
      <c r="D72" s="828"/>
      <c r="E72" s="828"/>
      <c r="F72" s="829" t="s">
        <v>300</v>
      </c>
      <c r="G72" s="830"/>
      <c r="H72" s="831" t="n">
        <f aca="false">IF(H23=0,0,H23)</f>
        <v>183</v>
      </c>
      <c r="I72" s="874" t="n">
        <f aca="false">IF(E23=0,0,E23)</f>
        <v>619.45</v>
      </c>
      <c r="J72" s="874"/>
      <c r="K72" s="875" t="n">
        <f aca="false">IF(L23=0,0,L23)</f>
        <v>113696.7</v>
      </c>
      <c r="L72" s="875"/>
    </row>
    <row r="73" customFormat="false" ht="15" hidden="false" customHeight="false" outlineLevel="0" collapsed="false">
      <c r="B73" s="834" t="s">
        <v>251</v>
      </c>
      <c r="C73" s="834"/>
      <c r="D73" s="834"/>
      <c r="E73" s="834"/>
      <c r="F73" s="834" t="s">
        <v>196</v>
      </c>
      <c r="G73" s="834"/>
      <c r="H73" s="876" t="n">
        <f aca="false">IF(H44=0,0,H44)</f>
        <v>240</v>
      </c>
      <c r="I73" s="877" t="n">
        <f aca="false">IF(E44=0,0,E44)</f>
        <v>577</v>
      </c>
      <c r="J73" s="877"/>
      <c r="K73" s="875" t="n">
        <f aca="false">IF(L44=0,0,L44)</f>
        <v>180024</v>
      </c>
      <c r="L73" s="875"/>
    </row>
    <row r="74" customFormat="false" ht="15" hidden="false" customHeight="false" outlineLevel="0" collapsed="false">
      <c r="B74" s="837" t="s">
        <v>301</v>
      </c>
      <c r="C74" s="837"/>
      <c r="D74" s="837"/>
      <c r="E74" s="837"/>
      <c r="F74" s="837" t="s">
        <v>302</v>
      </c>
      <c r="G74" s="838"/>
      <c r="H74" s="878" t="n">
        <f aca="false">IF(H65=0,0,H65)</f>
        <v>250</v>
      </c>
      <c r="I74" s="879" t="n">
        <f aca="false">IF(E65=0,0,E65)</f>
        <v>571</v>
      </c>
      <c r="J74" s="879"/>
      <c r="K74" s="875" t="n">
        <f aca="false">IF(L65=0,0,L65)</f>
        <v>3140.5</v>
      </c>
      <c r="L74" s="875"/>
    </row>
    <row r="75" customFormat="false" ht="15" hidden="false" customHeight="false" outlineLevel="0" collapsed="false">
      <c r="B75" s="842" t="s">
        <v>304</v>
      </c>
      <c r="C75" s="842"/>
      <c r="D75" s="843" t="n">
        <v>0.07</v>
      </c>
      <c r="E75" s="844" t="s">
        <v>305</v>
      </c>
      <c r="F75" s="844"/>
      <c r="G75" s="844"/>
      <c r="H75" s="845" t="n">
        <v>0.1</v>
      </c>
      <c r="I75" s="844" t="s">
        <v>306</v>
      </c>
      <c r="J75" s="844"/>
      <c r="K75" s="844" t="s">
        <v>307</v>
      </c>
      <c r="L75" s="844"/>
    </row>
    <row r="76" customFormat="false" ht="15" hidden="false" customHeight="false" outlineLevel="0" collapsed="false">
      <c r="B76" s="880" t="n">
        <f aca="false">(K72+K73+K74)*D75</f>
        <v>20780.284</v>
      </c>
      <c r="C76" s="880"/>
      <c r="D76" s="880"/>
      <c r="E76" s="880" t="n">
        <f aca="false">(K72+K73+K74+B76)*H75</f>
        <v>31764.1484</v>
      </c>
      <c r="F76" s="880"/>
      <c r="G76" s="880"/>
      <c r="H76" s="880"/>
      <c r="I76" s="880" t="n">
        <v>1</v>
      </c>
      <c r="J76" s="880"/>
      <c r="K76" s="881" t="n">
        <f aca="false">(K72+K73+K74+B76+E76)*I76</f>
        <v>349405.6324</v>
      </c>
      <c r="L76" s="881"/>
    </row>
    <row r="77" customFormat="false" ht="15" hidden="false" customHeight="false" outlineLevel="0" collapsed="false">
      <c r="B77" s="821"/>
      <c r="C77" s="821"/>
      <c r="D77" s="821"/>
      <c r="E77" s="822"/>
      <c r="F77" s="822"/>
      <c r="G77" s="822"/>
      <c r="H77" s="822"/>
      <c r="I77" s="822"/>
      <c r="J77" s="822"/>
      <c r="K77" s="848"/>
      <c r="L77" s="848"/>
    </row>
    <row r="78" customFormat="false" ht="0.75" hidden="false" customHeight="true" outlineLevel="0" collapsed="false">
      <c r="B78" s="849"/>
      <c r="C78" s="849"/>
      <c r="D78" s="849"/>
      <c r="E78" s="849"/>
      <c r="F78" s="849"/>
      <c r="G78" s="771"/>
      <c r="H78" s="771"/>
      <c r="L78" s="882"/>
    </row>
    <row r="79" customFormat="false" ht="15" hidden="false" customHeight="false" outlineLevel="0" collapsed="false">
      <c r="B79" s="883"/>
      <c r="C79" s="883"/>
      <c r="D79" s="883"/>
      <c r="E79" s="883"/>
      <c r="F79" s="883"/>
      <c r="G79" s="883"/>
      <c r="H79" s="883"/>
      <c r="I79" s="883"/>
      <c r="J79" s="884" t="s">
        <v>319</v>
      </c>
      <c r="K79" s="885"/>
      <c r="L79" s="886"/>
    </row>
    <row r="80" customFormat="false" ht="52.5" hidden="false" customHeight="true" outlineLevel="0" collapsed="false">
      <c r="B80" s="883" t="s">
        <v>308</v>
      </c>
      <c r="C80" s="883"/>
      <c r="D80" s="883"/>
      <c r="E80" s="883"/>
      <c r="F80" s="883"/>
      <c r="G80" s="883"/>
      <c r="H80" s="883"/>
      <c r="I80" s="883"/>
      <c r="J80" s="883" t="s">
        <v>309</v>
      </c>
      <c r="K80" s="883"/>
      <c r="L80" s="883"/>
    </row>
    <row r="81" customFormat="false" ht="15" hidden="false" customHeight="true" outlineLevel="0" collapsed="false">
      <c r="B81" s="887" t="s">
        <v>310</v>
      </c>
      <c r="C81" s="887"/>
      <c r="D81" s="887"/>
      <c r="E81" s="887"/>
      <c r="F81" s="887"/>
      <c r="G81" s="887"/>
      <c r="H81" s="765"/>
      <c r="I81" s="744"/>
      <c r="J81" s="887" t="s">
        <v>311</v>
      </c>
      <c r="K81" s="887"/>
      <c r="L81" s="887"/>
    </row>
    <row r="82" customFormat="false" ht="15" hidden="false" customHeight="true" outlineLevel="0" collapsed="false">
      <c r="B82" s="755"/>
      <c r="C82" s="755"/>
      <c r="D82" s="756"/>
      <c r="E82" s="3"/>
      <c r="F82" s="3"/>
      <c r="G82" s="3"/>
      <c r="H82" s="757"/>
      <c r="I82" s="757"/>
      <c r="J82" s="758"/>
      <c r="K82" s="758"/>
      <c r="L82" s="758"/>
    </row>
    <row r="83" customFormat="false" ht="15" hidden="false" customHeight="false" outlineLevel="0" collapsed="false">
      <c r="B83" s="755"/>
      <c r="C83" s="755"/>
      <c r="D83" s="3"/>
      <c r="E83" s="759" t="s">
        <v>268</v>
      </c>
      <c r="F83" s="760"/>
      <c r="G83" s="760"/>
      <c r="H83" s="761"/>
      <c r="I83" s="762" t="s">
        <v>269</v>
      </c>
      <c r="J83" s="763"/>
      <c r="K83" s="763"/>
      <c r="L83" s="764"/>
    </row>
    <row r="84" customFormat="false" ht="15" hidden="false" customHeight="true" outlineLevel="0" collapsed="false">
      <c r="B84" s="765"/>
      <c r="C84" s="765"/>
      <c r="D84" s="3"/>
      <c r="E84" s="759" t="s">
        <v>270</v>
      </c>
      <c r="F84" s="766"/>
      <c r="G84" s="766"/>
      <c r="H84" s="767"/>
      <c r="I84" s="768" t="s">
        <v>320</v>
      </c>
      <c r="J84" s="764"/>
      <c r="K84" s="764"/>
      <c r="L84" s="765"/>
    </row>
    <row r="85" customFormat="false" ht="15" hidden="false" customHeight="true" outlineLevel="0" collapsed="false">
      <c r="B85" s="769"/>
      <c r="C85" s="769"/>
      <c r="D85" s="769"/>
      <c r="E85" s="3"/>
      <c r="F85" s="3"/>
      <c r="G85" s="3"/>
      <c r="H85" s="769"/>
      <c r="I85" s="769"/>
      <c r="J85" s="769"/>
      <c r="K85" s="769"/>
      <c r="L85" s="769"/>
    </row>
    <row r="86" customFormat="false" ht="9" hidden="false" customHeight="true" outlineLevel="0" collapsed="false">
      <c r="B86" s="888"/>
      <c r="C86" s="888"/>
      <c r="D86" s="888"/>
      <c r="E86" s="888"/>
      <c r="F86" s="888"/>
      <c r="G86" s="888"/>
      <c r="H86" s="888"/>
      <c r="I86" s="888"/>
      <c r="J86" s="888"/>
      <c r="K86" s="888"/>
      <c r="L86" s="888"/>
      <c r="AU86" s="861"/>
      <c r="AV86" s="861"/>
      <c r="AW86" s="861"/>
      <c r="AX86" s="861"/>
      <c r="AY86" s="861"/>
      <c r="AZ86" s="861"/>
      <c r="BA86" s="861"/>
      <c r="BB86" s="861"/>
      <c r="BC86" s="861"/>
      <c r="BD86" s="861"/>
      <c r="BE86" s="861"/>
      <c r="BF86" s="861"/>
      <c r="BG86" s="861"/>
      <c r="BH86" s="861"/>
      <c r="BI86" s="861"/>
      <c r="BJ86" s="861"/>
    </row>
    <row r="87" customFormat="false" ht="27" hidden="false" customHeight="true" outlineLevel="0" collapsed="false">
      <c r="B87" s="888"/>
      <c r="C87" s="888"/>
      <c r="D87" s="889"/>
      <c r="E87" s="888"/>
      <c r="F87" s="889"/>
      <c r="G87" s="889"/>
      <c r="H87" s="889"/>
      <c r="I87" s="889"/>
      <c r="J87" s="888"/>
      <c r="K87" s="888"/>
      <c r="L87" s="890"/>
      <c r="M87" s="891"/>
      <c r="N87" s="891"/>
      <c r="O87" s="891"/>
      <c r="P87" s="891"/>
    </row>
    <row r="88" customFormat="false" ht="9" hidden="false" customHeight="true" outlineLevel="0" collapsed="false">
      <c r="B88" s="888"/>
      <c r="C88" s="888"/>
      <c r="D88" s="888"/>
      <c r="E88" s="888"/>
      <c r="F88" s="888"/>
      <c r="G88" s="888"/>
      <c r="H88" s="888"/>
      <c r="I88" s="888"/>
      <c r="J88" s="888"/>
      <c r="K88" s="888"/>
      <c r="L88" s="888"/>
    </row>
    <row r="89" customFormat="false" ht="18" hidden="false" customHeight="true" outlineLevel="0" collapsed="false">
      <c r="B89" s="808"/>
      <c r="C89" s="808"/>
      <c r="D89" s="809" t="s">
        <v>71</v>
      </c>
      <c r="E89" s="809"/>
      <c r="F89" s="809"/>
      <c r="G89" s="809"/>
      <c r="H89" s="809"/>
      <c r="I89" s="809"/>
      <c r="J89" s="809"/>
      <c r="K89" s="809"/>
      <c r="L89" s="808"/>
    </row>
    <row r="90" customFormat="false" ht="21" hidden="false" customHeight="true" outlineLevel="0" collapsed="false">
      <c r="B90" s="796" t="s">
        <v>99</v>
      </c>
      <c r="C90" s="796" t="s">
        <v>210</v>
      </c>
      <c r="D90" s="796" t="s">
        <v>290</v>
      </c>
      <c r="E90" s="796" t="s">
        <v>291</v>
      </c>
      <c r="F90" s="796" t="s">
        <v>275</v>
      </c>
      <c r="G90" s="796" t="s">
        <v>292</v>
      </c>
      <c r="H90" s="796" t="s">
        <v>232</v>
      </c>
      <c r="I90" s="796" t="s">
        <v>253</v>
      </c>
      <c r="J90" s="796" t="s">
        <v>277</v>
      </c>
      <c r="K90" s="796" t="s">
        <v>293</v>
      </c>
      <c r="L90" s="796" t="s">
        <v>76</v>
      </c>
    </row>
    <row r="91" customFormat="false" ht="15" hidden="false" customHeight="false" outlineLevel="0" collapsed="false">
      <c r="B91" s="816" t="str">
        <f aca="false"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Gelo</v>
      </c>
      <c r="C91" s="816" t="str">
        <f aca="false"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Por Hora</v>
      </c>
      <c r="D91" s="816" t="str">
        <f aca="false"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Kilo</v>
      </c>
      <c r="E91" s="817" t="n">
        <f aca="false"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45013</v>
      </c>
      <c r="F91" s="816" t="n">
        <f aca="false"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70</v>
      </c>
      <c r="G91" s="816" t="str">
        <f aca="false"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trdstrd</v>
      </c>
      <c r="H91" s="816" t="n">
        <f aca="false"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3</v>
      </c>
      <c r="I91" s="892" t="n">
        <f aca="false"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13</v>
      </c>
      <c r="J91" s="892" t="n">
        <f aca="false"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3.9</v>
      </c>
      <c r="K91" s="892" t="n">
        <f aca="false">I91+J91</f>
        <v>16.9</v>
      </c>
      <c r="L91" s="892" t="n">
        <f aca="false">K91*F91*H91</f>
        <v>3549</v>
      </c>
    </row>
    <row r="92" customFormat="false" ht="15" hidden="false" customHeight="false" outlineLevel="0" collapsed="false">
      <c r="B92" s="816" t="n">
        <f aca="false"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816" t="n">
        <f aca="false"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816" t="n">
        <f aca="false"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817" t="n">
        <f aca="false"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816" t="n">
        <f aca="false"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816" t="n">
        <f aca="false"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816" t="n">
        <f aca="false"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92" t="n">
        <f aca="false"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92" t="n">
        <f aca="false"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92" t="n">
        <f aca="false">I92+J92</f>
        <v>0</v>
      </c>
      <c r="L92" s="892" t="n">
        <f aca="false">K92*F92*H92</f>
        <v>0</v>
      </c>
    </row>
    <row r="93" customFormat="false" ht="15" hidden="false" customHeight="false" outlineLevel="0" collapsed="false">
      <c r="B93" s="816" t="n">
        <f aca="false"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816" t="n">
        <f aca="false"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816" t="n">
        <f aca="false"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817" t="n">
        <f aca="false"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816" t="n">
        <f aca="false"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816" t="n">
        <f aca="false"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816" t="n">
        <f aca="false"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92" t="n">
        <f aca="false"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92" t="n">
        <f aca="false"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92" t="n">
        <f aca="false">I93+J93</f>
        <v>0</v>
      </c>
      <c r="L93" s="892" t="n">
        <f aca="false">K93*F93*H93</f>
        <v>0</v>
      </c>
    </row>
    <row r="94" customFormat="false" ht="15" hidden="false" customHeight="false" outlineLevel="0" collapsed="false">
      <c r="B94" s="816" t="n">
        <f aca="false"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816" t="n">
        <f aca="false"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816" t="n">
        <f aca="false"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817" t="n">
        <f aca="false"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816" t="n">
        <f aca="false"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816" t="n">
        <f aca="false"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816" t="n">
        <f aca="false"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92" t="n">
        <f aca="false"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92" t="n">
        <f aca="false"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92" t="n">
        <f aca="false">I94+J94</f>
        <v>0</v>
      </c>
      <c r="L94" s="892" t="n">
        <f aca="false">K94*F94*H94</f>
        <v>0</v>
      </c>
    </row>
    <row r="95" customFormat="false" ht="15" hidden="false" customHeight="false" outlineLevel="0" collapsed="false">
      <c r="B95" s="816" t="n">
        <f aca="false"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816" t="n">
        <f aca="false"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816" t="n">
        <f aca="false"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817" t="n">
        <f aca="false"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816" t="n">
        <f aca="false"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816" t="n">
        <f aca="false"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816" t="n">
        <f aca="false"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92" t="n">
        <f aca="false"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92" t="n">
        <f aca="false"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92" t="n">
        <f aca="false">I95+J95</f>
        <v>0</v>
      </c>
      <c r="L95" s="892" t="n">
        <f aca="false">K95*F95*H95</f>
        <v>0</v>
      </c>
    </row>
    <row r="96" customFormat="false" ht="15" hidden="false" customHeight="false" outlineLevel="0" collapsed="false">
      <c r="B96" s="816" t="n">
        <f aca="false"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816" t="n">
        <f aca="false"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816" t="n">
        <f aca="false"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817" t="n">
        <f aca="false"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816" t="n">
        <f aca="false"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816" t="n">
        <f aca="false"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816" t="n">
        <f aca="false"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92" t="n">
        <f aca="false"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92" t="n">
        <f aca="false"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92" t="n">
        <f aca="false">I96+J96</f>
        <v>0</v>
      </c>
      <c r="L96" s="892" t="n">
        <f aca="false">K96*F96*H96</f>
        <v>0</v>
      </c>
    </row>
    <row r="97" customFormat="false" ht="15" hidden="false" customHeight="false" outlineLevel="0" collapsed="false">
      <c r="B97" s="816" t="n">
        <f aca="false"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816" t="n">
        <f aca="false"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816" t="n">
        <f aca="false"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817" t="n">
        <f aca="false"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816" t="n">
        <f aca="false"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816" t="n">
        <f aca="false"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816" t="n">
        <f aca="false"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92" t="n">
        <f aca="false"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92" t="n">
        <f aca="false"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92" t="n">
        <f aca="false">I97+J97</f>
        <v>0</v>
      </c>
      <c r="L97" s="892" t="n">
        <f aca="false">K97*F97*H97</f>
        <v>0</v>
      </c>
    </row>
    <row r="98" customFormat="false" ht="15" hidden="false" customHeight="false" outlineLevel="0" collapsed="false">
      <c r="B98" s="816" t="n">
        <f aca="false"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816" t="n">
        <f aca="false"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816" t="n">
        <f aca="false"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817" t="n">
        <f aca="false"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816" t="n">
        <f aca="false"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816" t="n">
        <f aca="false"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816" t="n">
        <f aca="false"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92" t="n">
        <f aca="false"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92" t="n">
        <f aca="false"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92" t="n">
        <f aca="false">I98+J98</f>
        <v>0</v>
      </c>
      <c r="L98" s="892" t="n">
        <f aca="false">K98*F98*H98</f>
        <v>0</v>
      </c>
    </row>
    <row r="99" customFormat="false" ht="15" hidden="false" customHeight="false" outlineLevel="0" collapsed="false">
      <c r="B99" s="816" t="n">
        <f aca="false"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816" t="n">
        <f aca="false"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816" t="n">
        <f aca="false"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817" t="n">
        <f aca="false"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816" t="n">
        <f aca="false"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816" t="n">
        <f aca="false"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816" t="n">
        <f aca="false"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92" t="n">
        <f aca="false"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92" t="n">
        <f aca="false"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92" t="n">
        <f aca="false">I99+J99</f>
        <v>0</v>
      </c>
      <c r="L99" s="892" t="n">
        <f aca="false">K99*F99*H99</f>
        <v>0</v>
      </c>
    </row>
    <row r="100" customFormat="false" ht="15" hidden="false" customHeight="false" outlineLevel="0" collapsed="false">
      <c r="B100" s="816" t="n">
        <f aca="false"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816" t="n">
        <f aca="false"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816" t="n">
        <f aca="false"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817" t="n">
        <f aca="false"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816" t="n">
        <f aca="false"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816" t="n">
        <f aca="false"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816" t="n">
        <f aca="false"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92" t="n">
        <f aca="false"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92" t="n">
        <f aca="false"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92" t="n">
        <f aca="false">I100+J100</f>
        <v>0</v>
      </c>
      <c r="L100" s="892" t="n">
        <f aca="false">K100*F100*H100</f>
        <v>0</v>
      </c>
    </row>
    <row r="101" customFormat="false" ht="15" hidden="false" customHeight="false" outlineLevel="0" collapsed="false">
      <c r="B101" s="816" t="n">
        <f aca="false"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816" t="n">
        <f aca="false"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816" t="n">
        <f aca="false"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817" t="n">
        <f aca="false"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816" t="n">
        <f aca="false"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816" t="n">
        <f aca="false"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816" t="n">
        <f aca="false"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92" t="n">
        <f aca="false"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92" t="n">
        <f aca="false"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92" t="n">
        <f aca="false">I101+J101</f>
        <v>0</v>
      </c>
      <c r="L101" s="892" t="n">
        <f aca="false">K101*F101*H101</f>
        <v>0</v>
      </c>
    </row>
    <row r="102" customFormat="false" ht="15" hidden="false" customHeight="false" outlineLevel="0" collapsed="false">
      <c r="B102" s="816" t="n">
        <f aca="false"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816" t="n">
        <f aca="false"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816" t="n">
        <f aca="false"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817" t="n">
        <f aca="false"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816" t="n">
        <f aca="false"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816" t="n">
        <f aca="false"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816" t="n">
        <f aca="false"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92" t="n">
        <f aca="false"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92" t="n">
        <f aca="false"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92" t="n">
        <f aca="false">I102+J102</f>
        <v>0</v>
      </c>
      <c r="L102" s="892" t="n">
        <f aca="false">K102*F102*H102</f>
        <v>0</v>
      </c>
    </row>
    <row r="103" customFormat="false" ht="15" hidden="false" customHeight="false" outlineLevel="0" collapsed="false">
      <c r="B103" s="816" t="n">
        <f aca="false"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816" t="n">
        <f aca="false"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816" t="n">
        <f aca="false"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817" t="n">
        <f aca="false"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816" t="n">
        <f aca="false"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816" t="n">
        <f aca="false"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816" t="n">
        <f aca="false"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92" t="n">
        <f aca="false"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92" t="n">
        <f aca="false"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92" t="n">
        <f aca="false">I103+J103</f>
        <v>0</v>
      </c>
      <c r="L103" s="892" t="n">
        <f aca="false">K103*F103*H103</f>
        <v>0</v>
      </c>
    </row>
    <row r="104" customFormat="false" ht="15" hidden="false" customHeight="false" outlineLevel="0" collapsed="false">
      <c r="B104" s="816" t="n">
        <f aca="false"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816" t="n">
        <f aca="false"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816" t="n">
        <f aca="false"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817" t="n">
        <f aca="false"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816" t="n">
        <f aca="false"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816" t="n">
        <f aca="false"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816" t="n">
        <f aca="false"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92" t="n">
        <f aca="false"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92" t="n">
        <f aca="false"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92" t="n">
        <f aca="false">I104+J104</f>
        <v>0</v>
      </c>
      <c r="L104" s="892" t="n">
        <f aca="false">K104*F104*H104</f>
        <v>0</v>
      </c>
    </row>
    <row r="105" customFormat="false" ht="15" hidden="false" customHeight="false" outlineLevel="0" collapsed="false">
      <c r="B105" s="816" t="n">
        <f aca="false"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816" t="n">
        <f aca="false"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816" t="n">
        <f aca="false"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817" t="n">
        <f aca="false"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816" t="n">
        <f aca="false"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816" t="n">
        <f aca="false"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816" t="n">
        <f aca="false"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92" t="n">
        <f aca="false"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92" t="n">
        <f aca="false"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92" t="n">
        <f aca="false">I105+J105</f>
        <v>0</v>
      </c>
      <c r="L105" s="892" t="n">
        <f aca="false">K105*F105*H105</f>
        <v>0</v>
      </c>
    </row>
    <row r="106" customFormat="false" ht="15" hidden="false" customHeight="false" outlineLevel="0" collapsed="false">
      <c r="B106" s="790" t="s">
        <v>294</v>
      </c>
      <c r="C106" s="790"/>
      <c r="D106" s="871" t="n">
        <f aca="false">IF(H65=0,0,AVERAGEIF(I91:I105,"&lt;&gt;0"))</f>
        <v>13</v>
      </c>
      <c r="E106" s="871"/>
      <c r="F106" s="871"/>
      <c r="G106" s="893" t="n">
        <f aca="false">(F91*H91)+(F92*H92)+(F93*H93)+(F94*H94)+(F95*H95)+(F96*H96)+(F97*H97)+(F98*H98)+(F99*H99)+(F100*H100)+(F101*H101)+(F102*H102)+(F103*H103)+(F104*H104)+(F105*H105)</f>
        <v>210</v>
      </c>
      <c r="H106" s="871"/>
      <c r="I106" s="894" t="n">
        <f aca="false">SUM(I91:I105)</f>
        <v>13</v>
      </c>
      <c r="J106" s="871"/>
      <c r="K106" s="894" t="n">
        <f aca="false">SUM(K91:K105)</f>
        <v>16.9</v>
      </c>
      <c r="L106" s="894" t="n">
        <f aca="false">SUM(L91:L105)</f>
        <v>3549</v>
      </c>
    </row>
    <row r="107" customFormat="false" ht="30" hidden="false" customHeight="true" outlineLevel="0" collapsed="false">
      <c r="B107" s="793" t="s">
        <v>317</v>
      </c>
      <c r="C107" s="867"/>
      <c r="D107" s="794" t="n">
        <f aca="false"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794"/>
      <c r="F107" s="794"/>
      <c r="G107" s="794"/>
      <c r="H107" s="794"/>
      <c r="I107" s="794"/>
      <c r="J107" s="794"/>
      <c r="K107" s="794"/>
      <c r="L107" s="794"/>
    </row>
    <row r="108" customFormat="false" ht="15" hidden="false" customHeight="false" outlineLevel="0" collapsed="false"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</row>
    <row r="109" customFormat="false" ht="15" hidden="false" customHeight="false" outlineLevel="0" collapsed="false"/>
  </sheetData>
  <mergeCells count="58">
    <mergeCell ref="L1:L3"/>
    <mergeCell ref="D2:K2"/>
    <mergeCell ref="G3:H3"/>
    <mergeCell ref="B4:L4"/>
    <mergeCell ref="D6:K6"/>
    <mergeCell ref="B23:D23"/>
    <mergeCell ref="D24:L24"/>
    <mergeCell ref="B25:L25"/>
    <mergeCell ref="D27:K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D45:L45"/>
    <mergeCell ref="B46:L46"/>
    <mergeCell ref="D48:K48"/>
    <mergeCell ref="D66:L66"/>
    <mergeCell ref="B67:L67"/>
    <mergeCell ref="B70:D70"/>
    <mergeCell ref="B71:E71"/>
    <mergeCell ref="F71:H71"/>
    <mergeCell ref="I71:J71"/>
    <mergeCell ref="K71:L71"/>
    <mergeCell ref="B72:E72"/>
    <mergeCell ref="I72:J72"/>
    <mergeCell ref="K72:L72"/>
    <mergeCell ref="B73:E73"/>
    <mergeCell ref="F73:G73"/>
    <mergeCell ref="I73:J73"/>
    <mergeCell ref="K73:L73"/>
    <mergeCell ref="B74:E74"/>
    <mergeCell ref="I74:J74"/>
    <mergeCell ref="K74:L74"/>
    <mergeCell ref="E75:G75"/>
    <mergeCell ref="I75:J75"/>
    <mergeCell ref="K75:L75"/>
    <mergeCell ref="B76:D76"/>
    <mergeCell ref="E76:H76"/>
    <mergeCell ref="I76:J76"/>
    <mergeCell ref="K76:L76"/>
    <mergeCell ref="B77:D77"/>
    <mergeCell ref="B81:G81"/>
    <mergeCell ref="J81:L81"/>
    <mergeCell ref="D89:K89"/>
    <mergeCell ref="D107:L107"/>
    <mergeCell ref="B108:L108"/>
  </mergeCells>
  <conditionalFormatting sqref="B8:L22">
    <cfRule type="beginsWith" priority="2" operator="beginsWith" aboveAverage="0" equalAverage="0" bottom="0" percent="0" rank="0" text="0" dxfId="237">
      <formula>LEFT(B8,LEN("0"))="0"</formula>
    </cfRule>
  </conditionalFormatting>
  <conditionalFormatting sqref="E29:L43 B29:C43">
    <cfRule type="beginsWith" priority="3" operator="beginsWith" aboveAverage="0" equalAverage="0" bottom="0" percent="0" rank="0" text="0" dxfId="23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91:L105">
    <cfRule type="beginsWith" priority="5" operator="beginsWith" aboveAverage="0" equalAverage="0" bottom="0" percent="0" rank="0" text="0" dxfId="239">
      <formula>LEFT(B91,LEN("0"))="0"</formula>
    </cfRule>
    <cfRule type="beginsWith" priority="6" operator="beginsWith" aboveAverage="0" equalAverage="0" bottom="0" percent="0" rank="0" text="0" dxfId="27">
      <formula>LEFT(B91,LEN("0"))="0"</formula>
    </cfRule>
  </conditionalFormatting>
  <conditionalFormatting sqref="D24:L24">
    <cfRule type="cellIs" priority="7" operator="equal" aboveAverage="0" equalAverage="0" bottom="0" percent="0" rank="0" text="" dxfId="240">
      <formula>0</formula>
    </cfRule>
  </conditionalFormatting>
  <conditionalFormatting sqref="D45:L45">
    <cfRule type="cellIs" priority="8" operator="equal" aboveAverage="0" equalAverage="0" bottom="0" percent="0" rank="0" text="" dxfId="241">
      <formula>0</formula>
    </cfRule>
  </conditionalFormatting>
  <conditionalFormatting sqref="D66:L66">
    <cfRule type="cellIs" priority="9" operator="equal" aboveAverage="0" equalAverage="0" bottom="0" percent="0" rank="0" text="" dxfId="242">
      <formula>0</formula>
    </cfRule>
  </conditionalFormatting>
  <conditionalFormatting sqref="D107:L107">
    <cfRule type="cellIs" priority="10" operator="equal" aboveAverage="0" equalAverage="0" bottom="0" percent="0" rank="0" text="" dxfId="243">
      <formula>0</formula>
    </cfRule>
  </conditionalFormatting>
  <conditionalFormatting sqref="D2:K2">
    <cfRule type="cellIs" priority="11" operator="equal" aboveAverage="0" equalAverage="0" bottom="0" percent="0" rank="0" text="" dxfId="244">
      <formula>0</formula>
    </cfRule>
  </conditionalFormatting>
  <conditionalFormatting sqref="B4:L4">
    <cfRule type="cellIs" priority="12" operator="equal" aboveAverage="0" equalAverage="0" bottom="0" percent="0" rank="0" text="" dxfId="245">
      <formula>0</formula>
    </cfRule>
  </conditionalFormatting>
  <conditionalFormatting sqref="D106">
    <cfRule type="containsErrors" priority="13" aboveAverage="0" equalAverage="0" bottom="0" percent="0" rank="0" text="" dxfId="246">
      <formula>ISERROR(D106)</formula>
    </cfRule>
  </conditionalFormatting>
  <conditionalFormatting sqref="B50:L64">
    <cfRule type="beginsWith" priority="14" operator="beginsWith" aboveAverage="0" equalAverage="0" bottom="0" percent="0" rank="0" text="0" dxfId="247">
      <formula>LEFT(B50,LEN("0"))="0"</formula>
    </cfRule>
  </conditionalFormatting>
  <dataValidations count="3">
    <dataValidation allowBlank="true" errorStyle="stop" operator="between" showDropDown="false" showErrorMessage="true" showInputMessage="true" sqref="N6" type="list">
      <formula1>'COMPARATIVO HOTEL'!$L$8:$L$17</formula1>
      <formula2>0</formula2>
    </dataValidation>
    <dataValidation allowBlank="true" errorStyle="stop" operator="between" showDropDown="false" showErrorMessage="true" showInputMessage="true" sqref="L70" type="list">
      <formula1>DADOS!$BG$3:$BG$10</formula1>
      <formula2>0</formula2>
    </dataValidation>
    <dataValidation allowBlank="true" errorStyle="stop" operator="between" showDropDown="false" showErrorMessage="true" showInputMessage="true" sqref="D75" type="list">
      <formula1>DADOS!$F$2:$F$3</formula1>
      <formula2>0</formula2>
    </dataValidation>
  </dataValidations>
  <hyperlinks>
    <hyperlink ref="I83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7" activeCellId="0" sqref="I17"/>
    </sheetView>
  </sheetViews>
  <sheetFormatPr defaultColWidth="8.69140625" defaultRowHeight="15" zeroHeight="false" outlineLevelRow="0" outlineLevelCol="0"/>
  <cols>
    <col collapsed="false" customWidth="true" hidden="false" outlineLevel="0" max="1" min="1" style="770" width="3.2"/>
    <col collapsed="false" customWidth="true" hidden="false" outlineLevel="0" max="2" min="2" style="770" width="10.2"/>
    <col collapsed="false" customWidth="true" hidden="false" outlineLevel="0" max="3" min="3" style="770" width="10.9"/>
    <col collapsed="false" customWidth="true" hidden="false" outlineLevel="0" max="4" min="4" style="770" width="11.5"/>
    <col collapsed="false" customWidth="true" hidden="false" outlineLevel="0" max="5" min="5" style="770" width="11.9"/>
    <col collapsed="false" customWidth="true" hidden="false" outlineLevel="0" max="6" min="6" style="770" width="6.5"/>
    <col collapsed="false" customWidth="true" hidden="false" outlineLevel="0" max="7" min="7" style="770" width="7.2"/>
    <col collapsed="false" customWidth="true" hidden="false" outlineLevel="0" max="8" min="8" style="770" width="9.2"/>
    <col collapsed="false" customWidth="true" hidden="false" outlineLevel="0" max="9" min="9" style="770" width="10.2"/>
    <col collapsed="false" customWidth="true" hidden="false" outlineLevel="0" max="10" min="10" style="770" width="10.4"/>
    <col collapsed="false" customWidth="true" hidden="false" outlineLevel="0" max="11" min="11" style="770" width="12.5"/>
    <col collapsed="false" customWidth="true" hidden="false" outlineLevel="0" max="12" min="12" style="770" width="2.4"/>
    <col collapsed="false" customWidth="true" hidden="false" outlineLevel="0" max="13" min="13" style="770" width="36"/>
    <col collapsed="false" customWidth="false" hidden="false" outlineLevel="0" max="16384" min="14" style="770" width="8.69"/>
  </cols>
  <sheetData>
    <row r="1" customFormat="false" ht="15" hidden="false" customHeight="false" outlineLevel="0" collapsed="false">
      <c r="B1" s="764"/>
      <c r="C1" s="765"/>
      <c r="D1" s="765"/>
      <c r="E1" s="765"/>
      <c r="F1" s="765"/>
      <c r="G1" s="765"/>
      <c r="H1" s="765"/>
      <c r="I1" s="765"/>
      <c r="J1" s="771"/>
      <c r="K1" s="772"/>
    </row>
    <row r="2" customFormat="false" ht="19.5" hidden="false" customHeight="false" outlineLevel="0" collapsed="false">
      <c r="B2" s="765"/>
      <c r="C2" s="773" t="n">
        <f aca="false">'Cadastro Inicial'!D4</f>
        <v>0</v>
      </c>
      <c r="D2" s="773"/>
      <c r="E2" s="773"/>
      <c r="F2" s="773"/>
      <c r="G2" s="773"/>
      <c r="H2" s="773"/>
      <c r="I2" s="773"/>
      <c r="J2" s="773"/>
      <c r="K2" s="772"/>
    </row>
    <row r="3" customFormat="false" ht="17.25" hidden="false" customHeight="false" outlineLevel="0" collapsed="false">
      <c r="B3" s="774"/>
      <c r="C3" s="765"/>
      <c r="D3" s="775"/>
      <c r="E3" s="775"/>
      <c r="F3" s="776"/>
      <c r="G3" s="776"/>
      <c r="H3" s="775"/>
      <c r="I3" s="765"/>
      <c r="J3" s="771"/>
      <c r="K3" s="772"/>
    </row>
    <row r="4" customFormat="false" ht="15" hidden="false" customHeight="false" outlineLevel="0" collapsed="false">
      <c r="B4" s="777" t="n">
        <f aca="false">M6</f>
        <v>0</v>
      </c>
      <c r="C4" s="777"/>
      <c r="D4" s="777"/>
      <c r="E4" s="777"/>
      <c r="F4" s="777"/>
      <c r="G4" s="777"/>
      <c r="H4" s="777"/>
      <c r="I4" s="777"/>
      <c r="J4" s="777"/>
      <c r="K4" s="777"/>
    </row>
    <row r="5" customFormat="false" ht="12.75" hidden="false" customHeight="true" outlineLevel="0" collapsed="false">
      <c r="B5" s="778"/>
      <c r="C5" s="778"/>
      <c r="D5" s="779"/>
      <c r="E5" s="779"/>
      <c r="F5" s="779"/>
      <c r="G5" s="779"/>
      <c r="H5" s="779"/>
      <c r="I5" s="779"/>
      <c r="J5" s="779"/>
      <c r="K5" s="778"/>
      <c r="M5" s="382" t="s">
        <v>230</v>
      </c>
    </row>
    <row r="6" customFormat="false" ht="15" hidden="false" customHeight="false" outlineLevel="0" collapsed="false">
      <c r="B6" s="780"/>
      <c r="C6" s="781" t="s">
        <v>229</v>
      </c>
      <c r="D6" s="781"/>
      <c r="E6" s="781"/>
      <c r="F6" s="781"/>
      <c r="G6" s="781"/>
      <c r="H6" s="781"/>
      <c r="I6" s="781"/>
      <c r="J6" s="781"/>
      <c r="K6" s="780"/>
      <c r="M6" s="782" t="n">
        <v>0</v>
      </c>
    </row>
    <row r="7" customFormat="false" ht="15" hidden="false" customHeight="false" outlineLevel="0" collapsed="false">
      <c r="B7" s="783" t="s">
        <v>272</v>
      </c>
      <c r="C7" s="783" t="s">
        <v>273</v>
      </c>
      <c r="D7" s="783" t="s">
        <v>112</v>
      </c>
      <c r="E7" s="783" t="s">
        <v>274</v>
      </c>
      <c r="F7" s="783" t="s">
        <v>275</v>
      </c>
      <c r="G7" s="783" t="s">
        <v>276</v>
      </c>
      <c r="H7" s="783" t="s">
        <v>253</v>
      </c>
      <c r="I7" s="783" t="s">
        <v>277</v>
      </c>
      <c r="J7" s="783" t="s">
        <v>278</v>
      </c>
      <c r="K7" s="783" t="s">
        <v>76</v>
      </c>
    </row>
    <row r="8" customFormat="false" ht="15" hidden="false" customHeight="false" outlineLevel="0" collapsed="false">
      <c r="B8" s="784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84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85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85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84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84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86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86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86" t="n">
        <f aca="false">H8+I8</f>
        <v>0</v>
      </c>
      <c r="K8" s="787" t="n">
        <f aca="false">J8*G8*F8</f>
        <v>0</v>
      </c>
    </row>
    <row r="9" customFormat="false" ht="15" hidden="false" customHeight="false" outlineLevel="0" collapsed="false">
      <c r="B9" s="784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84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85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85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84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84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86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86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86" t="n">
        <f aca="false">H9+I9</f>
        <v>0</v>
      </c>
      <c r="K9" s="787" t="n">
        <f aca="false">J9*G9*F9</f>
        <v>0</v>
      </c>
    </row>
    <row r="10" customFormat="false" ht="15" hidden="false" customHeight="false" outlineLevel="0" collapsed="false">
      <c r="B10" s="784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84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85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85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84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84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86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86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86" t="n">
        <f aca="false">H10+I10</f>
        <v>0</v>
      </c>
      <c r="K10" s="787" t="n">
        <f aca="false">J10*G10*F10</f>
        <v>0</v>
      </c>
    </row>
    <row r="11" customFormat="false" ht="15" hidden="false" customHeight="false" outlineLevel="0" collapsed="false">
      <c r="B11" s="784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84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85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85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84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84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86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86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86" t="n">
        <f aca="false">H11+I11</f>
        <v>0</v>
      </c>
      <c r="K11" s="787" t="n">
        <f aca="false">J11*G11*F11</f>
        <v>0</v>
      </c>
    </row>
    <row r="12" customFormat="false" ht="15" hidden="false" customHeight="false" outlineLevel="0" collapsed="false">
      <c r="B12" s="784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84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85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85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84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84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86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86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86" t="n">
        <f aca="false">H12+I12</f>
        <v>0</v>
      </c>
      <c r="K12" s="787" t="n">
        <f aca="false">J12*G12*F12</f>
        <v>0</v>
      </c>
    </row>
    <row r="13" customFormat="false" ht="15" hidden="false" customHeight="false" outlineLevel="0" collapsed="false">
      <c r="B13" s="784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84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85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85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84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84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86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86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86" t="n">
        <f aca="false">H13+I13</f>
        <v>0</v>
      </c>
      <c r="K13" s="787" t="n">
        <f aca="false">J13*G13*F13</f>
        <v>0</v>
      </c>
    </row>
    <row r="14" customFormat="false" ht="15" hidden="false" customHeight="false" outlineLevel="0" collapsed="false">
      <c r="B14" s="784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84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85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85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84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84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86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86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86" t="n">
        <f aca="false">H14+I14</f>
        <v>0</v>
      </c>
      <c r="K14" s="787" t="n">
        <f aca="false">J14*G14*F14</f>
        <v>0</v>
      </c>
    </row>
    <row r="15" customFormat="false" ht="15" hidden="false" customHeight="false" outlineLevel="0" collapsed="false">
      <c r="B15" s="784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84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85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85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84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84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86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86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86" t="n">
        <f aca="false">H15+I15</f>
        <v>0</v>
      </c>
      <c r="K15" s="787" t="n">
        <f aca="false">J15*G15*F15</f>
        <v>0</v>
      </c>
    </row>
    <row r="16" customFormat="false" ht="15" hidden="false" customHeight="false" outlineLevel="0" collapsed="false">
      <c r="B16" s="784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84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85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85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84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84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86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86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86" t="n">
        <f aca="false">H16+I16</f>
        <v>0</v>
      </c>
      <c r="K16" s="787" t="n">
        <f aca="false">J16*G16*F16</f>
        <v>0</v>
      </c>
    </row>
    <row r="17" customFormat="false" ht="15" hidden="false" customHeight="false" outlineLevel="0" collapsed="false">
      <c r="B17" s="784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84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85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85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84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84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86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86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86" t="n">
        <f aca="false">H17+I17</f>
        <v>0</v>
      </c>
      <c r="K17" s="787" t="n">
        <f aca="false">J17*G17*F17</f>
        <v>0</v>
      </c>
    </row>
    <row r="18" customFormat="false" ht="15" hidden="false" customHeight="false" outlineLevel="0" collapsed="false">
      <c r="B18" s="784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84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85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85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84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84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86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86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86" t="n">
        <f aca="false">H18+I18</f>
        <v>0</v>
      </c>
      <c r="K18" s="787" t="n">
        <f aca="false">J18*G18*F18</f>
        <v>0</v>
      </c>
    </row>
    <row r="19" customFormat="false" ht="15" hidden="false" customHeight="false" outlineLevel="0" collapsed="false">
      <c r="B19" s="784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84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85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85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84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84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86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86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86" t="n">
        <f aca="false">H19+I19</f>
        <v>0</v>
      </c>
      <c r="K19" s="787" t="n">
        <f aca="false">J19*G19*F19</f>
        <v>0</v>
      </c>
    </row>
    <row r="20" customFormat="false" ht="15" hidden="false" customHeight="false" outlineLevel="0" collapsed="false">
      <c r="B20" s="784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84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85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85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84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84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86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86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86" t="n">
        <f aca="false">H20+I20</f>
        <v>0</v>
      </c>
      <c r="K20" s="787" t="n">
        <f aca="false">J20*G20*F20</f>
        <v>0</v>
      </c>
    </row>
    <row r="21" customFormat="false" ht="15" hidden="false" customHeight="false" outlineLevel="0" collapsed="false">
      <c r="B21" s="784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84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85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85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84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84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86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86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86" t="n">
        <f aca="false">H21+I21</f>
        <v>0</v>
      </c>
      <c r="K21" s="787" t="n">
        <f aca="false">J21*G21*F21</f>
        <v>0</v>
      </c>
    </row>
    <row r="22" customFormat="false" ht="15" hidden="false" customHeight="false" outlineLevel="0" collapsed="false">
      <c r="B22" s="784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84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85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85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84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84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86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86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86" t="n">
        <f aca="false">H22+I22</f>
        <v>0</v>
      </c>
      <c r="K22" s="787" t="n">
        <f aca="false">J22*G22*F22</f>
        <v>0</v>
      </c>
    </row>
    <row r="23" customFormat="false" ht="15" hidden="false" customHeight="false" outlineLevel="0" collapsed="false">
      <c r="B23" s="788" t="s">
        <v>80</v>
      </c>
      <c r="C23" s="788"/>
      <c r="D23" s="789" t="n">
        <f aca="false">IF(G23=0,0,AVERAGEIF(J8:J22,"&lt;&gt;0"))</f>
        <v>0</v>
      </c>
      <c r="E23" s="790" t="s">
        <v>279</v>
      </c>
      <c r="F23" s="791"/>
      <c r="G23" s="791" t="n">
        <f aca="false">(F8*G8)+(F9*G9)+(F10*G10)+(F11*G11)+(F12*G12)+(F13*G13)+(F14*G14)+(F15*G15)+(F16*G16)+(F17*G17)+(F18*G18)+(F19*G19)+(F20*G20)+(F21*G21)+(F22*G22)</f>
        <v>0</v>
      </c>
      <c r="H23" s="790" t="s">
        <v>79</v>
      </c>
      <c r="I23" s="790"/>
      <c r="J23" s="792"/>
      <c r="K23" s="789" t="n">
        <f aca="false">SUM(K8:K22)</f>
        <v>0</v>
      </c>
    </row>
    <row r="24" customFormat="false" ht="31.5" hidden="false" customHeight="true" outlineLevel="0" collapsed="false">
      <c r="B24" s="793" t="s">
        <v>280</v>
      </c>
      <c r="C24" s="794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94"/>
      <c r="E24" s="794"/>
      <c r="F24" s="794"/>
      <c r="G24" s="794"/>
      <c r="H24" s="794"/>
      <c r="I24" s="794"/>
      <c r="J24" s="794"/>
      <c r="K24" s="794"/>
    </row>
    <row r="25" customFormat="false" ht="7.5" hidden="false" customHeight="true" outlineLevel="0" collapsed="false">
      <c r="B25" s="795"/>
      <c r="C25" s="795"/>
      <c r="D25" s="795"/>
      <c r="E25" s="795"/>
      <c r="F25" s="795"/>
      <c r="G25" s="795"/>
      <c r="H25" s="795"/>
      <c r="I25" s="795"/>
      <c r="J25" s="795"/>
      <c r="K25" s="795"/>
    </row>
    <row r="26" customFormat="false" ht="15.75" hidden="false" customHeight="false" outlineLevel="0" collapsed="false">
      <c r="B26" s="764"/>
      <c r="C26" s="764"/>
      <c r="D26" s="767"/>
      <c r="E26" s="767"/>
      <c r="F26" s="767"/>
      <c r="G26" s="767"/>
      <c r="H26" s="767"/>
      <c r="I26" s="767"/>
      <c r="J26" s="767"/>
      <c r="K26" s="764"/>
    </row>
    <row r="27" customFormat="false" ht="15" hidden="false" customHeight="false" outlineLevel="0" collapsed="false">
      <c r="B27" s="780"/>
      <c r="C27" s="781" t="s">
        <v>251</v>
      </c>
      <c r="D27" s="781"/>
      <c r="E27" s="781"/>
      <c r="F27" s="781"/>
      <c r="G27" s="781"/>
      <c r="H27" s="781"/>
      <c r="I27" s="781"/>
      <c r="J27" s="781"/>
      <c r="K27" s="780"/>
    </row>
    <row r="28" customFormat="false" ht="15" hidden="false" customHeight="false" outlineLevel="0" collapsed="false">
      <c r="B28" s="796" t="s">
        <v>281</v>
      </c>
      <c r="C28" s="796" t="s">
        <v>167</v>
      </c>
      <c r="D28" s="796" t="s">
        <v>168</v>
      </c>
      <c r="E28" s="796" t="s">
        <v>188</v>
      </c>
      <c r="F28" s="796" t="s">
        <v>275</v>
      </c>
      <c r="G28" s="796" t="s">
        <v>276</v>
      </c>
      <c r="H28" s="797" t="s">
        <v>253</v>
      </c>
      <c r="I28" s="797" t="s">
        <v>277</v>
      </c>
      <c r="J28" s="797" t="s">
        <v>278</v>
      </c>
      <c r="K28" s="797" t="s">
        <v>76</v>
      </c>
    </row>
    <row r="29" s="798" customFormat="true" ht="15" hidden="false" customHeight="false" outlineLevel="0" collapsed="false">
      <c r="B29" s="799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99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800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800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99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99" t="n">
        <f aca="false">IF(D29=0,0,(E29-D29)+1)</f>
        <v>0</v>
      </c>
      <c r="H29" s="801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801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801" t="n">
        <f aca="false">H29+I29</f>
        <v>0</v>
      </c>
      <c r="K29" s="801" t="n">
        <f aca="false">J29*G29*F29</f>
        <v>0</v>
      </c>
    </row>
    <row r="30" s="798" customFormat="true" ht="15" hidden="false" customHeight="false" outlineLevel="0" collapsed="false">
      <c r="B30" s="799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99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800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800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99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99" t="n">
        <f aca="false">IF(D30=0,0,(E30-D30)+1)</f>
        <v>0</v>
      </c>
      <c r="H30" s="801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801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801" t="n">
        <f aca="false">H30+I30</f>
        <v>0</v>
      </c>
      <c r="K30" s="801" t="n">
        <f aca="false">J30*G30*F30</f>
        <v>0</v>
      </c>
    </row>
    <row r="31" s="798" customFormat="true" ht="15" hidden="false" customHeight="false" outlineLevel="0" collapsed="false">
      <c r="B31" s="799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99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800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800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99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99" t="n">
        <f aca="false">IF(D31=0,0,(E31-D31)+1)</f>
        <v>0</v>
      </c>
      <c r="H31" s="801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801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801" t="n">
        <f aca="false">H31+I31</f>
        <v>0</v>
      </c>
      <c r="K31" s="801" t="n">
        <f aca="false">J31*G31*F31</f>
        <v>0</v>
      </c>
    </row>
    <row r="32" s="798" customFormat="true" ht="15" hidden="false" customHeight="false" outlineLevel="0" collapsed="false">
      <c r="B32" s="799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99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800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800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99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99" t="n">
        <f aca="false">IF(D32=0,0,(E32-D32)+1)</f>
        <v>0</v>
      </c>
      <c r="H32" s="801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801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801" t="n">
        <f aca="false">H32+I32</f>
        <v>0</v>
      </c>
      <c r="K32" s="801" t="n">
        <f aca="false">J32*G32*F32</f>
        <v>0</v>
      </c>
    </row>
    <row r="33" s="798" customFormat="true" ht="15" hidden="false" customHeight="false" outlineLevel="0" collapsed="false">
      <c r="B33" s="799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99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800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800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99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99" t="n">
        <f aca="false">IF(D33=0,0,(E33-D33)+1)</f>
        <v>0</v>
      </c>
      <c r="H33" s="801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801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801" t="n">
        <f aca="false">H33+I33</f>
        <v>0</v>
      </c>
      <c r="K33" s="801" t="n">
        <f aca="false">J33*G33*F33</f>
        <v>0</v>
      </c>
    </row>
    <row r="34" s="798" customFormat="true" ht="15" hidden="false" customHeight="false" outlineLevel="0" collapsed="false">
      <c r="B34" s="799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99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800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800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99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99" t="n">
        <f aca="false">IF(D34=0,0,(E34-D34)+1)</f>
        <v>0</v>
      </c>
      <c r="H34" s="801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801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801" t="n">
        <f aca="false">H34+I34</f>
        <v>0</v>
      </c>
      <c r="K34" s="801" t="n">
        <f aca="false">J34*G34*F34</f>
        <v>0</v>
      </c>
    </row>
    <row r="35" s="798" customFormat="true" ht="15" hidden="false" customHeight="false" outlineLevel="0" collapsed="false">
      <c r="B35" s="799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99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800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800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99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99" t="n">
        <f aca="false">IF(D35=0,0,(E35-D35)+1)</f>
        <v>0</v>
      </c>
      <c r="H35" s="801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801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801" t="n">
        <f aca="false">H35+I35</f>
        <v>0</v>
      </c>
      <c r="K35" s="801" t="n">
        <f aca="false">J35*G35*F35</f>
        <v>0</v>
      </c>
    </row>
    <row r="36" s="798" customFormat="true" ht="15" hidden="false" customHeight="false" outlineLevel="0" collapsed="false">
      <c r="B36" s="799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99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800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800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99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99" t="n">
        <f aca="false">IF(D36=0,0,(E36-D36)+1)</f>
        <v>0</v>
      </c>
      <c r="H36" s="801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801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801" t="n">
        <f aca="false">H36+I36</f>
        <v>0</v>
      </c>
      <c r="K36" s="801" t="n">
        <f aca="false">J36*G36*F36</f>
        <v>0</v>
      </c>
    </row>
    <row r="37" s="798" customFormat="true" ht="15" hidden="false" customHeight="false" outlineLevel="0" collapsed="false">
      <c r="B37" s="799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99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800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800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99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99" t="n">
        <f aca="false">IF(D37=0,0,(E37-D37)+1)</f>
        <v>0</v>
      </c>
      <c r="H37" s="801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801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801" t="n">
        <f aca="false">H37+I37</f>
        <v>0</v>
      </c>
      <c r="K37" s="801" t="n">
        <f aca="false">J37*G37*F37</f>
        <v>0</v>
      </c>
    </row>
    <row r="38" s="798" customFormat="true" ht="15" hidden="false" customHeight="false" outlineLevel="0" collapsed="false">
      <c r="B38" s="799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99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800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800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99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99" t="n">
        <f aca="false">IF(D38=0,0,(E38-D38)+1)</f>
        <v>0</v>
      </c>
      <c r="H38" s="801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801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801" t="n">
        <f aca="false">H38+I38</f>
        <v>0</v>
      </c>
      <c r="K38" s="801" t="n">
        <f aca="false">J38*G38*F38</f>
        <v>0</v>
      </c>
    </row>
    <row r="39" s="798" customFormat="true" ht="15" hidden="false" customHeight="false" outlineLevel="0" collapsed="false">
      <c r="B39" s="799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99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800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800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99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99" t="n">
        <f aca="false">IF(D39=0,0,(E39-D39)+1)</f>
        <v>0</v>
      </c>
      <c r="H39" s="801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801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801" t="n">
        <f aca="false">H39+I39</f>
        <v>0</v>
      </c>
      <c r="K39" s="801" t="n">
        <f aca="false">J39*G39*F39</f>
        <v>0</v>
      </c>
    </row>
    <row r="40" s="798" customFormat="true" ht="15" hidden="false" customHeight="false" outlineLevel="0" collapsed="false">
      <c r="B40" s="799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99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800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800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99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99" t="n">
        <f aca="false">IF(D40=0,0,(E40-D40)+1)</f>
        <v>0</v>
      </c>
      <c r="H40" s="801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801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801" t="n">
        <f aca="false">H40+I40</f>
        <v>0</v>
      </c>
      <c r="K40" s="801" t="n">
        <f aca="false">J40*G40*F40</f>
        <v>0</v>
      </c>
    </row>
    <row r="41" s="798" customFormat="true" ht="15" hidden="false" customHeight="false" outlineLevel="0" collapsed="false">
      <c r="B41" s="799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99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800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800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99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99" t="n">
        <f aca="false">IF(D41=0,0,(E41-D41)+1)</f>
        <v>0</v>
      </c>
      <c r="H41" s="801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801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801" t="n">
        <f aca="false">H41+I41</f>
        <v>0</v>
      </c>
      <c r="K41" s="801" t="n">
        <f aca="false">J41*G41*F41</f>
        <v>0</v>
      </c>
    </row>
    <row r="42" s="798" customFormat="true" ht="15" hidden="false" customHeight="false" outlineLevel="0" collapsed="false">
      <c r="B42" s="799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99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800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800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99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99" t="n">
        <f aca="false">IF(D42=0,0,(E42-D42)+1)</f>
        <v>0</v>
      </c>
      <c r="H42" s="801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801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801" t="n">
        <f aca="false">H42+I42</f>
        <v>0</v>
      </c>
      <c r="K42" s="801" t="n">
        <f aca="false">J42*G42*F42</f>
        <v>0</v>
      </c>
    </row>
    <row r="43" s="798" customFormat="true" ht="15" hidden="false" customHeight="false" outlineLevel="0" collapsed="false">
      <c r="B43" s="799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99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800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800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99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99" t="n">
        <f aca="false">IF(D43=0,0,(E43-D43)+1)</f>
        <v>0</v>
      </c>
      <c r="H43" s="801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801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801" t="n">
        <f aca="false">H43+I43</f>
        <v>0</v>
      </c>
      <c r="K43" s="801" t="n">
        <f aca="false">J43*G43*F43</f>
        <v>0</v>
      </c>
    </row>
    <row r="44" customFormat="false" ht="15" hidden="false" customHeight="false" outlineLevel="0" collapsed="false">
      <c r="B44" s="790" t="s">
        <v>282</v>
      </c>
      <c r="C44" s="790" t="s">
        <v>283</v>
      </c>
      <c r="D44" s="789" t="n">
        <f aca="false">IF(G44=0,0,AVERAGEIF(H29:H43,"&lt;&gt;0"))</f>
        <v>0</v>
      </c>
      <c r="E44" s="802"/>
      <c r="F44" s="790"/>
      <c r="G44" s="803" t="n">
        <f aca="false">(F29*G29)+(F30*G30)+(F31*G31)+(F32*G32)+(F33*G33)+(F34*G34)+(F35*G35)+(F36*G36)+(F37*G37)+(F38*G38)+(F39*G39)+(F40*G40)+(F41*G41)+(F42*G42)+(F43*G43)</f>
        <v>0</v>
      </c>
      <c r="H44" s="790" t="s">
        <v>196</v>
      </c>
      <c r="I44" s="790"/>
      <c r="J44" s="790"/>
      <c r="K44" s="792" t="n">
        <f aca="false">SUM(K29:K43)</f>
        <v>0</v>
      </c>
    </row>
    <row r="45" customFormat="false" ht="30" hidden="false" customHeight="true" outlineLevel="0" collapsed="false">
      <c r="B45" s="793" t="s">
        <v>280</v>
      </c>
      <c r="C45" s="804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804"/>
      <c r="E45" s="804"/>
      <c r="F45" s="804"/>
      <c r="G45" s="804"/>
      <c r="H45" s="804"/>
      <c r="I45" s="804"/>
      <c r="J45" s="804"/>
      <c r="K45" s="804"/>
    </row>
    <row r="46" customFormat="false" ht="7.5" hidden="false" customHeight="true" outlineLevel="0" collapsed="false">
      <c r="B46" s="805"/>
      <c r="C46" s="805"/>
      <c r="D46" s="805"/>
      <c r="E46" s="805"/>
      <c r="F46" s="805"/>
      <c r="G46" s="805"/>
      <c r="H46" s="805"/>
      <c r="I46" s="805"/>
      <c r="J46" s="805"/>
      <c r="K46" s="805"/>
    </row>
    <row r="47" customFormat="false" ht="14.25" hidden="false" customHeight="true" outlineLevel="0" collapsed="false">
      <c r="B47" s="806"/>
      <c r="C47" s="807"/>
      <c r="D47" s="807"/>
      <c r="E47" s="807"/>
      <c r="F47" s="807"/>
      <c r="G47" s="807"/>
      <c r="H47" s="807"/>
      <c r="I47" s="807"/>
      <c r="J47" s="807"/>
      <c r="K47" s="807"/>
    </row>
    <row r="48" customFormat="false" ht="15" hidden="false" customHeight="false" outlineLevel="0" collapsed="false">
      <c r="B48" s="808"/>
      <c r="C48" s="809" t="s">
        <v>284</v>
      </c>
      <c r="D48" s="809"/>
      <c r="E48" s="809"/>
      <c r="F48" s="809"/>
      <c r="G48" s="809"/>
      <c r="H48" s="809"/>
      <c r="I48" s="809"/>
      <c r="J48" s="809"/>
      <c r="K48" s="808"/>
    </row>
    <row r="49" customFormat="false" ht="15" hidden="false" customHeight="false" outlineLevel="0" collapsed="false">
      <c r="B49" s="796" t="s">
        <v>285</v>
      </c>
      <c r="C49" s="796" t="s">
        <v>205</v>
      </c>
      <c r="D49" s="796" t="s">
        <v>168</v>
      </c>
      <c r="E49" s="796" t="s">
        <v>188</v>
      </c>
      <c r="F49" s="796" t="s">
        <v>286</v>
      </c>
      <c r="G49" s="796" t="s">
        <v>276</v>
      </c>
      <c r="H49" s="797" t="s">
        <v>253</v>
      </c>
      <c r="I49" s="797" t="s">
        <v>277</v>
      </c>
      <c r="J49" s="797" t="s">
        <v>278</v>
      </c>
      <c r="K49" s="797" t="s">
        <v>76</v>
      </c>
    </row>
    <row r="50" customFormat="false" ht="15" hidden="false" customHeight="false" outlineLevel="0" collapsed="false">
      <c r="B50" s="799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99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810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810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84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84" t="n">
        <f aca="false">IF(D50=0,0,(E50-D50)+1)</f>
        <v>0</v>
      </c>
      <c r="H50" s="811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811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811" t="n">
        <f aca="false">H50+I50</f>
        <v>0</v>
      </c>
      <c r="K50" s="811" t="n">
        <f aca="false">J50*G50</f>
        <v>0</v>
      </c>
    </row>
    <row r="51" customFormat="false" ht="15" hidden="false" customHeight="false" outlineLevel="0" collapsed="false">
      <c r="B51" s="799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99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810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810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84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84" t="n">
        <f aca="false">IF(D51=0,0,(E51-D51)+1)</f>
        <v>0</v>
      </c>
      <c r="H51" s="811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811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811" t="n">
        <f aca="false">H51+I51</f>
        <v>0</v>
      </c>
      <c r="K51" s="811" t="n">
        <f aca="false">J51*G51</f>
        <v>0</v>
      </c>
    </row>
    <row r="52" customFormat="false" ht="15" hidden="false" customHeight="false" outlineLevel="0" collapsed="false">
      <c r="B52" s="799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99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810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810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84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84" t="n">
        <f aca="false">IF(D52=0,0,(E52-D52)+1)</f>
        <v>0</v>
      </c>
      <c r="H52" s="811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811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811" t="n">
        <f aca="false">H52+I52</f>
        <v>0</v>
      </c>
      <c r="K52" s="811" t="n">
        <f aca="false">J52*G52</f>
        <v>0</v>
      </c>
    </row>
    <row r="53" customFormat="false" ht="15" hidden="false" customHeight="false" outlineLevel="0" collapsed="false">
      <c r="B53" s="799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99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810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810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84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84" t="n">
        <f aca="false">IF(D53=0,0,(E53-D53)+1)</f>
        <v>0</v>
      </c>
      <c r="H53" s="811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811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811" t="n">
        <f aca="false">H53+I53</f>
        <v>0</v>
      </c>
      <c r="K53" s="811" t="n">
        <f aca="false">J53*G53</f>
        <v>0</v>
      </c>
    </row>
    <row r="54" customFormat="false" ht="15" hidden="false" customHeight="false" outlineLevel="0" collapsed="false">
      <c r="B54" s="799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99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810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810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84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84" t="n">
        <f aca="false">IF(D54=0,0,(E54-D54)+1)</f>
        <v>0</v>
      </c>
      <c r="H54" s="811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811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811" t="n">
        <f aca="false">H54+I54</f>
        <v>0</v>
      </c>
      <c r="K54" s="811" t="n">
        <f aca="false">J54*G54</f>
        <v>0</v>
      </c>
    </row>
    <row r="55" customFormat="false" ht="15" hidden="false" customHeight="false" outlineLevel="0" collapsed="false">
      <c r="B55" s="799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99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810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810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84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84" t="n">
        <f aca="false">IF(D55=0,0,(E55-D55)+1)</f>
        <v>0</v>
      </c>
      <c r="H55" s="811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811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811" t="n">
        <f aca="false">H55+I55</f>
        <v>0</v>
      </c>
      <c r="K55" s="811" t="n">
        <f aca="false">J55*G55</f>
        <v>0</v>
      </c>
    </row>
    <row r="56" customFormat="false" ht="15" hidden="false" customHeight="false" outlineLevel="0" collapsed="false">
      <c r="B56" s="799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99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810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810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84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84" t="n">
        <f aca="false">IF(D56=0,0,(E56-D56)+1)</f>
        <v>0</v>
      </c>
      <c r="H56" s="811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811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811" t="n">
        <f aca="false">H56+I56</f>
        <v>0</v>
      </c>
      <c r="K56" s="811" t="n">
        <f aca="false">J56*G56</f>
        <v>0</v>
      </c>
    </row>
    <row r="57" customFormat="false" ht="15" hidden="false" customHeight="false" outlineLevel="0" collapsed="false">
      <c r="B57" s="799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99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810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810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84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84" t="n">
        <f aca="false">IF(D57=0,0,(E57-D57)+1)</f>
        <v>0</v>
      </c>
      <c r="H57" s="811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811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811" t="n">
        <f aca="false">H57+I57</f>
        <v>0</v>
      </c>
      <c r="K57" s="811" t="n">
        <f aca="false">J57*G57</f>
        <v>0</v>
      </c>
    </row>
    <row r="58" customFormat="false" ht="15" hidden="false" customHeight="false" outlineLevel="0" collapsed="false">
      <c r="B58" s="799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99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810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810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84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84" t="n">
        <f aca="false">IF(D58=0,0,(E58-D58)+1)</f>
        <v>0</v>
      </c>
      <c r="H58" s="811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811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811" t="n">
        <f aca="false">H58+I58</f>
        <v>0</v>
      </c>
      <c r="K58" s="811" t="n">
        <f aca="false">J58*G58</f>
        <v>0</v>
      </c>
    </row>
    <row r="59" customFormat="false" ht="15" hidden="false" customHeight="false" outlineLevel="0" collapsed="false">
      <c r="B59" s="799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99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810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810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84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84" t="n">
        <f aca="false">IF(D59=0,0,(E59-D59)+1)</f>
        <v>0</v>
      </c>
      <c r="H59" s="811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811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811" t="n">
        <f aca="false">H59+I59</f>
        <v>0</v>
      </c>
      <c r="K59" s="811" t="n">
        <f aca="false">J59*G59</f>
        <v>0</v>
      </c>
    </row>
    <row r="60" customFormat="false" ht="15" hidden="false" customHeight="false" outlineLevel="0" collapsed="false">
      <c r="B60" s="799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99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810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810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84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84" t="n">
        <f aca="false">IF(D60=0,0,(E60-D60)+1)</f>
        <v>0</v>
      </c>
      <c r="H60" s="811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811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811" t="n">
        <f aca="false">H60+I60</f>
        <v>0</v>
      </c>
      <c r="K60" s="811" t="n">
        <f aca="false">J60*G60</f>
        <v>0</v>
      </c>
    </row>
    <row r="61" customFormat="false" ht="15" hidden="false" customHeight="false" outlineLevel="0" collapsed="false">
      <c r="B61" s="799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99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810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810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84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84" t="n">
        <f aca="false">IF(D61=0,0,(E61-D61)+1)</f>
        <v>0</v>
      </c>
      <c r="H61" s="811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811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811" t="n">
        <f aca="false">H61+I61</f>
        <v>0</v>
      </c>
      <c r="K61" s="811" t="n">
        <f aca="false">J61*G61</f>
        <v>0</v>
      </c>
    </row>
    <row r="62" customFormat="false" ht="15" hidden="false" customHeight="false" outlineLevel="0" collapsed="false">
      <c r="B62" s="799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99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810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810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84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84" t="n">
        <f aca="false">IF(D62=0,0,(E62-D62)+1)</f>
        <v>0</v>
      </c>
      <c r="H62" s="811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811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811" t="n">
        <f aca="false">H62+I62</f>
        <v>0</v>
      </c>
      <c r="K62" s="811" t="n">
        <f aca="false">J62*G62</f>
        <v>0</v>
      </c>
    </row>
    <row r="63" customFormat="false" ht="15" hidden="false" customHeight="false" outlineLevel="0" collapsed="false">
      <c r="B63" s="799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99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810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810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84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84" t="n">
        <f aca="false">IF(D63=0,0,(E63-D63)+1)</f>
        <v>0</v>
      </c>
      <c r="H63" s="811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811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811" t="n">
        <f aca="false">H63+I63</f>
        <v>0</v>
      </c>
      <c r="K63" s="811" t="n">
        <f aca="false">J63*G63</f>
        <v>0</v>
      </c>
    </row>
    <row r="64" customFormat="false" ht="15" hidden="false" customHeight="false" outlineLevel="0" collapsed="false">
      <c r="B64" s="799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99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810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810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84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84" t="n">
        <f aca="false">IF(D64=0,0,(E64-D64)+1)</f>
        <v>0</v>
      </c>
      <c r="H64" s="811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812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811" t="n">
        <f aca="false">H64+I64</f>
        <v>0</v>
      </c>
      <c r="K64" s="811" t="n">
        <f aca="false">J64*G64</f>
        <v>0</v>
      </c>
    </row>
    <row r="65" customFormat="false" ht="15" hidden="false" customHeight="false" outlineLevel="0" collapsed="false">
      <c r="B65" s="790" t="s">
        <v>287</v>
      </c>
      <c r="C65" s="790" t="s">
        <v>288</v>
      </c>
      <c r="D65" s="813" t="n">
        <f aca="false">IF(G65=0,0,AVERAGEIF(H50:H64,"&lt;&gt;0"))</f>
        <v>0</v>
      </c>
      <c r="E65" s="802"/>
      <c r="F65" s="790"/>
      <c r="G65" s="814" t="n">
        <f aca="false">(F50*G50)+(F51*G51)+(F52*G52)+(F53*G53)+(F54*G54)+(F55*G55)+(F56*G56)+(F57*G57)+(F58*G58)+(F59*G59)+(F60*G60)+(F61*G61)+(F62*G62)+(F63*G63)+(F64*G64)</f>
        <v>0</v>
      </c>
      <c r="H65" s="790" t="s">
        <v>289</v>
      </c>
      <c r="I65" s="790"/>
      <c r="J65" s="790"/>
      <c r="K65" s="792" t="n">
        <f aca="false">SUM(K50:K64)</f>
        <v>0</v>
      </c>
    </row>
    <row r="66" customFormat="false" ht="27.75" hidden="false" customHeight="true" outlineLevel="0" collapsed="false">
      <c r="B66" s="793" t="s">
        <v>280</v>
      </c>
      <c r="C66" s="794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94"/>
      <c r="E66" s="794"/>
      <c r="F66" s="794"/>
      <c r="G66" s="794"/>
      <c r="H66" s="794"/>
      <c r="I66" s="794"/>
      <c r="J66" s="794"/>
      <c r="K66" s="794"/>
    </row>
    <row r="67" customFormat="false" ht="7.5" hidden="false" customHeight="true" outlineLevel="0" collapsed="false">
      <c r="B67" s="795"/>
      <c r="C67" s="795"/>
      <c r="D67" s="795"/>
      <c r="E67" s="795"/>
      <c r="F67" s="795"/>
      <c r="G67" s="795"/>
      <c r="H67" s="795"/>
      <c r="I67" s="795"/>
      <c r="J67" s="795"/>
      <c r="K67" s="795"/>
    </row>
    <row r="68" customFormat="false" ht="15.75" hidden="false" customHeight="false" outlineLevel="0" collapsed="false">
      <c r="B68" s="815"/>
      <c r="C68" s="764"/>
      <c r="D68" s="767"/>
      <c r="E68" s="767"/>
      <c r="F68" s="764"/>
      <c r="G68" s="767"/>
      <c r="H68" s="767"/>
      <c r="I68" s="767"/>
      <c r="J68" s="767"/>
      <c r="K68" s="764"/>
    </row>
    <row r="69" customFormat="false" ht="15" hidden="false" customHeight="false" outlineLevel="0" collapsed="false">
      <c r="B69" s="808"/>
      <c r="C69" s="809" t="s">
        <v>71</v>
      </c>
      <c r="D69" s="809"/>
      <c r="E69" s="809"/>
      <c r="F69" s="809"/>
      <c r="G69" s="809"/>
      <c r="H69" s="809"/>
      <c r="I69" s="809"/>
      <c r="J69" s="809"/>
      <c r="K69" s="808"/>
    </row>
    <row r="70" customFormat="false" ht="15" hidden="false" customHeight="false" outlineLevel="0" collapsed="false">
      <c r="B70" s="796" t="s">
        <v>99</v>
      </c>
      <c r="C70" s="796" t="s">
        <v>290</v>
      </c>
      <c r="D70" s="796" t="s">
        <v>291</v>
      </c>
      <c r="E70" s="796" t="s">
        <v>275</v>
      </c>
      <c r="F70" s="796" t="s">
        <v>292</v>
      </c>
      <c r="G70" s="796" t="s">
        <v>232</v>
      </c>
      <c r="H70" s="796" t="s">
        <v>253</v>
      </c>
      <c r="I70" s="796" t="s">
        <v>277</v>
      </c>
      <c r="J70" s="796" t="s">
        <v>293</v>
      </c>
      <c r="K70" s="796" t="s">
        <v>76</v>
      </c>
    </row>
    <row r="71" customFormat="false" ht="15" hidden="false" customHeight="false" outlineLevel="0" collapsed="false">
      <c r="B71" s="816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16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17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16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16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16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18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18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18" t="n">
        <f aca="false">H71+I71</f>
        <v>0</v>
      </c>
      <c r="K71" s="818" t="n">
        <f aca="false">J71*E71*G71</f>
        <v>0</v>
      </c>
    </row>
    <row r="72" customFormat="false" ht="15" hidden="false" customHeight="false" outlineLevel="0" collapsed="false">
      <c r="B72" s="816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16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17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16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16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16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18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18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18" t="n">
        <f aca="false">H72+I72</f>
        <v>0</v>
      </c>
      <c r="K72" s="818" t="n">
        <f aca="false">J72*E72*G72</f>
        <v>0</v>
      </c>
    </row>
    <row r="73" customFormat="false" ht="15" hidden="false" customHeight="false" outlineLevel="0" collapsed="false">
      <c r="B73" s="816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16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17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16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16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16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18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18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18" t="n">
        <f aca="false">H73+I73</f>
        <v>0</v>
      </c>
      <c r="K73" s="818" t="n">
        <f aca="false">J73*E73*G73</f>
        <v>0</v>
      </c>
    </row>
    <row r="74" customFormat="false" ht="15" hidden="false" customHeight="false" outlineLevel="0" collapsed="false">
      <c r="B74" s="816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16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17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16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16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16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18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18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18" t="n">
        <f aca="false">H74+I74</f>
        <v>0</v>
      </c>
      <c r="K74" s="818" t="n">
        <f aca="false">J74*E74*G74</f>
        <v>0</v>
      </c>
    </row>
    <row r="75" customFormat="false" ht="15" hidden="false" customHeight="false" outlineLevel="0" collapsed="false">
      <c r="B75" s="816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16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17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16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16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16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18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18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18" t="n">
        <f aca="false">H75+I75</f>
        <v>0</v>
      </c>
      <c r="K75" s="818" t="n">
        <f aca="false">J75*E75*G75</f>
        <v>0</v>
      </c>
    </row>
    <row r="76" customFormat="false" ht="15" hidden="false" customHeight="false" outlineLevel="0" collapsed="false">
      <c r="B76" s="816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16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17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16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16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16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18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18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18" t="n">
        <f aca="false">H76+I76</f>
        <v>0</v>
      </c>
      <c r="K76" s="818" t="n">
        <f aca="false">J76*E76*G76</f>
        <v>0</v>
      </c>
    </row>
    <row r="77" customFormat="false" ht="15" hidden="false" customHeight="false" outlineLevel="0" collapsed="false">
      <c r="B77" s="816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16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17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16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16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16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18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18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18" t="n">
        <f aca="false">H77+I77</f>
        <v>0</v>
      </c>
      <c r="K77" s="818" t="n">
        <f aca="false">J77*E77*G77</f>
        <v>0</v>
      </c>
    </row>
    <row r="78" customFormat="false" ht="15" hidden="false" customHeight="false" outlineLevel="0" collapsed="false">
      <c r="B78" s="816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16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17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16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16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16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18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18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18" t="n">
        <f aca="false">H78+I78</f>
        <v>0</v>
      </c>
      <c r="K78" s="818" t="n">
        <f aca="false">J78*E78*G78</f>
        <v>0</v>
      </c>
    </row>
    <row r="79" customFormat="false" ht="15" hidden="false" customHeight="false" outlineLevel="0" collapsed="false">
      <c r="B79" s="816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16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17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16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16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16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18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18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18" t="n">
        <f aca="false">H79+I79</f>
        <v>0</v>
      </c>
      <c r="K79" s="818" t="n">
        <f aca="false">J79*E79*G79</f>
        <v>0</v>
      </c>
    </row>
    <row r="80" customFormat="false" ht="15" hidden="false" customHeight="false" outlineLevel="0" collapsed="false">
      <c r="B80" s="816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16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17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16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16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16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18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18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18" t="n">
        <f aca="false">H80+I80</f>
        <v>0</v>
      </c>
      <c r="K80" s="818" t="n">
        <f aca="false">J80*E80*G80</f>
        <v>0</v>
      </c>
    </row>
    <row r="81" customFormat="false" ht="15" hidden="false" customHeight="false" outlineLevel="0" collapsed="false">
      <c r="B81" s="816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16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17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16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16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16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18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18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18" t="n">
        <f aca="false">H81+I81</f>
        <v>0</v>
      </c>
      <c r="K81" s="818" t="n">
        <f aca="false">J81*E81*G81</f>
        <v>0</v>
      </c>
    </row>
    <row r="82" customFormat="false" ht="15" hidden="false" customHeight="false" outlineLevel="0" collapsed="false">
      <c r="B82" s="816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16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17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16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16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16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18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18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18" t="n">
        <f aca="false">H82+I82</f>
        <v>0</v>
      </c>
      <c r="K82" s="818" t="n">
        <f aca="false">J82*E82*G82</f>
        <v>0</v>
      </c>
    </row>
    <row r="83" customFormat="false" ht="15" hidden="false" customHeight="false" outlineLevel="0" collapsed="false">
      <c r="B83" s="816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16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17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16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16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16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18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18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18" t="n">
        <f aca="false">H83+I83</f>
        <v>0</v>
      </c>
      <c r="K83" s="818" t="n">
        <f aca="false">J83*E83*G83</f>
        <v>0</v>
      </c>
    </row>
    <row r="84" customFormat="false" ht="15" hidden="false" customHeight="false" outlineLevel="0" collapsed="false">
      <c r="B84" s="816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16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17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16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16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16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18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18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18" t="n">
        <f aca="false">H84+I84</f>
        <v>0</v>
      </c>
      <c r="K84" s="818" t="n">
        <f aca="false">J84*E84*G84</f>
        <v>0</v>
      </c>
    </row>
    <row r="85" customFormat="false" ht="15" hidden="false" customHeight="false" outlineLevel="0" collapsed="false">
      <c r="B85" s="816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16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17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16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16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16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18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18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18" t="n">
        <f aca="false">H85+I85</f>
        <v>0</v>
      </c>
      <c r="K85" s="818" t="n">
        <f aca="false">J85*E85*G85</f>
        <v>0</v>
      </c>
    </row>
    <row r="86" customFormat="false" ht="15" hidden="false" customHeight="false" outlineLevel="0" collapsed="false">
      <c r="B86" s="790" t="s">
        <v>294</v>
      </c>
      <c r="C86" s="790" t="n">
        <f aca="false">IF(G65=0,0,AVERAGEIF(H71:H85,"&lt;&gt;0"))</f>
        <v>0</v>
      </c>
      <c r="D86" s="790"/>
      <c r="E86" s="790"/>
      <c r="F86" s="819" t="n">
        <f aca="false">(E71*G71)+(E72*G72)+(E73*G73)+(E74*G74)+(E75*G75)+(E76*G76)+(E77*G77)+(E78*G78)+(E79*G79)+(E80*G80)+(E81*G81)+(E82*G82)+(E83*G83)+(E84*G84)+(E85*G85)</f>
        <v>0</v>
      </c>
      <c r="G86" s="790"/>
      <c r="H86" s="820" t="n">
        <f aca="false">SUM(H71:H85)</f>
        <v>0</v>
      </c>
      <c r="I86" s="790"/>
      <c r="J86" s="820" t="n">
        <f aca="false">SUM(J71:J85)</f>
        <v>0</v>
      </c>
      <c r="K86" s="820" t="n">
        <f aca="false">SUM(K71:K85)</f>
        <v>0</v>
      </c>
    </row>
    <row r="87" customFormat="false" ht="36.75" hidden="false" customHeight="true" outlineLevel="0" collapsed="false">
      <c r="B87" s="793" t="s">
        <v>280</v>
      </c>
      <c r="C87" s="794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94"/>
      <c r="E87" s="794"/>
      <c r="F87" s="794"/>
      <c r="G87" s="794"/>
      <c r="H87" s="794"/>
      <c r="I87" s="794"/>
      <c r="J87" s="794"/>
      <c r="K87" s="794"/>
    </row>
    <row r="88" customFormat="false" ht="7.5" hidden="false" customHeight="true" outlineLevel="0" collapsed="false">
      <c r="B88" s="795"/>
      <c r="C88" s="795"/>
      <c r="D88" s="795"/>
      <c r="E88" s="795"/>
      <c r="F88" s="795"/>
      <c r="G88" s="795"/>
      <c r="H88" s="795"/>
      <c r="I88" s="795"/>
      <c r="J88" s="795"/>
      <c r="K88" s="795"/>
    </row>
    <row r="89" customFormat="false" ht="15.75" hidden="false" customHeight="false" outlineLevel="0" collapsed="false">
      <c r="B89" s="764"/>
      <c r="C89" s="759"/>
      <c r="D89" s="766"/>
      <c r="E89" s="766"/>
      <c r="F89" s="766"/>
      <c r="G89" s="767"/>
      <c r="H89" s="768"/>
      <c r="I89" s="764"/>
      <c r="J89" s="764"/>
      <c r="K89" s="764"/>
    </row>
    <row r="90" customFormat="false" ht="15" hidden="false" customHeight="false" outlineLevel="0" collapsed="false">
      <c r="B90" s="821" t="s">
        <v>295</v>
      </c>
      <c r="C90" s="821"/>
      <c r="D90" s="822"/>
      <c r="E90" s="822"/>
      <c r="F90" s="822"/>
      <c r="G90" s="822"/>
      <c r="H90" s="822"/>
      <c r="I90" s="822"/>
      <c r="J90" s="823" t="s">
        <v>296</v>
      </c>
      <c r="K90" s="824" t="s">
        <v>152</v>
      </c>
    </row>
    <row r="91" customFormat="false" ht="15" hidden="false" customHeight="false" outlineLevel="0" collapsed="false">
      <c r="B91" s="825" t="s">
        <v>297</v>
      </c>
      <c r="C91" s="825"/>
      <c r="D91" s="825"/>
      <c r="E91" s="826" t="s">
        <v>298</v>
      </c>
      <c r="F91" s="826"/>
      <c r="G91" s="826"/>
      <c r="H91" s="827" t="s">
        <v>179</v>
      </c>
      <c r="I91" s="827"/>
      <c r="J91" s="827" t="s">
        <v>299</v>
      </c>
      <c r="K91" s="827"/>
    </row>
    <row r="92" customFormat="false" ht="15" hidden="false" customHeight="false" outlineLevel="0" collapsed="false">
      <c r="B92" s="828" t="s">
        <v>229</v>
      </c>
      <c r="C92" s="828"/>
      <c r="D92" s="828"/>
      <c r="E92" s="829" t="s">
        <v>300</v>
      </c>
      <c r="F92" s="830"/>
      <c r="G92" s="831" t="n">
        <f aca="false">IF(G23=0,0,G23)</f>
        <v>0</v>
      </c>
      <c r="H92" s="832" t="n">
        <f aca="false">IF(D23=0,0,D23)</f>
        <v>0</v>
      </c>
      <c r="I92" s="832"/>
      <c r="J92" s="833" t="n">
        <f aca="false">IF(K23=0,0,K23)</f>
        <v>0</v>
      </c>
      <c r="K92" s="833"/>
    </row>
    <row r="93" customFormat="false" ht="15" hidden="false" customHeight="false" outlineLevel="0" collapsed="false">
      <c r="B93" s="834" t="s">
        <v>251</v>
      </c>
      <c r="C93" s="834"/>
      <c r="D93" s="834"/>
      <c r="E93" s="834" t="s">
        <v>196</v>
      </c>
      <c r="F93" s="834"/>
      <c r="G93" s="835" t="n">
        <f aca="false">IF(G44=0,0,G44)</f>
        <v>0</v>
      </c>
      <c r="H93" s="836" t="n">
        <f aca="false">IF(D44=0,0,D44)</f>
        <v>0</v>
      </c>
      <c r="I93" s="836"/>
      <c r="J93" s="833" t="n">
        <f aca="false">IF(K44=0,0,K44)</f>
        <v>0</v>
      </c>
      <c r="K93" s="833"/>
    </row>
    <row r="94" customFormat="false" ht="15" hidden="false" customHeight="false" outlineLevel="0" collapsed="false">
      <c r="B94" s="837" t="s">
        <v>301</v>
      </c>
      <c r="C94" s="837"/>
      <c r="D94" s="837"/>
      <c r="E94" s="837" t="s">
        <v>302</v>
      </c>
      <c r="F94" s="838"/>
      <c r="G94" s="839" t="n">
        <f aca="false">IF(G65=0,0,G65)</f>
        <v>0</v>
      </c>
      <c r="H94" s="840" t="n">
        <f aca="false">IF(D65=0,0,D65)</f>
        <v>0</v>
      </c>
      <c r="I94" s="840"/>
      <c r="J94" s="833" t="n">
        <f aca="false">IF(K65=0,0,K65)</f>
        <v>0</v>
      </c>
      <c r="K94" s="833"/>
    </row>
    <row r="95" customFormat="false" ht="15" hidden="false" customHeight="false" outlineLevel="0" collapsed="false">
      <c r="B95" s="837" t="s">
        <v>71</v>
      </c>
      <c r="C95" s="837"/>
      <c r="D95" s="837"/>
      <c r="E95" s="841" t="s">
        <v>303</v>
      </c>
      <c r="F95" s="841"/>
      <c r="G95" s="839" t="n">
        <f aca="false">IF(F86=0,0,F86)</f>
        <v>0</v>
      </c>
      <c r="H95" s="840" t="n">
        <f aca="false">IF(C86=0,0,C86)</f>
        <v>0</v>
      </c>
      <c r="I95" s="840"/>
      <c r="J95" s="833" t="n">
        <f aca="false">IF(K86=0,0,K86)</f>
        <v>0</v>
      </c>
      <c r="K95" s="833"/>
    </row>
    <row r="96" customFormat="false" ht="15" hidden="false" customHeight="false" outlineLevel="0" collapsed="false">
      <c r="B96" s="842" t="s">
        <v>304</v>
      </c>
      <c r="C96" s="843" t="n">
        <v>0</v>
      </c>
      <c r="D96" s="844" t="s">
        <v>305</v>
      </c>
      <c r="E96" s="844"/>
      <c r="F96" s="844"/>
      <c r="G96" s="845" t="n">
        <v>0.1</v>
      </c>
      <c r="H96" s="844" t="s">
        <v>306</v>
      </c>
      <c r="I96" s="844"/>
      <c r="J96" s="844" t="s">
        <v>307</v>
      </c>
      <c r="K96" s="844"/>
    </row>
    <row r="97" customFormat="false" ht="15" hidden="false" customHeight="false" outlineLevel="0" collapsed="false">
      <c r="B97" s="846" t="n">
        <f aca="false">(J92+J93+J94+J95)*C96</f>
        <v>0</v>
      </c>
      <c r="C97" s="846"/>
      <c r="D97" s="846" t="n">
        <f aca="false">(J92+J93+J94+J95)*G96</f>
        <v>0</v>
      </c>
      <c r="E97" s="846"/>
      <c r="F97" s="846"/>
      <c r="G97" s="846"/>
      <c r="H97" s="846" t="n">
        <v>1</v>
      </c>
      <c r="I97" s="846"/>
      <c r="J97" s="847" t="n">
        <f aca="false">(J92+J93+J94+B97+D97+J95)*H97</f>
        <v>0</v>
      </c>
      <c r="K97" s="847"/>
    </row>
    <row r="98" customFormat="false" ht="15" hidden="false" customHeight="false" outlineLevel="0" collapsed="false">
      <c r="B98" s="821"/>
      <c r="C98" s="821"/>
      <c r="D98" s="822"/>
      <c r="E98" s="822"/>
      <c r="F98" s="822"/>
      <c r="G98" s="822"/>
      <c r="H98" s="822"/>
      <c r="I98" s="822"/>
      <c r="J98" s="848"/>
      <c r="K98" s="848"/>
    </row>
    <row r="99" customFormat="false" ht="15" hidden="false" customHeight="false" outlineLevel="0" collapsed="false">
      <c r="B99" s="849"/>
      <c r="C99" s="849"/>
      <c r="D99" s="849"/>
      <c r="E99" s="849"/>
      <c r="F99" s="771"/>
      <c r="G99" s="771"/>
      <c r="H99" s="771"/>
      <c r="I99" s="771"/>
      <c r="J99" s="771"/>
      <c r="K99" s="771"/>
    </row>
    <row r="100" customFormat="false" ht="15" hidden="false" customHeight="false" outlineLevel="0" collapsed="false">
      <c r="B100" s="771"/>
      <c r="C100" s="771"/>
      <c r="D100" s="771"/>
      <c r="E100" s="771"/>
      <c r="F100" s="771"/>
      <c r="G100" s="771"/>
      <c r="H100" s="771"/>
      <c r="I100" s="771"/>
      <c r="J100" s="771"/>
      <c r="K100" s="771"/>
    </row>
    <row r="101" customFormat="false" ht="15" hidden="false" customHeight="false" outlineLevel="0" collapsed="false">
      <c r="B101" s="771" t="s">
        <v>308</v>
      </c>
      <c r="C101" s="771"/>
      <c r="D101" s="771"/>
      <c r="E101" s="771"/>
      <c r="F101" s="771"/>
      <c r="G101" s="771"/>
      <c r="H101" s="771"/>
      <c r="I101" s="771" t="s">
        <v>309</v>
      </c>
      <c r="J101" s="771"/>
      <c r="K101" s="771"/>
    </row>
    <row r="102" customFormat="false" ht="15" hidden="false" customHeight="false" outlineLevel="0" collapsed="false">
      <c r="B102" s="850" t="s">
        <v>310</v>
      </c>
      <c r="C102" s="850"/>
      <c r="D102" s="850"/>
      <c r="E102" s="850"/>
      <c r="F102" s="850"/>
      <c r="G102" s="765"/>
      <c r="H102" s="744"/>
      <c r="I102" s="850" t="s">
        <v>311</v>
      </c>
      <c r="J102" s="850"/>
      <c r="K102" s="850"/>
    </row>
    <row r="103" customFormat="false" ht="15" hidden="false" customHeight="false" outlineLevel="0" collapsed="false"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</row>
    <row r="104" customFormat="false" ht="15" hidden="false" customHeight="false" outlineLevel="0" collapsed="false">
      <c r="B104" s="772"/>
      <c r="C104" s="851" t="s">
        <v>312</v>
      </c>
      <c r="D104" s="851"/>
      <c r="E104" s="851"/>
      <c r="F104" s="851"/>
      <c r="G104" s="761"/>
      <c r="H104" s="852" t="s">
        <v>269</v>
      </c>
      <c r="I104" s="852"/>
      <c r="J104" s="852"/>
      <c r="K104" s="852"/>
    </row>
    <row r="105" customFormat="false" ht="15" hidden="false" customHeight="false" outlineLevel="0" collapsed="false">
      <c r="B105" s="772"/>
      <c r="C105" s="851" t="s">
        <v>313</v>
      </c>
      <c r="D105" s="851"/>
      <c r="E105" s="851"/>
      <c r="F105" s="851"/>
      <c r="G105" s="767"/>
      <c r="H105" s="853" t="s">
        <v>314</v>
      </c>
      <c r="I105" s="853"/>
      <c r="J105" s="853"/>
      <c r="K105" s="853"/>
    </row>
    <row r="106" customFormat="false" ht="15" hidden="false" customHeight="false" outlineLevel="0" collapsed="false">
      <c r="B106" s="854"/>
      <c r="C106" s="855"/>
      <c r="D106" s="855"/>
      <c r="E106" s="855"/>
      <c r="F106" s="855"/>
      <c r="G106" s="855"/>
      <c r="H106" s="855"/>
      <c r="I106" s="855"/>
      <c r="J106" s="855"/>
      <c r="K106" s="855"/>
    </row>
    <row r="108" s="859" customFormat="true" ht="9" hidden="false" customHeight="true" outlineLevel="0" collapsed="false">
      <c r="A108" s="770"/>
      <c r="B108" s="856"/>
      <c r="C108" s="856"/>
      <c r="D108" s="856"/>
      <c r="E108" s="856"/>
      <c r="F108" s="856"/>
      <c r="G108" s="856"/>
      <c r="H108" s="856"/>
      <c r="I108" s="856"/>
      <c r="J108" s="856"/>
      <c r="K108" s="856"/>
      <c r="L108" s="856"/>
      <c r="M108" s="857"/>
      <c r="N108" s="857"/>
      <c r="O108" s="857"/>
      <c r="P108" s="857"/>
      <c r="Q108" s="857"/>
      <c r="R108" s="857"/>
      <c r="S108" s="857"/>
      <c r="T108" s="857"/>
      <c r="U108" s="857"/>
      <c r="V108" s="857"/>
      <c r="W108" s="857"/>
      <c r="X108" s="857"/>
      <c r="Y108" s="857"/>
      <c r="Z108" s="857"/>
      <c r="AA108" s="857"/>
      <c r="AB108" s="857"/>
      <c r="AC108" s="857"/>
      <c r="AD108" s="857"/>
      <c r="AE108" s="857"/>
      <c r="AF108" s="857"/>
      <c r="AG108" s="857"/>
      <c r="AH108" s="857"/>
      <c r="AI108" s="857"/>
      <c r="AJ108" s="857"/>
      <c r="AK108" s="857"/>
      <c r="AL108" s="857"/>
      <c r="AM108" s="857"/>
      <c r="AN108" s="857"/>
      <c r="AO108" s="857"/>
      <c r="AP108" s="857"/>
      <c r="AQ108" s="857"/>
      <c r="AR108" s="857"/>
      <c r="AS108" s="857"/>
      <c r="AT108" s="858"/>
      <c r="AU108" s="858"/>
      <c r="AV108" s="858"/>
      <c r="AW108" s="858"/>
      <c r="AX108" s="858"/>
      <c r="AY108" s="858"/>
      <c r="AZ108" s="858"/>
      <c r="BA108" s="858"/>
      <c r="BB108" s="858"/>
      <c r="BC108" s="858"/>
      <c r="BD108" s="858"/>
      <c r="BE108" s="858"/>
      <c r="BF108" s="858"/>
      <c r="BG108" s="858"/>
      <c r="BH108" s="858"/>
      <c r="BI108" s="858"/>
      <c r="BJ108" s="858"/>
      <c r="BK108" s="858"/>
      <c r="BL108" s="858"/>
      <c r="BM108" s="858"/>
      <c r="BN108" s="858"/>
      <c r="BO108" s="858"/>
      <c r="BP108" s="858"/>
      <c r="BQ108" s="858"/>
      <c r="BR108" s="858"/>
      <c r="BS108" s="858"/>
      <c r="BT108" s="858"/>
      <c r="BU108" s="858"/>
      <c r="BV108" s="858"/>
      <c r="BW108" s="858"/>
      <c r="BX108" s="858"/>
      <c r="BY108" s="858"/>
      <c r="BZ108" s="858"/>
      <c r="CA108" s="858"/>
      <c r="CB108" s="858"/>
      <c r="CC108" s="858"/>
      <c r="CD108" s="858"/>
      <c r="CE108" s="858"/>
      <c r="CF108" s="858"/>
      <c r="CG108" s="858"/>
      <c r="CH108" s="858"/>
      <c r="CI108" s="858"/>
      <c r="CJ108" s="858"/>
      <c r="CK108" s="858"/>
      <c r="CL108" s="858"/>
      <c r="CM108" s="858"/>
      <c r="CN108" s="858"/>
      <c r="CO108" s="858"/>
      <c r="CP108" s="858"/>
      <c r="CQ108" s="858"/>
      <c r="CR108" s="858"/>
      <c r="CS108" s="858"/>
      <c r="CT108" s="858"/>
      <c r="CU108" s="858"/>
      <c r="CV108" s="858"/>
      <c r="CW108" s="858"/>
      <c r="CX108" s="858"/>
      <c r="CY108" s="858"/>
      <c r="CZ108" s="858"/>
      <c r="DA108" s="858"/>
      <c r="DB108" s="858"/>
      <c r="DC108" s="858"/>
      <c r="DD108" s="858"/>
      <c r="DE108" s="858"/>
      <c r="DF108" s="858"/>
      <c r="DG108" s="858"/>
      <c r="DH108" s="858"/>
      <c r="DI108" s="858"/>
      <c r="DJ108" s="858"/>
      <c r="DK108" s="858"/>
      <c r="DL108" s="858"/>
      <c r="DM108" s="858"/>
      <c r="DN108" s="858"/>
      <c r="DO108" s="858"/>
      <c r="DP108" s="858"/>
      <c r="DQ108" s="858"/>
      <c r="DR108" s="858"/>
      <c r="DS108" s="858"/>
      <c r="DT108" s="858"/>
      <c r="DU108" s="858"/>
      <c r="DV108" s="858"/>
      <c r="DW108" s="858"/>
      <c r="DX108" s="858"/>
      <c r="DY108" s="858"/>
      <c r="DZ108" s="858"/>
      <c r="EA108" s="858"/>
      <c r="EB108" s="858"/>
      <c r="EC108" s="858"/>
      <c r="ED108" s="858"/>
      <c r="EE108" s="858"/>
      <c r="EF108" s="858"/>
      <c r="EG108" s="858"/>
      <c r="EH108" s="858"/>
      <c r="EI108" s="858"/>
      <c r="EJ108" s="858"/>
      <c r="EK108" s="858"/>
      <c r="EL108" s="858"/>
      <c r="EM108" s="858"/>
      <c r="EN108" s="858"/>
      <c r="EO108" s="858"/>
      <c r="EP108" s="858"/>
      <c r="EQ108" s="858"/>
      <c r="ER108" s="858"/>
      <c r="ES108" s="858"/>
      <c r="ET108" s="858"/>
      <c r="EU108" s="858"/>
      <c r="EV108" s="858"/>
      <c r="EW108" s="858"/>
      <c r="EX108" s="858"/>
      <c r="EY108" s="858"/>
      <c r="EZ108" s="858"/>
      <c r="FA108" s="858"/>
      <c r="FB108" s="858"/>
      <c r="FC108" s="858"/>
      <c r="FD108" s="858"/>
      <c r="FE108" s="858"/>
      <c r="FF108" s="858"/>
      <c r="FG108" s="858"/>
      <c r="FH108" s="858"/>
      <c r="FI108" s="858"/>
      <c r="FJ108" s="858"/>
      <c r="FK108" s="858"/>
      <c r="FL108" s="858"/>
      <c r="FM108" s="858"/>
      <c r="FN108" s="858"/>
      <c r="FO108" s="858"/>
      <c r="FP108" s="858"/>
      <c r="FQ108" s="858"/>
      <c r="FR108" s="858"/>
      <c r="FS108" s="858"/>
      <c r="FT108" s="858"/>
      <c r="FU108" s="858"/>
      <c r="FV108" s="858"/>
      <c r="FW108" s="858"/>
      <c r="FX108" s="858"/>
      <c r="FY108" s="858"/>
      <c r="FZ108" s="858"/>
      <c r="GA108" s="858"/>
      <c r="GB108" s="858"/>
      <c r="GC108" s="858"/>
      <c r="GD108" s="858"/>
      <c r="GE108" s="858"/>
      <c r="GF108" s="858"/>
      <c r="GG108" s="858"/>
      <c r="GH108" s="858"/>
      <c r="GI108" s="858"/>
      <c r="GJ108" s="858"/>
      <c r="GK108" s="858"/>
      <c r="GL108" s="858"/>
      <c r="GM108" s="858"/>
      <c r="GN108" s="858"/>
      <c r="GO108" s="858"/>
      <c r="GP108" s="858"/>
      <c r="GQ108" s="858"/>
      <c r="GR108" s="858"/>
      <c r="GS108" s="858"/>
      <c r="GT108" s="858"/>
      <c r="GU108" s="858"/>
      <c r="GV108" s="858"/>
      <c r="GW108" s="858"/>
      <c r="GX108" s="858"/>
      <c r="GY108" s="858"/>
      <c r="GZ108" s="858"/>
      <c r="HA108" s="858"/>
      <c r="HB108" s="858"/>
      <c r="HC108" s="858"/>
      <c r="HD108" s="858"/>
      <c r="HE108" s="858"/>
      <c r="HF108" s="858"/>
      <c r="HG108" s="858"/>
      <c r="HH108" s="858"/>
      <c r="HI108" s="858"/>
      <c r="HJ108" s="858"/>
      <c r="HK108" s="858"/>
      <c r="HL108" s="858"/>
      <c r="HM108" s="858"/>
      <c r="HN108" s="858"/>
      <c r="HO108" s="858"/>
      <c r="HP108" s="858"/>
      <c r="HQ108" s="858"/>
      <c r="HR108" s="858"/>
      <c r="HS108" s="858"/>
      <c r="HT108" s="858"/>
      <c r="HU108" s="858"/>
      <c r="HV108" s="858"/>
      <c r="HW108" s="858"/>
      <c r="HX108" s="858"/>
      <c r="HY108" s="858"/>
      <c r="HZ108" s="858"/>
      <c r="IA108" s="858"/>
      <c r="IB108" s="858"/>
      <c r="IC108" s="858"/>
      <c r="ID108" s="858"/>
      <c r="IE108" s="858"/>
      <c r="IF108" s="858"/>
      <c r="IG108" s="858"/>
      <c r="IH108" s="858"/>
      <c r="II108" s="858"/>
      <c r="IJ108" s="858"/>
      <c r="IK108" s="858"/>
      <c r="IL108" s="858"/>
      <c r="IM108" s="858"/>
      <c r="IN108" s="858"/>
      <c r="IO108" s="858"/>
      <c r="IP108" s="858"/>
      <c r="IQ108" s="858"/>
      <c r="IR108" s="858"/>
      <c r="IS108" s="858"/>
      <c r="IT108" s="858"/>
      <c r="IU108" s="858"/>
      <c r="IV108" s="858"/>
      <c r="IW108" s="858"/>
      <c r="IX108" s="858"/>
      <c r="IY108" s="858"/>
      <c r="IZ108" s="858"/>
      <c r="JA108" s="858"/>
      <c r="JB108" s="858"/>
      <c r="JC108" s="858"/>
      <c r="JD108" s="858"/>
      <c r="JE108" s="858"/>
      <c r="JF108" s="858"/>
      <c r="JG108" s="858"/>
      <c r="JH108" s="858"/>
      <c r="JI108" s="858"/>
      <c r="JJ108" s="858"/>
      <c r="JK108" s="858"/>
      <c r="JL108" s="858"/>
      <c r="JM108" s="858"/>
      <c r="JN108" s="858"/>
      <c r="JO108" s="858"/>
      <c r="JP108" s="858"/>
      <c r="JQ108" s="858"/>
      <c r="JR108" s="858"/>
      <c r="JS108" s="858"/>
      <c r="JT108" s="858"/>
      <c r="JU108" s="858"/>
      <c r="JV108" s="858"/>
      <c r="JW108" s="858"/>
      <c r="JX108" s="858"/>
      <c r="JY108" s="858"/>
      <c r="JZ108" s="858"/>
      <c r="KA108" s="858"/>
      <c r="KB108" s="858"/>
      <c r="KC108" s="858"/>
      <c r="KD108" s="858"/>
      <c r="KE108" s="858"/>
      <c r="KF108" s="858"/>
      <c r="KG108" s="858"/>
      <c r="KH108" s="858"/>
      <c r="KI108" s="858"/>
      <c r="KJ108" s="858"/>
      <c r="KK108" s="858"/>
      <c r="KL108" s="858"/>
      <c r="KM108" s="858"/>
      <c r="KN108" s="858"/>
      <c r="KO108" s="858"/>
      <c r="KP108" s="858"/>
      <c r="KQ108" s="858"/>
      <c r="KR108" s="858"/>
      <c r="KS108" s="858"/>
      <c r="KT108" s="858"/>
      <c r="KU108" s="858"/>
      <c r="KV108" s="858"/>
      <c r="KW108" s="858"/>
      <c r="KX108" s="858"/>
      <c r="KY108" s="858"/>
      <c r="KZ108" s="858"/>
      <c r="LA108" s="858"/>
      <c r="LB108" s="858"/>
      <c r="LC108" s="858"/>
      <c r="LD108" s="858"/>
      <c r="LE108" s="858"/>
      <c r="LF108" s="858"/>
      <c r="LG108" s="858"/>
      <c r="LH108" s="858"/>
      <c r="LI108" s="858"/>
      <c r="LJ108" s="858"/>
      <c r="LK108" s="858"/>
      <c r="LL108" s="858"/>
      <c r="LM108" s="858"/>
      <c r="LN108" s="858"/>
      <c r="LO108" s="858"/>
      <c r="LP108" s="858"/>
      <c r="LQ108" s="858"/>
      <c r="LR108" s="858"/>
      <c r="LS108" s="858"/>
      <c r="LT108" s="858"/>
      <c r="LU108" s="858"/>
      <c r="LV108" s="858"/>
      <c r="LW108" s="858"/>
      <c r="LX108" s="858"/>
      <c r="LY108" s="858"/>
      <c r="LZ108" s="858"/>
      <c r="MA108" s="858"/>
      <c r="MB108" s="858"/>
      <c r="MC108" s="858"/>
      <c r="MD108" s="858"/>
      <c r="ME108" s="858"/>
      <c r="MF108" s="858"/>
      <c r="MG108" s="858"/>
      <c r="MH108" s="858"/>
      <c r="MI108" s="858"/>
      <c r="MJ108" s="858"/>
      <c r="MK108" s="858"/>
      <c r="ML108" s="858"/>
      <c r="MM108" s="858"/>
      <c r="MN108" s="858"/>
      <c r="MO108" s="858"/>
      <c r="MP108" s="858"/>
      <c r="MQ108" s="858"/>
      <c r="MR108" s="858"/>
      <c r="MS108" s="858"/>
      <c r="MT108" s="858"/>
      <c r="MU108" s="858"/>
      <c r="MV108" s="858"/>
      <c r="MW108" s="858"/>
      <c r="MX108" s="858"/>
      <c r="MY108" s="858"/>
      <c r="MZ108" s="858"/>
      <c r="NA108" s="858"/>
      <c r="NB108" s="858"/>
      <c r="NC108" s="858"/>
      <c r="ND108" s="858"/>
      <c r="NE108" s="858"/>
      <c r="NF108" s="858"/>
      <c r="NG108" s="858"/>
      <c r="NH108" s="858"/>
      <c r="NI108" s="858"/>
      <c r="NJ108" s="858"/>
      <c r="NK108" s="858"/>
      <c r="NL108" s="858"/>
      <c r="NM108" s="858"/>
      <c r="NN108" s="858"/>
      <c r="NO108" s="858"/>
      <c r="NP108" s="858"/>
      <c r="NQ108" s="858"/>
      <c r="NR108" s="858"/>
      <c r="NS108" s="858"/>
      <c r="NT108" s="858"/>
      <c r="NU108" s="858"/>
      <c r="NV108" s="858"/>
      <c r="NW108" s="858"/>
      <c r="NX108" s="858"/>
      <c r="NY108" s="858"/>
      <c r="NZ108" s="858"/>
      <c r="OA108" s="858"/>
      <c r="OB108" s="858"/>
      <c r="OC108" s="858"/>
      <c r="OD108" s="858"/>
      <c r="OE108" s="858"/>
      <c r="OF108" s="858"/>
      <c r="OG108" s="858"/>
      <c r="OH108" s="858"/>
      <c r="OI108" s="858"/>
      <c r="OJ108" s="858"/>
      <c r="OK108" s="858"/>
      <c r="OL108" s="858"/>
      <c r="OM108" s="858"/>
      <c r="ON108" s="858"/>
      <c r="OO108" s="858"/>
      <c r="OP108" s="858"/>
      <c r="OQ108" s="858"/>
      <c r="OR108" s="858"/>
      <c r="OS108" s="858"/>
      <c r="OT108" s="858"/>
      <c r="OU108" s="858"/>
      <c r="OV108" s="858"/>
      <c r="OW108" s="858"/>
      <c r="OX108" s="858"/>
      <c r="OY108" s="858"/>
      <c r="OZ108" s="858"/>
      <c r="PA108" s="858"/>
      <c r="PB108" s="858"/>
      <c r="PC108" s="858"/>
      <c r="PD108" s="858"/>
      <c r="PE108" s="858"/>
      <c r="PF108" s="858"/>
      <c r="PG108" s="858"/>
      <c r="PH108" s="858"/>
      <c r="PI108" s="858"/>
      <c r="PJ108" s="858"/>
      <c r="PK108" s="858"/>
      <c r="PL108" s="858"/>
      <c r="PM108" s="858"/>
      <c r="PN108" s="858"/>
      <c r="PO108" s="858"/>
      <c r="PP108" s="858"/>
      <c r="PQ108" s="858"/>
      <c r="PR108" s="858"/>
      <c r="PS108" s="858"/>
      <c r="PT108" s="858"/>
      <c r="PU108" s="858"/>
      <c r="PV108" s="858"/>
      <c r="PW108" s="858"/>
      <c r="PX108" s="858"/>
      <c r="PY108" s="858"/>
      <c r="PZ108" s="858"/>
      <c r="QA108" s="858"/>
      <c r="QB108" s="858"/>
      <c r="QC108" s="858"/>
      <c r="QD108" s="858"/>
      <c r="QE108" s="858"/>
      <c r="QF108" s="858"/>
      <c r="QG108" s="858"/>
      <c r="QH108" s="858"/>
      <c r="QI108" s="858"/>
      <c r="QJ108" s="858"/>
      <c r="QK108" s="858"/>
      <c r="QL108" s="858"/>
      <c r="QM108" s="858"/>
      <c r="QN108" s="858"/>
      <c r="QO108" s="858"/>
      <c r="QP108" s="858"/>
      <c r="QQ108" s="858"/>
      <c r="QR108" s="858"/>
      <c r="QS108" s="858"/>
      <c r="QT108" s="858"/>
      <c r="QU108" s="858"/>
      <c r="QV108" s="858"/>
      <c r="QW108" s="858"/>
      <c r="QX108" s="858"/>
      <c r="QY108" s="858"/>
      <c r="QZ108" s="858"/>
      <c r="RA108" s="858"/>
      <c r="RB108" s="858"/>
      <c r="RC108" s="858"/>
      <c r="RD108" s="858"/>
      <c r="RE108" s="858"/>
      <c r="RF108" s="858"/>
      <c r="RG108" s="858"/>
      <c r="RH108" s="858"/>
      <c r="RI108" s="858"/>
      <c r="RJ108" s="858"/>
      <c r="RK108" s="858"/>
      <c r="RL108" s="858"/>
      <c r="RM108" s="858"/>
      <c r="RN108" s="858"/>
      <c r="RO108" s="858"/>
      <c r="RP108" s="858"/>
      <c r="RQ108" s="858"/>
      <c r="RR108" s="858"/>
      <c r="RS108" s="858"/>
      <c r="RT108" s="858"/>
      <c r="RU108" s="858"/>
      <c r="RV108" s="858"/>
      <c r="RW108" s="858"/>
      <c r="RX108" s="858"/>
      <c r="RY108" s="858"/>
      <c r="RZ108" s="858"/>
      <c r="SA108" s="858"/>
      <c r="SB108" s="858"/>
      <c r="SC108" s="858"/>
      <c r="SD108" s="858"/>
      <c r="SE108" s="858"/>
      <c r="SF108" s="858"/>
      <c r="SG108" s="858"/>
      <c r="SH108" s="858"/>
      <c r="SI108" s="858"/>
      <c r="SJ108" s="858"/>
      <c r="SK108" s="858"/>
      <c r="SL108" s="858"/>
      <c r="SM108" s="858"/>
      <c r="SN108" s="858"/>
      <c r="SO108" s="858"/>
      <c r="SP108" s="858"/>
      <c r="SQ108" s="858"/>
      <c r="SR108" s="858"/>
      <c r="SS108" s="858"/>
      <c r="ST108" s="858"/>
      <c r="SU108" s="858"/>
      <c r="SV108" s="858"/>
      <c r="SW108" s="858"/>
      <c r="SX108" s="858"/>
      <c r="SY108" s="858"/>
      <c r="SZ108" s="858"/>
      <c r="TA108" s="858"/>
      <c r="TB108" s="858"/>
      <c r="TC108" s="858"/>
      <c r="TD108" s="858"/>
      <c r="TE108" s="858"/>
      <c r="TF108" s="858"/>
      <c r="TG108" s="858"/>
      <c r="TH108" s="858"/>
      <c r="TI108" s="858"/>
      <c r="TJ108" s="858"/>
      <c r="TK108" s="858"/>
      <c r="TL108" s="858"/>
      <c r="TM108" s="858"/>
      <c r="TN108" s="858"/>
      <c r="TO108" s="858"/>
      <c r="TP108" s="858"/>
      <c r="TQ108" s="858"/>
      <c r="TR108" s="858"/>
      <c r="TS108" s="858"/>
      <c r="TT108" s="858"/>
      <c r="TU108" s="858"/>
      <c r="TV108" s="858"/>
      <c r="TW108" s="858"/>
      <c r="TX108" s="858"/>
      <c r="TY108" s="858"/>
      <c r="TZ108" s="858"/>
      <c r="UA108" s="858"/>
      <c r="UB108" s="858"/>
      <c r="UC108" s="858"/>
      <c r="UD108" s="858"/>
      <c r="UE108" s="858"/>
      <c r="UF108" s="858"/>
      <c r="UG108" s="858"/>
      <c r="UH108" s="858"/>
      <c r="UI108" s="858"/>
      <c r="UJ108" s="858"/>
      <c r="UK108" s="858"/>
      <c r="UL108" s="858"/>
      <c r="UM108" s="858"/>
      <c r="UN108" s="858"/>
      <c r="UO108" s="858"/>
      <c r="UP108" s="858"/>
      <c r="UQ108" s="858"/>
      <c r="UR108" s="858"/>
      <c r="US108" s="858"/>
      <c r="UT108" s="858"/>
      <c r="UU108" s="858"/>
      <c r="UV108" s="858"/>
      <c r="UW108" s="858"/>
      <c r="UX108" s="858"/>
      <c r="UY108" s="858"/>
      <c r="UZ108" s="858"/>
      <c r="VA108" s="858"/>
      <c r="VB108" s="858"/>
      <c r="VC108" s="858"/>
      <c r="VD108" s="858"/>
      <c r="VE108" s="858"/>
      <c r="VF108" s="858"/>
      <c r="VG108" s="858"/>
      <c r="VH108" s="858"/>
      <c r="VI108" s="858"/>
      <c r="VJ108" s="858"/>
      <c r="VK108" s="858"/>
      <c r="VL108" s="858"/>
      <c r="VM108" s="858"/>
      <c r="VN108" s="858"/>
      <c r="VO108" s="858"/>
      <c r="VP108" s="858"/>
      <c r="VQ108" s="858"/>
      <c r="VR108" s="858"/>
      <c r="VS108" s="858"/>
      <c r="VT108" s="858"/>
      <c r="VU108" s="858"/>
      <c r="VV108" s="858"/>
      <c r="VW108" s="858"/>
      <c r="VX108" s="858"/>
      <c r="VY108" s="858"/>
      <c r="VZ108" s="858"/>
      <c r="WA108" s="858"/>
      <c r="WB108" s="858"/>
      <c r="WC108" s="858"/>
      <c r="WD108" s="858"/>
      <c r="WE108" s="858"/>
      <c r="WF108" s="858"/>
      <c r="WG108" s="858"/>
      <c r="WH108" s="858"/>
      <c r="WI108" s="858"/>
      <c r="WJ108" s="858"/>
      <c r="WK108" s="858"/>
      <c r="WL108" s="858"/>
      <c r="WM108" s="858"/>
      <c r="WN108" s="858"/>
      <c r="WO108" s="858"/>
      <c r="WP108" s="858"/>
      <c r="WQ108" s="858"/>
      <c r="WR108" s="858"/>
      <c r="WS108" s="858"/>
      <c r="WT108" s="858"/>
      <c r="WU108" s="858"/>
      <c r="WV108" s="858"/>
      <c r="WW108" s="858"/>
      <c r="WX108" s="858"/>
      <c r="WY108" s="858"/>
      <c r="WZ108" s="858"/>
      <c r="XA108" s="858"/>
      <c r="XB108" s="858"/>
      <c r="XC108" s="858"/>
      <c r="XD108" s="858"/>
      <c r="XE108" s="858"/>
      <c r="XF108" s="858"/>
      <c r="XG108" s="858"/>
      <c r="XH108" s="858"/>
      <c r="XI108" s="858"/>
      <c r="XJ108" s="858"/>
      <c r="XK108" s="858"/>
      <c r="XL108" s="858"/>
      <c r="XM108" s="858"/>
      <c r="XN108" s="858"/>
      <c r="XO108" s="858"/>
      <c r="XP108" s="858"/>
      <c r="XQ108" s="858"/>
      <c r="XR108" s="858"/>
      <c r="XS108" s="858"/>
      <c r="XT108" s="858"/>
      <c r="XU108" s="858"/>
      <c r="XV108" s="858"/>
      <c r="XW108" s="858"/>
      <c r="XX108" s="858"/>
      <c r="XY108" s="858"/>
      <c r="XZ108" s="858"/>
      <c r="YA108" s="858"/>
      <c r="YB108" s="858"/>
      <c r="YC108" s="858"/>
      <c r="YD108" s="858"/>
      <c r="YE108" s="858"/>
      <c r="YF108" s="858"/>
      <c r="YG108" s="858"/>
      <c r="YH108" s="858"/>
      <c r="YI108" s="858"/>
      <c r="YJ108" s="858"/>
      <c r="YK108" s="858"/>
      <c r="YL108" s="858"/>
      <c r="YM108" s="858"/>
      <c r="YN108" s="858"/>
      <c r="YO108" s="858"/>
      <c r="YP108" s="858"/>
      <c r="YQ108" s="858"/>
      <c r="YR108" s="858"/>
      <c r="YS108" s="858"/>
      <c r="YT108" s="858"/>
      <c r="YU108" s="858"/>
      <c r="YV108" s="858"/>
      <c r="YW108" s="858"/>
      <c r="YX108" s="858"/>
      <c r="YY108" s="858"/>
      <c r="YZ108" s="858"/>
      <c r="ZA108" s="858"/>
      <c r="ZB108" s="858"/>
      <c r="ZC108" s="858"/>
      <c r="ZD108" s="858"/>
      <c r="ZE108" s="858"/>
      <c r="ZF108" s="858"/>
      <c r="ZG108" s="858"/>
      <c r="ZH108" s="858"/>
      <c r="ZI108" s="858"/>
      <c r="ZJ108" s="858"/>
      <c r="ZK108" s="858"/>
      <c r="ZL108" s="858"/>
      <c r="ZM108" s="858"/>
      <c r="ZN108" s="858"/>
      <c r="ZO108" s="858"/>
      <c r="ZP108" s="858"/>
      <c r="ZQ108" s="858"/>
      <c r="ZR108" s="858"/>
      <c r="ZS108" s="858"/>
      <c r="ZT108" s="858"/>
      <c r="ZU108" s="858"/>
      <c r="ZV108" s="858"/>
      <c r="ZW108" s="858"/>
      <c r="ZX108" s="858"/>
      <c r="ZY108" s="858"/>
      <c r="ZZ108" s="858"/>
      <c r="AAA108" s="858"/>
      <c r="AAB108" s="858"/>
      <c r="AAC108" s="858"/>
      <c r="AAD108" s="858"/>
    </row>
    <row r="109" s="859" customFormat="true" ht="9" hidden="false" customHeight="true" outlineLevel="0" collapsed="false">
      <c r="A109" s="770"/>
      <c r="B109" s="856"/>
      <c r="C109" s="770"/>
      <c r="D109" s="770"/>
      <c r="E109" s="770"/>
      <c r="F109" s="770"/>
      <c r="G109" s="770"/>
      <c r="H109" s="770"/>
      <c r="I109" s="856"/>
      <c r="J109" s="856"/>
      <c r="K109" s="856"/>
      <c r="L109" s="857"/>
      <c r="M109" s="857"/>
      <c r="N109" s="857"/>
      <c r="O109" s="857"/>
      <c r="P109" s="857"/>
      <c r="Q109" s="857"/>
      <c r="R109" s="857"/>
      <c r="S109" s="857"/>
      <c r="T109" s="857"/>
      <c r="U109" s="857"/>
      <c r="V109" s="857"/>
      <c r="W109" s="857"/>
      <c r="X109" s="857"/>
      <c r="Y109" s="857"/>
      <c r="Z109" s="857"/>
      <c r="AA109" s="857"/>
      <c r="AB109" s="857"/>
      <c r="AC109" s="857"/>
      <c r="AD109" s="857"/>
      <c r="AE109" s="857"/>
      <c r="AF109" s="857"/>
      <c r="AG109" s="857"/>
      <c r="AH109" s="857"/>
      <c r="AI109" s="857"/>
      <c r="AJ109" s="857"/>
      <c r="AK109" s="857"/>
      <c r="AL109" s="857"/>
      <c r="AM109" s="857"/>
      <c r="AN109" s="857"/>
      <c r="AO109" s="857"/>
      <c r="AP109" s="857"/>
      <c r="AQ109" s="857"/>
      <c r="AR109" s="857"/>
      <c r="AS109" s="857"/>
      <c r="AT109" s="858"/>
      <c r="AU109" s="858"/>
      <c r="AV109" s="858"/>
      <c r="AW109" s="858"/>
      <c r="AX109" s="858"/>
      <c r="AY109" s="858"/>
      <c r="AZ109" s="858"/>
      <c r="BA109" s="858"/>
      <c r="BB109" s="858"/>
      <c r="BC109" s="858"/>
      <c r="BD109" s="858"/>
      <c r="BE109" s="858"/>
      <c r="BF109" s="858"/>
      <c r="BG109" s="858"/>
      <c r="BH109" s="858"/>
      <c r="BI109" s="858"/>
      <c r="BJ109" s="858"/>
      <c r="BK109" s="858"/>
      <c r="BL109" s="858"/>
      <c r="BM109" s="858"/>
      <c r="BN109" s="858"/>
      <c r="BO109" s="858"/>
      <c r="BP109" s="858"/>
      <c r="BQ109" s="858"/>
      <c r="BR109" s="858"/>
      <c r="BS109" s="858"/>
      <c r="BT109" s="858"/>
      <c r="BU109" s="858"/>
      <c r="BV109" s="858"/>
      <c r="BW109" s="858"/>
      <c r="BX109" s="858"/>
      <c r="BY109" s="858"/>
      <c r="BZ109" s="858"/>
      <c r="CA109" s="858"/>
      <c r="CB109" s="858"/>
      <c r="CC109" s="858"/>
      <c r="CD109" s="858"/>
      <c r="CE109" s="858"/>
      <c r="CF109" s="858"/>
      <c r="CG109" s="858"/>
      <c r="CH109" s="858"/>
      <c r="CI109" s="858"/>
      <c r="CJ109" s="858"/>
      <c r="CK109" s="858"/>
      <c r="CL109" s="858"/>
      <c r="CM109" s="858"/>
      <c r="CN109" s="858"/>
      <c r="CO109" s="858"/>
      <c r="CP109" s="858"/>
      <c r="CQ109" s="858"/>
      <c r="CR109" s="858"/>
      <c r="CS109" s="858"/>
      <c r="CT109" s="858"/>
      <c r="CU109" s="858"/>
      <c r="CV109" s="858"/>
      <c r="CW109" s="858"/>
      <c r="CX109" s="858"/>
      <c r="CY109" s="858"/>
      <c r="CZ109" s="858"/>
      <c r="DA109" s="858"/>
      <c r="DB109" s="858"/>
      <c r="DC109" s="858"/>
      <c r="DD109" s="858"/>
      <c r="DE109" s="858"/>
      <c r="DF109" s="858"/>
      <c r="DG109" s="858"/>
      <c r="DH109" s="858"/>
      <c r="DI109" s="858"/>
      <c r="DJ109" s="858"/>
      <c r="DK109" s="858"/>
      <c r="DL109" s="858"/>
      <c r="DM109" s="858"/>
      <c r="DN109" s="858"/>
      <c r="DO109" s="858"/>
      <c r="DP109" s="858"/>
      <c r="DQ109" s="858"/>
      <c r="DR109" s="858"/>
      <c r="DS109" s="858"/>
      <c r="DT109" s="858"/>
      <c r="DU109" s="858"/>
      <c r="DV109" s="858"/>
      <c r="DW109" s="858"/>
      <c r="DX109" s="858"/>
      <c r="DY109" s="858"/>
      <c r="DZ109" s="858"/>
      <c r="EA109" s="858"/>
      <c r="EB109" s="858"/>
      <c r="EC109" s="858"/>
      <c r="ED109" s="858"/>
      <c r="EE109" s="858"/>
      <c r="EF109" s="858"/>
      <c r="EG109" s="858"/>
      <c r="EH109" s="858"/>
      <c r="EI109" s="858"/>
      <c r="EJ109" s="858"/>
      <c r="EK109" s="858"/>
      <c r="EL109" s="858"/>
      <c r="EM109" s="858"/>
      <c r="EN109" s="858"/>
      <c r="EO109" s="858"/>
      <c r="EP109" s="858"/>
      <c r="EQ109" s="858"/>
      <c r="ER109" s="858"/>
      <c r="ES109" s="858"/>
      <c r="ET109" s="858"/>
      <c r="EU109" s="858"/>
      <c r="EV109" s="858"/>
      <c r="EW109" s="858"/>
      <c r="EX109" s="858"/>
      <c r="EY109" s="858"/>
      <c r="EZ109" s="858"/>
      <c r="FA109" s="858"/>
      <c r="FB109" s="858"/>
      <c r="FC109" s="858"/>
      <c r="FD109" s="858"/>
      <c r="FE109" s="858"/>
      <c r="FF109" s="858"/>
      <c r="FG109" s="858"/>
      <c r="FH109" s="858"/>
      <c r="FI109" s="858"/>
      <c r="FJ109" s="858"/>
      <c r="FK109" s="858"/>
      <c r="FL109" s="858"/>
      <c r="FM109" s="858"/>
      <c r="FN109" s="858"/>
      <c r="FO109" s="858"/>
      <c r="FP109" s="858"/>
      <c r="FQ109" s="858"/>
      <c r="FR109" s="858"/>
      <c r="FS109" s="858"/>
      <c r="FT109" s="858"/>
      <c r="FU109" s="858"/>
      <c r="FV109" s="858"/>
      <c r="FW109" s="858"/>
      <c r="FX109" s="858"/>
      <c r="FY109" s="858"/>
      <c r="FZ109" s="858"/>
      <c r="GA109" s="858"/>
      <c r="GB109" s="858"/>
      <c r="GC109" s="858"/>
      <c r="GD109" s="858"/>
      <c r="GE109" s="858"/>
      <c r="GF109" s="858"/>
      <c r="GG109" s="858"/>
      <c r="GH109" s="858"/>
      <c r="GI109" s="858"/>
      <c r="GJ109" s="858"/>
      <c r="GK109" s="858"/>
      <c r="GL109" s="858"/>
      <c r="GM109" s="858"/>
      <c r="GN109" s="858"/>
      <c r="GO109" s="858"/>
      <c r="GP109" s="858"/>
      <c r="GQ109" s="858"/>
      <c r="GR109" s="858"/>
      <c r="GS109" s="858"/>
      <c r="GT109" s="858"/>
      <c r="GU109" s="858"/>
      <c r="GV109" s="858"/>
      <c r="GW109" s="858"/>
      <c r="GX109" s="858"/>
      <c r="GY109" s="858"/>
      <c r="GZ109" s="858"/>
      <c r="HA109" s="858"/>
      <c r="HB109" s="858"/>
      <c r="HC109" s="858"/>
      <c r="HD109" s="858"/>
      <c r="HE109" s="858"/>
      <c r="HF109" s="858"/>
      <c r="HG109" s="858"/>
      <c r="HH109" s="858"/>
      <c r="HI109" s="858"/>
      <c r="HJ109" s="858"/>
      <c r="HK109" s="858"/>
      <c r="HL109" s="858"/>
      <c r="HM109" s="858"/>
      <c r="HN109" s="858"/>
      <c r="HO109" s="858"/>
      <c r="HP109" s="858"/>
      <c r="HQ109" s="858"/>
      <c r="HR109" s="858"/>
      <c r="HS109" s="858"/>
      <c r="HT109" s="858"/>
      <c r="HU109" s="858"/>
      <c r="HV109" s="858"/>
      <c r="HW109" s="858"/>
      <c r="HX109" s="858"/>
      <c r="HY109" s="858"/>
      <c r="HZ109" s="858"/>
      <c r="IA109" s="858"/>
      <c r="IB109" s="858"/>
      <c r="IC109" s="858"/>
      <c r="ID109" s="858"/>
      <c r="IE109" s="858"/>
      <c r="IF109" s="858"/>
      <c r="IG109" s="858"/>
      <c r="IH109" s="858"/>
      <c r="II109" s="858"/>
      <c r="IJ109" s="858"/>
      <c r="IK109" s="858"/>
      <c r="IL109" s="858"/>
      <c r="IM109" s="858"/>
      <c r="IN109" s="858"/>
      <c r="IO109" s="858"/>
      <c r="IP109" s="858"/>
      <c r="IQ109" s="858"/>
      <c r="IR109" s="858"/>
      <c r="IS109" s="858"/>
      <c r="IT109" s="858"/>
      <c r="IU109" s="858"/>
      <c r="IV109" s="858"/>
      <c r="IW109" s="858"/>
      <c r="IX109" s="858"/>
      <c r="IY109" s="858"/>
      <c r="IZ109" s="858"/>
      <c r="JA109" s="858"/>
      <c r="JB109" s="858"/>
      <c r="JC109" s="858"/>
      <c r="JD109" s="858"/>
      <c r="JE109" s="858"/>
      <c r="JF109" s="858"/>
      <c r="JG109" s="858"/>
      <c r="JH109" s="858"/>
      <c r="JI109" s="858"/>
      <c r="JJ109" s="858"/>
      <c r="JK109" s="858"/>
      <c r="JL109" s="858"/>
      <c r="JM109" s="858"/>
      <c r="JN109" s="858"/>
      <c r="JO109" s="858"/>
      <c r="JP109" s="858"/>
      <c r="JQ109" s="858"/>
      <c r="JR109" s="858"/>
      <c r="JS109" s="858"/>
      <c r="JT109" s="858"/>
      <c r="JU109" s="858"/>
      <c r="JV109" s="858"/>
      <c r="JW109" s="858"/>
      <c r="JX109" s="858"/>
      <c r="JY109" s="858"/>
      <c r="JZ109" s="858"/>
      <c r="KA109" s="858"/>
      <c r="KB109" s="858"/>
      <c r="KC109" s="858"/>
      <c r="KD109" s="858"/>
      <c r="KE109" s="858"/>
      <c r="KF109" s="858"/>
      <c r="KG109" s="858"/>
      <c r="KH109" s="858"/>
      <c r="KI109" s="858"/>
      <c r="KJ109" s="858"/>
      <c r="KK109" s="858"/>
      <c r="KL109" s="858"/>
      <c r="KM109" s="858"/>
      <c r="KN109" s="858"/>
      <c r="KO109" s="858"/>
      <c r="KP109" s="858"/>
      <c r="KQ109" s="858"/>
      <c r="KR109" s="858"/>
      <c r="KS109" s="858"/>
      <c r="KT109" s="858"/>
      <c r="KU109" s="858"/>
      <c r="KV109" s="858"/>
      <c r="KW109" s="858"/>
      <c r="KX109" s="858"/>
      <c r="KY109" s="858"/>
      <c r="KZ109" s="858"/>
      <c r="LA109" s="858"/>
      <c r="LB109" s="858"/>
      <c r="LC109" s="858"/>
      <c r="LD109" s="858"/>
      <c r="LE109" s="858"/>
      <c r="LF109" s="858"/>
      <c r="LG109" s="858"/>
      <c r="LH109" s="858"/>
      <c r="LI109" s="858"/>
      <c r="LJ109" s="858"/>
      <c r="LK109" s="858"/>
      <c r="LL109" s="858"/>
      <c r="LM109" s="858"/>
      <c r="LN109" s="858"/>
      <c r="LO109" s="858"/>
      <c r="LP109" s="858"/>
      <c r="LQ109" s="858"/>
      <c r="LR109" s="858"/>
      <c r="LS109" s="858"/>
      <c r="LT109" s="858"/>
      <c r="LU109" s="858"/>
      <c r="LV109" s="858"/>
      <c r="LW109" s="858"/>
      <c r="LX109" s="858"/>
      <c r="LY109" s="858"/>
      <c r="LZ109" s="858"/>
      <c r="MA109" s="858"/>
      <c r="MB109" s="858"/>
      <c r="MC109" s="858"/>
      <c r="MD109" s="858"/>
      <c r="ME109" s="858"/>
      <c r="MF109" s="858"/>
      <c r="MG109" s="858"/>
      <c r="MH109" s="858"/>
      <c r="MI109" s="858"/>
      <c r="MJ109" s="858"/>
      <c r="MK109" s="858"/>
      <c r="ML109" s="858"/>
      <c r="MM109" s="858"/>
      <c r="MN109" s="858"/>
      <c r="MO109" s="858"/>
      <c r="MP109" s="858"/>
      <c r="MQ109" s="858"/>
      <c r="MR109" s="858"/>
      <c r="MS109" s="858"/>
      <c r="MT109" s="858"/>
      <c r="MU109" s="858"/>
      <c r="MV109" s="858"/>
      <c r="MW109" s="858"/>
      <c r="MX109" s="858"/>
      <c r="MY109" s="858"/>
      <c r="MZ109" s="858"/>
      <c r="NA109" s="858"/>
      <c r="NB109" s="858"/>
      <c r="NC109" s="858"/>
      <c r="ND109" s="858"/>
      <c r="NE109" s="858"/>
      <c r="NF109" s="858"/>
      <c r="NG109" s="858"/>
      <c r="NH109" s="858"/>
      <c r="NI109" s="858"/>
      <c r="NJ109" s="858"/>
      <c r="NK109" s="858"/>
      <c r="NL109" s="858"/>
      <c r="NM109" s="858"/>
      <c r="NN109" s="858"/>
      <c r="NO109" s="858"/>
      <c r="NP109" s="858"/>
      <c r="NQ109" s="858"/>
      <c r="NR109" s="858"/>
      <c r="NS109" s="858"/>
      <c r="NT109" s="858"/>
      <c r="NU109" s="858"/>
      <c r="NV109" s="858"/>
      <c r="NW109" s="858"/>
      <c r="NX109" s="858"/>
      <c r="NY109" s="858"/>
      <c r="NZ109" s="858"/>
      <c r="OA109" s="858"/>
      <c r="OB109" s="858"/>
      <c r="OC109" s="858"/>
      <c r="OD109" s="858"/>
      <c r="OE109" s="858"/>
      <c r="OF109" s="858"/>
      <c r="OG109" s="858"/>
      <c r="OH109" s="858"/>
      <c r="OI109" s="858"/>
      <c r="OJ109" s="858"/>
      <c r="OK109" s="858"/>
      <c r="OL109" s="858"/>
      <c r="OM109" s="858"/>
      <c r="ON109" s="858"/>
      <c r="OO109" s="858"/>
      <c r="OP109" s="858"/>
      <c r="OQ109" s="858"/>
      <c r="OR109" s="858"/>
      <c r="OS109" s="858"/>
      <c r="OT109" s="858"/>
      <c r="OU109" s="858"/>
      <c r="OV109" s="858"/>
      <c r="OW109" s="858"/>
      <c r="OX109" s="858"/>
      <c r="OY109" s="858"/>
      <c r="OZ109" s="858"/>
      <c r="PA109" s="858"/>
      <c r="PB109" s="858"/>
      <c r="PC109" s="858"/>
      <c r="PD109" s="858"/>
      <c r="PE109" s="858"/>
      <c r="PF109" s="858"/>
      <c r="PG109" s="858"/>
      <c r="PH109" s="858"/>
      <c r="PI109" s="858"/>
      <c r="PJ109" s="858"/>
      <c r="PK109" s="858"/>
      <c r="PL109" s="858"/>
      <c r="PM109" s="858"/>
      <c r="PN109" s="858"/>
      <c r="PO109" s="858"/>
      <c r="PP109" s="858"/>
      <c r="PQ109" s="858"/>
      <c r="PR109" s="858"/>
      <c r="PS109" s="858"/>
      <c r="PT109" s="858"/>
      <c r="PU109" s="858"/>
      <c r="PV109" s="858"/>
      <c r="PW109" s="858"/>
      <c r="PX109" s="858"/>
      <c r="PY109" s="858"/>
      <c r="PZ109" s="858"/>
      <c r="QA109" s="858"/>
      <c r="QB109" s="858"/>
      <c r="QC109" s="858"/>
      <c r="QD109" s="858"/>
      <c r="QE109" s="858"/>
      <c r="QF109" s="858"/>
      <c r="QG109" s="858"/>
      <c r="QH109" s="858"/>
      <c r="QI109" s="858"/>
      <c r="QJ109" s="858"/>
      <c r="QK109" s="858"/>
      <c r="QL109" s="858"/>
      <c r="QM109" s="858"/>
      <c r="QN109" s="858"/>
      <c r="QO109" s="858"/>
      <c r="QP109" s="858"/>
      <c r="QQ109" s="858"/>
      <c r="QR109" s="858"/>
      <c r="QS109" s="858"/>
      <c r="QT109" s="858"/>
      <c r="QU109" s="858"/>
      <c r="QV109" s="858"/>
      <c r="QW109" s="858"/>
      <c r="QX109" s="858"/>
      <c r="QY109" s="858"/>
      <c r="QZ109" s="858"/>
      <c r="RA109" s="858"/>
      <c r="RB109" s="858"/>
      <c r="RC109" s="858"/>
      <c r="RD109" s="858"/>
      <c r="RE109" s="858"/>
      <c r="RF109" s="858"/>
      <c r="RG109" s="858"/>
      <c r="RH109" s="858"/>
      <c r="RI109" s="858"/>
      <c r="RJ109" s="858"/>
      <c r="RK109" s="858"/>
      <c r="RL109" s="858"/>
      <c r="RM109" s="858"/>
      <c r="RN109" s="858"/>
      <c r="RO109" s="858"/>
      <c r="RP109" s="858"/>
      <c r="RQ109" s="858"/>
      <c r="RR109" s="858"/>
      <c r="RS109" s="858"/>
      <c r="RT109" s="858"/>
      <c r="RU109" s="858"/>
      <c r="RV109" s="858"/>
      <c r="RW109" s="858"/>
      <c r="RX109" s="858"/>
      <c r="RY109" s="858"/>
      <c r="RZ109" s="858"/>
      <c r="SA109" s="858"/>
      <c r="SB109" s="858"/>
      <c r="SC109" s="858"/>
      <c r="SD109" s="858"/>
      <c r="SE109" s="858"/>
      <c r="SF109" s="858"/>
      <c r="SG109" s="858"/>
      <c r="SH109" s="858"/>
      <c r="SI109" s="858"/>
      <c r="SJ109" s="858"/>
      <c r="SK109" s="858"/>
      <c r="SL109" s="858"/>
      <c r="SM109" s="858"/>
      <c r="SN109" s="858"/>
      <c r="SO109" s="858"/>
      <c r="SP109" s="858"/>
      <c r="SQ109" s="858"/>
      <c r="SR109" s="858"/>
      <c r="SS109" s="858"/>
      <c r="ST109" s="858"/>
      <c r="SU109" s="858"/>
      <c r="SV109" s="858"/>
      <c r="SW109" s="858"/>
      <c r="SX109" s="858"/>
      <c r="SY109" s="858"/>
      <c r="SZ109" s="858"/>
      <c r="TA109" s="858"/>
      <c r="TB109" s="858"/>
      <c r="TC109" s="858"/>
      <c r="TD109" s="858"/>
      <c r="TE109" s="858"/>
      <c r="TF109" s="858"/>
      <c r="TG109" s="858"/>
      <c r="TH109" s="858"/>
      <c r="TI109" s="858"/>
      <c r="TJ109" s="858"/>
      <c r="TK109" s="858"/>
      <c r="TL109" s="858"/>
      <c r="TM109" s="858"/>
      <c r="TN109" s="858"/>
      <c r="TO109" s="858"/>
      <c r="TP109" s="858"/>
      <c r="TQ109" s="858"/>
      <c r="TR109" s="858"/>
      <c r="TS109" s="858"/>
      <c r="TT109" s="858"/>
      <c r="TU109" s="858"/>
      <c r="TV109" s="858"/>
      <c r="TW109" s="858"/>
      <c r="TX109" s="858"/>
      <c r="TY109" s="858"/>
      <c r="TZ109" s="858"/>
      <c r="UA109" s="858"/>
      <c r="UB109" s="858"/>
      <c r="UC109" s="858"/>
      <c r="UD109" s="858"/>
      <c r="UE109" s="858"/>
      <c r="UF109" s="858"/>
      <c r="UG109" s="858"/>
      <c r="UH109" s="858"/>
      <c r="UI109" s="858"/>
      <c r="UJ109" s="858"/>
      <c r="UK109" s="858"/>
      <c r="UL109" s="858"/>
      <c r="UM109" s="858"/>
      <c r="UN109" s="858"/>
      <c r="UO109" s="858"/>
      <c r="UP109" s="858"/>
      <c r="UQ109" s="858"/>
      <c r="UR109" s="858"/>
      <c r="US109" s="858"/>
      <c r="UT109" s="858"/>
      <c r="UU109" s="858"/>
      <c r="UV109" s="858"/>
      <c r="UW109" s="858"/>
      <c r="UX109" s="858"/>
      <c r="UY109" s="858"/>
      <c r="UZ109" s="858"/>
      <c r="VA109" s="858"/>
      <c r="VB109" s="858"/>
      <c r="VC109" s="858"/>
      <c r="VD109" s="858"/>
      <c r="VE109" s="858"/>
      <c r="VF109" s="858"/>
      <c r="VG109" s="858"/>
      <c r="VH109" s="858"/>
      <c r="VI109" s="858"/>
      <c r="VJ109" s="858"/>
      <c r="VK109" s="858"/>
      <c r="VL109" s="858"/>
      <c r="VM109" s="858"/>
      <c r="VN109" s="858"/>
      <c r="VO109" s="858"/>
      <c r="VP109" s="858"/>
      <c r="VQ109" s="858"/>
      <c r="VR109" s="858"/>
      <c r="VS109" s="858"/>
      <c r="VT109" s="858"/>
      <c r="VU109" s="858"/>
      <c r="VV109" s="858"/>
      <c r="VW109" s="858"/>
      <c r="VX109" s="858"/>
      <c r="VY109" s="858"/>
      <c r="VZ109" s="858"/>
      <c r="WA109" s="858"/>
      <c r="WB109" s="858"/>
      <c r="WC109" s="858"/>
      <c r="WD109" s="858"/>
      <c r="WE109" s="858"/>
      <c r="WF109" s="858"/>
      <c r="WG109" s="858"/>
      <c r="WH109" s="858"/>
      <c r="WI109" s="858"/>
      <c r="WJ109" s="858"/>
      <c r="WK109" s="858"/>
      <c r="WL109" s="858"/>
      <c r="WM109" s="858"/>
      <c r="WN109" s="858"/>
      <c r="WO109" s="858"/>
      <c r="WP109" s="858"/>
      <c r="WQ109" s="858"/>
      <c r="WR109" s="858"/>
      <c r="WS109" s="858"/>
      <c r="WT109" s="858"/>
      <c r="WU109" s="858"/>
      <c r="WV109" s="858"/>
      <c r="WW109" s="858"/>
      <c r="WX109" s="858"/>
      <c r="WY109" s="858"/>
      <c r="WZ109" s="858"/>
      <c r="XA109" s="858"/>
      <c r="XB109" s="858"/>
      <c r="XC109" s="858"/>
      <c r="XD109" s="858"/>
      <c r="XE109" s="858"/>
      <c r="XF109" s="858"/>
      <c r="XG109" s="858"/>
      <c r="XH109" s="858"/>
      <c r="XI109" s="858"/>
      <c r="XJ109" s="858"/>
      <c r="XK109" s="858"/>
      <c r="XL109" s="858"/>
      <c r="XM109" s="858"/>
      <c r="XN109" s="858"/>
      <c r="XO109" s="858"/>
      <c r="XP109" s="858"/>
      <c r="XQ109" s="858"/>
      <c r="XR109" s="858"/>
      <c r="XS109" s="858"/>
      <c r="XT109" s="858"/>
      <c r="XU109" s="858"/>
      <c r="XV109" s="858"/>
      <c r="XW109" s="858"/>
      <c r="XX109" s="858"/>
      <c r="XY109" s="858"/>
      <c r="XZ109" s="858"/>
      <c r="YA109" s="858"/>
      <c r="YB109" s="858"/>
      <c r="YC109" s="858"/>
      <c r="YD109" s="858"/>
      <c r="YE109" s="858"/>
      <c r="YF109" s="858"/>
      <c r="YG109" s="858"/>
      <c r="YH109" s="858"/>
      <c r="YI109" s="858"/>
      <c r="YJ109" s="858"/>
      <c r="YK109" s="858"/>
      <c r="YL109" s="858"/>
      <c r="YM109" s="858"/>
      <c r="YN109" s="858"/>
      <c r="YO109" s="858"/>
      <c r="YP109" s="858"/>
      <c r="YQ109" s="858"/>
      <c r="YR109" s="858"/>
      <c r="YS109" s="858"/>
      <c r="YT109" s="858"/>
      <c r="YU109" s="858"/>
      <c r="YV109" s="858"/>
      <c r="YW109" s="858"/>
      <c r="YX109" s="858"/>
      <c r="YY109" s="858"/>
      <c r="YZ109" s="858"/>
      <c r="ZA109" s="858"/>
      <c r="ZB109" s="858"/>
      <c r="ZC109" s="858"/>
      <c r="ZD109" s="858"/>
      <c r="ZE109" s="858"/>
      <c r="ZF109" s="858"/>
      <c r="ZG109" s="858"/>
      <c r="ZH109" s="858"/>
      <c r="ZI109" s="858"/>
      <c r="ZJ109" s="858"/>
      <c r="ZK109" s="858"/>
      <c r="ZL109" s="858"/>
      <c r="ZM109" s="858"/>
      <c r="ZN109" s="858"/>
      <c r="ZO109" s="858"/>
      <c r="ZP109" s="858"/>
      <c r="ZQ109" s="858"/>
      <c r="ZR109" s="858"/>
      <c r="ZS109" s="858"/>
      <c r="ZT109" s="858"/>
      <c r="ZU109" s="858"/>
      <c r="ZV109" s="858"/>
      <c r="ZW109" s="858"/>
      <c r="ZX109" s="858"/>
      <c r="ZY109" s="858"/>
      <c r="ZZ109" s="858"/>
      <c r="AAA109" s="858"/>
      <c r="AAB109" s="858"/>
      <c r="AAC109" s="858"/>
      <c r="AAD109" s="858"/>
    </row>
    <row r="110" s="859" customFormat="true" ht="9" hidden="false" customHeight="true" outlineLevel="0" collapsed="false">
      <c r="A110" s="770"/>
      <c r="B110" s="770"/>
      <c r="C110" s="770"/>
      <c r="D110" s="895" t="s">
        <v>315</v>
      </c>
      <c r="E110" s="770"/>
      <c r="F110" s="895" t="s">
        <v>316</v>
      </c>
      <c r="G110" s="895"/>
      <c r="H110" s="770"/>
      <c r="I110" s="770"/>
      <c r="J110" s="770"/>
      <c r="K110" s="770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858"/>
      <c r="AB110" s="858"/>
      <c r="AC110" s="858"/>
      <c r="AD110" s="858"/>
      <c r="AE110" s="858"/>
      <c r="AF110" s="858"/>
      <c r="AG110" s="858"/>
      <c r="AH110" s="858"/>
      <c r="AI110" s="858"/>
      <c r="AJ110" s="858"/>
      <c r="AK110" s="858"/>
      <c r="AL110" s="858"/>
      <c r="AM110" s="858"/>
      <c r="AN110" s="858"/>
      <c r="AO110" s="858"/>
      <c r="AP110" s="858"/>
      <c r="AQ110" s="858"/>
      <c r="AR110" s="858"/>
      <c r="AS110" s="858"/>
      <c r="AT110" s="858"/>
      <c r="AU110" s="858"/>
      <c r="AV110" s="858"/>
      <c r="AW110" s="858"/>
      <c r="AX110" s="858"/>
      <c r="AY110" s="858"/>
      <c r="AZ110" s="858"/>
      <c r="BA110" s="858"/>
      <c r="BB110" s="858"/>
      <c r="BC110" s="858"/>
      <c r="BD110" s="858"/>
      <c r="BE110" s="858"/>
      <c r="BF110" s="858"/>
      <c r="BG110" s="858"/>
      <c r="BH110" s="858"/>
      <c r="BI110" s="858"/>
      <c r="BJ110" s="858"/>
      <c r="BK110" s="858"/>
      <c r="BL110" s="858"/>
      <c r="BM110" s="858"/>
      <c r="BN110" s="858"/>
      <c r="BO110" s="858"/>
      <c r="BP110" s="858"/>
      <c r="BQ110" s="858"/>
      <c r="BR110" s="858"/>
      <c r="BS110" s="858"/>
      <c r="BT110" s="858"/>
      <c r="BU110" s="858"/>
      <c r="BV110" s="858"/>
      <c r="BW110" s="858"/>
      <c r="BX110" s="858"/>
      <c r="BY110" s="858"/>
      <c r="BZ110" s="858"/>
      <c r="CA110" s="858"/>
      <c r="CB110" s="858"/>
      <c r="CC110" s="858"/>
      <c r="CD110" s="858"/>
      <c r="CE110" s="858"/>
      <c r="CF110" s="858"/>
      <c r="CG110" s="858"/>
      <c r="CH110" s="858"/>
      <c r="CI110" s="858"/>
      <c r="CJ110" s="858"/>
      <c r="CK110" s="858"/>
      <c r="CL110" s="858"/>
      <c r="CM110" s="858"/>
      <c r="CN110" s="858"/>
      <c r="CO110" s="858"/>
      <c r="CP110" s="858"/>
      <c r="CQ110" s="858"/>
      <c r="CR110" s="858"/>
      <c r="CS110" s="858"/>
      <c r="CT110" s="858"/>
      <c r="CU110" s="858"/>
      <c r="CV110" s="858"/>
      <c r="CW110" s="858"/>
      <c r="CX110" s="858"/>
      <c r="CY110" s="858"/>
      <c r="CZ110" s="858"/>
      <c r="DA110" s="858"/>
      <c r="DB110" s="858"/>
      <c r="DC110" s="858"/>
      <c r="DD110" s="858"/>
      <c r="DE110" s="858"/>
      <c r="DF110" s="858"/>
      <c r="DG110" s="858"/>
      <c r="DH110" s="858"/>
      <c r="DI110" s="858"/>
      <c r="DJ110" s="858"/>
      <c r="DK110" s="858"/>
      <c r="DL110" s="858"/>
      <c r="DM110" s="858"/>
      <c r="DN110" s="858"/>
      <c r="DO110" s="858"/>
      <c r="DP110" s="858"/>
      <c r="DQ110" s="858"/>
      <c r="DR110" s="858"/>
      <c r="DS110" s="858"/>
      <c r="DT110" s="858"/>
      <c r="DU110" s="858"/>
      <c r="DV110" s="858"/>
      <c r="DW110" s="858"/>
      <c r="DX110" s="858"/>
      <c r="DY110" s="858"/>
      <c r="DZ110" s="858"/>
      <c r="EA110" s="858"/>
      <c r="EB110" s="858"/>
      <c r="EC110" s="858"/>
      <c r="ED110" s="858"/>
      <c r="EE110" s="858"/>
      <c r="EF110" s="858"/>
      <c r="EG110" s="858"/>
      <c r="EH110" s="858"/>
      <c r="EI110" s="858"/>
      <c r="EJ110" s="858"/>
      <c r="EK110" s="858"/>
      <c r="EL110" s="858"/>
      <c r="EM110" s="858"/>
      <c r="EN110" s="858"/>
      <c r="EO110" s="858"/>
      <c r="EP110" s="858"/>
      <c r="EQ110" s="858"/>
      <c r="ER110" s="858"/>
      <c r="ES110" s="858"/>
      <c r="ET110" s="858"/>
      <c r="EU110" s="858"/>
      <c r="EV110" s="858"/>
      <c r="EW110" s="858"/>
      <c r="EX110" s="858"/>
      <c r="EY110" s="858"/>
      <c r="EZ110" s="858"/>
      <c r="FA110" s="858"/>
      <c r="FB110" s="858"/>
      <c r="FC110" s="858"/>
      <c r="FD110" s="858"/>
      <c r="FE110" s="858"/>
      <c r="FF110" s="858"/>
      <c r="FG110" s="858"/>
      <c r="FH110" s="858"/>
      <c r="FI110" s="858"/>
      <c r="FJ110" s="858"/>
      <c r="FK110" s="858"/>
      <c r="FL110" s="858"/>
      <c r="FM110" s="858"/>
      <c r="FN110" s="858"/>
      <c r="FO110" s="858"/>
      <c r="FP110" s="858"/>
      <c r="FQ110" s="858"/>
      <c r="FR110" s="858"/>
      <c r="FS110" s="858"/>
      <c r="FT110" s="858"/>
      <c r="FU110" s="858"/>
      <c r="FV110" s="858"/>
      <c r="FW110" s="858"/>
      <c r="FX110" s="858"/>
      <c r="FY110" s="858"/>
      <c r="FZ110" s="858"/>
      <c r="GA110" s="858"/>
      <c r="GB110" s="858"/>
      <c r="GC110" s="858"/>
      <c r="GD110" s="858"/>
      <c r="GE110" s="858"/>
      <c r="GF110" s="858"/>
      <c r="GG110" s="858"/>
      <c r="GH110" s="858"/>
      <c r="GI110" s="858"/>
      <c r="GJ110" s="858"/>
      <c r="GK110" s="858"/>
      <c r="GL110" s="858"/>
      <c r="GM110" s="858"/>
      <c r="GN110" s="858"/>
      <c r="GO110" s="858"/>
      <c r="GP110" s="858"/>
      <c r="GQ110" s="858"/>
      <c r="GR110" s="858"/>
      <c r="GS110" s="858"/>
      <c r="GT110" s="858"/>
      <c r="GU110" s="858"/>
      <c r="GV110" s="858"/>
      <c r="GW110" s="858"/>
      <c r="GX110" s="858"/>
      <c r="GY110" s="858"/>
      <c r="GZ110" s="858"/>
      <c r="HA110" s="858"/>
      <c r="HB110" s="858"/>
      <c r="HC110" s="858"/>
      <c r="HD110" s="858"/>
      <c r="HE110" s="858"/>
      <c r="HF110" s="858"/>
      <c r="HG110" s="858"/>
      <c r="HH110" s="858"/>
      <c r="HI110" s="858"/>
      <c r="HJ110" s="858"/>
      <c r="HK110" s="858"/>
      <c r="HL110" s="858"/>
      <c r="HM110" s="858"/>
      <c r="HN110" s="858"/>
      <c r="HO110" s="858"/>
      <c r="HP110" s="858"/>
      <c r="HQ110" s="858"/>
      <c r="HR110" s="858"/>
      <c r="HS110" s="858"/>
      <c r="HT110" s="858"/>
      <c r="HU110" s="858"/>
      <c r="HV110" s="858"/>
      <c r="HW110" s="858"/>
      <c r="HX110" s="858"/>
      <c r="HY110" s="858"/>
      <c r="HZ110" s="858"/>
      <c r="IA110" s="858"/>
      <c r="IB110" s="858"/>
      <c r="IC110" s="858"/>
      <c r="ID110" s="858"/>
      <c r="IE110" s="858"/>
      <c r="IF110" s="858"/>
      <c r="IG110" s="858"/>
      <c r="IH110" s="858"/>
      <c r="II110" s="858"/>
      <c r="IJ110" s="858"/>
      <c r="IK110" s="858"/>
      <c r="IL110" s="858"/>
      <c r="IM110" s="858"/>
      <c r="IN110" s="858"/>
      <c r="IO110" s="858"/>
      <c r="IP110" s="858"/>
      <c r="IQ110" s="858"/>
      <c r="IR110" s="858"/>
      <c r="IS110" s="858"/>
      <c r="IT110" s="858"/>
      <c r="IU110" s="858"/>
      <c r="IV110" s="858"/>
      <c r="IW110" s="858"/>
      <c r="IX110" s="858"/>
      <c r="IY110" s="858"/>
      <c r="IZ110" s="858"/>
      <c r="JA110" s="858"/>
      <c r="JB110" s="858"/>
      <c r="JC110" s="858"/>
      <c r="JD110" s="858"/>
      <c r="JE110" s="858"/>
      <c r="JF110" s="858"/>
      <c r="JG110" s="858"/>
      <c r="JH110" s="858"/>
      <c r="JI110" s="858"/>
      <c r="JJ110" s="858"/>
      <c r="JK110" s="858"/>
      <c r="JL110" s="858"/>
      <c r="JM110" s="858"/>
      <c r="JN110" s="858"/>
      <c r="JO110" s="858"/>
      <c r="JP110" s="858"/>
      <c r="JQ110" s="858"/>
      <c r="JR110" s="858"/>
      <c r="JS110" s="858"/>
      <c r="JT110" s="858"/>
      <c r="JU110" s="858"/>
      <c r="JV110" s="858"/>
      <c r="JW110" s="858"/>
      <c r="JX110" s="858"/>
      <c r="JY110" s="858"/>
      <c r="JZ110" s="858"/>
      <c r="KA110" s="858"/>
      <c r="KB110" s="858"/>
      <c r="KC110" s="858"/>
      <c r="KD110" s="858"/>
      <c r="KE110" s="858"/>
      <c r="KF110" s="858"/>
      <c r="KG110" s="858"/>
      <c r="KH110" s="858"/>
      <c r="KI110" s="858"/>
      <c r="KJ110" s="858"/>
      <c r="KK110" s="858"/>
      <c r="KL110" s="858"/>
      <c r="KM110" s="858"/>
      <c r="KN110" s="858"/>
      <c r="KO110" s="858"/>
      <c r="KP110" s="858"/>
      <c r="KQ110" s="858"/>
      <c r="KR110" s="858"/>
      <c r="KS110" s="858"/>
      <c r="KT110" s="858"/>
      <c r="KU110" s="858"/>
      <c r="KV110" s="858"/>
      <c r="KW110" s="858"/>
      <c r="KX110" s="858"/>
      <c r="KY110" s="858"/>
      <c r="KZ110" s="858"/>
      <c r="LA110" s="858"/>
      <c r="LB110" s="858"/>
      <c r="LC110" s="858"/>
      <c r="LD110" s="858"/>
      <c r="LE110" s="858"/>
      <c r="LF110" s="858"/>
      <c r="LG110" s="858"/>
      <c r="LH110" s="858"/>
      <c r="LI110" s="858"/>
      <c r="LJ110" s="858"/>
      <c r="LK110" s="858"/>
      <c r="LL110" s="858"/>
      <c r="LM110" s="858"/>
      <c r="LN110" s="858"/>
      <c r="LO110" s="858"/>
      <c r="LP110" s="858"/>
      <c r="LQ110" s="858"/>
      <c r="LR110" s="858"/>
      <c r="LS110" s="858"/>
      <c r="LT110" s="858"/>
      <c r="LU110" s="858"/>
      <c r="LV110" s="858"/>
      <c r="LW110" s="858"/>
      <c r="LX110" s="858"/>
      <c r="LY110" s="858"/>
      <c r="LZ110" s="858"/>
      <c r="MA110" s="858"/>
      <c r="MB110" s="858"/>
      <c r="MC110" s="858"/>
      <c r="MD110" s="858"/>
      <c r="ME110" s="858"/>
      <c r="MF110" s="858"/>
      <c r="MG110" s="858"/>
      <c r="MH110" s="858"/>
      <c r="MI110" s="858"/>
      <c r="MJ110" s="858"/>
      <c r="MK110" s="858"/>
      <c r="ML110" s="858"/>
      <c r="MM110" s="858"/>
      <c r="MN110" s="858"/>
      <c r="MO110" s="858"/>
      <c r="MP110" s="858"/>
      <c r="MQ110" s="858"/>
      <c r="MR110" s="858"/>
      <c r="MS110" s="858"/>
      <c r="MT110" s="858"/>
      <c r="MU110" s="858"/>
      <c r="MV110" s="858"/>
      <c r="MW110" s="858"/>
      <c r="MX110" s="858"/>
      <c r="MY110" s="858"/>
      <c r="MZ110" s="858"/>
      <c r="NA110" s="858"/>
      <c r="NB110" s="858"/>
      <c r="NC110" s="858"/>
      <c r="ND110" s="858"/>
      <c r="NE110" s="858"/>
      <c r="NF110" s="858"/>
      <c r="NG110" s="858"/>
      <c r="NH110" s="858"/>
      <c r="NI110" s="858"/>
      <c r="NJ110" s="858"/>
      <c r="NK110" s="858"/>
      <c r="NL110" s="858"/>
      <c r="NM110" s="858"/>
      <c r="NN110" s="858"/>
      <c r="NO110" s="858"/>
      <c r="NP110" s="858"/>
      <c r="NQ110" s="858"/>
      <c r="NR110" s="858"/>
      <c r="NS110" s="858"/>
      <c r="NT110" s="858"/>
      <c r="NU110" s="858"/>
      <c r="NV110" s="858"/>
      <c r="NW110" s="858"/>
      <c r="NX110" s="858"/>
      <c r="NY110" s="858"/>
      <c r="NZ110" s="858"/>
      <c r="OA110" s="858"/>
      <c r="OB110" s="858"/>
      <c r="OC110" s="858"/>
      <c r="OD110" s="858"/>
      <c r="OE110" s="858"/>
      <c r="OF110" s="858"/>
      <c r="OG110" s="858"/>
      <c r="OH110" s="858"/>
      <c r="OI110" s="858"/>
      <c r="OJ110" s="858"/>
      <c r="OK110" s="858"/>
      <c r="OL110" s="858"/>
      <c r="OM110" s="858"/>
      <c r="ON110" s="858"/>
      <c r="OO110" s="858"/>
      <c r="OP110" s="858"/>
      <c r="OQ110" s="858"/>
      <c r="OR110" s="858"/>
      <c r="OS110" s="858"/>
      <c r="OT110" s="858"/>
      <c r="OU110" s="858"/>
      <c r="OV110" s="858"/>
      <c r="OW110" s="858"/>
      <c r="OX110" s="858"/>
      <c r="OY110" s="858"/>
      <c r="OZ110" s="858"/>
      <c r="PA110" s="858"/>
      <c r="PB110" s="858"/>
      <c r="PC110" s="858"/>
      <c r="PD110" s="858"/>
      <c r="PE110" s="858"/>
      <c r="PF110" s="858"/>
      <c r="PG110" s="858"/>
      <c r="PH110" s="858"/>
      <c r="PI110" s="858"/>
      <c r="PJ110" s="858"/>
      <c r="PK110" s="858"/>
      <c r="PL110" s="858"/>
      <c r="PM110" s="858"/>
      <c r="PN110" s="858"/>
      <c r="PO110" s="858"/>
      <c r="PP110" s="858"/>
      <c r="PQ110" s="858"/>
      <c r="PR110" s="858"/>
      <c r="PS110" s="858"/>
      <c r="PT110" s="858"/>
      <c r="PU110" s="858"/>
      <c r="PV110" s="858"/>
      <c r="PW110" s="858"/>
      <c r="PX110" s="858"/>
      <c r="PY110" s="858"/>
      <c r="PZ110" s="858"/>
      <c r="QA110" s="858"/>
      <c r="QB110" s="858"/>
      <c r="QC110" s="858"/>
      <c r="QD110" s="858"/>
      <c r="QE110" s="858"/>
      <c r="QF110" s="858"/>
      <c r="QG110" s="858"/>
      <c r="QH110" s="858"/>
      <c r="QI110" s="858"/>
      <c r="QJ110" s="858"/>
      <c r="QK110" s="858"/>
      <c r="QL110" s="858"/>
      <c r="QM110" s="858"/>
      <c r="QN110" s="858"/>
      <c r="QO110" s="858"/>
      <c r="QP110" s="858"/>
      <c r="QQ110" s="858"/>
      <c r="QR110" s="858"/>
      <c r="QS110" s="858"/>
      <c r="QT110" s="858"/>
      <c r="QU110" s="858"/>
      <c r="QV110" s="858"/>
      <c r="QW110" s="858"/>
      <c r="QX110" s="858"/>
      <c r="QY110" s="858"/>
      <c r="QZ110" s="858"/>
      <c r="RA110" s="858"/>
      <c r="RB110" s="858"/>
      <c r="RC110" s="858"/>
      <c r="RD110" s="858"/>
      <c r="RE110" s="858"/>
      <c r="RF110" s="858"/>
      <c r="RG110" s="858"/>
      <c r="RH110" s="858"/>
      <c r="RI110" s="858"/>
      <c r="RJ110" s="858"/>
      <c r="RK110" s="858"/>
      <c r="RL110" s="858"/>
      <c r="RM110" s="858"/>
      <c r="RN110" s="858"/>
      <c r="RO110" s="858"/>
      <c r="RP110" s="858"/>
      <c r="RQ110" s="858"/>
      <c r="RR110" s="858"/>
      <c r="RS110" s="858"/>
      <c r="RT110" s="858"/>
      <c r="RU110" s="858"/>
      <c r="RV110" s="858"/>
      <c r="RW110" s="858"/>
      <c r="RX110" s="858"/>
      <c r="RY110" s="858"/>
      <c r="RZ110" s="858"/>
      <c r="SA110" s="858"/>
      <c r="SB110" s="858"/>
      <c r="SC110" s="858"/>
      <c r="SD110" s="858"/>
      <c r="SE110" s="858"/>
      <c r="SF110" s="858"/>
      <c r="SG110" s="858"/>
      <c r="SH110" s="858"/>
      <c r="SI110" s="858"/>
      <c r="SJ110" s="858"/>
      <c r="SK110" s="858"/>
      <c r="SL110" s="858"/>
      <c r="SM110" s="858"/>
      <c r="SN110" s="858"/>
      <c r="SO110" s="858"/>
      <c r="SP110" s="858"/>
      <c r="SQ110" s="858"/>
      <c r="SR110" s="858"/>
      <c r="SS110" s="858"/>
      <c r="ST110" s="858"/>
      <c r="SU110" s="858"/>
      <c r="SV110" s="858"/>
      <c r="SW110" s="858"/>
      <c r="SX110" s="858"/>
      <c r="SY110" s="858"/>
      <c r="SZ110" s="858"/>
      <c r="TA110" s="858"/>
      <c r="TB110" s="858"/>
      <c r="TC110" s="858"/>
      <c r="TD110" s="858"/>
      <c r="TE110" s="858"/>
      <c r="TF110" s="858"/>
      <c r="TG110" s="858"/>
      <c r="TH110" s="858"/>
      <c r="TI110" s="858"/>
      <c r="TJ110" s="858"/>
      <c r="TK110" s="858"/>
      <c r="TL110" s="858"/>
      <c r="TM110" s="858"/>
      <c r="TN110" s="858"/>
      <c r="TO110" s="858"/>
      <c r="TP110" s="858"/>
      <c r="TQ110" s="858"/>
      <c r="TR110" s="858"/>
      <c r="TS110" s="858"/>
      <c r="TT110" s="858"/>
      <c r="TU110" s="858"/>
      <c r="TV110" s="858"/>
      <c r="TW110" s="858"/>
      <c r="TX110" s="858"/>
      <c r="TY110" s="858"/>
      <c r="TZ110" s="858"/>
      <c r="UA110" s="858"/>
      <c r="UB110" s="858"/>
      <c r="UC110" s="858"/>
      <c r="UD110" s="858"/>
      <c r="UE110" s="858"/>
      <c r="UF110" s="858"/>
      <c r="UG110" s="858"/>
      <c r="UH110" s="858"/>
      <c r="UI110" s="858"/>
      <c r="UJ110" s="858"/>
      <c r="UK110" s="858"/>
      <c r="UL110" s="858"/>
      <c r="UM110" s="858"/>
      <c r="UN110" s="858"/>
      <c r="UO110" s="858"/>
      <c r="UP110" s="858"/>
      <c r="UQ110" s="858"/>
      <c r="UR110" s="858"/>
      <c r="US110" s="858"/>
      <c r="UT110" s="858"/>
      <c r="UU110" s="858"/>
      <c r="UV110" s="858"/>
      <c r="UW110" s="858"/>
      <c r="UX110" s="858"/>
      <c r="UY110" s="858"/>
      <c r="UZ110" s="858"/>
      <c r="VA110" s="858"/>
      <c r="VB110" s="858"/>
      <c r="VC110" s="858"/>
      <c r="VD110" s="858"/>
      <c r="VE110" s="858"/>
      <c r="VF110" s="858"/>
      <c r="VG110" s="858"/>
      <c r="VH110" s="858"/>
      <c r="VI110" s="858"/>
      <c r="VJ110" s="858"/>
      <c r="VK110" s="858"/>
      <c r="VL110" s="858"/>
      <c r="VM110" s="858"/>
      <c r="VN110" s="858"/>
      <c r="VO110" s="858"/>
      <c r="VP110" s="858"/>
      <c r="VQ110" s="858"/>
      <c r="VR110" s="858"/>
      <c r="VS110" s="858"/>
      <c r="VT110" s="858"/>
      <c r="VU110" s="858"/>
      <c r="VV110" s="858"/>
      <c r="VW110" s="858"/>
      <c r="VX110" s="858"/>
      <c r="VY110" s="858"/>
      <c r="VZ110" s="858"/>
      <c r="WA110" s="858"/>
      <c r="WB110" s="858"/>
      <c r="WC110" s="858"/>
      <c r="WD110" s="858"/>
      <c r="WE110" s="858"/>
      <c r="WF110" s="858"/>
      <c r="WG110" s="858"/>
      <c r="WH110" s="858"/>
      <c r="WI110" s="858"/>
      <c r="WJ110" s="858"/>
      <c r="WK110" s="858"/>
      <c r="WL110" s="858"/>
      <c r="WM110" s="858"/>
      <c r="WN110" s="858"/>
      <c r="WO110" s="858"/>
      <c r="WP110" s="858"/>
      <c r="WQ110" s="858"/>
      <c r="WR110" s="858"/>
      <c r="WS110" s="858"/>
      <c r="WT110" s="858"/>
      <c r="WU110" s="858"/>
      <c r="WV110" s="858"/>
      <c r="WW110" s="858"/>
      <c r="WX110" s="858"/>
      <c r="WY110" s="858"/>
      <c r="WZ110" s="858"/>
      <c r="XA110" s="858"/>
      <c r="XB110" s="858"/>
      <c r="XC110" s="858"/>
      <c r="XD110" s="858"/>
      <c r="XE110" s="858"/>
      <c r="XF110" s="858"/>
      <c r="XG110" s="858"/>
      <c r="XH110" s="858"/>
      <c r="XI110" s="858"/>
      <c r="XJ110" s="858"/>
      <c r="XK110" s="858"/>
      <c r="XL110" s="858"/>
      <c r="XM110" s="858"/>
      <c r="XN110" s="858"/>
      <c r="XO110" s="858"/>
      <c r="XP110" s="858"/>
      <c r="XQ110" s="858"/>
      <c r="XR110" s="858"/>
      <c r="XS110" s="858"/>
      <c r="XT110" s="858"/>
      <c r="XU110" s="858"/>
      <c r="XV110" s="858"/>
      <c r="XW110" s="858"/>
      <c r="XX110" s="858"/>
      <c r="XY110" s="858"/>
      <c r="XZ110" s="858"/>
      <c r="YA110" s="858"/>
      <c r="YB110" s="858"/>
      <c r="YC110" s="858"/>
      <c r="YD110" s="858"/>
      <c r="YE110" s="858"/>
      <c r="YF110" s="858"/>
      <c r="YG110" s="858"/>
      <c r="YH110" s="858"/>
      <c r="YI110" s="858"/>
      <c r="YJ110" s="858"/>
      <c r="YK110" s="858"/>
      <c r="YL110" s="858"/>
      <c r="YM110" s="858"/>
      <c r="YN110" s="858"/>
      <c r="YO110" s="858"/>
      <c r="YP110" s="858"/>
      <c r="YQ110" s="858"/>
      <c r="YR110" s="858"/>
      <c r="YS110" s="858"/>
      <c r="YT110" s="858"/>
      <c r="YU110" s="858"/>
      <c r="YV110" s="858"/>
      <c r="YW110" s="858"/>
      <c r="YX110" s="858"/>
      <c r="YY110" s="858"/>
      <c r="YZ110" s="858"/>
      <c r="ZA110" s="858"/>
      <c r="ZB110" s="858"/>
      <c r="ZC110" s="858"/>
      <c r="ZD110" s="858"/>
      <c r="ZE110" s="858"/>
      <c r="ZF110" s="858"/>
      <c r="ZG110" s="858"/>
      <c r="ZH110" s="858"/>
      <c r="ZI110" s="858"/>
      <c r="ZJ110" s="858"/>
      <c r="ZK110" s="858"/>
      <c r="ZL110" s="858"/>
      <c r="ZM110" s="858"/>
      <c r="ZN110" s="858"/>
      <c r="ZO110" s="858"/>
      <c r="ZP110" s="858"/>
      <c r="ZQ110" s="858"/>
      <c r="ZR110" s="858"/>
      <c r="ZS110" s="858"/>
      <c r="ZT110" s="858"/>
      <c r="ZU110" s="858"/>
      <c r="ZV110" s="858"/>
      <c r="ZW110" s="858"/>
      <c r="ZX110" s="858"/>
      <c r="ZY110" s="858"/>
      <c r="ZZ110" s="858"/>
      <c r="AAA110" s="858"/>
      <c r="AAB110" s="858"/>
      <c r="AAC110" s="858"/>
      <c r="AAD110" s="858"/>
    </row>
    <row r="111" s="859" customFormat="true" ht="9" hidden="false" customHeight="true" outlineLevel="0" collapsed="false">
      <c r="A111" s="770"/>
      <c r="B111" s="770"/>
      <c r="C111" s="770"/>
      <c r="D111" s="895"/>
      <c r="E111" s="770"/>
      <c r="F111" s="895"/>
      <c r="G111" s="895"/>
      <c r="H111" s="770"/>
      <c r="I111" s="770"/>
      <c r="J111" s="770"/>
      <c r="K111" s="770"/>
      <c r="L111" s="858"/>
      <c r="M111" s="858"/>
      <c r="N111" s="858"/>
      <c r="O111" s="858"/>
      <c r="P111" s="858"/>
      <c r="Q111" s="858"/>
      <c r="R111" s="858"/>
      <c r="S111" s="858"/>
      <c r="T111" s="858"/>
      <c r="U111" s="858"/>
      <c r="V111" s="858"/>
      <c r="W111" s="858"/>
      <c r="X111" s="858"/>
      <c r="Y111" s="858"/>
      <c r="Z111" s="858"/>
      <c r="AA111" s="858"/>
      <c r="AB111" s="858"/>
      <c r="AC111" s="858"/>
      <c r="AD111" s="858"/>
      <c r="AE111" s="858"/>
      <c r="AF111" s="858"/>
      <c r="AG111" s="858"/>
      <c r="AH111" s="858"/>
      <c r="AI111" s="858"/>
      <c r="AJ111" s="858"/>
      <c r="AK111" s="858"/>
      <c r="AL111" s="858"/>
      <c r="AM111" s="858"/>
      <c r="AN111" s="858"/>
      <c r="AO111" s="858"/>
      <c r="AP111" s="858"/>
      <c r="AQ111" s="858"/>
      <c r="AR111" s="858"/>
      <c r="AS111" s="858"/>
      <c r="AT111" s="858"/>
      <c r="AU111" s="858"/>
      <c r="AV111" s="858"/>
      <c r="AW111" s="858"/>
      <c r="AX111" s="858"/>
      <c r="AY111" s="858"/>
      <c r="AZ111" s="858"/>
      <c r="BA111" s="858"/>
      <c r="BB111" s="858"/>
      <c r="BC111" s="858"/>
      <c r="BD111" s="858"/>
      <c r="BE111" s="858"/>
      <c r="BF111" s="858"/>
      <c r="BG111" s="858"/>
      <c r="BH111" s="858"/>
      <c r="BI111" s="858"/>
      <c r="BJ111" s="858"/>
      <c r="BK111" s="858"/>
      <c r="BL111" s="858"/>
      <c r="BM111" s="858"/>
      <c r="BN111" s="858"/>
      <c r="BO111" s="858"/>
      <c r="BP111" s="858"/>
      <c r="BQ111" s="858"/>
      <c r="BR111" s="858"/>
      <c r="BS111" s="858"/>
      <c r="BT111" s="858"/>
      <c r="BU111" s="858"/>
      <c r="BV111" s="858"/>
      <c r="BW111" s="858"/>
      <c r="BX111" s="858"/>
      <c r="BY111" s="858"/>
      <c r="BZ111" s="858"/>
      <c r="CA111" s="858"/>
      <c r="CB111" s="858"/>
      <c r="CC111" s="858"/>
      <c r="CD111" s="858"/>
      <c r="CE111" s="858"/>
      <c r="CF111" s="858"/>
      <c r="CG111" s="858"/>
      <c r="CH111" s="858"/>
      <c r="CI111" s="858"/>
      <c r="CJ111" s="858"/>
      <c r="CK111" s="858"/>
      <c r="CL111" s="858"/>
      <c r="CM111" s="858"/>
      <c r="CN111" s="858"/>
      <c r="CO111" s="858"/>
      <c r="CP111" s="858"/>
      <c r="CQ111" s="858"/>
      <c r="CR111" s="858"/>
      <c r="CS111" s="858"/>
      <c r="CT111" s="858"/>
      <c r="CU111" s="858"/>
      <c r="CV111" s="858"/>
      <c r="CW111" s="858"/>
      <c r="CX111" s="858"/>
      <c r="CY111" s="858"/>
      <c r="CZ111" s="858"/>
      <c r="DA111" s="858"/>
      <c r="DB111" s="858"/>
      <c r="DC111" s="858"/>
      <c r="DD111" s="858"/>
      <c r="DE111" s="858"/>
      <c r="DF111" s="858"/>
      <c r="DG111" s="858"/>
      <c r="DH111" s="858"/>
      <c r="DI111" s="858"/>
      <c r="DJ111" s="858"/>
      <c r="DK111" s="858"/>
      <c r="DL111" s="858"/>
      <c r="DM111" s="858"/>
      <c r="DN111" s="858"/>
      <c r="DO111" s="858"/>
      <c r="DP111" s="858"/>
      <c r="DQ111" s="858"/>
      <c r="DR111" s="858"/>
      <c r="DS111" s="858"/>
      <c r="DT111" s="858"/>
      <c r="DU111" s="858"/>
      <c r="DV111" s="858"/>
      <c r="DW111" s="858"/>
      <c r="DX111" s="858"/>
      <c r="DY111" s="858"/>
      <c r="DZ111" s="858"/>
      <c r="EA111" s="858"/>
      <c r="EB111" s="858"/>
      <c r="EC111" s="858"/>
      <c r="ED111" s="858"/>
      <c r="EE111" s="858"/>
      <c r="EF111" s="858"/>
      <c r="EG111" s="858"/>
      <c r="EH111" s="858"/>
      <c r="EI111" s="858"/>
      <c r="EJ111" s="858"/>
      <c r="EK111" s="858"/>
      <c r="EL111" s="858"/>
      <c r="EM111" s="858"/>
      <c r="EN111" s="858"/>
      <c r="EO111" s="858"/>
      <c r="EP111" s="858"/>
      <c r="EQ111" s="858"/>
      <c r="ER111" s="858"/>
      <c r="ES111" s="858"/>
      <c r="ET111" s="858"/>
      <c r="EU111" s="858"/>
      <c r="EV111" s="858"/>
      <c r="EW111" s="858"/>
      <c r="EX111" s="858"/>
      <c r="EY111" s="858"/>
      <c r="EZ111" s="858"/>
      <c r="FA111" s="858"/>
      <c r="FB111" s="858"/>
      <c r="FC111" s="858"/>
      <c r="FD111" s="858"/>
      <c r="FE111" s="858"/>
      <c r="FF111" s="858"/>
      <c r="FG111" s="858"/>
      <c r="FH111" s="858"/>
      <c r="FI111" s="858"/>
      <c r="FJ111" s="858"/>
      <c r="FK111" s="858"/>
      <c r="FL111" s="858"/>
      <c r="FM111" s="858"/>
      <c r="FN111" s="858"/>
      <c r="FO111" s="858"/>
      <c r="FP111" s="858"/>
      <c r="FQ111" s="858"/>
      <c r="FR111" s="858"/>
      <c r="FS111" s="858"/>
      <c r="FT111" s="858"/>
      <c r="FU111" s="858"/>
      <c r="FV111" s="858"/>
      <c r="FW111" s="858"/>
      <c r="FX111" s="858"/>
      <c r="FY111" s="858"/>
      <c r="FZ111" s="858"/>
      <c r="GA111" s="858"/>
      <c r="GB111" s="858"/>
      <c r="GC111" s="858"/>
      <c r="GD111" s="858"/>
      <c r="GE111" s="858"/>
      <c r="GF111" s="858"/>
      <c r="GG111" s="858"/>
      <c r="GH111" s="858"/>
      <c r="GI111" s="858"/>
      <c r="GJ111" s="858"/>
      <c r="GK111" s="858"/>
      <c r="GL111" s="858"/>
      <c r="GM111" s="858"/>
      <c r="GN111" s="858"/>
      <c r="GO111" s="858"/>
      <c r="GP111" s="858"/>
      <c r="GQ111" s="858"/>
      <c r="GR111" s="858"/>
      <c r="GS111" s="858"/>
      <c r="GT111" s="858"/>
      <c r="GU111" s="858"/>
      <c r="GV111" s="858"/>
      <c r="GW111" s="858"/>
      <c r="GX111" s="858"/>
      <c r="GY111" s="858"/>
      <c r="GZ111" s="858"/>
      <c r="HA111" s="858"/>
      <c r="HB111" s="858"/>
      <c r="HC111" s="858"/>
      <c r="HD111" s="858"/>
      <c r="HE111" s="858"/>
      <c r="HF111" s="858"/>
      <c r="HG111" s="858"/>
      <c r="HH111" s="858"/>
      <c r="HI111" s="858"/>
      <c r="HJ111" s="858"/>
      <c r="HK111" s="858"/>
      <c r="HL111" s="858"/>
      <c r="HM111" s="858"/>
      <c r="HN111" s="858"/>
      <c r="HO111" s="858"/>
      <c r="HP111" s="858"/>
      <c r="HQ111" s="858"/>
      <c r="HR111" s="858"/>
      <c r="HS111" s="858"/>
      <c r="HT111" s="858"/>
      <c r="HU111" s="858"/>
      <c r="HV111" s="858"/>
      <c r="HW111" s="858"/>
      <c r="HX111" s="858"/>
      <c r="HY111" s="858"/>
      <c r="HZ111" s="858"/>
      <c r="IA111" s="858"/>
      <c r="IB111" s="858"/>
      <c r="IC111" s="858"/>
      <c r="ID111" s="858"/>
      <c r="IE111" s="858"/>
      <c r="IF111" s="858"/>
      <c r="IG111" s="858"/>
      <c r="IH111" s="858"/>
      <c r="II111" s="858"/>
      <c r="IJ111" s="858"/>
      <c r="IK111" s="858"/>
      <c r="IL111" s="858"/>
      <c r="IM111" s="858"/>
      <c r="IN111" s="858"/>
      <c r="IO111" s="858"/>
      <c r="IP111" s="858"/>
      <c r="IQ111" s="858"/>
      <c r="IR111" s="858"/>
      <c r="IS111" s="858"/>
      <c r="IT111" s="858"/>
      <c r="IU111" s="858"/>
      <c r="IV111" s="858"/>
      <c r="IW111" s="858"/>
      <c r="IX111" s="858"/>
      <c r="IY111" s="858"/>
      <c r="IZ111" s="858"/>
      <c r="JA111" s="858"/>
      <c r="JB111" s="858"/>
      <c r="JC111" s="858"/>
      <c r="JD111" s="858"/>
      <c r="JE111" s="858"/>
      <c r="JF111" s="858"/>
      <c r="JG111" s="858"/>
      <c r="JH111" s="858"/>
      <c r="JI111" s="858"/>
      <c r="JJ111" s="858"/>
      <c r="JK111" s="858"/>
      <c r="JL111" s="858"/>
      <c r="JM111" s="858"/>
      <c r="JN111" s="858"/>
      <c r="JO111" s="858"/>
      <c r="JP111" s="858"/>
      <c r="JQ111" s="858"/>
      <c r="JR111" s="858"/>
      <c r="JS111" s="858"/>
      <c r="JT111" s="858"/>
      <c r="JU111" s="858"/>
      <c r="JV111" s="858"/>
      <c r="JW111" s="858"/>
      <c r="JX111" s="858"/>
      <c r="JY111" s="858"/>
      <c r="JZ111" s="858"/>
      <c r="KA111" s="858"/>
      <c r="KB111" s="858"/>
      <c r="KC111" s="858"/>
      <c r="KD111" s="858"/>
      <c r="KE111" s="858"/>
      <c r="KF111" s="858"/>
      <c r="KG111" s="858"/>
      <c r="KH111" s="858"/>
      <c r="KI111" s="858"/>
      <c r="KJ111" s="858"/>
      <c r="KK111" s="858"/>
      <c r="KL111" s="858"/>
      <c r="KM111" s="858"/>
      <c r="KN111" s="858"/>
      <c r="KO111" s="858"/>
      <c r="KP111" s="858"/>
      <c r="KQ111" s="858"/>
      <c r="KR111" s="858"/>
      <c r="KS111" s="858"/>
      <c r="KT111" s="858"/>
      <c r="KU111" s="858"/>
      <c r="KV111" s="858"/>
      <c r="KW111" s="858"/>
      <c r="KX111" s="858"/>
      <c r="KY111" s="858"/>
      <c r="KZ111" s="858"/>
      <c r="LA111" s="858"/>
      <c r="LB111" s="858"/>
      <c r="LC111" s="858"/>
      <c r="LD111" s="858"/>
      <c r="LE111" s="858"/>
      <c r="LF111" s="858"/>
      <c r="LG111" s="858"/>
      <c r="LH111" s="858"/>
      <c r="LI111" s="858"/>
      <c r="LJ111" s="858"/>
      <c r="LK111" s="858"/>
      <c r="LL111" s="858"/>
      <c r="LM111" s="858"/>
      <c r="LN111" s="858"/>
      <c r="LO111" s="858"/>
      <c r="LP111" s="858"/>
      <c r="LQ111" s="858"/>
      <c r="LR111" s="858"/>
      <c r="LS111" s="858"/>
      <c r="LT111" s="858"/>
      <c r="LU111" s="858"/>
      <c r="LV111" s="858"/>
      <c r="LW111" s="858"/>
      <c r="LX111" s="858"/>
      <c r="LY111" s="858"/>
      <c r="LZ111" s="858"/>
      <c r="MA111" s="858"/>
      <c r="MB111" s="858"/>
      <c r="MC111" s="858"/>
      <c r="MD111" s="858"/>
      <c r="ME111" s="858"/>
      <c r="MF111" s="858"/>
      <c r="MG111" s="858"/>
      <c r="MH111" s="858"/>
      <c r="MI111" s="858"/>
      <c r="MJ111" s="858"/>
      <c r="MK111" s="858"/>
      <c r="ML111" s="858"/>
      <c r="MM111" s="858"/>
      <c r="MN111" s="858"/>
      <c r="MO111" s="858"/>
      <c r="MP111" s="858"/>
      <c r="MQ111" s="858"/>
      <c r="MR111" s="858"/>
      <c r="MS111" s="858"/>
      <c r="MT111" s="858"/>
      <c r="MU111" s="858"/>
      <c r="MV111" s="858"/>
      <c r="MW111" s="858"/>
      <c r="MX111" s="858"/>
      <c r="MY111" s="858"/>
      <c r="MZ111" s="858"/>
      <c r="NA111" s="858"/>
      <c r="NB111" s="858"/>
      <c r="NC111" s="858"/>
      <c r="ND111" s="858"/>
      <c r="NE111" s="858"/>
      <c r="NF111" s="858"/>
      <c r="NG111" s="858"/>
      <c r="NH111" s="858"/>
      <c r="NI111" s="858"/>
      <c r="NJ111" s="858"/>
      <c r="NK111" s="858"/>
      <c r="NL111" s="858"/>
      <c r="NM111" s="858"/>
      <c r="NN111" s="858"/>
      <c r="NO111" s="858"/>
      <c r="NP111" s="858"/>
      <c r="NQ111" s="858"/>
      <c r="NR111" s="858"/>
      <c r="NS111" s="858"/>
      <c r="NT111" s="858"/>
      <c r="NU111" s="858"/>
      <c r="NV111" s="858"/>
      <c r="NW111" s="858"/>
      <c r="NX111" s="858"/>
      <c r="NY111" s="858"/>
      <c r="NZ111" s="858"/>
      <c r="OA111" s="858"/>
      <c r="OB111" s="858"/>
      <c r="OC111" s="858"/>
      <c r="OD111" s="858"/>
      <c r="OE111" s="858"/>
      <c r="OF111" s="858"/>
      <c r="OG111" s="858"/>
      <c r="OH111" s="858"/>
      <c r="OI111" s="858"/>
      <c r="OJ111" s="858"/>
      <c r="OK111" s="858"/>
      <c r="OL111" s="858"/>
      <c r="OM111" s="858"/>
      <c r="ON111" s="858"/>
      <c r="OO111" s="858"/>
      <c r="OP111" s="858"/>
      <c r="OQ111" s="858"/>
      <c r="OR111" s="858"/>
      <c r="OS111" s="858"/>
      <c r="OT111" s="858"/>
      <c r="OU111" s="858"/>
      <c r="OV111" s="858"/>
      <c r="OW111" s="858"/>
      <c r="OX111" s="858"/>
      <c r="OY111" s="858"/>
      <c r="OZ111" s="858"/>
      <c r="PA111" s="858"/>
      <c r="PB111" s="858"/>
      <c r="PC111" s="858"/>
      <c r="PD111" s="858"/>
      <c r="PE111" s="858"/>
      <c r="PF111" s="858"/>
      <c r="PG111" s="858"/>
      <c r="PH111" s="858"/>
      <c r="PI111" s="858"/>
      <c r="PJ111" s="858"/>
      <c r="PK111" s="858"/>
      <c r="PL111" s="858"/>
      <c r="PM111" s="858"/>
      <c r="PN111" s="858"/>
      <c r="PO111" s="858"/>
      <c r="PP111" s="858"/>
      <c r="PQ111" s="858"/>
      <c r="PR111" s="858"/>
      <c r="PS111" s="858"/>
      <c r="PT111" s="858"/>
      <c r="PU111" s="858"/>
      <c r="PV111" s="858"/>
      <c r="PW111" s="858"/>
      <c r="PX111" s="858"/>
      <c r="PY111" s="858"/>
      <c r="PZ111" s="858"/>
      <c r="QA111" s="858"/>
      <c r="QB111" s="858"/>
      <c r="QC111" s="858"/>
      <c r="QD111" s="858"/>
      <c r="QE111" s="858"/>
      <c r="QF111" s="858"/>
      <c r="QG111" s="858"/>
      <c r="QH111" s="858"/>
      <c r="QI111" s="858"/>
      <c r="QJ111" s="858"/>
      <c r="QK111" s="858"/>
      <c r="QL111" s="858"/>
      <c r="QM111" s="858"/>
      <c r="QN111" s="858"/>
      <c r="QO111" s="858"/>
      <c r="QP111" s="858"/>
      <c r="QQ111" s="858"/>
      <c r="QR111" s="858"/>
      <c r="QS111" s="858"/>
      <c r="QT111" s="858"/>
      <c r="QU111" s="858"/>
      <c r="QV111" s="858"/>
      <c r="QW111" s="858"/>
      <c r="QX111" s="858"/>
      <c r="QY111" s="858"/>
      <c r="QZ111" s="858"/>
      <c r="RA111" s="858"/>
      <c r="RB111" s="858"/>
      <c r="RC111" s="858"/>
      <c r="RD111" s="858"/>
      <c r="RE111" s="858"/>
      <c r="RF111" s="858"/>
      <c r="RG111" s="858"/>
      <c r="RH111" s="858"/>
      <c r="RI111" s="858"/>
      <c r="RJ111" s="858"/>
      <c r="RK111" s="858"/>
      <c r="RL111" s="858"/>
      <c r="RM111" s="858"/>
      <c r="RN111" s="858"/>
      <c r="RO111" s="858"/>
      <c r="RP111" s="858"/>
      <c r="RQ111" s="858"/>
      <c r="RR111" s="858"/>
      <c r="RS111" s="858"/>
      <c r="RT111" s="858"/>
      <c r="RU111" s="858"/>
      <c r="RV111" s="858"/>
      <c r="RW111" s="858"/>
      <c r="RX111" s="858"/>
      <c r="RY111" s="858"/>
      <c r="RZ111" s="858"/>
      <c r="SA111" s="858"/>
      <c r="SB111" s="858"/>
      <c r="SC111" s="858"/>
      <c r="SD111" s="858"/>
      <c r="SE111" s="858"/>
      <c r="SF111" s="858"/>
      <c r="SG111" s="858"/>
      <c r="SH111" s="858"/>
      <c r="SI111" s="858"/>
      <c r="SJ111" s="858"/>
      <c r="SK111" s="858"/>
      <c r="SL111" s="858"/>
      <c r="SM111" s="858"/>
      <c r="SN111" s="858"/>
      <c r="SO111" s="858"/>
      <c r="SP111" s="858"/>
      <c r="SQ111" s="858"/>
      <c r="SR111" s="858"/>
      <c r="SS111" s="858"/>
      <c r="ST111" s="858"/>
      <c r="SU111" s="858"/>
      <c r="SV111" s="858"/>
      <c r="SW111" s="858"/>
      <c r="SX111" s="858"/>
      <c r="SY111" s="858"/>
      <c r="SZ111" s="858"/>
      <c r="TA111" s="858"/>
      <c r="TB111" s="858"/>
      <c r="TC111" s="858"/>
      <c r="TD111" s="858"/>
      <c r="TE111" s="858"/>
      <c r="TF111" s="858"/>
      <c r="TG111" s="858"/>
      <c r="TH111" s="858"/>
      <c r="TI111" s="858"/>
      <c r="TJ111" s="858"/>
      <c r="TK111" s="858"/>
      <c r="TL111" s="858"/>
      <c r="TM111" s="858"/>
      <c r="TN111" s="858"/>
      <c r="TO111" s="858"/>
      <c r="TP111" s="858"/>
      <c r="TQ111" s="858"/>
      <c r="TR111" s="858"/>
      <c r="TS111" s="858"/>
      <c r="TT111" s="858"/>
      <c r="TU111" s="858"/>
      <c r="TV111" s="858"/>
      <c r="TW111" s="858"/>
      <c r="TX111" s="858"/>
      <c r="TY111" s="858"/>
      <c r="TZ111" s="858"/>
      <c r="UA111" s="858"/>
      <c r="UB111" s="858"/>
      <c r="UC111" s="858"/>
      <c r="UD111" s="858"/>
      <c r="UE111" s="858"/>
      <c r="UF111" s="858"/>
      <c r="UG111" s="858"/>
      <c r="UH111" s="858"/>
      <c r="UI111" s="858"/>
      <c r="UJ111" s="858"/>
      <c r="UK111" s="858"/>
      <c r="UL111" s="858"/>
      <c r="UM111" s="858"/>
      <c r="UN111" s="858"/>
      <c r="UO111" s="858"/>
      <c r="UP111" s="858"/>
      <c r="UQ111" s="858"/>
      <c r="UR111" s="858"/>
      <c r="US111" s="858"/>
      <c r="UT111" s="858"/>
      <c r="UU111" s="858"/>
      <c r="UV111" s="858"/>
      <c r="UW111" s="858"/>
      <c r="UX111" s="858"/>
      <c r="UY111" s="858"/>
      <c r="UZ111" s="858"/>
      <c r="VA111" s="858"/>
      <c r="VB111" s="858"/>
      <c r="VC111" s="858"/>
      <c r="VD111" s="858"/>
      <c r="VE111" s="858"/>
      <c r="VF111" s="858"/>
      <c r="VG111" s="858"/>
      <c r="VH111" s="858"/>
      <c r="VI111" s="858"/>
      <c r="VJ111" s="858"/>
      <c r="VK111" s="858"/>
      <c r="VL111" s="858"/>
      <c r="VM111" s="858"/>
      <c r="VN111" s="858"/>
      <c r="VO111" s="858"/>
      <c r="VP111" s="858"/>
      <c r="VQ111" s="858"/>
      <c r="VR111" s="858"/>
      <c r="VS111" s="858"/>
      <c r="VT111" s="858"/>
      <c r="VU111" s="858"/>
      <c r="VV111" s="858"/>
      <c r="VW111" s="858"/>
      <c r="VX111" s="858"/>
      <c r="VY111" s="858"/>
      <c r="VZ111" s="858"/>
      <c r="WA111" s="858"/>
      <c r="WB111" s="858"/>
      <c r="WC111" s="858"/>
      <c r="WD111" s="858"/>
      <c r="WE111" s="858"/>
      <c r="WF111" s="858"/>
      <c r="WG111" s="858"/>
      <c r="WH111" s="858"/>
      <c r="WI111" s="858"/>
      <c r="WJ111" s="858"/>
      <c r="WK111" s="858"/>
      <c r="WL111" s="858"/>
      <c r="WM111" s="858"/>
      <c r="WN111" s="858"/>
      <c r="WO111" s="858"/>
      <c r="WP111" s="858"/>
      <c r="WQ111" s="858"/>
      <c r="WR111" s="858"/>
      <c r="WS111" s="858"/>
      <c r="WT111" s="858"/>
      <c r="WU111" s="858"/>
      <c r="WV111" s="858"/>
      <c r="WW111" s="858"/>
      <c r="WX111" s="858"/>
      <c r="WY111" s="858"/>
      <c r="WZ111" s="858"/>
      <c r="XA111" s="858"/>
      <c r="XB111" s="858"/>
      <c r="XC111" s="858"/>
      <c r="XD111" s="858"/>
      <c r="XE111" s="858"/>
      <c r="XF111" s="858"/>
      <c r="XG111" s="858"/>
      <c r="XH111" s="858"/>
      <c r="XI111" s="858"/>
      <c r="XJ111" s="858"/>
      <c r="XK111" s="858"/>
      <c r="XL111" s="858"/>
      <c r="XM111" s="858"/>
      <c r="XN111" s="858"/>
      <c r="XO111" s="858"/>
      <c r="XP111" s="858"/>
      <c r="XQ111" s="858"/>
      <c r="XR111" s="858"/>
      <c r="XS111" s="858"/>
      <c r="XT111" s="858"/>
      <c r="XU111" s="858"/>
      <c r="XV111" s="858"/>
      <c r="XW111" s="858"/>
      <c r="XX111" s="858"/>
      <c r="XY111" s="858"/>
      <c r="XZ111" s="858"/>
      <c r="YA111" s="858"/>
      <c r="YB111" s="858"/>
      <c r="YC111" s="858"/>
      <c r="YD111" s="858"/>
      <c r="YE111" s="858"/>
      <c r="YF111" s="858"/>
      <c r="YG111" s="858"/>
      <c r="YH111" s="858"/>
      <c r="YI111" s="858"/>
      <c r="YJ111" s="858"/>
      <c r="YK111" s="858"/>
      <c r="YL111" s="858"/>
      <c r="YM111" s="858"/>
      <c r="YN111" s="858"/>
      <c r="YO111" s="858"/>
      <c r="YP111" s="858"/>
      <c r="YQ111" s="858"/>
      <c r="YR111" s="858"/>
      <c r="YS111" s="858"/>
      <c r="YT111" s="858"/>
      <c r="YU111" s="858"/>
      <c r="YV111" s="858"/>
      <c r="YW111" s="858"/>
      <c r="YX111" s="858"/>
      <c r="YY111" s="858"/>
      <c r="YZ111" s="858"/>
      <c r="ZA111" s="858"/>
      <c r="ZB111" s="858"/>
      <c r="ZC111" s="858"/>
      <c r="ZD111" s="858"/>
      <c r="ZE111" s="858"/>
      <c r="ZF111" s="858"/>
      <c r="ZG111" s="858"/>
      <c r="ZH111" s="858"/>
      <c r="ZI111" s="858"/>
      <c r="ZJ111" s="858"/>
      <c r="ZK111" s="858"/>
      <c r="ZL111" s="858"/>
      <c r="ZM111" s="858"/>
      <c r="ZN111" s="858"/>
      <c r="ZO111" s="858"/>
      <c r="ZP111" s="858"/>
      <c r="ZQ111" s="858"/>
      <c r="ZR111" s="858"/>
      <c r="ZS111" s="858"/>
      <c r="ZT111" s="858"/>
      <c r="ZU111" s="858"/>
      <c r="ZV111" s="858"/>
      <c r="ZW111" s="858"/>
      <c r="ZX111" s="858"/>
      <c r="ZY111" s="858"/>
      <c r="ZZ111" s="858"/>
      <c r="AAA111" s="858"/>
      <c r="AAB111" s="858"/>
      <c r="AAC111" s="858"/>
      <c r="AAD111" s="858"/>
    </row>
    <row r="112" customFormat="false" ht="9" hidden="false" customHeight="true" outlineLevel="0" collapsed="false">
      <c r="C112" s="858"/>
      <c r="E112" s="858"/>
      <c r="F112" s="858"/>
      <c r="G112" s="858"/>
      <c r="H112" s="858"/>
      <c r="AT112" s="861"/>
      <c r="AU112" s="861"/>
      <c r="AV112" s="861"/>
      <c r="AW112" s="861"/>
      <c r="AX112" s="861"/>
      <c r="AY112" s="861"/>
      <c r="AZ112" s="861"/>
      <c r="BA112" s="861"/>
      <c r="BB112" s="861"/>
      <c r="BC112" s="861"/>
      <c r="BD112" s="861"/>
      <c r="BE112" s="861"/>
      <c r="BF112" s="861"/>
      <c r="BG112" s="861"/>
      <c r="BH112" s="861"/>
      <c r="BI112" s="861"/>
    </row>
    <row r="113" customFormat="false" ht="9" hidden="false" customHeight="true" outlineLevel="0" collapsed="false">
      <c r="C113" s="896"/>
      <c r="E113" s="896"/>
      <c r="F113" s="896"/>
      <c r="G113" s="896"/>
      <c r="H113" s="896"/>
      <c r="K113" s="891"/>
      <c r="L113" s="891"/>
      <c r="M113" s="891"/>
      <c r="N113" s="891"/>
      <c r="O113" s="891"/>
    </row>
    <row r="114" customFormat="false" ht="9" hidden="false" customHeight="true" outlineLevel="0" collapsed="false">
      <c r="C114" s="858"/>
      <c r="E114" s="858"/>
      <c r="F114" s="858"/>
      <c r="G114" s="858"/>
      <c r="H114" s="858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58"/>
    </row>
    <row r="122" customFormat="false" ht="18" hidden="false" customHeight="false" outlineLevel="0" collapsed="false">
      <c r="D122" s="896"/>
    </row>
    <row r="123" customFormat="false" ht="15" hidden="false" customHeight="false" outlineLevel="0" collapsed="false">
      <c r="D123" s="858"/>
    </row>
  </sheetData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48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49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50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51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52">
      <formula>0</formula>
    </cfRule>
  </conditionalFormatting>
  <conditionalFormatting sqref="C45:K45">
    <cfRule type="cellIs" priority="9" operator="equal" aboveAverage="0" equalAverage="0" bottom="0" percent="0" rank="0" text="" dxfId="253">
      <formula>0</formula>
    </cfRule>
  </conditionalFormatting>
  <conditionalFormatting sqref="C66:K66">
    <cfRule type="cellIs" priority="10" operator="equal" aboveAverage="0" equalAverage="0" bottom="0" percent="0" rank="0" text="" dxfId="254">
      <formula>0</formula>
    </cfRule>
  </conditionalFormatting>
  <conditionalFormatting sqref="C87:K87">
    <cfRule type="cellIs" priority="11" operator="equal" aboveAverage="0" equalAverage="0" bottom="0" percent="0" rank="0" text="" dxfId="255">
      <formula>0</formula>
    </cfRule>
  </conditionalFormatting>
  <conditionalFormatting sqref="C2:J2">
    <cfRule type="cellIs" priority="12" operator="equal" aboveAverage="0" equalAverage="0" bottom="0" percent="0" rank="0" text="" dxfId="256">
      <formula>0</formula>
    </cfRule>
  </conditionalFormatting>
  <conditionalFormatting sqref="B4:K4">
    <cfRule type="cellIs" priority="13" operator="equal" aboveAverage="0" equalAverage="0" bottom="0" percent="0" rank="0" text="" dxfId="257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56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D10" activeCellId="0" sqref="D10"/>
    </sheetView>
  </sheetViews>
  <sheetFormatPr defaultColWidth="12.6015625" defaultRowHeight="15" zeroHeight="false" outlineLevelRow="0" outlineLevelCol="0"/>
  <cols>
    <col collapsed="false" customWidth="true" hidden="false" outlineLevel="0" max="1" min="1" style="897" width="3.5"/>
    <col collapsed="false" customWidth="true" hidden="false" outlineLevel="0" max="2" min="2" style="897" width="19.7"/>
    <col collapsed="false" customWidth="true" hidden="false" outlineLevel="0" max="3" min="3" style="897" width="5.4"/>
    <col collapsed="false" customWidth="true" hidden="false" outlineLevel="0" max="4" min="4" style="897" width="8.2"/>
    <col collapsed="false" customWidth="true" hidden="false" outlineLevel="0" max="5" min="5" style="897" width="12.2"/>
    <col collapsed="false" customWidth="true" hidden="false" outlineLevel="0" max="6" min="6" style="897" width="8.69"/>
    <col collapsed="false" customWidth="true" hidden="false" outlineLevel="0" max="7" min="7" style="897" width="11"/>
    <col collapsed="false" customWidth="true" hidden="false" outlineLevel="0" max="8" min="8" style="897" width="7.9"/>
    <col collapsed="false" customWidth="true" hidden="false" outlineLevel="0" max="9" min="9" style="897" width="13"/>
    <col collapsed="false" customWidth="true" hidden="false" outlineLevel="0" max="10" min="10" style="897" width="8.69"/>
    <col collapsed="false" customWidth="true" hidden="false" outlineLevel="0" max="11" min="11" style="897" width="9.5"/>
    <col collapsed="false" customWidth="true" hidden="false" outlineLevel="0" max="13" min="12" style="897" width="4.9"/>
    <col collapsed="false" customWidth="true" hidden="false" outlineLevel="0" max="14" min="14" style="897" width="4.4"/>
    <col collapsed="false" customWidth="true" hidden="false" outlineLevel="0" max="15" min="15" style="898" width="4.1"/>
    <col collapsed="false" customWidth="true" hidden="false" outlineLevel="0" max="16" min="16" style="897" width="14.7"/>
    <col collapsed="false" customWidth="true" hidden="false" outlineLevel="0" max="17" min="17" style="897" width="15.1"/>
    <col collapsed="false" customWidth="true" hidden="false" outlineLevel="0" max="18" min="18" style="897" width="13.2"/>
    <col collapsed="false" customWidth="true" hidden="false" outlineLevel="0" max="19" min="19" style="897" width="12.7"/>
    <col collapsed="false" customWidth="true" hidden="false" outlineLevel="0" max="20" min="20" style="897" width="12"/>
    <col collapsed="false" customWidth="true" hidden="false" outlineLevel="0" max="21" min="21" style="897" width="6"/>
    <col collapsed="false" customWidth="true" hidden="false" outlineLevel="0" max="22" min="22" style="897" width="10.5"/>
    <col collapsed="false" customWidth="true" hidden="false" outlineLevel="0" max="23" min="23" style="897" width="12"/>
    <col collapsed="false" customWidth="true" hidden="false" outlineLevel="0" max="24" min="24" style="897" width="12.2"/>
    <col collapsed="false" customWidth="true" hidden="false" outlineLevel="0" max="25" min="25" style="897" width="13.69"/>
    <col collapsed="false" customWidth="true" hidden="false" outlineLevel="0" max="27" min="26" style="897" width="12"/>
    <col collapsed="false" customWidth="true" hidden="false" outlineLevel="0" max="28" min="28" style="897" width="13.6"/>
    <col collapsed="false" customWidth="true" hidden="false" outlineLevel="0" max="29" min="29" style="897" width="3"/>
    <col collapsed="false" customWidth="true" hidden="true" outlineLevel="0" max="30" min="30" style="897" width="10.49"/>
    <col collapsed="false" customWidth="false" hidden="false" outlineLevel="0" max="31" min="31" style="897" width="12.6"/>
    <col collapsed="false" customWidth="false" hidden="true" outlineLevel="0" max="33" min="32" style="897" width="12.6"/>
    <col collapsed="false" customWidth="true" hidden="true" outlineLevel="0" max="36" min="34" style="897" width="10.49"/>
    <col collapsed="false" customWidth="false" hidden="false" outlineLevel="0" max="16384" min="37" style="897" width="12.6"/>
  </cols>
  <sheetData>
    <row r="1" customFormat="false" ht="24.75" hidden="false" customHeight="true" outlineLevel="0" collapsed="false">
      <c r="A1" s="899" t="s">
        <v>321</v>
      </c>
      <c r="B1" s="899"/>
      <c r="C1" s="899"/>
      <c r="D1" s="899"/>
      <c r="E1" s="899"/>
      <c r="F1" s="899"/>
      <c r="G1" s="899"/>
      <c r="H1" s="899"/>
      <c r="I1" s="899"/>
      <c r="K1" s="900" t="s">
        <v>322</v>
      </c>
      <c r="L1" s="900"/>
      <c r="M1" s="900"/>
      <c r="N1" s="900"/>
      <c r="O1" s="900"/>
      <c r="P1" s="900"/>
      <c r="Q1" s="900"/>
      <c r="R1" s="900"/>
      <c r="S1" s="900"/>
    </row>
    <row r="2" customFormat="false" ht="15.75" hidden="false" customHeight="true" outlineLevel="0" collapsed="false">
      <c r="A2" s="901" t="str">
        <f aca="false">'Cadastro Inicial'!C28</f>
        <v>bsdb</v>
      </c>
      <c r="B2" s="902" t="str">
        <f aca="false">'Cadastro Inicial'!B28</f>
        <v>test</v>
      </c>
      <c r="C2" s="902"/>
      <c r="D2" s="902"/>
      <c r="E2" s="902"/>
      <c r="F2" s="902"/>
      <c r="G2" s="902"/>
      <c r="H2" s="902"/>
      <c r="I2" s="903" t="s">
        <v>152</v>
      </c>
      <c r="K2" s="904" t="n">
        <f aca="false">'Cadastro Inicial'!C33</f>
        <v>0</v>
      </c>
      <c r="L2" s="905" t="n">
        <f aca="false">'Cadastro Inicial'!B33</f>
        <v>0</v>
      </c>
      <c r="M2" s="905"/>
      <c r="N2" s="905"/>
      <c r="O2" s="905"/>
      <c r="P2" s="905"/>
      <c r="Q2" s="905"/>
      <c r="R2" s="905"/>
      <c r="S2" s="906" t="s">
        <v>131</v>
      </c>
    </row>
    <row r="3" customFormat="false" ht="15.75" hidden="false" customHeight="true" outlineLevel="0" collapsed="false">
      <c r="A3" s="901" t="str">
        <f aca="false">'Cadastro Inicial'!C29</f>
        <v>bsb</v>
      </c>
      <c r="B3" s="907" t="str">
        <f aca="false">'Cadastro Inicial'!B29</f>
        <v>novo</v>
      </c>
      <c r="C3" s="907"/>
      <c r="D3" s="907"/>
      <c r="E3" s="907"/>
      <c r="F3" s="907"/>
      <c r="G3" s="907"/>
      <c r="H3" s="907"/>
      <c r="I3" s="903" t="s">
        <v>152</v>
      </c>
      <c r="K3" s="904" t="n">
        <f aca="false">'Cadastro Inicial'!C34</f>
        <v>0</v>
      </c>
      <c r="L3" s="908" t="n">
        <f aca="false">'Cadastro Inicial'!B34</f>
        <v>0</v>
      </c>
      <c r="M3" s="908"/>
      <c r="N3" s="908"/>
      <c r="O3" s="908"/>
      <c r="P3" s="908"/>
      <c r="Q3" s="908"/>
      <c r="R3" s="908"/>
      <c r="S3" s="906" t="s">
        <v>131</v>
      </c>
    </row>
    <row r="4" customFormat="false" ht="15.75" hidden="false" customHeight="true" outlineLevel="0" collapsed="false">
      <c r="A4" s="901" t="str">
        <f aca="false">'Cadastro Inicial'!C30</f>
        <v>bsb</v>
      </c>
      <c r="B4" s="909" t="str">
        <f aca="false">'Cadastro Inicial'!B30</f>
        <v>outro</v>
      </c>
      <c r="C4" s="909"/>
      <c r="D4" s="909"/>
      <c r="E4" s="909"/>
      <c r="F4" s="909"/>
      <c r="G4" s="909"/>
      <c r="H4" s="909"/>
      <c r="I4" s="903" t="s">
        <v>152</v>
      </c>
      <c r="K4" s="904" t="n">
        <f aca="false">'Cadastro Inicial'!C35</f>
        <v>0</v>
      </c>
      <c r="L4" s="910" t="n">
        <f aca="false">'Cadastro Inicial'!B35</f>
        <v>0</v>
      </c>
      <c r="M4" s="910"/>
      <c r="N4" s="910"/>
      <c r="O4" s="910"/>
      <c r="P4" s="910"/>
      <c r="Q4" s="910"/>
      <c r="R4" s="910"/>
      <c r="S4" s="906" t="s">
        <v>131</v>
      </c>
    </row>
    <row r="5" customFormat="false" ht="15.75" hidden="false" customHeight="true" outlineLevel="0" collapsed="false">
      <c r="AI5" s="897" t="str">
        <f aca="false">B2</f>
        <v>test</v>
      </c>
    </row>
    <row r="6" customFormat="false" ht="12" hidden="false" customHeight="true" outlineLevel="0" collapsed="false">
      <c r="AI6" s="897" t="str">
        <f aca="false">B3</f>
        <v>novo</v>
      </c>
    </row>
    <row r="7" customFormat="false" ht="30" hidden="false" customHeight="true" outlineLevel="0" collapsed="false">
      <c r="B7" s="911" t="str">
        <f aca="false">IF(B2=0,"",B2)</f>
        <v>test</v>
      </c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  <c r="X7" s="911"/>
      <c r="Y7" s="911"/>
      <c r="Z7" s="911"/>
      <c r="AA7" s="911"/>
      <c r="AI7" s="897" t="str">
        <f aca="false">B4</f>
        <v>outro</v>
      </c>
    </row>
    <row r="8" customFormat="false" ht="15.75" hidden="false" customHeight="true" outlineLevel="0" collapsed="false">
      <c r="B8" s="123" t="s">
        <v>89</v>
      </c>
      <c r="C8" s="123" t="s">
        <v>90</v>
      </c>
      <c r="D8" s="123" t="s">
        <v>60</v>
      </c>
      <c r="E8" s="123" t="s">
        <v>91</v>
      </c>
      <c r="F8" s="420" t="s">
        <v>323</v>
      </c>
      <c r="G8" s="123" t="s">
        <v>297</v>
      </c>
      <c r="H8" s="912" t="s">
        <v>324</v>
      </c>
      <c r="I8" s="912" t="s">
        <v>233</v>
      </c>
      <c r="J8" s="912" t="s">
        <v>168</v>
      </c>
      <c r="K8" s="912" t="s">
        <v>169</v>
      </c>
      <c r="L8" s="124" t="s">
        <v>92</v>
      </c>
      <c r="M8" s="124" t="s">
        <v>93</v>
      </c>
      <c r="N8" s="422" t="s">
        <v>115</v>
      </c>
      <c r="O8" s="422"/>
      <c r="P8" s="125" t="s">
        <v>61</v>
      </c>
      <c r="Q8" s="125"/>
      <c r="R8" s="126" t="s">
        <v>94</v>
      </c>
      <c r="S8" s="126"/>
      <c r="T8" s="129" t="s">
        <v>325</v>
      </c>
      <c r="U8" s="129" t="s">
        <v>78</v>
      </c>
      <c r="V8" s="127" t="s">
        <v>95</v>
      </c>
      <c r="W8" s="127"/>
      <c r="X8" s="127"/>
      <c r="Y8" s="127"/>
      <c r="Z8" s="127"/>
      <c r="AA8" s="127"/>
      <c r="AB8" s="913" t="s">
        <v>119</v>
      </c>
      <c r="AI8" s="897" t="n">
        <f aca="false">L2</f>
        <v>0</v>
      </c>
    </row>
    <row r="9" customFormat="false" ht="15.75" hidden="false" customHeight="true" outlineLevel="0" collapsed="false">
      <c r="B9" s="123"/>
      <c r="C9" s="123"/>
      <c r="D9" s="123"/>
      <c r="E9" s="123"/>
      <c r="F9" s="420"/>
      <c r="G9" s="123"/>
      <c r="H9" s="912"/>
      <c r="I9" s="912"/>
      <c r="J9" s="912"/>
      <c r="K9" s="912"/>
      <c r="L9" s="124"/>
      <c r="M9" s="124"/>
      <c r="N9" s="422"/>
      <c r="O9" s="422"/>
      <c r="P9" s="129" t="s">
        <v>96</v>
      </c>
      <c r="Q9" s="129" t="s">
        <v>97</v>
      </c>
      <c r="R9" s="129" t="s">
        <v>98</v>
      </c>
      <c r="S9" s="129" t="s">
        <v>97</v>
      </c>
      <c r="T9" s="129"/>
      <c r="U9" s="129"/>
      <c r="V9" s="130" t="n">
        <v>0.1</v>
      </c>
      <c r="W9" s="131" t="s">
        <v>72</v>
      </c>
      <c r="X9" s="130" t="n">
        <v>0.1</v>
      </c>
      <c r="Y9" s="131" t="s">
        <v>99</v>
      </c>
      <c r="Z9" s="130" t="n">
        <v>0.1</v>
      </c>
      <c r="AA9" s="131" t="s">
        <v>74</v>
      </c>
      <c r="AB9" s="913"/>
      <c r="AI9" s="897" t="n">
        <f aca="false">L3</f>
        <v>0</v>
      </c>
    </row>
    <row r="10" customFormat="false" ht="15.75" hidden="false" customHeight="true" outlineLevel="0" collapsed="false">
      <c r="B10" s="914" t="str">
        <f aca="false">B2</f>
        <v>test</v>
      </c>
      <c r="C10" s="915" t="str">
        <f aca="false">$A$2</f>
        <v>bsdb</v>
      </c>
      <c r="D10" s="916"/>
      <c r="E10" s="916"/>
      <c r="F10" s="916"/>
      <c r="G10" s="916"/>
      <c r="H10" s="916"/>
      <c r="I10" s="916"/>
      <c r="J10" s="917"/>
      <c r="K10" s="917"/>
      <c r="L10" s="916"/>
      <c r="M10" s="135" t="n">
        <f aca="false">IF(J10=0,0,(K10-J10)+1)</f>
        <v>0</v>
      </c>
      <c r="N10" s="918" t="s">
        <v>176</v>
      </c>
      <c r="O10" s="919" t="n">
        <v>0.1</v>
      </c>
      <c r="P10" s="136" t="n">
        <f aca="false">ROUNDUP(((R10/U10)),0)</f>
        <v>0</v>
      </c>
      <c r="Q10" s="136" t="n">
        <f aca="false">P10*L10*M10</f>
        <v>0</v>
      </c>
      <c r="R10" s="137" t="n">
        <f aca="false">T10-(T10*O10)</f>
        <v>0</v>
      </c>
      <c r="S10" s="138" t="n">
        <f aca="false">R10*L10*M10</f>
        <v>0</v>
      </c>
      <c r="T10" s="920"/>
      <c r="U10" s="921" t="n">
        <v>0.9</v>
      </c>
      <c r="V10" s="139" t="n">
        <f aca="false">V9</f>
        <v>0.1</v>
      </c>
      <c r="W10" s="140" t="n">
        <f aca="false">(P10*V10)</f>
        <v>0</v>
      </c>
      <c r="X10" s="141" t="n">
        <f aca="false">X9</f>
        <v>0.1</v>
      </c>
      <c r="Y10" s="142" t="n">
        <f aca="false">(P10*X10)</f>
        <v>0</v>
      </c>
      <c r="Z10" s="143" t="n">
        <f aca="false">Z9</f>
        <v>0.1</v>
      </c>
      <c r="AA10" s="140" t="n">
        <f aca="false">(P10*Z10)</f>
        <v>0</v>
      </c>
      <c r="AB10" s="186" t="s">
        <v>129</v>
      </c>
      <c r="AF10" s="922" t="n">
        <f aca="false">W10+Y10+AA10</f>
        <v>0</v>
      </c>
      <c r="AI10" s="897" t="n">
        <f aca="false">L4</f>
        <v>0</v>
      </c>
    </row>
    <row r="11" customFormat="false" ht="15.75" hidden="false" customHeight="true" outlineLevel="0" collapsed="false">
      <c r="B11" s="914" t="str">
        <f aca="false">B10</f>
        <v>test</v>
      </c>
      <c r="C11" s="915" t="str">
        <f aca="false">$A$2</f>
        <v>bsdb</v>
      </c>
      <c r="D11" s="916"/>
      <c r="E11" s="916"/>
      <c r="F11" s="916"/>
      <c r="G11" s="916"/>
      <c r="H11" s="916"/>
      <c r="I11" s="916"/>
      <c r="J11" s="917"/>
      <c r="K11" s="917"/>
      <c r="L11" s="916"/>
      <c r="M11" s="135" t="n">
        <f aca="false">IF(J11=0,0,(K11-J11)+1)</f>
        <v>0</v>
      </c>
      <c r="N11" s="918" t="s">
        <v>176</v>
      </c>
      <c r="O11" s="919" t="n">
        <v>0.1</v>
      </c>
      <c r="P11" s="136" t="n">
        <f aca="false">ROUNDUP(((R11/U11)),0)</f>
        <v>0</v>
      </c>
      <c r="Q11" s="136" t="n">
        <f aca="false">P11*L11*M11</f>
        <v>0</v>
      </c>
      <c r="R11" s="137" t="n">
        <f aca="false">T11-(T11*O11)</f>
        <v>0</v>
      </c>
      <c r="S11" s="138" t="n">
        <f aca="false">R11*L11*M11</f>
        <v>0</v>
      </c>
      <c r="T11" s="920"/>
      <c r="U11" s="921" t="n">
        <v>0.9</v>
      </c>
      <c r="V11" s="139" t="n">
        <f aca="false">V10</f>
        <v>0.1</v>
      </c>
      <c r="W11" s="140" t="n">
        <f aca="false">(P11*V11)</f>
        <v>0</v>
      </c>
      <c r="X11" s="141" t="n">
        <f aca="false">X10</f>
        <v>0.1</v>
      </c>
      <c r="Y11" s="142" t="n">
        <f aca="false">(P11*X11)</f>
        <v>0</v>
      </c>
      <c r="Z11" s="143" t="n">
        <f aca="false">Z10</f>
        <v>0.1</v>
      </c>
      <c r="AA11" s="140" t="n">
        <f aca="false">(P11*Z11)</f>
        <v>0</v>
      </c>
      <c r="AB11" s="192" t="s">
        <v>131</v>
      </c>
      <c r="AF11" s="922" t="n">
        <f aca="false">W11+Y11+AA11</f>
        <v>0</v>
      </c>
    </row>
    <row r="12" customFormat="false" ht="15.75" hidden="false" customHeight="true" outlineLevel="0" collapsed="false">
      <c r="B12" s="914" t="str">
        <f aca="false">B11</f>
        <v>test</v>
      </c>
      <c r="C12" s="915" t="str">
        <f aca="false">$A$2</f>
        <v>bsdb</v>
      </c>
      <c r="D12" s="916"/>
      <c r="E12" s="916"/>
      <c r="F12" s="916"/>
      <c r="G12" s="916"/>
      <c r="H12" s="916"/>
      <c r="I12" s="916"/>
      <c r="J12" s="917"/>
      <c r="K12" s="917"/>
      <c r="L12" s="916"/>
      <c r="M12" s="135" t="n">
        <f aca="false">IF(J12=0,0,(K12-J12)+1)</f>
        <v>0</v>
      </c>
      <c r="N12" s="918" t="s">
        <v>176</v>
      </c>
      <c r="O12" s="919" t="n">
        <v>0.1</v>
      </c>
      <c r="P12" s="136" t="n">
        <f aca="false">ROUNDUP(((R12/U12)),0)</f>
        <v>0</v>
      </c>
      <c r="Q12" s="136" t="n">
        <f aca="false">P12*L12*M12</f>
        <v>0</v>
      </c>
      <c r="R12" s="137" t="n">
        <f aca="false">T12-(T12*O12)</f>
        <v>0</v>
      </c>
      <c r="S12" s="138" t="n">
        <f aca="false">R12*L12*M12</f>
        <v>0</v>
      </c>
      <c r="T12" s="920"/>
      <c r="U12" s="921" t="n">
        <v>0.9</v>
      </c>
      <c r="V12" s="139" t="n">
        <f aca="false">V11</f>
        <v>0.1</v>
      </c>
      <c r="W12" s="140" t="n">
        <f aca="false">(P12*V12)</f>
        <v>0</v>
      </c>
      <c r="X12" s="141" t="n">
        <f aca="false">X11</f>
        <v>0.1</v>
      </c>
      <c r="Y12" s="142" t="n">
        <f aca="false">(P12*X12)</f>
        <v>0</v>
      </c>
      <c r="Z12" s="143" t="n">
        <f aca="false">Z11</f>
        <v>0.1</v>
      </c>
      <c r="AA12" s="140" t="n">
        <f aca="false">(P12*Z12)</f>
        <v>0</v>
      </c>
      <c r="AF12" s="922" t="n">
        <f aca="false">W12+Y12+AA12</f>
        <v>0</v>
      </c>
    </row>
    <row r="13" customFormat="false" ht="15.75" hidden="false" customHeight="true" outlineLevel="0" collapsed="false">
      <c r="B13" s="914" t="str">
        <f aca="false">B12</f>
        <v>test</v>
      </c>
      <c r="C13" s="915" t="str">
        <f aca="false">$A$2</f>
        <v>bsdb</v>
      </c>
      <c r="D13" s="916"/>
      <c r="E13" s="916"/>
      <c r="F13" s="916"/>
      <c r="G13" s="916"/>
      <c r="H13" s="916"/>
      <c r="I13" s="916"/>
      <c r="J13" s="917"/>
      <c r="K13" s="917"/>
      <c r="L13" s="916"/>
      <c r="M13" s="135" t="n">
        <f aca="false">IF(J13=0,0,(K13-J13)+1)</f>
        <v>0</v>
      </c>
      <c r="N13" s="918" t="s">
        <v>176</v>
      </c>
      <c r="O13" s="919" t="n">
        <v>0.1</v>
      </c>
      <c r="P13" s="136" t="n">
        <f aca="false">ROUNDUP(((R13/U13)),0)</f>
        <v>0</v>
      </c>
      <c r="Q13" s="136" t="n">
        <f aca="false">P13*L13*M13</f>
        <v>0</v>
      </c>
      <c r="R13" s="137" t="n">
        <f aca="false">T13-(T13*O13)</f>
        <v>0</v>
      </c>
      <c r="S13" s="138" t="n">
        <f aca="false">R13*L13*M13</f>
        <v>0</v>
      </c>
      <c r="T13" s="920"/>
      <c r="U13" s="921" t="n">
        <v>0.9</v>
      </c>
      <c r="V13" s="139" t="n">
        <f aca="false">V12</f>
        <v>0.1</v>
      </c>
      <c r="W13" s="140" t="n">
        <f aca="false">(P13*V13)</f>
        <v>0</v>
      </c>
      <c r="X13" s="141" t="n">
        <f aca="false">X12</f>
        <v>0.1</v>
      </c>
      <c r="Y13" s="142" t="n">
        <f aca="false">(P13*X13)</f>
        <v>0</v>
      </c>
      <c r="Z13" s="143" t="n">
        <f aca="false">Z12</f>
        <v>0.1</v>
      </c>
      <c r="AA13" s="140" t="n">
        <f aca="false">(P13*Z13)</f>
        <v>0</v>
      </c>
      <c r="AB13" s="196" t="s">
        <v>132</v>
      </c>
      <c r="AF13" s="922" t="n">
        <f aca="false">W13+Y13+AA13</f>
        <v>0</v>
      </c>
    </row>
    <row r="14" customFormat="false" ht="15.75" hidden="false" customHeight="true" outlineLevel="0" collapsed="false">
      <c r="B14" s="914" t="str">
        <f aca="false">B13</f>
        <v>test</v>
      </c>
      <c r="C14" s="915" t="str">
        <f aca="false">$A$2</f>
        <v>bsdb</v>
      </c>
      <c r="D14" s="916"/>
      <c r="E14" s="916"/>
      <c r="F14" s="916"/>
      <c r="G14" s="916"/>
      <c r="H14" s="916"/>
      <c r="I14" s="923"/>
      <c r="J14" s="917"/>
      <c r="K14" s="917"/>
      <c r="L14" s="916"/>
      <c r="M14" s="135" t="n">
        <f aca="false">IF(J14=0,0,(K14-J14)+1)</f>
        <v>0</v>
      </c>
      <c r="N14" s="918" t="s">
        <v>176</v>
      </c>
      <c r="O14" s="919" t="n">
        <v>0.1</v>
      </c>
      <c r="P14" s="136" t="n">
        <f aca="false">ROUNDUP(((R14/U14)),0)</f>
        <v>0</v>
      </c>
      <c r="Q14" s="136" t="n">
        <f aca="false">P14*L14*M14</f>
        <v>0</v>
      </c>
      <c r="R14" s="137" t="n">
        <f aca="false">T14-(T14*O14)</f>
        <v>0</v>
      </c>
      <c r="S14" s="138" t="n">
        <f aca="false">R14*L14*M14</f>
        <v>0</v>
      </c>
      <c r="T14" s="920"/>
      <c r="U14" s="921" t="n">
        <v>0.9</v>
      </c>
      <c r="V14" s="139" t="n">
        <f aca="false">V13</f>
        <v>0.1</v>
      </c>
      <c r="W14" s="140" t="n">
        <f aca="false">(P14*V14)</f>
        <v>0</v>
      </c>
      <c r="X14" s="141" t="n">
        <f aca="false">X13</f>
        <v>0.1</v>
      </c>
      <c r="Y14" s="142" t="n">
        <f aca="false">(P14*X14)</f>
        <v>0</v>
      </c>
      <c r="Z14" s="143" t="n">
        <f aca="false">Z13</f>
        <v>0.1</v>
      </c>
      <c r="AA14" s="140" t="n">
        <f aca="false">(P14*Z14)</f>
        <v>0</v>
      </c>
      <c r="AB14" s="197" t="s">
        <v>198</v>
      </c>
      <c r="AF14" s="922" t="n">
        <f aca="false">W14+Y14+AA14</f>
        <v>0</v>
      </c>
    </row>
    <row r="15" customFormat="false" ht="15.75" hidden="false" customHeight="true" outlineLevel="0" collapsed="false">
      <c r="B15" s="914" t="str">
        <f aca="false">B14</f>
        <v>test</v>
      </c>
      <c r="C15" s="915" t="str">
        <f aca="false">$A$2</f>
        <v>bsdb</v>
      </c>
      <c r="D15" s="916"/>
      <c r="E15" s="916"/>
      <c r="F15" s="916"/>
      <c r="G15" s="916"/>
      <c r="H15" s="916"/>
      <c r="I15" s="923"/>
      <c r="J15" s="917"/>
      <c r="K15" s="917"/>
      <c r="L15" s="916"/>
      <c r="M15" s="135" t="n">
        <f aca="false">IF(J15=0,0,(K15-J15)+1)</f>
        <v>0</v>
      </c>
      <c r="N15" s="918" t="s">
        <v>176</v>
      </c>
      <c r="O15" s="919" t="n">
        <v>0.1</v>
      </c>
      <c r="P15" s="136" t="n">
        <f aca="false">ROUNDUP(((R15/U15)),0)</f>
        <v>0</v>
      </c>
      <c r="Q15" s="136" t="n">
        <f aca="false">P15*L15*M15</f>
        <v>0</v>
      </c>
      <c r="R15" s="137" t="n">
        <f aca="false">T15-(T15*O15)</f>
        <v>0</v>
      </c>
      <c r="S15" s="138" t="n">
        <f aca="false">R15*L15*M15</f>
        <v>0</v>
      </c>
      <c r="T15" s="920"/>
      <c r="U15" s="921" t="n">
        <v>0.9</v>
      </c>
      <c r="V15" s="139" t="n">
        <f aca="false">V14</f>
        <v>0.1</v>
      </c>
      <c r="W15" s="140" t="n">
        <f aca="false">(P15*V15)</f>
        <v>0</v>
      </c>
      <c r="X15" s="141" t="n">
        <f aca="false">X14</f>
        <v>0.1</v>
      </c>
      <c r="Y15" s="142" t="n">
        <f aca="false">(P15*X15)</f>
        <v>0</v>
      </c>
      <c r="Z15" s="143" t="n">
        <f aca="false">Z14</f>
        <v>0.1</v>
      </c>
      <c r="AA15" s="140" t="n">
        <f aca="false">(P15*Z15)</f>
        <v>0</v>
      </c>
      <c r="AF15" s="922" t="n">
        <f aca="false">W15+Y15+AA15</f>
        <v>0</v>
      </c>
    </row>
    <row r="16" customFormat="false" ht="15.75" hidden="false" customHeight="true" outlineLevel="0" collapsed="false">
      <c r="B16" s="914" t="str">
        <f aca="false">B15</f>
        <v>test</v>
      </c>
      <c r="C16" s="915" t="str">
        <f aca="false">$A$2</f>
        <v>bsdb</v>
      </c>
      <c r="D16" s="916"/>
      <c r="E16" s="916"/>
      <c r="F16" s="916"/>
      <c r="G16" s="916"/>
      <c r="H16" s="916"/>
      <c r="I16" s="923"/>
      <c r="J16" s="917"/>
      <c r="K16" s="917"/>
      <c r="L16" s="916"/>
      <c r="M16" s="135" t="n">
        <f aca="false">IF(J16=0,0,(K16-J16)+1)</f>
        <v>0</v>
      </c>
      <c r="N16" s="918" t="s">
        <v>176</v>
      </c>
      <c r="O16" s="919" t="n">
        <v>0.1</v>
      </c>
      <c r="P16" s="136" t="n">
        <f aca="false">ROUNDUP(((R16/U16)),0)</f>
        <v>0</v>
      </c>
      <c r="Q16" s="136" t="n">
        <f aca="false">P16*L16*M16</f>
        <v>0</v>
      </c>
      <c r="R16" s="137" t="n">
        <f aca="false">T16-(T16*O16)</f>
        <v>0</v>
      </c>
      <c r="S16" s="138" t="n">
        <f aca="false">R16*L16*M16</f>
        <v>0</v>
      </c>
      <c r="T16" s="920"/>
      <c r="U16" s="921" t="n">
        <v>0.9</v>
      </c>
      <c r="V16" s="139" t="n">
        <f aca="false">V15</f>
        <v>0.1</v>
      </c>
      <c r="W16" s="140" t="n">
        <f aca="false">(P16*V16)</f>
        <v>0</v>
      </c>
      <c r="X16" s="141" t="n">
        <f aca="false">X15</f>
        <v>0.1</v>
      </c>
      <c r="Y16" s="142" t="n">
        <f aca="false">(P16*X16)</f>
        <v>0</v>
      </c>
      <c r="Z16" s="143" t="n">
        <f aca="false">Z15</f>
        <v>0.1</v>
      </c>
      <c r="AA16" s="140" t="n">
        <f aca="false">(P16*Z16)</f>
        <v>0</v>
      </c>
      <c r="AF16" s="922" t="n">
        <f aca="false">W16+Y16+AA16</f>
        <v>0</v>
      </c>
    </row>
    <row r="17" customFormat="false" ht="15.75" hidden="false" customHeight="true" outlineLevel="0" collapsed="false">
      <c r="B17" s="914" t="str">
        <f aca="false">B16</f>
        <v>test</v>
      </c>
      <c r="C17" s="915" t="str">
        <f aca="false">$A$2</f>
        <v>bsdb</v>
      </c>
      <c r="D17" s="916"/>
      <c r="E17" s="916"/>
      <c r="F17" s="916"/>
      <c r="G17" s="916"/>
      <c r="H17" s="916"/>
      <c r="I17" s="923"/>
      <c r="J17" s="917"/>
      <c r="K17" s="917"/>
      <c r="L17" s="916"/>
      <c r="M17" s="135" t="n">
        <f aca="false">IF(J17=0,0,(K17-J17)+1)</f>
        <v>0</v>
      </c>
      <c r="N17" s="918" t="s">
        <v>176</v>
      </c>
      <c r="O17" s="919" t="n">
        <v>0.1</v>
      </c>
      <c r="P17" s="136" t="n">
        <f aca="false">ROUNDUP(((R17/U17)),0)</f>
        <v>0</v>
      </c>
      <c r="Q17" s="136" t="n">
        <f aca="false">P17*L17*M17</f>
        <v>0</v>
      </c>
      <c r="R17" s="137" t="n">
        <f aca="false">T17-(T17*O17)</f>
        <v>0</v>
      </c>
      <c r="S17" s="138" t="n">
        <f aca="false">R17*L17*M17</f>
        <v>0</v>
      </c>
      <c r="T17" s="920"/>
      <c r="U17" s="921" t="n">
        <v>0.9</v>
      </c>
      <c r="V17" s="139" t="n">
        <f aca="false">V16</f>
        <v>0.1</v>
      </c>
      <c r="W17" s="140" t="n">
        <f aca="false">(P17*V17)</f>
        <v>0</v>
      </c>
      <c r="X17" s="141" t="n">
        <f aca="false">X16</f>
        <v>0.1</v>
      </c>
      <c r="Y17" s="142" t="n">
        <f aca="false">(P17*X17)</f>
        <v>0</v>
      </c>
      <c r="Z17" s="143" t="n">
        <f aca="false">Z16</f>
        <v>0.1</v>
      </c>
      <c r="AA17" s="140" t="n">
        <f aca="false">(P17*Z17)</f>
        <v>0</v>
      </c>
      <c r="AF17" s="922" t="n">
        <f aca="false">W17+Y17+AA17</f>
        <v>0</v>
      </c>
    </row>
    <row r="18" customFormat="false" ht="15.75" hidden="false" customHeight="true" outlineLevel="0" collapsed="false">
      <c r="B18" s="914" t="str">
        <f aca="false">B17</f>
        <v>test</v>
      </c>
      <c r="C18" s="915" t="str">
        <f aca="false">$A$2</f>
        <v>bsdb</v>
      </c>
      <c r="D18" s="916"/>
      <c r="E18" s="916"/>
      <c r="F18" s="916"/>
      <c r="G18" s="916"/>
      <c r="H18" s="916"/>
      <c r="I18" s="923"/>
      <c r="J18" s="917"/>
      <c r="K18" s="917"/>
      <c r="L18" s="916"/>
      <c r="M18" s="135" t="n">
        <f aca="false">IF(J18=0,0,(K18-J18)+1)</f>
        <v>0</v>
      </c>
      <c r="N18" s="918" t="s">
        <v>176</v>
      </c>
      <c r="O18" s="919" t="n">
        <v>0.1</v>
      </c>
      <c r="P18" s="136" t="n">
        <f aca="false">ROUNDUP(((R18/U18)),0)</f>
        <v>0</v>
      </c>
      <c r="Q18" s="136" t="n">
        <f aca="false">P18*L18*M18</f>
        <v>0</v>
      </c>
      <c r="R18" s="137" t="n">
        <f aca="false">T18-(T18*O18)</f>
        <v>0</v>
      </c>
      <c r="S18" s="138" t="n">
        <f aca="false">R18*L18*M18</f>
        <v>0</v>
      </c>
      <c r="T18" s="920"/>
      <c r="U18" s="921" t="n">
        <v>0.9</v>
      </c>
      <c r="V18" s="139" t="n">
        <f aca="false">V17</f>
        <v>0.1</v>
      </c>
      <c r="W18" s="140" t="n">
        <f aca="false">(P18*V18)</f>
        <v>0</v>
      </c>
      <c r="X18" s="141" t="n">
        <f aca="false">X17</f>
        <v>0.1</v>
      </c>
      <c r="Y18" s="142" t="n">
        <f aca="false">(P18*X18)</f>
        <v>0</v>
      </c>
      <c r="Z18" s="143" t="n">
        <f aca="false">Z17</f>
        <v>0.1</v>
      </c>
      <c r="AA18" s="140" t="n">
        <f aca="false">(P18*Z18)</f>
        <v>0</v>
      </c>
      <c r="AF18" s="922" t="n">
        <f aca="false">W18+Y18+AA18</f>
        <v>0</v>
      </c>
    </row>
    <row r="19" customFormat="false" ht="15.75" hidden="false" customHeight="true" outlineLevel="0" collapsed="false">
      <c r="B19" s="914" t="str">
        <f aca="false">B18</f>
        <v>test</v>
      </c>
      <c r="C19" s="915" t="str">
        <f aca="false">$A$2</f>
        <v>bsdb</v>
      </c>
      <c r="D19" s="916"/>
      <c r="E19" s="916"/>
      <c r="F19" s="916"/>
      <c r="G19" s="916"/>
      <c r="H19" s="916"/>
      <c r="I19" s="923"/>
      <c r="J19" s="917"/>
      <c r="K19" s="917"/>
      <c r="L19" s="916"/>
      <c r="M19" s="135" t="n">
        <f aca="false">IF(J19=0,0,(K19-J19)+1)</f>
        <v>0</v>
      </c>
      <c r="N19" s="918" t="s">
        <v>176</v>
      </c>
      <c r="O19" s="919" t="n">
        <v>0.1</v>
      </c>
      <c r="P19" s="136" t="n">
        <f aca="false">ROUNDUP(((R19/U19)),0)</f>
        <v>0</v>
      </c>
      <c r="Q19" s="136" t="n">
        <f aca="false">P19*L19*M19</f>
        <v>0</v>
      </c>
      <c r="R19" s="137" t="n">
        <f aca="false">T19-(T19*O19)</f>
        <v>0</v>
      </c>
      <c r="S19" s="138" t="n">
        <f aca="false">R19*L19*M19</f>
        <v>0</v>
      </c>
      <c r="T19" s="920"/>
      <c r="U19" s="921" t="n">
        <v>0.9</v>
      </c>
      <c r="V19" s="139" t="n">
        <f aca="false">V18</f>
        <v>0.1</v>
      </c>
      <c r="W19" s="140" t="n">
        <f aca="false">(P19*V19)</f>
        <v>0</v>
      </c>
      <c r="X19" s="141" t="n">
        <f aca="false">X18</f>
        <v>0.1</v>
      </c>
      <c r="Y19" s="142" t="n">
        <f aca="false">(P19*X19)</f>
        <v>0</v>
      </c>
      <c r="Z19" s="143" t="n">
        <f aca="false">Z18</f>
        <v>0.1</v>
      </c>
      <c r="AA19" s="140" t="n">
        <f aca="false">(P19*Z19)</f>
        <v>0</v>
      </c>
      <c r="AF19" s="922" t="n">
        <f aca="false">W19+Y19+AA19</f>
        <v>0</v>
      </c>
    </row>
    <row r="20" customFormat="false" ht="15.75" hidden="false" customHeight="true" outlineLevel="0" collapsed="false">
      <c r="B20" s="914" t="str">
        <f aca="false">B19</f>
        <v>test</v>
      </c>
      <c r="C20" s="915" t="str">
        <f aca="false">$A$2</f>
        <v>bsdb</v>
      </c>
      <c r="D20" s="916"/>
      <c r="E20" s="916"/>
      <c r="F20" s="916"/>
      <c r="G20" s="916"/>
      <c r="H20" s="916"/>
      <c r="I20" s="916"/>
      <c r="J20" s="917"/>
      <c r="K20" s="917"/>
      <c r="L20" s="916"/>
      <c r="M20" s="135" t="n">
        <f aca="false">IF(J20=0,0,(K20-J20)+1)</f>
        <v>0</v>
      </c>
      <c r="N20" s="918" t="s">
        <v>176</v>
      </c>
      <c r="O20" s="919" t="n">
        <v>0.1</v>
      </c>
      <c r="P20" s="136" t="n">
        <f aca="false">ROUNDUP(((R20/U20)),0)</f>
        <v>0</v>
      </c>
      <c r="Q20" s="136" t="n">
        <f aca="false">P20*L20*M20</f>
        <v>0</v>
      </c>
      <c r="R20" s="137" t="n">
        <f aca="false">T20-(T20*O20)</f>
        <v>0</v>
      </c>
      <c r="S20" s="138" t="n">
        <f aca="false">R20*L20*M20</f>
        <v>0</v>
      </c>
      <c r="T20" s="920"/>
      <c r="U20" s="921" t="n">
        <v>0.9</v>
      </c>
      <c r="V20" s="139" t="n">
        <f aca="false">V19</f>
        <v>0.1</v>
      </c>
      <c r="W20" s="140" t="n">
        <f aca="false">(P20*V20)</f>
        <v>0</v>
      </c>
      <c r="X20" s="141" t="n">
        <f aca="false">X19</f>
        <v>0.1</v>
      </c>
      <c r="Y20" s="142" t="n">
        <f aca="false">(P20*X20)</f>
        <v>0</v>
      </c>
      <c r="Z20" s="143" t="n">
        <f aca="false">Z19</f>
        <v>0.1</v>
      </c>
      <c r="AA20" s="140" t="n">
        <f aca="false">(P20*Z20)</f>
        <v>0</v>
      </c>
      <c r="AF20" s="922" t="n">
        <f aca="false">W20+Y20+AA20</f>
        <v>0</v>
      </c>
    </row>
    <row r="21" customFormat="false" ht="15.75" hidden="false" customHeight="true" outlineLevel="0" collapsed="false">
      <c r="B21" s="914" t="str">
        <f aca="false">B20</f>
        <v>test</v>
      </c>
      <c r="C21" s="915" t="str">
        <f aca="false">$A$2</f>
        <v>bsdb</v>
      </c>
      <c r="D21" s="916"/>
      <c r="E21" s="916"/>
      <c r="F21" s="916"/>
      <c r="G21" s="916"/>
      <c r="H21" s="916"/>
      <c r="I21" s="916"/>
      <c r="J21" s="917"/>
      <c r="K21" s="917"/>
      <c r="L21" s="916"/>
      <c r="M21" s="135" t="n">
        <f aca="false">IF(J21=0,0,(K21-J21)+1)</f>
        <v>0</v>
      </c>
      <c r="N21" s="918" t="s">
        <v>176</v>
      </c>
      <c r="O21" s="919" t="n">
        <v>0.1</v>
      </c>
      <c r="P21" s="136" t="n">
        <f aca="false">ROUNDUP(((R21/U21)),0)</f>
        <v>0</v>
      </c>
      <c r="Q21" s="136" t="n">
        <f aca="false">P21*L21*M21</f>
        <v>0</v>
      </c>
      <c r="R21" s="137" t="n">
        <f aca="false">T21-(T21*O21)</f>
        <v>0</v>
      </c>
      <c r="S21" s="138" t="n">
        <f aca="false">R21*L21*M21</f>
        <v>0</v>
      </c>
      <c r="T21" s="920"/>
      <c r="U21" s="921" t="n">
        <v>0.9</v>
      </c>
      <c r="V21" s="139" t="n">
        <f aca="false">V20</f>
        <v>0.1</v>
      </c>
      <c r="W21" s="140" t="n">
        <f aca="false">(P21*V21)</f>
        <v>0</v>
      </c>
      <c r="X21" s="141" t="n">
        <f aca="false">X20</f>
        <v>0.1</v>
      </c>
      <c r="Y21" s="142" t="n">
        <f aca="false">(P21*X21)</f>
        <v>0</v>
      </c>
      <c r="Z21" s="143" t="n">
        <f aca="false">Z20</f>
        <v>0.1</v>
      </c>
      <c r="AA21" s="140" t="n">
        <f aca="false">(P21*Z21)</f>
        <v>0</v>
      </c>
      <c r="AF21" s="922" t="n">
        <f aca="false">W21+Y21+AA21</f>
        <v>0</v>
      </c>
    </row>
    <row r="22" customFormat="false" ht="15.75" hidden="false" customHeight="true" outlineLevel="0" collapsed="false">
      <c r="B22" s="914" t="str">
        <f aca="false">B21</f>
        <v>test</v>
      </c>
      <c r="C22" s="915" t="str">
        <f aca="false">$A$2</f>
        <v>bsdb</v>
      </c>
      <c r="D22" s="916"/>
      <c r="E22" s="916"/>
      <c r="F22" s="916"/>
      <c r="G22" s="916"/>
      <c r="H22" s="916"/>
      <c r="I22" s="916"/>
      <c r="J22" s="917"/>
      <c r="K22" s="917"/>
      <c r="L22" s="916"/>
      <c r="M22" s="135" t="n">
        <f aca="false">IF(J22=0,0,(K22-J22)+1)</f>
        <v>0</v>
      </c>
      <c r="N22" s="918" t="s">
        <v>176</v>
      </c>
      <c r="O22" s="919" t="n">
        <v>0.1</v>
      </c>
      <c r="P22" s="136" t="n">
        <f aca="false">ROUNDUP(((R22/U22)),0)</f>
        <v>0</v>
      </c>
      <c r="Q22" s="136" t="n">
        <f aca="false">P22*L22*M22</f>
        <v>0</v>
      </c>
      <c r="R22" s="137" t="n">
        <f aca="false">T22-(T22*O22)</f>
        <v>0</v>
      </c>
      <c r="S22" s="138" t="n">
        <f aca="false">R22*L22*M22</f>
        <v>0</v>
      </c>
      <c r="T22" s="920"/>
      <c r="U22" s="921" t="n">
        <v>0.9</v>
      </c>
      <c r="V22" s="139" t="n">
        <f aca="false">V21</f>
        <v>0.1</v>
      </c>
      <c r="W22" s="140" t="n">
        <f aca="false">(P22*V22)</f>
        <v>0</v>
      </c>
      <c r="X22" s="141" t="n">
        <f aca="false">X21</f>
        <v>0.1</v>
      </c>
      <c r="Y22" s="142" t="n">
        <f aca="false">(P22*X22)</f>
        <v>0</v>
      </c>
      <c r="Z22" s="143" t="n">
        <f aca="false">Z21</f>
        <v>0.1</v>
      </c>
      <c r="AA22" s="140" t="n">
        <f aca="false">(P22*Z22)</f>
        <v>0</v>
      </c>
      <c r="AF22" s="922" t="n">
        <f aca="false">W22+Y22+AA22</f>
        <v>0</v>
      </c>
    </row>
    <row r="23" customFormat="false" ht="15.75" hidden="false" customHeight="true" outlineLevel="0" collapsed="false">
      <c r="B23" s="914" t="str">
        <f aca="false">B22</f>
        <v>test</v>
      </c>
      <c r="C23" s="915" t="str">
        <f aca="false">$A$2</f>
        <v>bsdb</v>
      </c>
      <c r="D23" s="916"/>
      <c r="E23" s="916"/>
      <c r="F23" s="916"/>
      <c r="G23" s="916"/>
      <c r="H23" s="916"/>
      <c r="I23" s="916"/>
      <c r="J23" s="917"/>
      <c r="K23" s="917"/>
      <c r="L23" s="916"/>
      <c r="M23" s="135" t="n">
        <f aca="false">IF(J23=0,0,(K23-J23)+1)</f>
        <v>0</v>
      </c>
      <c r="N23" s="918" t="s">
        <v>176</v>
      </c>
      <c r="O23" s="919" t="n">
        <v>0.1</v>
      </c>
      <c r="P23" s="136" t="n">
        <f aca="false">ROUNDUP(((R23/U23)),0)</f>
        <v>0</v>
      </c>
      <c r="Q23" s="136" t="n">
        <f aca="false">P23*L23*M23</f>
        <v>0</v>
      </c>
      <c r="R23" s="137" t="n">
        <f aca="false">T23-(T23*O23)</f>
        <v>0</v>
      </c>
      <c r="S23" s="138" t="n">
        <f aca="false">R23*L23*M23</f>
        <v>0</v>
      </c>
      <c r="T23" s="920"/>
      <c r="U23" s="921" t="n">
        <v>0.9</v>
      </c>
      <c r="V23" s="139" t="n">
        <f aca="false">V22</f>
        <v>0.1</v>
      </c>
      <c r="W23" s="140" t="n">
        <f aca="false">(P23*V23)</f>
        <v>0</v>
      </c>
      <c r="X23" s="141" t="n">
        <f aca="false">X22</f>
        <v>0.1</v>
      </c>
      <c r="Y23" s="142" t="n">
        <f aca="false">(P23*X23)</f>
        <v>0</v>
      </c>
      <c r="Z23" s="143" t="n">
        <f aca="false">Z22</f>
        <v>0.1</v>
      </c>
      <c r="AA23" s="140" t="n">
        <f aca="false">(P23*Z23)</f>
        <v>0</v>
      </c>
      <c r="AF23" s="922" t="n">
        <f aca="false">W23+Y23+AA23</f>
        <v>0</v>
      </c>
    </row>
    <row r="24" customFormat="false" ht="15.75" hidden="false" customHeight="true" outlineLevel="0" collapsed="false">
      <c r="B24" s="914" t="str">
        <f aca="false">B23</f>
        <v>test</v>
      </c>
      <c r="C24" s="915" t="str">
        <f aca="false">$A$2</f>
        <v>bsdb</v>
      </c>
      <c r="D24" s="916"/>
      <c r="E24" s="916"/>
      <c r="F24" s="916"/>
      <c r="G24" s="916"/>
      <c r="H24" s="916"/>
      <c r="I24" s="916"/>
      <c r="J24" s="917"/>
      <c r="K24" s="917"/>
      <c r="L24" s="916"/>
      <c r="M24" s="135" t="n">
        <f aca="false">IF(J24=0,0,(K24-J24)+1)</f>
        <v>0</v>
      </c>
      <c r="N24" s="918" t="s">
        <v>176</v>
      </c>
      <c r="O24" s="919" t="n">
        <v>0.1</v>
      </c>
      <c r="P24" s="136" t="n">
        <f aca="false">ROUNDUP(((R24/U24)),0)</f>
        <v>0</v>
      </c>
      <c r="Q24" s="136" t="n">
        <f aca="false">P24*L24*M24</f>
        <v>0</v>
      </c>
      <c r="R24" s="137" t="n">
        <f aca="false">T24-(T24*O24)</f>
        <v>0</v>
      </c>
      <c r="S24" s="138" t="n">
        <f aca="false">R24*L24*M24</f>
        <v>0</v>
      </c>
      <c r="T24" s="920"/>
      <c r="U24" s="921" t="n">
        <v>0.9</v>
      </c>
      <c r="V24" s="139" t="n">
        <f aca="false">V23</f>
        <v>0.1</v>
      </c>
      <c r="W24" s="140" t="n">
        <f aca="false">(P24*V24)</f>
        <v>0</v>
      </c>
      <c r="X24" s="141" t="n">
        <f aca="false">X23</f>
        <v>0.1</v>
      </c>
      <c r="Y24" s="142" t="n">
        <f aca="false">(P24*X24)</f>
        <v>0</v>
      </c>
      <c r="Z24" s="143" t="n">
        <f aca="false">Z23</f>
        <v>0.1</v>
      </c>
      <c r="AA24" s="140" t="n">
        <f aca="false">(P24*Z24)</f>
        <v>0</v>
      </c>
      <c r="AF24" s="922" t="n">
        <f aca="false">W24+Y24+AA24</f>
        <v>0</v>
      </c>
    </row>
    <row r="25" customFormat="false" ht="15.75" hidden="false" customHeight="true" outlineLevel="0" collapsed="false">
      <c r="B25" s="914" t="str">
        <f aca="false">B24</f>
        <v>test</v>
      </c>
      <c r="C25" s="915" t="str">
        <f aca="false">$A$2</f>
        <v>bsdb</v>
      </c>
      <c r="D25" s="916"/>
      <c r="E25" s="916"/>
      <c r="F25" s="916"/>
      <c r="G25" s="916"/>
      <c r="H25" s="916"/>
      <c r="I25" s="916"/>
      <c r="J25" s="917"/>
      <c r="K25" s="917"/>
      <c r="L25" s="916"/>
      <c r="M25" s="135" t="n">
        <f aca="false">IF(J25=0,0,(K25-J25)+1)</f>
        <v>0</v>
      </c>
      <c r="N25" s="918" t="s">
        <v>176</v>
      </c>
      <c r="O25" s="919" t="n">
        <v>0.1</v>
      </c>
      <c r="P25" s="136" t="n">
        <f aca="false">ROUNDUP(((R25/U25)),0)</f>
        <v>0</v>
      </c>
      <c r="Q25" s="136" t="n">
        <f aca="false">P25*L25*M25</f>
        <v>0</v>
      </c>
      <c r="R25" s="137" t="n">
        <f aca="false">T25-(T25*O25)</f>
        <v>0</v>
      </c>
      <c r="S25" s="138" t="n">
        <f aca="false">R25*L25*M25</f>
        <v>0</v>
      </c>
      <c r="T25" s="920"/>
      <c r="U25" s="921" t="n">
        <v>0.9</v>
      </c>
      <c r="V25" s="139" t="n">
        <f aca="false">V24</f>
        <v>0.1</v>
      </c>
      <c r="W25" s="140" t="n">
        <f aca="false">(P25*V25)</f>
        <v>0</v>
      </c>
      <c r="X25" s="141" t="n">
        <f aca="false">X24</f>
        <v>0.1</v>
      </c>
      <c r="Y25" s="142" t="n">
        <f aca="false">(P25*X25)</f>
        <v>0</v>
      </c>
      <c r="Z25" s="143" t="n">
        <f aca="false">Z24</f>
        <v>0.1</v>
      </c>
      <c r="AA25" s="140" t="n">
        <f aca="false">(P25*Z25)</f>
        <v>0</v>
      </c>
      <c r="AF25" s="922" t="n">
        <f aca="false">W25+Y25+AA25</f>
        <v>0</v>
      </c>
    </row>
    <row r="26" customFormat="false" ht="15.75" hidden="false" customHeight="true" outlineLevel="0" collapsed="false">
      <c r="B26" s="914" t="str">
        <f aca="false">B25</f>
        <v>test</v>
      </c>
      <c r="C26" s="915" t="str">
        <f aca="false">$A$2</f>
        <v>bsdb</v>
      </c>
      <c r="D26" s="916"/>
      <c r="E26" s="916"/>
      <c r="F26" s="916"/>
      <c r="G26" s="916"/>
      <c r="H26" s="916"/>
      <c r="I26" s="916"/>
      <c r="J26" s="917"/>
      <c r="K26" s="917"/>
      <c r="L26" s="916"/>
      <c r="M26" s="135" t="n">
        <f aca="false">IF(J26=0,0,(K26-J26)+1)</f>
        <v>0</v>
      </c>
      <c r="N26" s="918" t="s">
        <v>176</v>
      </c>
      <c r="O26" s="919" t="n">
        <v>0.1</v>
      </c>
      <c r="P26" s="136" t="n">
        <f aca="false">ROUNDUP(((R26/U26)),0)</f>
        <v>0</v>
      </c>
      <c r="Q26" s="136" t="n">
        <f aca="false">P26*L26*M26</f>
        <v>0</v>
      </c>
      <c r="R26" s="137" t="n">
        <f aca="false">T26-(T26*O26)</f>
        <v>0</v>
      </c>
      <c r="S26" s="138" t="n">
        <f aca="false">R26*L26*M26</f>
        <v>0</v>
      </c>
      <c r="T26" s="920"/>
      <c r="U26" s="921" t="n">
        <v>0.9</v>
      </c>
      <c r="V26" s="139" t="n">
        <f aca="false">V25</f>
        <v>0.1</v>
      </c>
      <c r="W26" s="140" t="n">
        <f aca="false">(P26*V26)</f>
        <v>0</v>
      </c>
      <c r="X26" s="141" t="n">
        <f aca="false">X25</f>
        <v>0.1</v>
      </c>
      <c r="Y26" s="142" t="n">
        <f aca="false">(P26*X26)</f>
        <v>0</v>
      </c>
      <c r="Z26" s="143" t="n">
        <f aca="false">Z25</f>
        <v>0.1</v>
      </c>
      <c r="AA26" s="140" t="n">
        <f aca="false">(P26*Z26)</f>
        <v>0</v>
      </c>
      <c r="AF26" s="922" t="n">
        <f aca="false">W26+Y26+AA26</f>
        <v>0</v>
      </c>
    </row>
    <row r="27" customFormat="false" ht="15.75" hidden="false" customHeight="true" outlineLevel="0" collapsed="false">
      <c r="B27" s="914" t="str">
        <f aca="false">B26</f>
        <v>test</v>
      </c>
      <c r="C27" s="915" t="str">
        <f aca="false">$A$2</f>
        <v>bsdb</v>
      </c>
      <c r="D27" s="916"/>
      <c r="E27" s="916"/>
      <c r="F27" s="916"/>
      <c r="G27" s="916"/>
      <c r="H27" s="916"/>
      <c r="I27" s="916"/>
      <c r="J27" s="917"/>
      <c r="K27" s="917"/>
      <c r="L27" s="916"/>
      <c r="M27" s="135" t="n">
        <f aca="false">IF(J27=0,0,(K27-J27)+1)</f>
        <v>0</v>
      </c>
      <c r="N27" s="918" t="s">
        <v>176</v>
      </c>
      <c r="O27" s="919" t="n">
        <v>0.1</v>
      </c>
      <c r="P27" s="136" t="n">
        <f aca="false">ROUNDUP(((R27/U27)),0)</f>
        <v>0</v>
      </c>
      <c r="Q27" s="136" t="n">
        <f aca="false">P27*L27*M27</f>
        <v>0</v>
      </c>
      <c r="R27" s="137" t="n">
        <f aca="false">T27-(T27*O27)</f>
        <v>0</v>
      </c>
      <c r="S27" s="138" t="n">
        <f aca="false">R27*L27*M27</f>
        <v>0</v>
      </c>
      <c r="T27" s="920"/>
      <c r="U27" s="921" t="n">
        <v>0.9</v>
      </c>
      <c r="V27" s="139" t="n">
        <f aca="false">V26</f>
        <v>0.1</v>
      </c>
      <c r="W27" s="140" t="n">
        <f aca="false">(P27*V27)</f>
        <v>0</v>
      </c>
      <c r="X27" s="141" t="n">
        <f aca="false">X26</f>
        <v>0.1</v>
      </c>
      <c r="Y27" s="142" t="n">
        <f aca="false">(P27*X27)</f>
        <v>0</v>
      </c>
      <c r="Z27" s="143" t="n">
        <f aca="false">Z26</f>
        <v>0.1</v>
      </c>
      <c r="AA27" s="140" t="n">
        <f aca="false">(P27*Z27)</f>
        <v>0</v>
      </c>
      <c r="AF27" s="922" t="n">
        <f aca="false">W27+Y27+AA27</f>
        <v>0</v>
      </c>
    </row>
    <row r="28" customFormat="false" ht="15.75" hidden="false" customHeight="true" outlineLevel="0" collapsed="false">
      <c r="B28" s="914" t="str">
        <f aca="false">B27</f>
        <v>test</v>
      </c>
      <c r="C28" s="915" t="str">
        <f aca="false">$A$2</f>
        <v>bsdb</v>
      </c>
      <c r="D28" s="916"/>
      <c r="E28" s="916"/>
      <c r="F28" s="916"/>
      <c r="G28" s="916"/>
      <c r="H28" s="916"/>
      <c r="I28" s="916"/>
      <c r="J28" s="917"/>
      <c r="K28" s="917"/>
      <c r="L28" s="916"/>
      <c r="M28" s="135" t="n">
        <f aca="false">IF(J28=0,0,(K28-J28)+1)</f>
        <v>0</v>
      </c>
      <c r="N28" s="918" t="s">
        <v>176</v>
      </c>
      <c r="O28" s="919" t="n">
        <v>0.1</v>
      </c>
      <c r="P28" s="136" t="n">
        <f aca="false">ROUNDUP(((R28/U28)),0)</f>
        <v>0</v>
      </c>
      <c r="Q28" s="136" t="n">
        <f aca="false">P28*L28*M28</f>
        <v>0</v>
      </c>
      <c r="R28" s="137" t="n">
        <f aca="false">T28-(T28*O28)</f>
        <v>0</v>
      </c>
      <c r="S28" s="138" t="n">
        <f aca="false">R28*L28*M28</f>
        <v>0</v>
      </c>
      <c r="T28" s="920"/>
      <c r="U28" s="921" t="n">
        <v>0.9</v>
      </c>
      <c r="V28" s="139" t="n">
        <f aca="false">V27</f>
        <v>0.1</v>
      </c>
      <c r="W28" s="140" t="n">
        <f aca="false">(P28*V28)</f>
        <v>0</v>
      </c>
      <c r="X28" s="141" t="n">
        <f aca="false">X27</f>
        <v>0.1</v>
      </c>
      <c r="Y28" s="142" t="n">
        <f aca="false">(P28*X28)</f>
        <v>0</v>
      </c>
      <c r="Z28" s="143" t="n">
        <f aca="false">Z27</f>
        <v>0.1</v>
      </c>
      <c r="AA28" s="140" t="n">
        <f aca="false">(P28*Z28)</f>
        <v>0</v>
      </c>
      <c r="AF28" s="922" t="n">
        <f aca="false">W28+Y28+AA28</f>
        <v>0</v>
      </c>
    </row>
    <row r="29" customFormat="false" ht="15.75" hidden="false" customHeight="true" outlineLevel="0" collapsed="false">
      <c r="B29" s="914" t="str">
        <f aca="false">B28</f>
        <v>test</v>
      </c>
      <c r="C29" s="915" t="str">
        <f aca="false">$A$2</f>
        <v>bsdb</v>
      </c>
      <c r="D29" s="916"/>
      <c r="E29" s="916"/>
      <c r="F29" s="916"/>
      <c r="G29" s="916"/>
      <c r="H29" s="916"/>
      <c r="I29" s="916"/>
      <c r="J29" s="917"/>
      <c r="K29" s="917"/>
      <c r="L29" s="916"/>
      <c r="M29" s="135" t="n">
        <f aca="false">IF(J29=0,0,(K29-J29)+1)</f>
        <v>0</v>
      </c>
      <c r="N29" s="918" t="s">
        <v>176</v>
      </c>
      <c r="O29" s="919" t="n">
        <v>0.1</v>
      </c>
      <c r="P29" s="136" t="n">
        <f aca="false">ROUNDUP(((R29/U29)),0)</f>
        <v>0</v>
      </c>
      <c r="Q29" s="136" t="n">
        <f aca="false">P29*L29*M29</f>
        <v>0</v>
      </c>
      <c r="R29" s="137" t="n">
        <f aca="false">T29-(T29*O29)</f>
        <v>0</v>
      </c>
      <c r="S29" s="138" t="n">
        <f aca="false">R29*L29*M29</f>
        <v>0</v>
      </c>
      <c r="T29" s="920"/>
      <c r="U29" s="921" t="n">
        <v>0.9</v>
      </c>
      <c r="V29" s="139" t="n">
        <f aca="false">V28</f>
        <v>0.1</v>
      </c>
      <c r="W29" s="140" t="n">
        <f aca="false">(P29*V29)</f>
        <v>0</v>
      </c>
      <c r="X29" s="141" t="n">
        <f aca="false">X28</f>
        <v>0.1</v>
      </c>
      <c r="Y29" s="142" t="n">
        <f aca="false">(P29*X29)</f>
        <v>0</v>
      </c>
      <c r="Z29" s="143" t="n">
        <f aca="false">Z28</f>
        <v>0.1</v>
      </c>
      <c r="AA29" s="140" t="n">
        <f aca="false">(P29*Z29)</f>
        <v>0</v>
      </c>
      <c r="AF29" s="922" t="n">
        <f aca="false">W29+Y29+AA29</f>
        <v>0</v>
      </c>
    </row>
    <row r="30" customFormat="false" ht="15.75" hidden="false" customHeight="true" outlineLevel="0" collapsed="false">
      <c r="B30" s="924"/>
      <c r="C30" s="924"/>
      <c r="D30" s="924"/>
      <c r="E30" s="924"/>
      <c r="F30" s="924"/>
      <c r="G30" s="924"/>
      <c r="H30" s="924"/>
      <c r="I30" s="924"/>
      <c r="J30" s="924"/>
      <c r="K30" s="925" t="s">
        <v>326</v>
      </c>
      <c r="L30" s="926" t="n">
        <f aca="false">SUM(L10:L29)</f>
        <v>0</v>
      </c>
      <c r="M30" s="926" t="n">
        <f aca="false">SUM(M10:M29)</f>
        <v>0</v>
      </c>
      <c r="N30" s="927"/>
      <c r="O30" s="928"/>
      <c r="P30" s="929" t="s">
        <v>199</v>
      </c>
      <c r="Q30" s="930" t="n">
        <f aca="false">SUM(Q7:Q29)</f>
        <v>0</v>
      </c>
      <c r="R30" s="931" t="s">
        <v>98</v>
      </c>
      <c r="S30" s="932" t="n">
        <f aca="false">SUM(S7:S29)</f>
        <v>0</v>
      </c>
      <c r="T30" s="933" t="s">
        <v>327</v>
      </c>
      <c r="U30" s="934" t="str">
        <f aca="false">IFERROR(1-(S30/Q30),"")</f>
        <v/>
      </c>
      <c r="V30" s="935" t="s">
        <v>139</v>
      </c>
      <c r="W30" s="935" t="s">
        <v>140</v>
      </c>
      <c r="X30" s="935" t="s">
        <v>141</v>
      </c>
      <c r="Y30" s="935" t="s">
        <v>142</v>
      </c>
      <c r="Z30" s="935" t="s">
        <v>143</v>
      </c>
      <c r="AA30" s="935" t="s">
        <v>144</v>
      </c>
      <c r="AF30" s="922"/>
    </row>
    <row r="31" customFormat="false" ht="15" hidden="false" customHeight="true" outlineLevel="0" collapsed="false">
      <c r="B31" s="936" t="s">
        <v>328</v>
      </c>
      <c r="C31" s="937" t="s">
        <v>329</v>
      </c>
      <c r="D31" s="937"/>
      <c r="E31" s="937"/>
      <c r="F31" s="937"/>
      <c r="G31" s="937"/>
      <c r="H31" s="937"/>
      <c r="I31" s="937"/>
      <c r="J31" s="937"/>
      <c r="K31" s="937"/>
      <c r="L31" s="937"/>
      <c r="M31" s="937"/>
      <c r="N31" s="937"/>
      <c r="O31" s="937"/>
      <c r="P31" s="937"/>
      <c r="Q31" s="937"/>
      <c r="R31" s="937"/>
      <c r="S31" s="937"/>
      <c r="T31" s="937"/>
      <c r="U31" s="937"/>
      <c r="V31" s="938" t="n">
        <f aca="false"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939" t="n">
        <f aca="false">S30*V9</f>
        <v>0</v>
      </c>
      <c r="X31" s="938" t="n">
        <f aca="false"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939" t="n">
        <f aca="false">S30*X9</f>
        <v>0</v>
      </c>
      <c r="Z31" s="938" t="n">
        <f aca="false"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939" t="n">
        <f aca="false">S30*Z9</f>
        <v>0</v>
      </c>
      <c r="AF31" s="922"/>
    </row>
    <row r="32" customFormat="false" ht="15" hidden="false" customHeight="true" outlineLevel="0" collapsed="false">
      <c r="B32" s="936" t="s">
        <v>330</v>
      </c>
      <c r="C32" s="937" t="s">
        <v>331</v>
      </c>
      <c r="D32" s="937"/>
      <c r="E32" s="937"/>
      <c r="F32" s="937"/>
      <c r="G32" s="937"/>
      <c r="H32" s="937"/>
      <c r="I32" s="937"/>
      <c r="J32" s="937"/>
      <c r="K32" s="937"/>
      <c r="L32" s="937"/>
      <c r="M32" s="937"/>
      <c r="N32" s="937"/>
      <c r="O32" s="937"/>
      <c r="P32" s="937"/>
      <c r="Q32" s="937"/>
      <c r="R32" s="937"/>
      <c r="S32" s="937"/>
      <c r="T32" s="937"/>
      <c r="U32" s="937"/>
      <c r="V32" s="938"/>
      <c r="W32" s="939"/>
      <c r="X32" s="938"/>
      <c r="Y32" s="939"/>
      <c r="Z32" s="938"/>
      <c r="AA32" s="939"/>
      <c r="AF32" s="922"/>
    </row>
    <row r="33" customFormat="false" ht="15" hidden="false" customHeight="true" outlineLevel="0" collapsed="false">
      <c r="B33" s="940"/>
      <c r="C33" s="941"/>
      <c r="D33" s="942"/>
      <c r="E33" s="942"/>
      <c r="F33" s="942"/>
      <c r="G33" s="942"/>
      <c r="H33" s="942"/>
      <c r="I33" s="942"/>
      <c r="J33" s="942"/>
      <c r="K33" s="942"/>
      <c r="L33" s="942"/>
      <c r="M33" s="942"/>
      <c r="N33" s="942"/>
      <c r="O33" s="942"/>
      <c r="P33" s="942"/>
      <c r="Q33" s="942"/>
      <c r="R33" s="942"/>
      <c r="S33" s="942"/>
      <c r="T33" s="942"/>
      <c r="U33" s="942"/>
      <c r="V33" s="943" t="s">
        <v>332</v>
      </c>
      <c r="W33" s="938" t="n">
        <f aca="false">Q30+V31+X31+Z31</f>
        <v>0</v>
      </c>
      <c r="X33" s="938"/>
      <c r="Y33" s="944" t="s">
        <v>333</v>
      </c>
      <c r="Z33" s="939" t="n">
        <f aca="false">S30+W31+Y31+AA31</f>
        <v>0</v>
      </c>
      <c r="AA33" s="939"/>
      <c r="AF33" s="922"/>
    </row>
    <row r="34" customFormat="false" ht="18" hidden="false" customHeight="true" outlineLevel="0" collapsed="false">
      <c r="B34" s="945"/>
      <c r="C34" s="945"/>
      <c r="D34" s="945"/>
      <c r="E34" s="945"/>
      <c r="F34" s="945"/>
      <c r="G34" s="945"/>
      <c r="H34" s="945"/>
      <c r="I34" s="945"/>
      <c r="J34" s="945"/>
      <c r="K34" s="945"/>
      <c r="L34" s="945"/>
      <c r="M34" s="945"/>
      <c r="N34" s="945"/>
      <c r="O34" s="946"/>
      <c r="P34" s="945"/>
      <c r="Q34" s="945"/>
      <c r="R34" s="945"/>
      <c r="S34" s="945"/>
      <c r="T34" s="945"/>
      <c r="U34" s="945"/>
      <c r="V34" s="947"/>
      <c r="W34" s="947"/>
      <c r="X34" s="947"/>
      <c r="Y34" s="947"/>
      <c r="Z34" s="948"/>
      <c r="AA34" s="945"/>
      <c r="AF34" s="922"/>
    </row>
    <row r="35" customFormat="false" ht="12.75" hidden="false" customHeight="true" outlineLevel="0" collapsed="false"/>
    <row r="36" customFormat="false" ht="30" hidden="false" customHeight="true" outlineLevel="0" collapsed="false">
      <c r="B36" s="949" t="str">
        <f aca="false">IF(B3=0,"",B3)</f>
        <v>novo</v>
      </c>
      <c r="C36" s="949"/>
      <c r="D36" s="949"/>
      <c r="E36" s="949"/>
      <c r="F36" s="949"/>
      <c r="G36" s="949"/>
      <c r="H36" s="949"/>
      <c r="I36" s="949"/>
      <c r="J36" s="949"/>
      <c r="K36" s="949"/>
      <c r="L36" s="949"/>
      <c r="M36" s="949"/>
      <c r="N36" s="949"/>
      <c r="O36" s="949"/>
      <c r="P36" s="949"/>
      <c r="Q36" s="949"/>
      <c r="R36" s="949"/>
      <c r="S36" s="949"/>
      <c r="T36" s="949"/>
      <c r="U36" s="949"/>
      <c r="V36" s="949"/>
      <c r="W36" s="949"/>
      <c r="X36" s="949"/>
      <c r="Y36" s="949"/>
      <c r="Z36" s="949"/>
      <c r="AA36" s="949"/>
    </row>
    <row r="37" customFormat="false" ht="15.75" hidden="false" customHeight="true" outlineLevel="0" collapsed="false">
      <c r="B37" s="123" t="s">
        <v>89</v>
      </c>
      <c r="C37" s="123" t="s">
        <v>90</v>
      </c>
      <c r="D37" s="123" t="s">
        <v>60</v>
      </c>
      <c r="E37" s="123" t="s">
        <v>91</v>
      </c>
      <c r="F37" s="420" t="s">
        <v>323</v>
      </c>
      <c r="G37" s="123" t="s">
        <v>297</v>
      </c>
      <c r="H37" s="912" t="s">
        <v>324</v>
      </c>
      <c r="I37" s="912" t="s">
        <v>233</v>
      </c>
      <c r="J37" s="912" t="s">
        <v>168</v>
      </c>
      <c r="K37" s="912" t="s">
        <v>169</v>
      </c>
      <c r="L37" s="124" t="s">
        <v>92</v>
      </c>
      <c r="M37" s="124" t="s">
        <v>93</v>
      </c>
      <c r="N37" s="422" t="s">
        <v>115</v>
      </c>
      <c r="O37" s="422"/>
      <c r="P37" s="125" t="s">
        <v>61</v>
      </c>
      <c r="Q37" s="125"/>
      <c r="R37" s="126" t="s">
        <v>94</v>
      </c>
      <c r="S37" s="126"/>
      <c r="T37" s="129" t="s">
        <v>325</v>
      </c>
      <c r="U37" s="129" t="s">
        <v>78</v>
      </c>
      <c r="V37" s="127" t="s">
        <v>95</v>
      </c>
      <c r="W37" s="127"/>
      <c r="X37" s="127"/>
      <c r="Y37" s="127"/>
      <c r="Z37" s="127"/>
      <c r="AA37" s="127"/>
      <c r="AB37" s="950" t="s">
        <v>119</v>
      </c>
    </row>
    <row r="38" customFormat="false" ht="15.75" hidden="false" customHeight="true" outlineLevel="0" collapsed="false">
      <c r="B38" s="123"/>
      <c r="C38" s="123"/>
      <c r="D38" s="123"/>
      <c r="E38" s="123"/>
      <c r="F38" s="420"/>
      <c r="G38" s="123"/>
      <c r="H38" s="912"/>
      <c r="I38" s="912"/>
      <c r="J38" s="912"/>
      <c r="K38" s="912"/>
      <c r="L38" s="124"/>
      <c r="M38" s="124"/>
      <c r="N38" s="422"/>
      <c r="O38" s="422"/>
      <c r="P38" s="129" t="s">
        <v>96</v>
      </c>
      <c r="Q38" s="129" t="s">
        <v>97</v>
      </c>
      <c r="R38" s="129" t="s">
        <v>98</v>
      </c>
      <c r="S38" s="129" t="s">
        <v>97</v>
      </c>
      <c r="T38" s="129"/>
      <c r="U38" s="129"/>
      <c r="V38" s="130" t="n">
        <v>0.1</v>
      </c>
      <c r="W38" s="131" t="s">
        <v>72</v>
      </c>
      <c r="X38" s="130" t="n">
        <v>0.1</v>
      </c>
      <c r="Y38" s="131" t="s">
        <v>99</v>
      </c>
      <c r="Z38" s="130" t="n">
        <v>0.1</v>
      </c>
      <c r="AA38" s="131" t="s">
        <v>74</v>
      </c>
      <c r="AB38" s="950"/>
    </row>
    <row r="39" customFormat="false" ht="15.75" hidden="false" customHeight="true" outlineLevel="0" collapsed="false">
      <c r="B39" s="145" t="str">
        <f aca="false">B36</f>
        <v>novo</v>
      </c>
      <c r="C39" s="133" t="str">
        <f aca="false">$A$3</f>
        <v>bsb</v>
      </c>
      <c r="D39" s="951"/>
      <c r="E39" s="951"/>
      <c r="F39" s="951"/>
      <c r="G39" s="951"/>
      <c r="H39" s="951"/>
      <c r="I39" s="134"/>
      <c r="J39" s="952"/>
      <c r="K39" s="952"/>
      <c r="L39" s="134"/>
      <c r="M39" s="135" t="n">
        <f aca="false">IF(J39=0,0,(K39-J39)+1)</f>
        <v>0</v>
      </c>
      <c r="N39" s="918" t="s">
        <v>154</v>
      </c>
      <c r="O39" s="919" t="n">
        <v>0</v>
      </c>
      <c r="P39" s="136" t="n">
        <f aca="false">ROUNDUP(((R39/U39)),0)</f>
        <v>0</v>
      </c>
      <c r="Q39" s="136" t="n">
        <f aca="false">P39*L39*M39</f>
        <v>0</v>
      </c>
      <c r="R39" s="137" t="n">
        <f aca="false">T39-(T39*O39)</f>
        <v>0</v>
      </c>
      <c r="S39" s="138" t="n">
        <f aca="false">R39*L39*M39</f>
        <v>0</v>
      </c>
      <c r="T39" s="920"/>
      <c r="U39" s="921" t="n">
        <v>0.9</v>
      </c>
      <c r="V39" s="139" t="n">
        <f aca="false">V38</f>
        <v>0.1</v>
      </c>
      <c r="W39" s="140" t="n">
        <f aca="false">(P39*V39)</f>
        <v>0</v>
      </c>
      <c r="X39" s="141" t="n">
        <f aca="false">X38</f>
        <v>0.1</v>
      </c>
      <c r="Y39" s="142" t="n">
        <f aca="false">(P39*X39)</f>
        <v>0</v>
      </c>
      <c r="Z39" s="143" t="n">
        <f aca="false">Z38</f>
        <v>0.1</v>
      </c>
      <c r="AA39" s="140" t="n">
        <f aca="false">(P39*Z39)</f>
        <v>0</v>
      </c>
      <c r="AB39" s="186" t="s">
        <v>129</v>
      </c>
      <c r="AF39" s="922" t="n">
        <f aca="false">W39+Y39+AA39</f>
        <v>0</v>
      </c>
    </row>
    <row r="40" customFormat="false" ht="15.75" hidden="false" customHeight="true" outlineLevel="0" collapsed="false">
      <c r="B40" s="953" t="str">
        <f aca="false">B39</f>
        <v>novo</v>
      </c>
      <c r="C40" s="954" t="str">
        <f aca="false">$A$3</f>
        <v>bsb</v>
      </c>
      <c r="D40" s="916"/>
      <c r="E40" s="916"/>
      <c r="F40" s="916"/>
      <c r="G40" s="916"/>
      <c r="H40" s="916"/>
      <c r="I40" s="916"/>
      <c r="J40" s="917"/>
      <c r="K40" s="917"/>
      <c r="L40" s="916"/>
      <c r="M40" s="135" t="n">
        <f aca="false">IF(J40=0,0,(K40-J40)+1)</f>
        <v>0</v>
      </c>
      <c r="N40" s="918" t="s">
        <v>154</v>
      </c>
      <c r="O40" s="919" t="n">
        <v>0</v>
      </c>
      <c r="P40" s="136" t="n">
        <f aca="false">ROUNDUP(((R40/U40)),0)</f>
        <v>0</v>
      </c>
      <c r="Q40" s="136" t="n">
        <f aca="false">P40*L40*M40</f>
        <v>0</v>
      </c>
      <c r="R40" s="137" t="n">
        <f aca="false">T40-(T40*O40)</f>
        <v>0</v>
      </c>
      <c r="S40" s="138" t="n">
        <f aca="false">R40*L40*M40</f>
        <v>0</v>
      </c>
      <c r="T40" s="920"/>
      <c r="U40" s="921" t="n">
        <v>0.9</v>
      </c>
      <c r="V40" s="139" t="n">
        <f aca="false">V39</f>
        <v>0.1</v>
      </c>
      <c r="W40" s="140" t="n">
        <f aca="false">(P40*V40)</f>
        <v>0</v>
      </c>
      <c r="X40" s="141" t="n">
        <f aca="false">X39</f>
        <v>0.1</v>
      </c>
      <c r="Y40" s="142" t="n">
        <f aca="false">(P40*X40)</f>
        <v>0</v>
      </c>
      <c r="Z40" s="143" t="n">
        <f aca="false">Z39</f>
        <v>0.1</v>
      </c>
      <c r="AA40" s="140" t="n">
        <f aca="false">(P40*Z40)</f>
        <v>0</v>
      </c>
      <c r="AB40" s="192" t="s">
        <v>152</v>
      </c>
      <c r="AF40" s="922" t="n">
        <f aca="false">W40+Y40+AA40</f>
        <v>0</v>
      </c>
    </row>
    <row r="41" customFormat="false" ht="15.75" hidden="false" customHeight="true" outlineLevel="0" collapsed="false">
      <c r="B41" s="953" t="str">
        <f aca="false">B40</f>
        <v>novo</v>
      </c>
      <c r="C41" s="954" t="str">
        <f aca="false">$A$3</f>
        <v>bsb</v>
      </c>
      <c r="D41" s="951"/>
      <c r="E41" s="951"/>
      <c r="F41" s="951"/>
      <c r="G41" s="951"/>
      <c r="H41" s="951"/>
      <c r="I41" s="134"/>
      <c r="J41" s="952"/>
      <c r="K41" s="952"/>
      <c r="L41" s="134"/>
      <c r="M41" s="135" t="n">
        <f aca="false">IF(J41=0,0,(K41-J41)+1)</f>
        <v>0</v>
      </c>
      <c r="N41" s="918" t="s">
        <v>154</v>
      </c>
      <c r="O41" s="919" t="n">
        <v>0</v>
      </c>
      <c r="P41" s="136" t="n">
        <f aca="false">ROUNDUP(((R41/U41)),0)</f>
        <v>0</v>
      </c>
      <c r="Q41" s="136" t="n">
        <f aca="false">P41*L41*M41</f>
        <v>0</v>
      </c>
      <c r="R41" s="137" t="n">
        <f aca="false">T41-(T41*O41)</f>
        <v>0</v>
      </c>
      <c r="S41" s="138" t="n">
        <f aca="false">R41*L41*M41</f>
        <v>0</v>
      </c>
      <c r="T41" s="920"/>
      <c r="U41" s="921" t="n">
        <v>0.9</v>
      </c>
      <c r="V41" s="139" t="n">
        <f aca="false">V40</f>
        <v>0.1</v>
      </c>
      <c r="W41" s="140" t="n">
        <f aca="false">(P41*V41)</f>
        <v>0</v>
      </c>
      <c r="X41" s="141" t="n">
        <f aca="false">X40</f>
        <v>0.1</v>
      </c>
      <c r="Y41" s="142" t="n">
        <f aca="false">(P41*X41)</f>
        <v>0</v>
      </c>
      <c r="Z41" s="143" t="n">
        <f aca="false">Z40</f>
        <v>0.1</v>
      </c>
      <c r="AA41" s="140" t="n">
        <f aca="false">(P41*Z41)</f>
        <v>0</v>
      </c>
      <c r="AF41" s="922" t="n">
        <f aca="false">W41+Y41+AA41</f>
        <v>0</v>
      </c>
    </row>
    <row r="42" customFormat="false" ht="15.75" hidden="false" customHeight="true" outlineLevel="0" collapsed="false">
      <c r="B42" s="953" t="str">
        <f aca="false">B41</f>
        <v>novo</v>
      </c>
      <c r="C42" s="954" t="str">
        <f aca="false">$A$3</f>
        <v>bsb</v>
      </c>
      <c r="D42" s="916"/>
      <c r="E42" s="916"/>
      <c r="F42" s="916"/>
      <c r="G42" s="916"/>
      <c r="H42" s="916"/>
      <c r="I42" s="916"/>
      <c r="J42" s="917"/>
      <c r="K42" s="917"/>
      <c r="L42" s="916"/>
      <c r="M42" s="135" t="n">
        <f aca="false">IF(J42=0,0,(K42-J42)+1)</f>
        <v>0</v>
      </c>
      <c r="N42" s="918" t="s">
        <v>154</v>
      </c>
      <c r="O42" s="919" t="n">
        <v>0</v>
      </c>
      <c r="P42" s="136" t="n">
        <f aca="false">ROUNDUP(((R42/U42)),0)</f>
        <v>0</v>
      </c>
      <c r="Q42" s="136" t="n">
        <f aca="false">P42*L42*M42</f>
        <v>0</v>
      </c>
      <c r="R42" s="137" t="n">
        <f aca="false">T42-(T42*O42)</f>
        <v>0</v>
      </c>
      <c r="S42" s="138" t="n">
        <f aca="false">R42*L42*M42</f>
        <v>0</v>
      </c>
      <c r="T42" s="920"/>
      <c r="U42" s="921" t="n">
        <v>0.9</v>
      </c>
      <c r="V42" s="139" t="n">
        <f aca="false">V41</f>
        <v>0.1</v>
      </c>
      <c r="W42" s="140" t="n">
        <f aca="false">(P42*V42)</f>
        <v>0</v>
      </c>
      <c r="X42" s="141" t="n">
        <f aca="false">X41</f>
        <v>0.1</v>
      </c>
      <c r="Y42" s="142" t="n">
        <f aca="false">(P42*X42)</f>
        <v>0</v>
      </c>
      <c r="Z42" s="143" t="n">
        <f aca="false">Z41</f>
        <v>0.1</v>
      </c>
      <c r="AA42" s="140" t="n">
        <f aca="false">(P42*Z42)</f>
        <v>0</v>
      </c>
      <c r="AB42" s="196" t="s">
        <v>132</v>
      </c>
      <c r="AF42" s="922" t="n">
        <f aca="false">W42+Y42+AA42</f>
        <v>0</v>
      </c>
    </row>
    <row r="43" customFormat="false" ht="15.75" hidden="false" customHeight="true" outlineLevel="0" collapsed="false">
      <c r="B43" s="953" t="str">
        <f aca="false">B42</f>
        <v>novo</v>
      </c>
      <c r="C43" s="954" t="str">
        <f aca="false">$A$3</f>
        <v>bsb</v>
      </c>
      <c r="D43" s="951"/>
      <c r="E43" s="951"/>
      <c r="F43" s="951"/>
      <c r="G43" s="951"/>
      <c r="H43" s="951"/>
      <c r="I43" s="955"/>
      <c r="J43" s="952"/>
      <c r="K43" s="952"/>
      <c r="L43" s="134"/>
      <c r="M43" s="135" t="n">
        <f aca="false">IF(J43=0,0,(K43-J43)+1)</f>
        <v>0</v>
      </c>
      <c r="N43" s="918" t="s">
        <v>154</v>
      </c>
      <c r="O43" s="919" t="n">
        <v>0</v>
      </c>
      <c r="P43" s="136" t="n">
        <f aca="false">ROUNDUP(((R43/U43)),0)</f>
        <v>0</v>
      </c>
      <c r="Q43" s="136" t="n">
        <f aca="false">P43*L43*M43</f>
        <v>0</v>
      </c>
      <c r="R43" s="137" t="n">
        <f aca="false">T43-(T43*O43)</f>
        <v>0</v>
      </c>
      <c r="S43" s="138" t="n">
        <f aca="false">R43*L43*M43</f>
        <v>0</v>
      </c>
      <c r="T43" s="920"/>
      <c r="U43" s="921" t="n">
        <v>0.9</v>
      </c>
      <c r="V43" s="139" t="n">
        <f aca="false">V42</f>
        <v>0.1</v>
      </c>
      <c r="W43" s="140" t="n">
        <f aca="false">(P43*V43)</f>
        <v>0</v>
      </c>
      <c r="X43" s="141" t="n">
        <f aca="false">X42</f>
        <v>0.1</v>
      </c>
      <c r="Y43" s="142" t="n">
        <f aca="false">(P43*X43)</f>
        <v>0</v>
      </c>
      <c r="Z43" s="143" t="n">
        <f aca="false">Z42</f>
        <v>0.1</v>
      </c>
      <c r="AA43" s="140" t="n">
        <f aca="false">(P43*Z43)</f>
        <v>0</v>
      </c>
      <c r="AB43" s="197" t="s">
        <v>198</v>
      </c>
      <c r="AF43" s="922" t="n">
        <f aca="false">W43+Y43+AA43</f>
        <v>0</v>
      </c>
    </row>
    <row r="44" customFormat="false" ht="15.75" hidden="false" customHeight="true" outlineLevel="0" collapsed="false">
      <c r="B44" s="953" t="str">
        <f aca="false">B43</f>
        <v>novo</v>
      </c>
      <c r="C44" s="954" t="str">
        <f aca="false">$A$3</f>
        <v>bsb</v>
      </c>
      <c r="D44" s="916"/>
      <c r="E44" s="916"/>
      <c r="F44" s="916"/>
      <c r="G44" s="916"/>
      <c r="H44" s="916"/>
      <c r="I44" s="923"/>
      <c r="J44" s="917"/>
      <c r="K44" s="917"/>
      <c r="L44" s="916"/>
      <c r="M44" s="135" t="n">
        <f aca="false">IF(J44=0,0,(K44-J44)+1)</f>
        <v>0</v>
      </c>
      <c r="N44" s="918" t="s">
        <v>154</v>
      </c>
      <c r="O44" s="919" t="n">
        <v>0</v>
      </c>
      <c r="P44" s="136" t="n">
        <f aca="false">ROUNDUP(((R44/U44)),0)</f>
        <v>0</v>
      </c>
      <c r="Q44" s="136" t="n">
        <f aca="false">P44*L44*M44</f>
        <v>0</v>
      </c>
      <c r="R44" s="137" t="n">
        <f aca="false">T44-(T44*O44)</f>
        <v>0</v>
      </c>
      <c r="S44" s="138" t="n">
        <f aca="false">R44*L44*M44</f>
        <v>0</v>
      </c>
      <c r="T44" s="920"/>
      <c r="U44" s="921" t="n">
        <v>0.9</v>
      </c>
      <c r="V44" s="139" t="n">
        <f aca="false">V43</f>
        <v>0.1</v>
      </c>
      <c r="W44" s="140" t="n">
        <f aca="false">(P44*V44)</f>
        <v>0</v>
      </c>
      <c r="X44" s="141" t="n">
        <f aca="false">X43</f>
        <v>0.1</v>
      </c>
      <c r="Y44" s="142" t="n">
        <f aca="false">(P44*X44)</f>
        <v>0</v>
      </c>
      <c r="Z44" s="143" t="n">
        <f aca="false">Z43</f>
        <v>0.1</v>
      </c>
      <c r="AA44" s="140" t="n">
        <f aca="false">(P44*Z44)</f>
        <v>0</v>
      </c>
      <c r="AF44" s="922" t="n">
        <f aca="false">W44+Y44+AA44</f>
        <v>0</v>
      </c>
    </row>
    <row r="45" customFormat="false" ht="15.75" hidden="false" customHeight="true" outlineLevel="0" collapsed="false">
      <c r="B45" s="953" t="str">
        <f aca="false">B44</f>
        <v>novo</v>
      </c>
      <c r="C45" s="954" t="str">
        <f aca="false">$A$3</f>
        <v>bsb</v>
      </c>
      <c r="D45" s="951"/>
      <c r="E45" s="951"/>
      <c r="F45" s="951"/>
      <c r="G45" s="951"/>
      <c r="H45" s="951"/>
      <c r="I45" s="955"/>
      <c r="J45" s="952"/>
      <c r="K45" s="952"/>
      <c r="L45" s="134"/>
      <c r="M45" s="135" t="n">
        <f aca="false">IF(J45=0,0,(K45-J45)+1)</f>
        <v>0</v>
      </c>
      <c r="N45" s="918" t="s">
        <v>154</v>
      </c>
      <c r="O45" s="919" t="n">
        <v>0</v>
      </c>
      <c r="P45" s="136" t="n">
        <f aca="false">ROUNDUP(((R45/U45)),0)</f>
        <v>0</v>
      </c>
      <c r="Q45" s="136" t="n">
        <f aca="false">P45*L45*M45</f>
        <v>0</v>
      </c>
      <c r="R45" s="137" t="n">
        <f aca="false">T45-(T45*O45)</f>
        <v>0</v>
      </c>
      <c r="S45" s="138" t="n">
        <f aca="false">R45*L45*M45</f>
        <v>0</v>
      </c>
      <c r="T45" s="920"/>
      <c r="U45" s="921" t="n">
        <v>0.9</v>
      </c>
      <c r="V45" s="139" t="n">
        <f aca="false">V44</f>
        <v>0.1</v>
      </c>
      <c r="W45" s="140" t="n">
        <f aca="false">(P45*V45)</f>
        <v>0</v>
      </c>
      <c r="X45" s="141" t="n">
        <f aca="false">X44</f>
        <v>0.1</v>
      </c>
      <c r="Y45" s="142" t="n">
        <f aca="false">(P45*X45)</f>
        <v>0</v>
      </c>
      <c r="Z45" s="143" t="n">
        <f aca="false">Z44</f>
        <v>0.1</v>
      </c>
      <c r="AA45" s="140" t="n">
        <f aca="false">(P45*Z45)</f>
        <v>0</v>
      </c>
      <c r="AF45" s="922" t="n">
        <f aca="false">W45+Y45+AA45</f>
        <v>0</v>
      </c>
    </row>
    <row r="46" customFormat="false" ht="15.75" hidden="false" customHeight="true" outlineLevel="0" collapsed="false">
      <c r="B46" s="953" t="str">
        <f aca="false">B45</f>
        <v>novo</v>
      </c>
      <c r="C46" s="954" t="str">
        <f aca="false">$A$3</f>
        <v>bsb</v>
      </c>
      <c r="D46" s="916"/>
      <c r="E46" s="916"/>
      <c r="F46" s="916"/>
      <c r="G46" s="916"/>
      <c r="H46" s="916"/>
      <c r="I46" s="923"/>
      <c r="J46" s="917"/>
      <c r="K46" s="917"/>
      <c r="L46" s="916"/>
      <c r="M46" s="135" t="n">
        <f aca="false">IF(J46=0,0,(K46-J46)+1)</f>
        <v>0</v>
      </c>
      <c r="N46" s="918" t="s">
        <v>154</v>
      </c>
      <c r="O46" s="919" t="n">
        <v>0</v>
      </c>
      <c r="P46" s="136" t="n">
        <f aca="false">ROUNDUP(((R46/U46)),0)</f>
        <v>0</v>
      </c>
      <c r="Q46" s="136" t="n">
        <f aca="false">P46*L46*M46</f>
        <v>0</v>
      </c>
      <c r="R46" s="137" t="n">
        <f aca="false">T46-(T46*O46)</f>
        <v>0</v>
      </c>
      <c r="S46" s="138" t="n">
        <f aca="false">R46*L46*M46</f>
        <v>0</v>
      </c>
      <c r="T46" s="920"/>
      <c r="U46" s="921" t="n">
        <v>0.9</v>
      </c>
      <c r="V46" s="139" t="n">
        <f aca="false">V45</f>
        <v>0.1</v>
      </c>
      <c r="W46" s="140" t="n">
        <f aca="false">(P46*V46)</f>
        <v>0</v>
      </c>
      <c r="X46" s="141" t="n">
        <f aca="false">X45</f>
        <v>0.1</v>
      </c>
      <c r="Y46" s="142" t="n">
        <f aca="false">(P46*X46)</f>
        <v>0</v>
      </c>
      <c r="Z46" s="143" t="n">
        <f aca="false">Z45</f>
        <v>0.1</v>
      </c>
      <c r="AA46" s="140" t="n">
        <f aca="false">(P46*Z46)</f>
        <v>0</v>
      </c>
      <c r="AF46" s="922" t="n">
        <f aca="false">W46+Y46+AA46</f>
        <v>0</v>
      </c>
    </row>
    <row r="47" customFormat="false" ht="15.75" hidden="false" customHeight="true" outlineLevel="0" collapsed="false">
      <c r="B47" s="953" t="str">
        <f aca="false">B46</f>
        <v>novo</v>
      </c>
      <c r="C47" s="954" t="str">
        <f aca="false">$A$3</f>
        <v>bsb</v>
      </c>
      <c r="D47" s="951"/>
      <c r="E47" s="951"/>
      <c r="F47" s="951"/>
      <c r="G47" s="951"/>
      <c r="H47" s="951"/>
      <c r="I47" s="955"/>
      <c r="J47" s="952"/>
      <c r="K47" s="952"/>
      <c r="L47" s="134"/>
      <c r="M47" s="135" t="n">
        <f aca="false">IF(J47=0,0,(K47-J47)+1)</f>
        <v>0</v>
      </c>
      <c r="N47" s="918" t="s">
        <v>154</v>
      </c>
      <c r="O47" s="919" t="n">
        <v>0</v>
      </c>
      <c r="P47" s="136" t="n">
        <f aca="false">ROUNDUP(((R47/U47)),0)</f>
        <v>0</v>
      </c>
      <c r="Q47" s="136" t="n">
        <f aca="false">P47*L47*M47</f>
        <v>0</v>
      </c>
      <c r="R47" s="137" t="n">
        <f aca="false">T47-(T47*O47)</f>
        <v>0</v>
      </c>
      <c r="S47" s="138" t="n">
        <f aca="false">R47*L47*M47</f>
        <v>0</v>
      </c>
      <c r="T47" s="920"/>
      <c r="U47" s="921" t="n">
        <v>0.9</v>
      </c>
      <c r="V47" s="139" t="n">
        <f aca="false">V46</f>
        <v>0.1</v>
      </c>
      <c r="W47" s="140" t="n">
        <f aca="false">(P47*V47)</f>
        <v>0</v>
      </c>
      <c r="X47" s="141" t="n">
        <f aca="false">X46</f>
        <v>0.1</v>
      </c>
      <c r="Y47" s="142" t="n">
        <f aca="false">(P47*X47)</f>
        <v>0</v>
      </c>
      <c r="Z47" s="143" t="n">
        <f aca="false">Z46</f>
        <v>0.1</v>
      </c>
      <c r="AA47" s="140" t="n">
        <f aca="false">(P47*Z47)</f>
        <v>0</v>
      </c>
      <c r="AF47" s="922" t="n">
        <f aca="false">W47+Y47+AA47</f>
        <v>0</v>
      </c>
    </row>
    <row r="48" customFormat="false" ht="15.75" hidden="false" customHeight="true" outlineLevel="0" collapsed="false">
      <c r="B48" s="956" t="str">
        <f aca="false">B47</f>
        <v>novo</v>
      </c>
      <c r="C48" s="957" t="str">
        <f aca="false">$A$3</f>
        <v>bsb</v>
      </c>
      <c r="D48" s="916"/>
      <c r="E48" s="916"/>
      <c r="F48" s="916"/>
      <c r="G48" s="916"/>
      <c r="H48" s="916"/>
      <c r="I48" s="923"/>
      <c r="J48" s="917"/>
      <c r="K48" s="917"/>
      <c r="L48" s="916"/>
      <c r="M48" s="135" t="n">
        <f aca="false">IF(J48=0,0,(K48-J48)+1)</f>
        <v>0</v>
      </c>
      <c r="N48" s="918" t="s">
        <v>154</v>
      </c>
      <c r="O48" s="919" t="n">
        <v>0</v>
      </c>
      <c r="P48" s="136" t="n">
        <f aca="false">ROUNDUP(((R48/U48)),0)</f>
        <v>0</v>
      </c>
      <c r="Q48" s="136" t="n">
        <f aca="false">P48*L48*M48</f>
        <v>0</v>
      </c>
      <c r="R48" s="137" t="n">
        <f aca="false">T48-(T48*O48)</f>
        <v>0</v>
      </c>
      <c r="S48" s="138" t="n">
        <f aca="false">R48*L48*M48</f>
        <v>0</v>
      </c>
      <c r="T48" s="920"/>
      <c r="U48" s="921" t="n">
        <v>0.9</v>
      </c>
      <c r="V48" s="139" t="n">
        <f aca="false">V47</f>
        <v>0.1</v>
      </c>
      <c r="W48" s="140" t="n">
        <f aca="false">(P48*V48)</f>
        <v>0</v>
      </c>
      <c r="X48" s="141" t="n">
        <f aca="false">X47</f>
        <v>0.1</v>
      </c>
      <c r="Y48" s="142" t="n">
        <f aca="false">(P48*X48)</f>
        <v>0</v>
      </c>
      <c r="Z48" s="143" t="n">
        <f aca="false">Z47</f>
        <v>0.1</v>
      </c>
      <c r="AA48" s="140" t="n">
        <f aca="false">(P48*Z48)</f>
        <v>0</v>
      </c>
      <c r="AF48" s="922" t="n">
        <f aca="false">W48+Y48+AA48</f>
        <v>0</v>
      </c>
    </row>
    <row r="49" customFormat="false" ht="15.75" hidden="false" customHeight="true" outlineLevel="0" collapsed="false">
      <c r="B49" s="958" t="str">
        <f aca="false">B48</f>
        <v>novo</v>
      </c>
      <c r="C49" s="915" t="str">
        <f aca="false">$A$3</f>
        <v>bsb</v>
      </c>
      <c r="D49" s="951"/>
      <c r="E49" s="951"/>
      <c r="F49" s="951"/>
      <c r="G49" s="951"/>
      <c r="H49" s="951"/>
      <c r="I49" s="134"/>
      <c r="J49" s="952"/>
      <c r="K49" s="952"/>
      <c r="L49" s="134"/>
      <c r="M49" s="135" t="n">
        <f aca="false">IF(J49=0,0,(K49-J49)+1)</f>
        <v>0</v>
      </c>
      <c r="N49" s="918" t="s">
        <v>154</v>
      </c>
      <c r="O49" s="919" t="n">
        <v>0</v>
      </c>
      <c r="P49" s="136" t="n">
        <f aca="false">ROUNDUP(((R49/U49)),0)</f>
        <v>0</v>
      </c>
      <c r="Q49" s="136" t="n">
        <f aca="false">P49*L49*M49</f>
        <v>0</v>
      </c>
      <c r="R49" s="137" t="n">
        <f aca="false">T49-(T49*O49)</f>
        <v>0</v>
      </c>
      <c r="S49" s="138" t="n">
        <f aca="false">R49*L49*M49</f>
        <v>0</v>
      </c>
      <c r="T49" s="920"/>
      <c r="U49" s="921" t="n">
        <v>0.9</v>
      </c>
      <c r="V49" s="139" t="n">
        <f aca="false">V48</f>
        <v>0.1</v>
      </c>
      <c r="W49" s="140" t="n">
        <f aca="false">(P49*V49)</f>
        <v>0</v>
      </c>
      <c r="X49" s="141" t="n">
        <f aca="false">X48</f>
        <v>0.1</v>
      </c>
      <c r="Y49" s="142" t="n">
        <f aca="false">(P49*X49)</f>
        <v>0</v>
      </c>
      <c r="Z49" s="143" t="n">
        <f aca="false">Z48</f>
        <v>0.1</v>
      </c>
      <c r="AA49" s="140" t="n">
        <f aca="false">(P49*Z49)</f>
        <v>0</v>
      </c>
      <c r="AF49" s="922" t="n">
        <f aca="false">W49+Y49+AA49</f>
        <v>0</v>
      </c>
    </row>
    <row r="50" customFormat="false" ht="15.75" hidden="false" customHeight="true" outlineLevel="0" collapsed="false">
      <c r="B50" s="958" t="str">
        <f aca="false">B49</f>
        <v>novo</v>
      </c>
      <c r="C50" s="915" t="str">
        <f aca="false">$A$3</f>
        <v>bsb</v>
      </c>
      <c r="D50" s="916"/>
      <c r="E50" s="916"/>
      <c r="F50" s="916"/>
      <c r="G50" s="916"/>
      <c r="H50" s="916"/>
      <c r="I50" s="916"/>
      <c r="J50" s="917"/>
      <c r="K50" s="917"/>
      <c r="L50" s="916"/>
      <c r="M50" s="135" t="n">
        <f aca="false">IF(J50=0,0,(K50-J50)+1)</f>
        <v>0</v>
      </c>
      <c r="N50" s="918" t="s">
        <v>154</v>
      </c>
      <c r="O50" s="919" t="n">
        <v>0</v>
      </c>
      <c r="P50" s="136" t="n">
        <f aca="false">ROUNDUP(((R50/U50)),0)</f>
        <v>0</v>
      </c>
      <c r="Q50" s="136" t="n">
        <f aca="false">P50*L50*M50</f>
        <v>0</v>
      </c>
      <c r="R50" s="137" t="n">
        <f aca="false">T50-(T50*O50)</f>
        <v>0</v>
      </c>
      <c r="S50" s="138" t="n">
        <f aca="false">R50*L50*M50</f>
        <v>0</v>
      </c>
      <c r="T50" s="920"/>
      <c r="U50" s="921" t="n">
        <v>0.9</v>
      </c>
      <c r="V50" s="139" t="n">
        <f aca="false">V49</f>
        <v>0.1</v>
      </c>
      <c r="W50" s="140" t="n">
        <f aca="false">(P50*V50)</f>
        <v>0</v>
      </c>
      <c r="X50" s="141" t="n">
        <f aca="false">X49</f>
        <v>0.1</v>
      </c>
      <c r="Y50" s="142" t="n">
        <f aca="false">(P50*X50)</f>
        <v>0</v>
      </c>
      <c r="Z50" s="143" t="n">
        <f aca="false">Z49</f>
        <v>0.1</v>
      </c>
      <c r="AA50" s="140" t="n">
        <f aca="false">(P50*Z50)</f>
        <v>0</v>
      </c>
      <c r="AF50" s="922" t="n">
        <f aca="false">W50+Y50+AA50</f>
        <v>0</v>
      </c>
    </row>
    <row r="51" customFormat="false" ht="15.75" hidden="false" customHeight="true" outlineLevel="0" collapsed="false">
      <c r="B51" s="958" t="str">
        <f aca="false">B50</f>
        <v>novo</v>
      </c>
      <c r="C51" s="915" t="str">
        <f aca="false">$A$3</f>
        <v>bsb</v>
      </c>
      <c r="D51" s="951"/>
      <c r="E51" s="951"/>
      <c r="F51" s="951"/>
      <c r="G51" s="951"/>
      <c r="H51" s="951"/>
      <c r="I51" s="134"/>
      <c r="J51" s="952"/>
      <c r="K51" s="952"/>
      <c r="L51" s="134"/>
      <c r="M51" s="135" t="n">
        <f aca="false">IF(J51=0,0,(K51-J51)+1)</f>
        <v>0</v>
      </c>
      <c r="N51" s="918" t="s">
        <v>154</v>
      </c>
      <c r="O51" s="919" t="n">
        <v>0</v>
      </c>
      <c r="P51" s="136" t="n">
        <f aca="false">ROUNDUP(((R51/U51)),0)</f>
        <v>0</v>
      </c>
      <c r="Q51" s="136" t="n">
        <f aca="false">P51*L51*M51</f>
        <v>0</v>
      </c>
      <c r="R51" s="137" t="n">
        <f aca="false">T51-(T51*O51)</f>
        <v>0</v>
      </c>
      <c r="S51" s="138" t="n">
        <f aca="false">R51*L51*M51</f>
        <v>0</v>
      </c>
      <c r="T51" s="920"/>
      <c r="U51" s="921" t="n">
        <v>0.9</v>
      </c>
      <c r="V51" s="139" t="n">
        <f aca="false">V50</f>
        <v>0.1</v>
      </c>
      <c r="W51" s="140" t="n">
        <f aca="false">(P51*V51)</f>
        <v>0</v>
      </c>
      <c r="X51" s="141" t="n">
        <f aca="false">X50</f>
        <v>0.1</v>
      </c>
      <c r="Y51" s="142" t="n">
        <f aca="false">(P51*X51)</f>
        <v>0</v>
      </c>
      <c r="Z51" s="143" t="n">
        <f aca="false">Z50</f>
        <v>0.1</v>
      </c>
      <c r="AA51" s="140" t="n">
        <f aca="false">(P51*Z51)</f>
        <v>0</v>
      </c>
      <c r="AF51" s="922" t="n">
        <f aca="false">W51+Y51+AA51</f>
        <v>0</v>
      </c>
    </row>
    <row r="52" customFormat="false" ht="15.75" hidden="false" customHeight="true" outlineLevel="0" collapsed="false">
      <c r="B52" s="958" t="str">
        <f aca="false">B51</f>
        <v>novo</v>
      </c>
      <c r="C52" s="915" t="str">
        <f aca="false">$A$3</f>
        <v>bsb</v>
      </c>
      <c r="D52" s="916"/>
      <c r="E52" s="916"/>
      <c r="F52" s="916"/>
      <c r="G52" s="916"/>
      <c r="H52" s="916"/>
      <c r="I52" s="916"/>
      <c r="J52" s="917"/>
      <c r="K52" s="917"/>
      <c r="L52" s="916"/>
      <c r="M52" s="135" t="n">
        <f aca="false">IF(J52=0,0,(K52-J52)+1)</f>
        <v>0</v>
      </c>
      <c r="N52" s="918" t="s">
        <v>154</v>
      </c>
      <c r="O52" s="919" t="n">
        <v>0</v>
      </c>
      <c r="P52" s="136" t="n">
        <f aca="false">ROUNDUP(((R52/U52)),0)</f>
        <v>0</v>
      </c>
      <c r="Q52" s="136" t="n">
        <f aca="false">P52*L52*M52</f>
        <v>0</v>
      </c>
      <c r="R52" s="137" t="n">
        <f aca="false">T52-(T52*O52)</f>
        <v>0</v>
      </c>
      <c r="S52" s="138" t="n">
        <f aca="false">R52*L52*M52</f>
        <v>0</v>
      </c>
      <c r="T52" s="920"/>
      <c r="U52" s="921" t="n">
        <v>0.9</v>
      </c>
      <c r="V52" s="139" t="n">
        <f aca="false">V51</f>
        <v>0.1</v>
      </c>
      <c r="W52" s="140" t="n">
        <f aca="false">(P52*V52)</f>
        <v>0</v>
      </c>
      <c r="X52" s="141" t="n">
        <f aca="false">X51</f>
        <v>0.1</v>
      </c>
      <c r="Y52" s="142" t="n">
        <f aca="false">(P52*X52)</f>
        <v>0</v>
      </c>
      <c r="Z52" s="143" t="n">
        <f aca="false">Z51</f>
        <v>0.1</v>
      </c>
      <c r="AA52" s="140" t="n">
        <f aca="false">(P52*Z52)</f>
        <v>0</v>
      </c>
      <c r="AF52" s="922" t="n">
        <f aca="false">W52+Y52+AA52</f>
        <v>0</v>
      </c>
    </row>
    <row r="53" customFormat="false" ht="15.75" hidden="false" customHeight="true" outlineLevel="0" collapsed="false">
      <c r="B53" s="958" t="str">
        <f aca="false">B52</f>
        <v>novo</v>
      </c>
      <c r="C53" s="915" t="str">
        <f aca="false">$A$3</f>
        <v>bsb</v>
      </c>
      <c r="D53" s="951"/>
      <c r="E53" s="951"/>
      <c r="F53" s="951"/>
      <c r="G53" s="951"/>
      <c r="H53" s="951"/>
      <c r="I53" s="134"/>
      <c r="J53" s="952"/>
      <c r="K53" s="952"/>
      <c r="L53" s="134"/>
      <c r="M53" s="135" t="n">
        <f aca="false">IF(J53=0,0,(K53-J53)+1)</f>
        <v>0</v>
      </c>
      <c r="N53" s="918" t="s">
        <v>154</v>
      </c>
      <c r="O53" s="919" t="n">
        <v>0</v>
      </c>
      <c r="P53" s="136" t="n">
        <f aca="false">ROUNDUP(((R53/U53)),0)</f>
        <v>0</v>
      </c>
      <c r="Q53" s="136" t="n">
        <f aca="false">P53*L53*M53</f>
        <v>0</v>
      </c>
      <c r="R53" s="137" t="n">
        <f aca="false">T53-(T53*O53)</f>
        <v>0</v>
      </c>
      <c r="S53" s="138" t="n">
        <f aca="false">R53*L53*M53</f>
        <v>0</v>
      </c>
      <c r="T53" s="920"/>
      <c r="U53" s="921" t="n">
        <v>0.9</v>
      </c>
      <c r="V53" s="139" t="n">
        <f aca="false">V52</f>
        <v>0.1</v>
      </c>
      <c r="W53" s="140" t="n">
        <f aca="false">(P53*V53)</f>
        <v>0</v>
      </c>
      <c r="X53" s="141" t="n">
        <f aca="false">X52</f>
        <v>0.1</v>
      </c>
      <c r="Y53" s="142" t="n">
        <f aca="false">(P53*X53)</f>
        <v>0</v>
      </c>
      <c r="Z53" s="143" t="n">
        <f aca="false">Z52</f>
        <v>0.1</v>
      </c>
      <c r="AA53" s="140" t="n">
        <f aca="false">(P53*Z53)</f>
        <v>0</v>
      </c>
      <c r="AF53" s="922" t="n">
        <f aca="false">W53+Y53+AA53</f>
        <v>0</v>
      </c>
    </row>
    <row r="54" customFormat="false" ht="15.75" hidden="false" customHeight="true" outlineLevel="0" collapsed="false">
      <c r="B54" s="958" t="str">
        <f aca="false">B53</f>
        <v>novo</v>
      </c>
      <c r="C54" s="915" t="str">
        <f aca="false">$A$3</f>
        <v>bsb</v>
      </c>
      <c r="D54" s="916"/>
      <c r="E54" s="916"/>
      <c r="F54" s="916"/>
      <c r="G54" s="916"/>
      <c r="H54" s="916"/>
      <c r="I54" s="916"/>
      <c r="J54" s="917"/>
      <c r="K54" s="917"/>
      <c r="L54" s="916"/>
      <c r="M54" s="135" t="n">
        <f aca="false">IF(J54=0,0,(K54-J54)+1)</f>
        <v>0</v>
      </c>
      <c r="N54" s="918" t="s">
        <v>154</v>
      </c>
      <c r="O54" s="919" t="n">
        <v>0</v>
      </c>
      <c r="P54" s="136" t="n">
        <f aca="false">ROUNDUP(((R54/U54)),0)</f>
        <v>0</v>
      </c>
      <c r="Q54" s="136" t="n">
        <f aca="false">P54*L54*M54</f>
        <v>0</v>
      </c>
      <c r="R54" s="137" t="n">
        <f aca="false">T54-(T54*O54)</f>
        <v>0</v>
      </c>
      <c r="S54" s="138" t="n">
        <f aca="false">R54*L54*M54</f>
        <v>0</v>
      </c>
      <c r="T54" s="920"/>
      <c r="U54" s="921" t="n">
        <v>0.9</v>
      </c>
      <c r="V54" s="139" t="n">
        <f aca="false">V53</f>
        <v>0.1</v>
      </c>
      <c r="W54" s="140" t="n">
        <f aca="false">(P54*V54)</f>
        <v>0</v>
      </c>
      <c r="X54" s="141" t="n">
        <f aca="false">X53</f>
        <v>0.1</v>
      </c>
      <c r="Y54" s="142" t="n">
        <f aca="false">(P54*X54)</f>
        <v>0</v>
      </c>
      <c r="Z54" s="143" t="n">
        <f aca="false">Z53</f>
        <v>0.1</v>
      </c>
      <c r="AA54" s="140" t="n">
        <f aca="false">(P54*Z54)</f>
        <v>0</v>
      </c>
      <c r="AF54" s="922" t="n">
        <f aca="false">W54+Y54+AA54</f>
        <v>0</v>
      </c>
    </row>
    <row r="55" customFormat="false" ht="15.75" hidden="false" customHeight="true" outlineLevel="0" collapsed="false">
      <c r="B55" s="924"/>
      <c r="C55" s="924"/>
      <c r="D55" s="924"/>
      <c r="E55" s="924"/>
      <c r="F55" s="924"/>
      <c r="G55" s="924"/>
      <c r="H55" s="924"/>
      <c r="I55" s="924"/>
      <c r="J55" s="924"/>
      <c r="K55" s="925" t="s">
        <v>326</v>
      </c>
      <c r="L55" s="926" t="n">
        <f aca="false">SUM(L39:L54)</f>
        <v>0</v>
      </c>
      <c r="M55" s="926" t="n">
        <f aca="false">SUM(M39:M54)</f>
        <v>0</v>
      </c>
      <c r="N55" s="927"/>
      <c r="O55" s="928"/>
      <c r="P55" s="929" t="s">
        <v>199</v>
      </c>
      <c r="Q55" s="930" t="n">
        <f aca="false">SUM(Q36:Q54)</f>
        <v>0</v>
      </c>
      <c r="R55" s="931" t="s">
        <v>98</v>
      </c>
      <c r="S55" s="932" t="n">
        <f aca="false">SUM(S36:S54)</f>
        <v>0</v>
      </c>
      <c r="T55" s="933" t="s">
        <v>327</v>
      </c>
      <c r="U55" s="934" t="str">
        <f aca="false">IFERROR(1-(S55/Q55),"")</f>
        <v/>
      </c>
      <c r="V55" s="935" t="s">
        <v>139</v>
      </c>
      <c r="W55" s="935" t="s">
        <v>140</v>
      </c>
      <c r="X55" s="935" t="s">
        <v>141</v>
      </c>
      <c r="Y55" s="935" t="s">
        <v>142</v>
      </c>
      <c r="Z55" s="935" t="s">
        <v>143</v>
      </c>
      <c r="AA55" s="935" t="s">
        <v>144</v>
      </c>
      <c r="AF55" s="922"/>
    </row>
    <row r="56" customFormat="false" ht="15" hidden="false" customHeight="true" outlineLevel="0" collapsed="false">
      <c r="B56" s="936" t="s">
        <v>328</v>
      </c>
      <c r="C56" s="959"/>
      <c r="D56" s="959"/>
      <c r="E56" s="959"/>
      <c r="F56" s="959"/>
      <c r="G56" s="959"/>
      <c r="H56" s="959"/>
      <c r="I56" s="959"/>
      <c r="J56" s="959"/>
      <c r="K56" s="959"/>
      <c r="L56" s="959"/>
      <c r="M56" s="959"/>
      <c r="N56" s="959"/>
      <c r="O56" s="959"/>
      <c r="P56" s="959"/>
      <c r="Q56" s="959"/>
      <c r="R56" s="959"/>
      <c r="S56" s="959"/>
      <c r="T56" s="959"/>
      <c r="U56" s="959"/>
      <c r="V56" s="938" t="e">
        <f aca="false"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939" t="n">
        <f aca="false">S55*V38</f>
        <v>0</v>
      </c>
      <c r="X56" s="938" t="e">
        <f aca="false"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939" t="n">
        <f aca="false">S55*X38</f>
        <v>0</v>
      </c>
      <c r="Z56" s="938" t="e">
        <f aca="false"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939" t="n">
        <f aca="false">S55*Z38</f>
        <v>0</v>
      </c>
      <c r="AF56" s="922"/>
    </row>
    <row r="57" customFormat="false" ht="15" hidden="false" customHeight="true" outlineLevel="0" collapsed="false">
      <c r="B57" s="936" t="s">
        <v>330</v>
      </c>
      <c r="C57" s="959"/>
      <c r="D57" s="959"/>
      <c r="E57" s="959"/>
      <c r="F57" s="959"/>
      <c r="G57" s="959"/>
      <c r="H57" s="959"/>
      <c r="I57" s="959"/>
      <c r="J57" s="959"/>
      <c r="K57" s="959"/>
      <c r="L57" s="959"/>
      <c r="M57" s="959"/>
      <c r="N57" s="959"/>
      <c r="O57" s="959"/>
      <c r="P57" s="959"/>
      <c r="Q57" s="959"/>
      <c r="R57" s="959"/>
      <c r="S57" s="959"/>
      <c r="T57" s="959"/>
      <c r="U57" s="959"/>
      <c r="V57" s="938"/>
      <c r="W57" s="939"/>
      <c r="X57" s="938"/>
      <c r="Y57" s="939"/>
      <c r="Z57" s="938"/>
      <c r="AA57" s="939"/>
      <c r="AF57" s="922"/>
    </row>
    <row r="58" customFormat="false" ht="15" hidden="false" customHeight="true" outlineLevel="0" collapsed="false">
      <c r="B58" s="940"/>
      <c r="C58" s="941"/>
      <c r="D58" s="942"/>
      <c r="E58" s="942"/>
      <c r="F58" s="942"/>
      <c r="G58" s="942"/>
      <c r="H58" s="942"/>
      <c r="I58" s="942"/>
      <c r="J58" s="942"/>
      <c r="K58" s="942"/>
      <c r="L58" s="942"/>
      <c r="M58" s="942"/>
      <c r="N58" s="942"/>
      <c r="O58" s="942"/>
      <c r="P58" s="942"/>
      <c r="Q58" s="942"/>
      <c r="R58" s="942"/>
      <c r="S58" s="942"/>
      <c r="T58" s="942"/>
      <c r="U58" s="942"/>
      <c r="V58" s="943" t="s">
        <v>332</v>
      </c>
      <c r="W58" s="938" t="e">
        <f aca="false">Q55+V56+X56+Z56</f>
        <v>#REF!</v>
      </c>
      <c r="X58" s="938"/>
      <c r="Y58" s="944" t="s">
        <v>333</v>
      </c>
      <c r="Z58" s="939" t="n">
        <f aca="false">S55+W56+Y56+AA56</f>
        <v>0</v>
      </c>
      <c r="AA58" s="939"/>
      <c r="AF58" s="922"/>
    </row>
    <row r="59" customFormat="false" ht="6.75" hidden="false" customHeight="true" outlineLevel="0" collapsed="false">
      <c r="B59" s="945"/>
      <c r="C59" s="945"/>
      <c r="D59" s="945"/>
      <c r="E59" s="945"/>
      <c r="F59" s="945"/>
      <c r="G59" s="945"/>
      <c r="H59" s="945"/>
      <c r="I59" s="945"/>
      <c r="J59" s="945"/>
      <c r="K59" s="945"/>
      <c r="L59" s="945"/>
      <c r="M59" s="945"/>
      <c r="N59" s="945"/>
      <c r="O59" s="946"/>
      <c r="P59" s="945"/>
      <c r="Q59" s="945"/>
      <c r="R59" s="945"/>
      <c r="S59" s="945"/>
      <c r="T59" s="945"/>
      <c r="U59" s="945"/>
      <c r="V59" s="947"/>
      <c r="W59" s="960"/>
      <c r="X59" s="960"/>
      <c r="Y59" s="960"/>
      <c r="Z59" s="948"/>
      <c r="AA59" s="945"/>
      <c r="AF59" s="922"/>
    </row>
    <row r="60" customFormat="false" ht="14.25" hidden="false" customHeight="true" outlineLevel="0" collapsed="false">
      <c r="A60" s="961"/>
      <c r="B60" s="961"/>
      <c r="C60" s="961"/>
      <c r="D60" s="961"/>
      <c r="E60" s="961"/>
      <c r="F60" s="961"/>
      <c r="G60" s="961"/>
      <c r="H60" s="961"/>
      <c r="I60" s="961"/>
      <c r="J60" s="961"/>
      <c r="K60" s="961"/>
      <c r="L60" s="962"/>
      <c r="M60" s="961"/>
      <c r="N60" s="961"/>
      <c r="O60" s="963"/>
      <c r="P60" s="961"/>
      <c r="Q60" s="961"/>
      <c r="R60" s="961"/>
      <c r="S60" s="961"/>
      <c r="T60" s="961"/>
      <c r="U60" s="961"/>
      <c r="V60" s="964"/>
      <c r="W60" s="965"/>
      <c r="X60" s="966"/>
      <c r="Y60" s="966"/>
      <c r="Z60" s="967"/>
      <c r="AA60" s="968"/>
      <c r="AB60" s="961"/>
      <c r="AF60" s="922"/>
    </row>
    <row r="61" customFormat="false" ht="12.75" hidden="false" customHeight="true" outlineLevel="0" collapsed="false"/>
    <row r="62" customFormat="false" ht="36.75" hidden="false" customHeight="true" outlineLevel="0" collapsed="false">
      <c r="B62" s="969" t="str">
        <f aca="false">IF(B4=0,"",B4)</f>
        <v>outro</v>
      </c>
      <c r="C62" s="969"/>
      <c r="D62" s="969"/>
      <c r="E62" s="969"/>
      <c r="F62" s="969"/>
      <c r="G62" s="969"/>
      <c r="H62" s="969"/>
      <c r="I62" s="969"/>
      <c r="J62" s="969"/>
      <c r="K62" s="969"/>
      <c r="L62" s="969"/>
      <c r="M62" s="969"/>
      <c r="N62" s="969"/>
      <c r="O62" s="969"/>
      <c r="P62" s="969"/>
      <c r="Q62" s="969"/>
      <c r="R62" s="969"/>
      <c r="S62" s="969"/>
      <c r="T62" s="969"/>
      <c r="U62" s="969"/>
      <c r="V62" s="969"/>
      <c r="W62" s="969"/>
      <c r="X62" s="969"/>
      <c r="Y62" s="969"/>
      <c r="Z62" s="969"/>
      <c r="AA62" s="969"/>
    </row>
    <row r="63" customFormat="false" ht="15.75" hidden="false" customHeight="true" outlineLevel="0" collapsed="false">
      <c r="B63" s="123" t="s">
        <v>89</v>
      </c>
      <c r="C63" s="123" t="s">
        <v>90</v>
      </c>
      <c r="D63" s="123" t="s">
        <v>60</v>
      </c>
      <c r="E63" s="123" t="s">
        <v>91</v>
      </c>
      <c r="F63" s="420" t="s">
        <v>323</v>
      </c>
      <c r="G63" s="123" t="s">
        <v>297</v>
      </c>
      <c r="H63" s="912" t="s">
        <v>324</v>
      </c>
      <c r="I63" s="912" t="s">
        <v>233</v>
      </c>
      <c r="J63" s="912" t="s">
        <v>168</v>
      </c>
      <c r="K63" s="912" t="s">
        <v>169</v>
      </c>
      <c r="L63" s="124" t="s">
        <v>92</v>
      </c>
      <c r="M63" s="124" t="s">
        <v>93</v>
      </c>
      <c r="N63" s="422" t="s">
        <v>115</v>
      </c>
      <c r="O63" s="422"/>
      <c r="P63" s="125" t="s">
        <v>61</v>
      </c>
      <c r="Q63" s="125"/>
      <c r="R63" s="126" t="s">
        <v>94</v>
      </c>
      <c r="S63" s="126"/>
      <c r="T63" s="123" t="s">
        <v>325</v>
      </c>
      <c r="U63" s="123" t="s">
        <v>78</v>
      </c>
      <c r="V63" s="970" t="s">
        <v>95</v>
      </c>
      <c r="W63" s="970"/>
      <c r="X63" s="970"/>
      <c r="Y63" s="970"/>
      <c r="Z63" s="970"/>
      <c r="AA63" s="970"/>
      <c r="AB63" s="950" t="s">
        <v>119</v>
      </c>
      <c r="AC63" s="961"/>
      <c r="AF63" s="922"/>
    </row>
    <row r="64" customFormat="false" ht="15.75" hidden="false" customHeight="true" outlineLevel="0" collapsed="false">
      <c r="B64" s="123"/>
      <c r="C64" s="123"/>
      <c r="D64" s="123"/>
      <c r="E64" s="123"/>
      <c r="F64" s="420"/>
      <c r="G64" s="123"/>
      <c r="H64" s="912"/>
      <c r="I64" s="912"/>
      <c r="J64" s="912"/>
      <c r="K64" s="912"/>
      <c r="L64" s="124"/>
      <c r="M64" s="124"/>
      <c r="N64" s="422"/>
      <c r="O64" s="422"/>
      <c r="P64" s="129" t="s">
        <v>96</v>
      </c>
      <c r="Q64" s="129" t="s">
        <v>97</v>
      </c>
      <c r="R64" s="129" t="s">
        <v>98</v>
      </c>
      <c r="S64" s="129" t="s">
        <v>97</v>
      </c>
      <c r="T64" s="123"/>
      <c r="U64" s="123"/>
      <c r="V64" s="130" t="n">
        <v>0.1</v>
      </c>
      <c r="W64" s="131" t="s">
        <v>72</v>
      </c>
      <c r="X64" s="130" t="n">
        <v>0.1</v>
      </c>
      <c r="Y64" s="131" t="s">
        <v>99</v>
      </c>
      <c r="Z64" s="130" t="n">
        <v>0.1</v>
      </c>
      <c r="AA64" s="131" t="s">
        <v>74</v>
      </c>
      <c r="AC64" s="971"/>
      <c r="AF64" s="922"/>
    </row>
    <row r="65" customFormat="false" ht="15.75" hidden="false" customHeight="true" outlineLevel="0" collapsed="false">
      <c r="B65" s="145" t="str">
        <f aca="false">B62</f>
        <v>outro</v>
      </c>
      <c r="C65" s="133" t="str">
        <f aca="false">$A$4</f>
        <v>bsb</v>
      </c>
      <c r="D65" s="972"/>
      <c r="E65" s="951"/>
      <c r="F65" s="951"/>
      <c r="G65" s="951"/>
      <c r="H65" s="951"/>
      <c r="I65" s="134"/>
      <c r="J65" s="952"/>
      <c r="K65" s="952"/>
      <c r="L65" s="134"/>
      <c r="M65" s="135" t="n">
        <f aca="false">IF(J65=0,0,(K65-J65)+1)</f>
        <v>0</v>
      </c>
      <c r="N65" s="918" t="s">
        <v>154</v>
      </c>
      <c r="O65" s="919" t="n">
        <v>0</v>
      </c>
      <c r="P65" s="136" t="n">
        <f aca="false">ROUNDUP(((R65/U65)),0)</f>
        <v>0</v>
      </c>
      <c r="Q65" s="136" t="n">
        <f aca="false">P65*L65*M65</f>
        <v>0</v>
      </c>
      <c r="R65" s="137" t="n">
        <f aca="false">T65-(T65*O65)</f>
        <v>0</v>
      </c>
      <c r="S65" s="138" t="n">
        <f aca="false">R65*L65*M65</f>
        <v>0</v>
      </c>
      <c r="T65" s="920"/>
      <c r="U65" s="921" t="n">
        <v>0.8</v>
      </c>
      <c r="V65" s="139" t="n">
        <f aca="false">V64</f>
        <v>0.1</v>
      </c>
      <c r="W65" s="140" t="n">
        <f aca="false">(P65*V65)</f>
        <v>0</v>
      </c>
      <c r="X65" s="141" t="n">
        <f aca="false">X64</f>
        <v>0.1</v>
      </c>
      <c r="Y65" s="142" t="n">
        <f aca="false">(P65*X65)</f>
        <v>0</v>
      </c>
      <c r="Z65" s="143" t="n">
        <f aca="false">Z64</f>
        <v>0.1</v>
      </c>
      <c r="AA65" s="140" t="n">
        <f aca="false">(P65*Z65)</f>
        <v>0</v>
      </c>
      <c r="AB65" s="310" t="s">
        <v>129</v>
      </c>
      <c r="AC65" s="961"/>
      <c r="AD65" s="922" t="e">
        <f aca="false">SUM(#REF!,#REF!,#REF!)</f>
        <v>#REF!</v>
      </c>
      <c r="AF65" s="922" t="n">
        <f aca="false">W65+Y65+AA65</f>
        <v>0</v>
      </c>
    </row>
    <row r="66" customFormat="false" ht="15.75" hidden="false" customHeight="true" outlineLevel="0" collapsed="false">
      <c r="B66" s="953" t="str">
        <f aca="false">B65</f>
        <v>outro</v>
      </c>
      <c r="C66" s="954" t="str">
        <f aca="false">$A$4</f>
        <v>bsb</v>
      </c>
      <c r="D66" s="973"/>
      <c r="E66" s="916"/>
      <c r="F66" s="916"/>
      <c r="G66" s="916"/>
      <c r="H66" s="916"/>
      <c r="I66" s="916"/>
      <c r="J66" s="917"/>
      <c r="K66" s="917"/>
      <c r="L66" s="916"/>
      <c r="M66" s="135" t="n">
        <f aca="false">IF(J66=0,0,(K66-J66)+1)</f>
        <v>0</v>
      </c>
      <c r="N66" s="918" t="s">
        <v>154</v>
      </c>
      <c r="O66" s="919" t="n">
        <v>0</v>
      </c>
      <c r="P66" s="136" t="n">
        <f aca="false">ROUNDUP(((R66/U66)),0)</f>
        <v>0</v>
      </c>
      <c r="Q66" s="136" t="n">
        <f aca="false">P66*L66*M66</f>
        <v>0</v>
      </c>
      <c r="R66" s="137" t="n">
        <f aca="false">T66-(T66*O66)</f>
        <v>0</v>
      </c>
      <c r="S66" s="138" t="n">
        <f aca="false">R66*L66*M66</f>
        <v>0</v>
      </c>
      <c r="T66" s="920"/>
      <c r="U66" s="921" t="n">
        <v>0.8</v>
      </c>
      <c r="V66" s="139" t="n">
        <f aca="false">V65</f>
        <v>0.1</v>
      </c>
      <c r="W66" s="140" t="n">
        <f aca="false">(P66*V66)</f>
        <v>0</v>
      </c>
      <c r="X66" s="141" t="n">
        <f aca="false">X65</f>
        <v>0.1</v>
      </c>
      <c r="Y66" s="142" t="n">
        <f aca="false">(P66*X66)</f>
        <v>0</v>
      </c>
      <c r="Z66" s="143" t="n">
        <f aca="false">Z65</f>
        <v>0.1</v>
      </c>
      <c r="AA66" s="140" t="n">
        <f aca="false">(P66*Z66)</f>
        <v>0</v>
      </c>
      <c r="AB66" s="262" t="s">
        <v>152</v>
      </c>
      <c r="AC66" s="961"/>
      <c r="AD66" s="922" t="e">
        <f aca="false">SUM(#REF!,#REF!,#REF!)</f>
        <v>#REF!</v>
      </c>
      <c r="AF66" s="922" t="n">
        <f aca="false">W66+Y66+AA66</f>
        <v>0</v>
      </c>
    </row>
    <row r="67" customFormat="false" ht="15.75" hidden="false" customHeight="true" outlineLevel="0" collapsed="false">
      <c r="B67" s="953" t="str">
        <f aca="false">B66</f>
        <v>outro</v>
      </c>
      <c r="C67" s="954" t="str">
        <f aca="false">$A$4</f>
        <v>bsb</v>
      </c>
      <c r="D67" s="972"/>
      <c r="E67" s="951"/>
      <c r="F67" s="951"/>
      <c r="G67" s="951"/>
      <c r="H67" s="951"/>
      <c r="I67" s="134"/>
      <c r="J67" s="952"/>
      <c r="K67" s="952"/>
      <c r="L67" s="134"/>
      <c r="M67" s="135" t="n">
        <f aca="false">IF(J67=0,0,(K67-J67)+1)</f>
        <v>0</v>
      </c>
      <c r="N67" s="918" t="s">
        <v>154</v>
      </c>
      <c r="O67" s="919" t="n">
        <v>0</v>
      </c>
      <c r="P67" s="136" t="n">
        <f aca="false">ROUNDUP(((R67/U67)),0)</f>
        <v>0</v>
      </c>
      <c r="Q67" s="136" t="n">
        <f aca="false">P67*L67*M67</f>
        <v>0</v>
      </c>
      <c r="R67" s="137" t="n">
        <f aca="false">T67-(T67*O67)</f>
        <v>0</v>
      </c>
      <c r="S67" s="138" t="n">
        <f aca="false">R67*L67*M67</f>
        <v>0</v>
      </c>
      <c r="T67" s="920"/>
      <c r="U67" s="921" t="n">
        <v>0.8</v>
      </c>
      <c r="V67" s="139" t="n">
        <f aca="false">V66</f>
        <v>0.1</v>
      </c>
      <c r="W67" s="140" t="n">
        <f aca="false">(P67*V67)</f>
        <v>0</v>
      </c>
      <c r="X67" s="141" t="n">
        <f aca="false">X66</f>
        <v>0.1</v>
      </c>
      <c r="Y67" s="142" t="n">
        <f aca="false">(P67*X67)</f>
        <v>0</v>
      </c>
      <c r="Z67" s="143" t="n">
        <f aca="false">Z66</f>
        <v>0.1</v>
      </c>
      <c r="AA67" s="140" t="n">
        <f aca="false">(P67*Z67)</f>
        <v>0</v>
      </c>
      <c r="AB67" s="974"/>
      <c r="AC67" s="961"/>
      <c r="AD67" s="922" t="e">
        <f aca="false">SUM(#REF!,#REF!,#REF!)</f>
        <v>#REF!</v>
      </c>
      <c r="AF67" s="922" t="n">
        <f aca="false">W67+Y67+AA67</f>
        <v>0</v>
      </c>
    </row>
    <row r="68" customFormat="false" ht="15.75" hidden="false" customHeight="true" outlineLevel="0" collapsed="false">
      <c r="B68" s="953" t="str">
        <f aca="false">B67</f>
        <v>outro</v>
      </c>
      <c r="C68" s="954" t="str">
        <f aca="false">$A$4</f>
        <v>bsb</v>
      </c>
      <c r="D68" s="973"/>
      <c r="E68" s="916"/>
      <c r="F68" s="916"/>
      <c r="G68" s="916"/>
      <c r="H68" s="916"/>
      <c r="I68" s="916"/>
      <c r="J68" s="917"/>
      <c r="K68" s="917"/>
      <c r="L68" s="916"/>
      <c r="M68" s="135" t="n">
        <f aca="false">IF(J68=0,0,(K68-J68)+1)</f>
        <v>0</v>
      </c>
      <c r="N68" s="918" t="s">
        <v>154</v>
      </c>
      <c r="O68" s="919" t="n">
        <v>0</v>
      </c>
      <c r="P68" s="136" t="n">
        <f aca="false">ROUNDUP(((R68/U68)),0)</f>
        <v>0</v>
      </c>
      <c r="Q68" s="136" t="n">
        <f aca="false">P68*L68*M68</f>
        <v>0</v>
      </c>
      <c r="R68" s="137" t="n">
        <f aca="false">T68-(T68*O68)</f>
        <v>0</v>
      </c>
      <c r="S68" s="138" t="n">
        <f aca="false">R68*L68*M68</f>
        <v>0</v>
      </c>
      <c r="T68" s="920"/>
      <c r="U68" s="921" t="n">
        <v>0.8</v>
      </c>
      <c r="V68" s="139" t="n">
        <f aca="false">V67</f>
        <v>0.1</v>
      </c>
      <c r="W68" s="140" t="n">
        <f aca="false">(P68*V68)</f>
        <v>0</v>
      </c>
      <c r="X68" s="141" t="n">
        <f aca="false">X67</f>
        <v>0.1</v>
      </c>
      <c r="Y68" s="142" t="n">
        <f aca="false">(P68*X68)</f>
        <v>0</v>
      </c>
      <c r="Z68" s="143" t="n">
        <f aca="false">Z67</f>
        <v>0.1</v>
      </c>
      <c r="AA68" s="140" t="n">
        <f aca="false">(P68*Z68)</f>
        <v>0</v>
      </c>
      <c r="AB68" s="264" t="s">
        <v>132</v>
      </c>
      <c r="AC68" s="961"/>
      <c r="AD68" s="922" t="e">
        <f aca="false">SUM(#REF!,#REF!,#REF!)</f>
        <v>#REF!</v>
      </c>
      <c r="AF68" s="922" t="n">
        <f aca="false">W68+Y68+AA68</f>
        <v>0</v>
      </c>
    </row>
    <row r="69" customFormat="false" ht="15.75" hidden="false" customHeight="true" outlineLevel="0" collapsed="false">
      <c r="B69" s="953" t="str">
        <f aca="false">B68</f>
        <v>outro</v>
      </c>
      <c r="C69" s="954" t="str">
        <f aca="false">$A$4</f>
        <v>bsb</v>
      </c>
      <c r="D69" s="972"/>
      <c r="E69" s="951"/>
      <c r="F69" s="951"/>
      <c r="G69" s="951"/>
      <c r="H69" s="951"/>
      <c r="I69" s="955"/>
      <c r="J69" s="952"/>
      <c r="K69" s="952"/>
      <c r="L69" s="134"/>
      <c r="M69" s="135" t="n">
        <f aca="false">IF(J69=0,0,(K69-J69)+1)</f>
        <v>0</v>
      </c>
      <c r="N69" s="918" t="s">
        <v>154</v>
      </c>
      <c r="O69" s="919" t="n">
        <v>0</v>
      </c>
      <c r="P69" s="136" t="n">
        <f aca="false">ROUNDUP(((R69/U69)),0)</f>
        <v>0</v>
      </c>
      <c r="Q69" s="136" t="n">
        <f aca="false">P69*L69*M69</f>
        <v>0</v>
      </c>
      <c r="R69" s="137" t="n">
        <f aca="false">T69-(T69*O69)</f>
        <v>0</v>
      </c>
      <c r="S69" s="138" t="n">
        <f aca="false">R69*L69*M69</f>
        <v>0</v>
      </c>
      <c r="T69" s="920"/>
      <c r="U69" s="921" t="n">
        <v>0.8</v>
      </c>
      <c r="V69" s="139" t="n">
        <f aca="false">V68</f>
        <v>0.1</v>
      </c>
      <c r="W69" s="140" t="n">
        <f aca="false">(P69*V69)</f>
        <v>0</v>
      </c>
      <c r="X69" s="141" t="n">
        <f aca="false">X68</f>
        <v>0.1</v>
      </c>
      <c r="Y69" s="142" t="n">
        <f aca="false">(P69*X69)</f>
        <v>0</v>
      </c>
      <c r="Z69" s="143" t="n">
        <f aca="false">Z68</f>
        <v>0.1</v>
      </c>
      <c r="AA69" s="140" t="n">
        <f aca="false">(P69*Z69)</f>
        <v>0</v>
      </c>
      <c r="AB69" s="265" t="s">
        <v>133</v>
      </c>
      <c r="AC69" s="961"/>
      <c r="AD69" s="922" t="e">
        <f aca="false">SUM(#REF!,#REF!,#REF!)</f>
        <v>#REF!</v>
      </c>
      <c r="AF69" s="922" t="n">
        <f aca="false">W69+Y69+AA69</f>
        <v>0</v>
      </c>
    </row>
    <row r="70" customFormat="false" ht="15.75" hidden="false" customHeight="true" outlineLevel="0" collapsed="false">
      <c r="B70" s="953" t="str">
        <f aca="false">B69</f>
        <v>outro</v>
      </c>
      <c r="C70" s="954" t="str">
        <f aca="false">$A$4</f>
        <v>bsb</v>
      </c>
      <c r="D70" s="973"/>
      <c r="E70" s="916"/>
      <c r="F70" s="916"/>
      <c r="G70" s="916"/>
      <c r="H70" s="916"/>
      <c r="I70" s="923"/>
      <c r="J70" s="917"/>
      <c r="K70" s="917"/>
      <c r="L70" s="916"/>
      <c r="M70" s="135" t="n">
        <f aca="false">IF(J70=0,0,(K70-J70)+1)</f>
        <v>0</v>
      </c>
      <c r="N70" s="918" t="s">
        <v>154</v>
      </c>
      <c r="O70" s="919" t="n">
        <v>0</v>
      </c>
      <c r="P70" s="136" t="n">
        <f aca="false">ROUNDUP(((R70/U70)),0)</f>
        <v>0</v>
      </c>
      <c r="Q70" s="136" t="n">
        <f aca="false">P70*L70*M70</f>
        <v>0</v>
      </c>
      <c r="R70" s="137" t="n">
        <f aca="false">T70-(T70*O70)</f>
        <v>0</v>
      </c>
      <c r="S70" s="138" t="n">
        <f aca="false">R70*L70*M70</f>
        <v>0</v>
      </c>
      <c r="T70" s="920"/>
      <c r="U70" s="921" t="n">
        <v>0.8</v>
      </c>
      <c r="V70" s="139" t="n">
        <f aca="false">V69</f>
        <v>0.1</v>
      </c>
      <c r="W70" s="140" t="n">
        <f aca="false">(P70*V70)</f>
        <v>0</v>
      </c>
      <c r="X70" s="141" t="n">
        <f aca="false">X69</f>
        <v>0.1</v>
      </c>
      <c r="Y70" s="142" t="n">
        <f aca="false">(P70*X70)</f>
        <v>0</v>
      </c>
      <c r="Z70" s="143" t="n">
        <f aca="false">Z69</f>
        <v>0.1</v>
      </c>
      <c r="AA70" s="140" t="n">
        <f aca="false">(P70*Z70)</f>
        <v>0</v>
      </c>
      <c r="AC70" s="961"/>
      <c r="AD70" s="922" t="e">
        <f aca="false">SUM(#REF!,#REF!,#REF!)</f>
        <v>#REF!</v>
      </c>
      <c r="AF70" s="922" t="n">
        <f aca="false">W70+Y70+AA70</f>
        <v>0</v>
      </c>
    </row>
    <row r="71" customFormat="false" ht="15.75" hidden="false" customHeight="true" outlineLevel="0" collapsed="false">
      <c r="B71" s="953" t="str">
        <f aca="false">B70</f>
        <v>outro</v>
      </c>
      <c r="C71" s="954" t="str">
        <f aca="false">$A$4</f>
        <v>bsb</v>
      </c>
      <c r="D71" s="972"/>
      <c r="E71" s="951"/>
      <c r="F71" s="951"/>
      <c r="G71" s="951"/>
      <c r="H71" s="951"/>
      <c r="I71" s="955"/>
      <c r="J71" s="952"/>
      <c r="K71" s="952"/>
      <c r="L71" s="134"/>
      <c r="M71" s="135" t="n">
        <f aca="false">IF(J71=0,0,(K71-J71)+1)</f>
        <v>0</v>
      </c>
      <c r="N71" s="918" t="s">
        <v>154</v>
      </c>
      <c r="O71" s="919" t="n">
        <v>0</v>
      </c>
      <c r="P71" s="136" t="n">
        <f aca="false">ROUNDUP(((R71/U71)),0)</f>
        <v>0</v>
      </c>
      <c r="Q71" s="136" t="n">
        <f aca="false">P71*L71*M71</f>
        <v>0</v>
      </c>
      <c r="R71" s="137" t="n">
        <f aca="false">T71-(T71*O71)</f>
        <v>0</v>
      </c>
      <c r="S71" s="138" t="n">
        <f aca="false">R71*L71*M71</f>
        <v>0</v>
      </c>
      <c r="T71" s="920"/>
      <c r="U71" s="921" t="n">
        <v>0.8</v>
      </c>
      <c r="V71" s="139" t="n">
        <f aca="false">V70</f>
        <v>0.1</v>
      </c>
      <c r="W71" s="140" t="n">
        <f aca="false">(P71*V71)</f>
        <v>0</v>
      </c>
      <c r="X71" s="141" t="n">
        <f aca="false">X70</f>
        <v>0.1</v>
      </c>
      <c r="Y71" s="142" t="n">
        <f aca="false">(P71*X71)</f>
        <v>0</v>
      </c>
      <c r="Z71" s="143" t="n">
        <f aca="false">Z70</f>
        <v>0.1</v>
      </c>
      <c r="AA71" s="140" t="n">
        <f aca="false">(P71*Z71)</f>
        <v>0</v>
      </c>
      <c r="AB71" s="961"/>
      <c r="AC71" s="961"/>
      <c r="AD71" s="922" t="e">
        <f aca="false">SUM(#REF!,#REF!,#REF!)</f>
        <v>#REF!</v>
      </c>
      <c r="AF71" s="922" t="n">
        <f aca="false">W71+Y71+AA71</f>
        <v>0</v>
      </c>
    </row>
    <row r="72" customFormat="false" ht="15.75" hidden="false" customHeight="true" outlineLevel="0" collapsed="false">
      <c r="B72" s="953" t="str">
        <f aca="false">B71</f>
        <v>outro</v>
      </c>
      <c r="C72" s="954" t="str">
        <f aca="false">$A$4</f>
        <v>bsb</v>
      </c>
      <c r="D72" s="973"/>
      <c r="E72" s="916"/>
      <c r="F72" s="916"/>
      <c r="G72" s="916"/>
      <c r="H72" s="916"/>
      <c r="I72" s="923"/>
      <c r="J72" s="917"/>
      <c r="K72" s="917"/>
      <c r="L72" s="916"/>
      <c r="M72" s="135" t="n">
        <f aca="false">IF(J72=0,0,(K72-J72)+1)</f>
        <v>0</v>
      </c>
      <c r="N72" s="918" t="s">
        <v>154</v>
      </c>
      <c r="O72" s="919" t="n">
        <v>0</v>
      </c>
      <c r="P72" s="136" t="n">
        <f aca="false">ROUNDUP(((R72/U72)),0)</f>
        <v>0</v>
      </c>
      <c r="Q72" s="136" t="n">
        <f aca="false">P72*L72*M72</f>
        <v>0</v>
      </c>
      <c r="R72" s="137" t="n">
        <f aca="false">T72-(T72*O72)</f>
        <v>0</v>
      </c>
      <c r="S72" s="138" t="n">
        <f aca="false">R72*L72*M72</f>
        <v>0</v>
      </c>
      <c r="T72" s="920"/>
      <c r="U72" s="921" t="n">
        <v>0.8</v>
      </c>
      <c r="V72" s="139" t="n">
        <f aca="false">V71</f>
        <v>0.1</v>
      </c>
      <c r="W72" s="140" t="n">
        <f aca="false">(P72*V72)</f>
        <v>0</v>
      </c>
      <c r="X72" s="141" t="n">
        <f aca="false">X71</f>
        <v>0.1</v>
      </c>
      <c r="Y72" s="142" t="n">
        <f aca="false">(P72*X72)</f>
        <v>0</v>
      </c>
      <c r="Z72" s="143" t="n">
        <f aca="false">Z71</f>
        <v>0.1</v>
      </c>
      <c r="AA72" s="140" t="n">
        <f aca="false">(P72*Z72)</f>
        <v>0</v>
      </c>
      <c r="AB72" s="961"/>
      <c r="AC72" s="961"/>
      <c r="AD72" s="922" t="e">
        <f aca="false">SUM(#REF!,#REF!,#REF!)</f>
        <v>#REF!</v>
      </c>
      <c r="AF72" s="922" t="n">
        <f aca="false">W72+Y72+AA72</f>
        <v>0</v>
      </c>
    </row>
    <row r="73" customFormat="false" ht="15.75" hidden="false" customHeight="true" outlineLevel="0" collapsed="false">
      <c r="B73" s="953" t="str">
        <f aca="false">B72</f>
        <v>outro</v>
      </c>
      <c r="C73" s="954" t="str">
        <f aca="false">$A$4</f>
        <v>bsb</v>
      </c>
      <c r="D73" s="972"/>
      <c r="E73" s="951"/>
      <c r="F73" s="951"/>
      <c r="G73" s="951"/>
      <c r="H73" s="951"/>
      <c r="I73" s="955"/>
      <c r="J73" s="952"/>
      <c r="K73" s="952"/>
      <c r="L73" s="134"/>
      <c r="M73" s="135" t="n">
        <f aca="false">IF(J73=0,0,(K73-J73)+1)</f>
        <v>0</v>
      </c>
      <c r="N73" s="918" t="s">
        <v>154</v>
      </c>
      <c r="O73" s="919" t="n">
        <v>0</v>
      </c>
      <c r="P73" s="136" t="n">
        <f aca="false">ROUNDUP(((R73/U73)),0)</f>
        <v>0</v>
      </c>
      <c r="Q73" s="136" t="n">
        <f aca="false">P73*L73*M73</f>
        <v>0</v>
      </c>
      <c r="R73" s="137" t="n">
        <f aca="false">T73-(T73*O73)</f>
        <v>0</v>
      </c>
      <c r="S73" s="138" t="n">
        <f aca="false">R73*L73*M73</f>
        <v>0</v>
      </c>
      <c r="T73" s="920"/>
      <c r="U73" s="921" t="n">
        <v>0.8</v>
      </c>
      <c r="V73" s="139" t="n">
        <f aca="false">V72</f>
        <v>0.1</v>
      </c>
      <c r="W73" s="140" t="n">
        <f aca="false">(P73*V73)</f>
        <v>0</v>
      </c>
      <c r="X73" s="141" t="n">
        <f aca="false">X72</f>
        <v>0.1</v>
      </c>
      <c r="Y73" s="142" t="n">
        <f aca="false">(P73*X73)</f>
        <v>0</v>
      </c>
      <c r="Z73" s="143" t="n">
        <f aca="false">Z72</f>
        <v>0.1</v>
      </c>
      <c r="AA73" s="140" t="n">
        <f aca="false">(P73*Z73)</f>
        <v>0</v>
      </c>
      <c r="AB73" s="961"/>
      <c r="AC73" s="961"/>
      <c r="AD73" s="922" t="e">
        <f aca="false">SUM(#REF!,#REF!,#REF!)</f>
        <v>#REF!</v>
      </c>
      <c r="AF73" s="922" t="n">
        <f aca="false">W73+Y73+AA73</f>
        <v>0</v>
      </c>
    </row>
    <row r="74" customFormat="false" ht="15.75" hidden="false" customHeight="true" outlineLevel="0" collapsed="false">
      <c r="B74" s="956" t="str">
        <f aca="false">B73</f>
        <v>outro</v>
      </c>
      <c r="C74" s="957" t="str">
        <f aca="false">$A$4</f>
        <v>bsb</v>
      </c>
      <c r="D74" s="973"/>
      <c r="E74" s="916"/>
      <c r="F74" s="916"/>
      <c r="G74" s="916"/>
      <c r="H74" s="916"/>
      <c r="I74" s="923"/>
      <c r="J74" s="917"/>
      <c r="K74" s="917"/>
      <c r="L74" s="916"/>
      <c r="M74" s="135" t="n">
        <f aca="false">IF(J74=0,0,(K74-J74)+1)</f>
        <v>0</v>
      </c>
      <c r="N74" s="918" t="s">
        <v>154</v>
      </c>
      <c r="O74" s="919" t="n">
        <v>0</v>
      </c>
      <c r="P74" s="136" t="n">
        <f aca="false">ROUNDUP(((R74/U74)),0)</f>
        <v>0</v>
      </c>
      <c r="Q74" s="136" t="n">
        <f aca="false">P74*L74*M74</f>
        <v>0</v>
      </c>
      <c r="R74" s="137" t="n">
        <f aca="false">T74-(T74*O74)</f>
        <v>0</v>
      </c>
      <c r="S74" s="138" t="n">
        <f aca="false">R74*L74*M74</f>
        <v>0</v>
      </c>
      <c r="T74" s="920"/>
      <c r="U74" s="921" t="n">
        <v>0.8</v>
      </c>
      <c r="V74" s="139" t="n">
        <f aca="false">V73</f>
        <v>0.1</v>
      </c>
      <c r="W74" s="140" t="n">
        <f aca="false">(P74*V74)</f>
        <v>0</v>
      </c>
      <c r="X74" s="141" t="n">
        <f aca="false">X73</f>
        <v>0.1</v>
      </c>
      <c r="Y74" s="142" t="n">
        <f aca="false">(P74*X74)</f>
        <v>0</v>
      </c>
      <c r="Z74" s="143" t="n">
        <f aca="false">Z73</f>
        <v>0.1</v>
      </c>
      <c r="AA74" s="140" t="n">
        <f aca="false">(P74*Z74)</f>
        <v>0</v>
      </c>
      <c r="AB74" s="961"/>
      <c r="AC74" s="961"/>
      <c r="AD74" s="922" t="e">
        <f aca="false">SUM(#REF!,#REF!,#REF!)</f>
        <v>#REF!</v>
      </c>
      <c r="AF74" s="922" t="n">
        <f aca="false">W74+Y74+AA74</f>
        <v>0</v>
      </c>
    </row>
    <row r="75" customFormat="false" ht="15.75" hidden="false" customHeight="true" outlineLevel="0" collapsed="false">
      <c r="B75" s="975" t="str">
        <f aca="false">B74</f>
        <v>outro</v>
      </c>
      <c r="C75" s="976" t="str">
        <f aca="false">$A$4</f>
        <v>bsb</v>
      </c>
      <c r="D75" s="951"/>
      <c r="E75" s="951"/>
      <c r="F75" s="951"/>
      <c r="G75" s="951"/>
      <c r="H75" s="951"/>
      <c r="I75" s="134"/>
      <c r="J75" s="952"/>
      <c r="K75" s="952"/>
      <c r="L75" s="134"/>
      <c r="M75" s="135" t="n">
        <f aca="false">IF(J75=0,0,(K75-J75)+1)</f>
        <v>0</v>
      </c>
      <c r="N75" s="918" t="s">
        <v>154</v>
      </c>
      <c r="O75" s="919" t="n">
        <v>0</v>
      </c>
      <c r="P75" s="136" t="n">
        <f aca="false">ROUNDUP(((R75/U75)),0)</f>
        <v>0</v>
      </c>
      <c r="Q75" s="136" t="n">
        <f aca="false">P75*L75*M75</f>
        <v>0</v>
      </c>
      <c r="R75" s="137" t="n">
        <f aca="false">T75-(T75*O75)</f>
        <v>0</v>
      </c>
      <c r="S75" s="138" t="n">
        <f aca="false">R75*L75*M75</f>
        <v>0</v>
      </c>
      <c r="T75" s="920"/>
      <c r="U75" s="921" t="n">
        <v>0.8</v>
      </c>
      <c r="V75" s="139" t="n">
        <f aca="false">V74</f>
        <v>0.1</v>
      </c>
      <c r="W75" s="140" t="n">
        <f aca="false">(P75*V75)</f>
        <v>0</v>
      </c>
      <c r="X75" s="141" t="n">
        <f aca="false">X74</f>
        <v>0.1</v>
      </c>
      <c r="Y75" s="142" t="n">
        <f aca="false">(P75*X75)</f>
        <v>0</v>
      </c>
      <c r="Z75" s="143" t="n">
        <f aca="false">Z74</f>
        <v>0.1</v>
      </c>
      <c r="AA75" s="140" t="n">
        <f aca="false">(P75*Z75)</f>
        <v>0</v>
      </c>
      <c r="AB75" s="961"/>
      <c r="AC75" s="961"/>
      <c r="AD75" s="922" t="e">
        <f aca="false">SUM(#REF!,#REF!,#REF!)</f>
        <v>#REF!</v>
      </c>
      <c r="AF75" s="922" t="n">
        <f aca="false">W75+Y75+AA75</f>
        <v>0</v>
      </c>
    </row>
    <row r="76" customFormat="false" ht="15.75" hidden="false" customHeight="true" outlineLevel="0" collapsed="false">
      <c r="B76" s="958" t="str">
        <f aca="false">B75</f>
        <v>outro</v>
      </c>
      <c r="C76" s="135" t="str">
        <f aca="false">$A$4</f>
        <v>bsb</v>
      </c>
      <c r="D76" s="916"/>
      <c r="E76" s="916"/>
      <c r="F76" s="916"/>
      <c r="G76" s="916"/>
      <c r="H76" s="916"/>
      <c r="I76" s="916"/>
      <c r="J76" s="917"/>
      <c r="K76" s="917"/>
      <c r="L76" s="916"/>
      <c r="M76" s="135" t="n">
        <f aca="false">IF(J76=0,0,(K76-J76)+1)</f>
        <v>0</v>
      </c>
      <c r="N76" s="918" t="s">
        <v>154</v>
      </c>
      <c r="O76" s="919" t="n">
        <v>0</v>
      </c>
      <c r="P76" s="136" t="n">
        <f aca="false">ROUNDUP(((R76/U76)),0)</f>
        <v>0</v>
      </c>
      <c r="Q76" s="136" t="n">
        <f aca="false">P76*L76*M76</f>
        <v>0</v>
      </c>
      <c r="R76" s="137" t="n">
        <f aca="false">T76-(T76*O76)</f>
        <v>0</v>
      </c>
      <c r="S76" s="138" t="n">
        <f aca="false">R76*L76*M76</f>
        <v>0</v>
      </c>
      <c r="T76" s="920"/>
      <c r="U76" s="921" t="n">
        <v>0.8</v>
      </c>
      <c r="V76" s="139" t="n">
        <f aca="false">V75</f>
        <v>0.1</v>
      </c>
      <c r="W76" s="140" t="n">
        <f aca="false">(P76*V76)</f>
        <v>0</v>
      </c>
      <c r="X76" s="141" t="n">
        <f aca="false">X75</f>
        <v>0.1</v>
      </c>
      <c r="Y76" s="142" t="n">
        <f aca="false">(P76*X76)</f>
        <v>0</v>
      </c>
      <c r="Z76" s="143" t="n">
        <f aca="false">Z75</f>
        <v>0.1</v>
      </c>
      <c r="AA76" s="140" t="n">
        <f aca="false">(P76*Z76)</f>
        <v>0</v>
      </c>
      <c r="AB76" s="961"/>
      <c r="AC76" s="961"/>
      <c r="AD76" s="922" t="e">
        <f aca="false">SUM(#REF!,#REF!,#REF!)</f>
        <v>#REF!</v>
      </c>
      <c r="AF76" s="922" t="n">
        <f aca="false">W76+Y76+AA76</f>
        <v>0</v>
      </c>
    </row>
    <row r="77" customFormat="false" ht="15.75" hidden="false" customHeight="true" outlineLevel="0" collapsed="false">
      <c r="B77" s="958" t="str">
        <f aca="false">B76</f>
        <v>outro</v>
      </c>
      <c r="C77" s="135" t="str">
        <f aca="false">$A$4</f>
        <v>bsb</v>
      </c>
      <c r="D77" s="951"/>
      <c r="E77" s="951"/>
      <c r="F77" s="951"/>
      <c r="G77" s="951"/>
      <c r="H77" s="951"/>
      <c r="I77" s="134"/>
      <c r="J77" s="952"/>
      <c r="K77" s="952"/>
      <c r="L77" s="134"/>
      <c r="M77" s="135" t="n">
        <f aca="false">IF(J77=0,0,(K77-J77)+1)</f>
        <v>0</v>
      </c>
      <c r="N77" s="918" t="s">
        <v>154</v>
      </c>
      <c r="O77" s="919" t="n">
        <v>0</v>
      </c>
      <c r="P77" s="136" t="n">
        <f aca="false">ROUNDUP(((R77/U77)),0)</f>
        <v>0</v>
      </c>
      <c r="Q77" s="136" t="n">
        <f aca="false">P77*L77*M77</f>
        <v>0</v>
      </c>
      <c r="R77" s="137" t="n">
        <f aca="false">T77-(T77*O77)</f>
        <v>0</v>
      </c>
      <c r="S77" s="138" t="n">
        <f aca="false">R77*L77*M77</f>
        <v>0</v>
      </c>
      <c r="T77" s="920"/>
      <c r="U77" s="921" t="n">
        <v>0.8</v>
      </c>
      <c r="V77" s="139" t="n">
        <f aca="false">V76</f>
        <v>0.1</v>
      </c>
      <c r="W77" s="140" t="n">
        <f aca="false">(P77*V77)</f>
        <v>0</v>
      </c>
      <c r="X77" s="141" t="n">
        <f aca="false">X76</f>
        <v>0.1</v>
      </c>
      <c r="Y77" s="142" t="n">
        <f aca="false">(P77*X77)</f>
        <v>0</v>
      </c>
      <c r="Z77" s="143" t="n">
        <f aca="false">Z76</f>
        <v>0.1</v>
      </c>
      <c r="AA77" s="140" t="n">
        <f aca="false">(P77*Z77)</f>
        <v>0</v>
      </c>
      <c r="AB77" s="961"/>
      <c r="AC77" s="961"/>
      <c r="AD77" s="922" t="e">
        <f aca="false">SUM(#REF!,#REF!,#REF!)</f>
        <v>#REF!</v>
      </c>
      <c r="AF77" s="922" t="n">
        <f aca="false">W77+Y77+AA77</f>
        <v>0</v>
      </c>
    </row>
    <row r="78" customFormat="false" ht="15.75" hidden="false" customHeight="true" outlineLevel="0" collapsed="false">
      <c r="B78" s="958" t="str">
        <f aca="false">B77</f>
        <v>outro</v>
      </c>
      <c r="C78" s="135" t="str">
        <f aca="false">$A$4</f>
        <v>bsb</v>
      </c>
      <c r="D78" s="916"/>
      <c r="E78" s="916"/>
      <c r="F78" s="916"/>
      <c r="G78" s="916"/>
      <c r="H78" s="916"/>
      <c r="I78" s="916"/>
      <c r="J78" s="917"/>
      <c r="K78" s="917"/>
      <c r="L78" s="916"/>
      <c r="M78" s="135" t="n">
        <f aca="false">IF(J78=0,0,(K78-J78)+1)</f>
        <v>0</v>
      </c>
      <c r="N78" s="918" t="s">
        <v>154</v>
      </c>
      <c r="O78" s="919" t="n">
        <v>0</v>
      </c>
      <c r="P78" s="136" t="n">
        <f aca="false">ROUNDUP(((R78/U78)),0)</f>
        <v>0</v>
      </c>
      <c r="Q78" s="136" t="n">
        <f aca="false">P78*L78*M78</f>
        <v>0</v>
      </c>
      <c r="R78" s="137" t="n">
        <f aca="false">T78-(T78*O78)</f>
        <v>0</v>
      </c>
      <c r="S78" s="138" t="n">
        <f aca="false">R78*L78*M78</f>
        <v>0</v>
      </c>
      <c r="T78" s="920"/>
      <c r="U78" s="921" t="n">
        <v>0.8</v>
      </c>
      <c r="V78" s="139" t="n">
        <f aca="false">V77</f>
        <v>0.1</v>
      </c>
      <c r="W78" s="140" t="n">
        <f aca="false">(P78*V78)</f>
        <v>0</v>
      </c>
      <c r="X78" s="141" t="n">
        <f aca="false">X77</f>
        <v>0.1</v>
      </c>
      <c r="Y78" s="142" t="n">
        <f aca="false">(P78*X78)</f>
        <v>0</v>
      </c>
      <c r="Z78" s="143" t="n">
        <f aca="false">Z77</f>
        <v>0.1</v>
      </c>
      <c r="AA78" s="140" t="n">
        <f aca="false">(P78*Z78)</f>
        <v>0</v>
      </c>
      <c r="AB78" s="961"/>
      <c r="AC78" s="961"/>
      <c r="AD78" s="922" t="e">
        <f aca="false">SUM(#REF!,#REF!,#REF!)</f>
        <v>#REF!</v>
      </c>
      <c r="AF78" s="922" t="n">
        <f aca="false">W78+Y78+AA78</f>
        <v>0</v>
      </c>
    </row>
    <row r="79" customFormat="false" ht="15.75" hidden="false" customHeight="true" outlineLevel="0" collapsed="false">
      <c r="B79" s="958" t="str">
        <f aca="false">B78</f>
        <v>outro</v>
      </c>
      <c r="C79" s="135" t="str">
        <f aca="false">$A$4</f>
        <v>bsb</v>
      </c>
      <c r="D79" s="951"/>
      <c r="E79" s="951"/>
      <c r="F79" s="951"/>
      <c r="G79" s="951"/>
      <c r="H79" s="951"/>
      <c r="I79" s="134"/>
      <c r="J79" s="952"/>
      <c r="K79" s="952"/>
      <c r="L79" s="134"/>
      <c r="M79" s="135" t="n">
        <f aca="false">IF(J79=0,0,(K79-J79)+1)</f>
        <v>0</v>
      </c>
      <c r="N79" s="918" t="s">
        <v>154</v>
      </c>
      <c r="O79" s="919" t="n">
        <v>0</v>
      </c>
      <c r="P79" s="136" t="n">
        <f aca="false">ROUNDUP(((R79/U79)),0)</f>
        <v>0</v>
      </c>
      <c r="Q79" s="136" t="n">
        <f aca="false">P79*L79*M79</f>
        <v>0</v>
      </c>
      <c r="R79" s="137" t="n">
        <f aca="false">T79-(T79*O79)</f>
        <v>0</v>
      </c>
      <c r="S79" s="138" t="n">
        <f aca="false">R79*L79*M79</f>
        <v>0</v>
      </c>
      <c r="T79" s="920"/>
      <c r="U79" s="921" t="n">
        <v>0.8</v>
      </c>
      <c r="V79" s="139" t="n">
        <f aca="false">V78</f>
        <v>0.1</v>
      </c>
      <c r="W79" s="140" t="n">
        <f aca="false">(P79*V79)</f>
        <v>0</v>
      </c>
      <c r="X79" s="141" t="n">
        <f aca="false">X78</f>
        <v>0.1</v>
      </c>
      <c r="Y79" s="142" t="n">
        <f aca="false">(P79*X79)</f>
        <v>0</v>
      </c>
      <c r="Z79" s="143" t="n">
        <f aca="false">Z78</f>
        <v>0.1</v>
      </c>
      <c r="AA79" s="140" t="n">
        <f aca="false">(P79*Z79)</f>
        <v>0</v>
      </c>
      <c r="AB79" s="961"/>
      <c r="AC79" s="961"/>
      <c r="AD79" s="922" t="e">
        <f aca="false">SUM(#REF!,#REF!,#REF!)</f>
        <v>#REF!</v>
      </c>
      <c r="AF79" s="922" t="n">
        <f aca="false">W79+Y79+AA79</f>
        <v>0</v>
      </c>
    </row>
    <row r="80" customFormat="false" ht="15.75" hidden="false" customHeight="true" outlineLevel="0" collapsed="false">
      <c r="B80" s="958" t="str">
        <f aca="false">B79</f>
        <v>outro</v>
      </c>
      <c r="C80" s="135" t="str">
        <f aca="false">$A$4</f>
        <v>bsb</v>
      </c>
      <c r="D80" s="916"/>
      <c r="E80" s="916"/>
      <c r="F80" s="916"/>
      <c r="G80" s="916"/>
      <c r="H80" s="916"/>
      <c r="I80" s="916"/>
      <c r="J80" s="917"/>
      <c r="K80" s="917"/>
      <c r="L80" s="916"/>
      <c r="M80" s="135" t="n">
        <f aca="false">IF(J80=0,0,(K80-J80)+1)</f>
        <v>0</v>
      </c>
      <c r="N80" s="918" t="s">
        <v>154</v>
      </c>
      <c r="O80" s="919" t="n">
        <v>0</v>
      </c>
      <c r="P80" s="136" t="n">
        <f aca="false">ROUNDUP(((R80/U80)),0)</f>
        <v>0</v>
      </c>
      <c r="Q80" s="136" t="n">
        <f aca="false">P80*L80*M80</f>
        <v>0</v>
      </c>
      <c r="R80" s="137" t="n">
        <f aca="false">T80-(T80*O80)</f>
        <v>0</v>
      </c>
      <c r="S80" s="138" t="n">
        <f aca="false">R80*L80*M80</f>
        <v>0</v>
      </c>
      <c r="T80" s="920"/>
      <c r="U80" s="921" t="n">
        <v>0.8</v>
      </c>
      <c r="V80" s="139" t="n">
        <f aca="false">V79</f>
        <v>0.1</v>
      </c>
      <c r="W80" s="140" t="n">
        <f aca="false">(P80*V80)</f>
        <v>0</v>
      </c>
      <c r="X80" s="141" t="n">
        <f aca="false">X79</f>
        <v>0.1</v>
      </c>
      <c r="Y80" s="142" t="n">
        <f aca="false">(P80*X80)</f>
        <v>0</v>
      </c>
      <c r="Z80" s="143" t="n">
        <f aca="false">Z79</f>
        <v>0.1</v>
      </c>
      <c r="AA80" s="140" t="n">
        <f aca="false">(P80*Z80)</f>
        <v>0</v>
      </c>
      <c r="AB80" s="961"/>
      <c r="AC80" s="961"/>
      <c r="AD80" s="922" t="e">
        <f aca="false">SUM(#REF!,#REF!,#REF!)</f>
        <v>#REF!</v>
      </c>
      <c r="AF80" s="922" t="n">
        <f aca="false">W80+Y80+AA80</f>
        <v>0</v>
      </c>
    </row>
    <row r="81" customFormat="false" ht="15.75" hidden="false" customHeight="true" outlineLevel="0" collapsed="false">
      <c r="B81" s="958" t="str">
        <f aca="false">B80</f>
        <v>outro</v>
      </c>
      <c r="C81" s="135" t="str">
        <f aca="false">$A$4</f>
        <v>bsb</v>
      </c>
      <c r="D81" s="951"/>
      <c r="E81" s="951"/>
      <c r="F81" s="951"/>
      <c r="G81" s="951"/>
      <c r="H81" s="951"/>
      <c r="I81" s="134"/>
      <c r="J81" s="952"/>
      <c r="K81" s="952"/>
      <c r="L81" s="134"/>
      <c r="M81" s="135" t="n">
        <f aca="false">IF(J81=0,0,(K81-J81)+1)</f>
        <v>0</v>
      </c>
      <c r="N81" s="918" t="s">
        <v>154</v>
      </c>
      <c r="O81" s="919" t="n">
        <v>0</v>
      </c>
      <c r="P81" s="136" t="n">
        <f aca="false">ROUNDUP(((R81/U81)),0)</f>
        <v>0</v>
      </c>
      <c r="Q81" s="136" t="n">
        <f aca="false">P81*L81*M81</f>
        <v>0</v>
      </c>
      <c r="R81" s="137" t="n">
        <f aca="false">T81-(T81*O81)</f>
        <v>0</v>
      </c>
      <c r="S81" s="138" t="n">
        <f aca="false">R81*L81*M81</f>
        <v>0</v>
      </c>
      <c r="T81" s="920"/>
      <c r="U81" s="921" t="n">
        <v>0.8</v>
      </c>
      <c r="V81" s="139" t="n">
        <f aca="false">V80</f>
        <v>0.1</v>
      </c>
      <c r="W81" s="140" t="n">
        <f aca="false">(P81*V81)</f>
        <v>0</v>
      </c>
      <c r="X81" s="141" t="n">
        <f aca="false">X80</f>
        <v>0.1</v>
      </c>
      <c r="Y81" s="142" t="n">
        <f aca="false">(P81*X81)</f>
        <v>0</v>
      </c>
      <c r="Z81" s="143" t="n">
        <f aca="false">Z80</f>
        <v>0.1</v>
      </c>
      <c r="AA81" s="140" t="n">
        <f aca="false">(P81*Z81)</f>
        <v>0</v>
      </c>
      <c r="AB81" s="961"/>
      <c r="AC81" s="961"/>
      <c r="AD81" s="922" t="e">
        <f aca="false">SUM(#REF!,#REF!,#REF!)</f>
        <v>#REF!</v>
      </c>
      <c r="AF81" s="922" t="n">
        <f aca="false">W81+Y81+AA81</f>
        <v>0</v>
      </c>
    </row>
    <row r="82" customFormat="false" ht="15.75" hidden="false" customHeight="true" outlineLevel="0" collapsed="false">
      <c r="B82" s="958" t="str">
        <f aca="false">B81</f>
        <v>outro</v>
      </c>
      <c r="C82" s="135" t="str">
        <f aca="false">$A$4</f>
        <v>bsb</v>
      </c>
      <c r="D82" s="916"/>
      <c r="E82" s="916"/>
      <c r="F82" s="916"/>
      <c r="G82" s="916"/>
      <c r="H82" s="916"/>
      <c r="I82" s="916"/>
      <c r="J82" s="917"/>
      <c r="K82" s="917"/>
      <c r="L82" s="916"/>
      <c r="M82" s="135" t="n">
        <f aca="false">IF(J82=0,0,(K82-J82)+1)</f>
        <v>0</v>
      </c>
      <c r="N82" s="918" t="s">
        <v>154</v>
      </c>
      <c r="O82" s="919" t="n">
        <v>0</v>
      </c>
      <c r="P82" s="136" t="n">
        <f aca="false">ROUNDUP(((R82/U82)),0)</f>
        <v>0</v>
      </c>
      <c r="Q82" s="136" t="n">
        <f aca="false">P82*L82*M82</f>
        <v>0</v>
      </c>
      <c r="R82" s="137" t="n">
        <f aca="false">T82-(T82*O82)</f>
        <v>0</v>
      </c>
      <c r="S82" s="138" t="n">
        <f aca="false">R82*L82*M82</f>
        <v>0</v>
      </c>
      <c r="T82" s="920"/>
      <c r="U82" s="921" t="n">
        <v>0.8</v>
      </c>
      <c r="V82" s="139" t="n">
        <f aca="false">V81</f>
        <v>0.1</v>
      </c>
      <c r="W82" s="140" t="n">
        <f aca="false">(P82*V82)</f>
        <v>0</v>
      </c>
      <c r="X82" s="141" t="n">
        <f aca="false">X81</f>
        <v>0.1</v>
      </c>
      <c r="Y82" s="142" t="n">
        <f aca="false">(P82*X82)</f>
        <v>0</v>
      </c>
      <c r="Z82" s="143" t="n">
        <f aca="false">Z81</f>
        <v>0.1</v>
      </c>
      <c r="AA82" s="140" t="n">
        <f aca="false">(P82*Z82)</f>
        <v>0</v>
      </c>
      <c r="AB82" s="961"/>
      <c r="AC82" s="961"/>
      <c r="AD82" s="922" t="e">
        <f aca="false">SUM(#REF!,#REF!,#REF!)</f>
        <v>#REF!</v>
      </c>
      <c r="AF82" s="922" t="n">
        <f aca="false">W82+Y82+AA82</f>
        <v>0</v>
      </c>
    </row>
    <row r="83" customFormat="false" ht="15.75" hidden="false" customHeight="true" outlineLevel="0" collapsed="false">
      <c r="B83" s="958" t="str">
        <f aca="false">B82</f>
        <v>outro</v>
      </c>
      <c r="C83" s="135" t="str">
        <f aca="false">$A$4</f>
        <v>bsb</v>
      </c>
      <c r="D83" s="951"/>
      <c r="E83" s="951"/>
      <c r="F83" s="951"/>
      <c r="G83" s="951"/>
      <c r="H83" s="951"/>
      <c r="I83" s="134"/>
      <c r="J83" s="952"/>
      <c r="K83" s="952"/>
      <c r="L83" s="134"/>
      <c r="M83" s="135" t="n">
        <f aca="false">IF(J83=0,0,(K83-J83)+1)</f>
        <v>0</v>
      </c>
      <c r="N83" s="918" t="s">
        <v>154</v>
      </c>
      <c r="O83" s="919" t="n">
        <v>0</v>
      </c>
      <c r="P83" s="136" t="n">
        <f aca="false">ROUNDUP(((R83/U83)),0)</f>
        <v>0</v>
      </c>
      <c r="Q83" s="136" t="n">
        <f aca="false">P83*L83*M83</f>
        <v>0</v>
      </c>
      <c r="R83" s="137" t="n">
        <f aca="false">T83-(T83*O83)</f>
        <v>0</v>
      </c>
      <c r="S83" s="138" t="n">
        <f aca="false">R83*L83*M83</f>
        <v>0</v>
      </c>
      <c r="T83" s="920"/>
      <c r="U83" s="921" t="n">
        <v>0.8</v>
      </c>
      <c r="V83" s="139" t="n">
        <f aca="false">V82</f>
        <v>0.1</v>
      </c>
      <c r="W83" s="140" t="n">
        <f aca="false">(P83*V83)</f>
        <v>0</v>
      </c>
      <c r="X83" s="141" t="n">
        <f aca="false">X82</f>
        <v>0.1</v>
      </c>
      <c r="Y83" s="142" t="n">
        <f aca="false">(P83*X83)</f>
        <v>0</v>
      </c>
      <c r="Z83" s="143" t="n">
        <f aca="false">Z82</f>
        <v>0.1</v>
      </c>
      <c r="AA83" s="140" t="n">
        <f aca="false">(P83*Z83)</f>
        <v>0</v>
      </c>
      <c r="AB83" s="961"/>
      <c r="AC83" s="961"/>
      <c r="AD83" s="922" t="e">
        <f aca="false">SUM(#REF!,#REF!,#REF!)</f>
        <v>#REF!</v>
      </c>
      <c r="AF83" s="922" t="n">
        <f aca="false">W83+Y83+AA83</f>
        <v>0</v>
      </c>
    </row>
    <row r="84" customFormat="false" ht="15.75" hidden="false" customHeight="true" outlineLevel="0" collapsed="false">
      <c r="B84" s="958" t="str">
        <f aca="false">B83</f>
        <v>outro</v>
      </c>
      <c r="C84" s="135" t="str">
        <f aca="false">$A$4</f>
        <v>bsb</v>
      </c>
      <c r="D84" s="916"/>
      <c r="E84" s="916"/>
      <c r="F84" s="916"/>
      <c r="G84" s="916"/>
      <c r="H84" s="916"/>
      <c r="I84" s="916"/>
      <c r="J84" s="917"/>
      <c r="K84" s="917"/>
      <c r="L84" s="916"/>
      <c r="M84" s="135" t="n">
        <f aca="false">IF(J84=0,0,(K84-J84)+1)</f>
        <v>0</v>
      </c>
      <c r="N84" s="918" t="s">
        <v>154</v>
      </c>
      <c r="O84" s="919" t="n">
        <v>0</v>
      </c>
      <c r="P84" s="136" t="n">
        <f aca="false">ROUNDUP(((R84/U84)),0)</f>
        <v>0</v>
      </c>
      <c r="Q84" s="136" t="n">
        <f aca="false">P84*L84*M84</f>
        <v>0</v>
      </c>
      <c r="R84" s="137" t="n">
        <f aca="false">T84-(T84*O84)</f>
        <v>0</v>
      </c>
      <c r="S84" s="138" t="n">
        <f aca="false">R84*L84*M84</f>
        <v>0</v>
      </c>
      <c r="T84" s="920"/>
      <c r="U84" s="921" t="n">
        <v>0.8</v>
      </c>
      <c r="V84" s="139" t="n">
        <f aca="false">V83</f>
        <v>0.1</v>
      </c>
      <c r="W84" s="140" t="n">
        <f aca="false">(P84*V84)</f>
        <v>0</v>
      </c>
      <c r="X84" s="141" t="n">
        <f aca="false">X83</f>
        <v>0.1</v>
      </c>
      <c r="Y84" s="142" t="n">
        <f aca="false">(P84*X84)</f>
        <v>0</v>
      </c>
      <c r="Z84" s="143" t="n">
        <f aca="false">Z83</f>
        <v>0.1</v>
      </c>
      <c r="AA84" s="140" t="n">
        <f aca="false">(P84*Z84)</f>
        <v>0</v>
      </c>
      <c r="AB84" s="961"/>
      <c r="AC84" s="961"/>
      <c r="AD84" s="922" t="e">
        <f aca="false">SUM(#REF!,#REF!,#REF!)</f>
        <v>#REF!</v>
      </c>
      <c r="AF84" s="922" t="n">
        <f aca="false">W84+Y84+AA84</f>
        <v>0</v>
      </c>
    </row>
    <row r="85" customFormat="false" ht="15.75" hidden="false" customHeight="true" outlineLevel="0" collapsed="false">
      <c r="B85" s="924"/>
      <c r="C85" s="924"/>
      <c r="D85" s="924"/>
      <c r="E85" s="924"/>
      <c r="F85" s="924"/>
      <c r="G85" s="924"/>
      <c r="H85" s="924"/>
      <c r="I85" s="924"/>
      <c r="J85" s="924"/>
      <c r="K85" s="925" t="s">
        <v>326</v>
      </c>
      <c r="L85" s="926" t="n">
        <f aca="false">SUM(L65:L84)</f>
        <v>0</v>
      </c>
      <c r="M85" s="926" t="n">
        <f aca="false">SUM(M65:M84)</f>
        <v>0</v>
      </c>
      <c r="N85" s="927"/>
      <c r="O85" s="928"/>
      <c r="P85" s="929" t="s">
        <v>199</v>
      </c>
      <c r="Q85" s="930" t="n">
        <f aca="false">SUM(Q62:Q84)</f>
        <v>0</v>
      </c>
      <c r="R85" s="931" t="s">
        <v>98</v>
      </c>
      <c r="S85" s="932" t="n">
        <f aca="false">SUM(S62:S84)</f>
        <v>0</v>
      </c>
      <c r="T85" s="933" t="s">
        <v>327</v>
      </c>
      <c r="U85" s="934" t="str">
        <f aca="false">IFERROR(1-(S85/Q85),"")</f>
        <v/>
      </c>
      <c r="V85" s="935" t="s">
        <v>139</v>
      </c>
      <c r="W85" s="935" t="s">
        <v>140</v>
      </c>
      <c r="X85" s="935" t="s">
        <v>141</v>
      </c>
      <c r="Y85" s="935" t="s">
        <v>142</v>
      </c>
      <c r="Z85" s="935" t="s">
        <v>143</v>
      </c>
      <c r="AA85" s="935" t="s">
        <v>144</v>
      </c>
      <c r="AB85" s="977"/>
      <c r="AC85" s="977"/>
      <c r="AF85" s="922"/>
    </row>
    <row r="86" customFormat="false" ht="15" hidden="false" customHeight="true" outlineLevel="0" collapsed="false">
      <c r="B86" s="936" t="s">
        <v>328</v>
      </c>
      <c r="C86" s="959"/>
      <c r="D86" s="959"/>
      <c r="E86" s="959"/>
      <c r="F86" s="959"/>
      <c r="G86" s="959"/>
      <c r="H86" s="959"/>
      <c r="I86" s="959"/>
      <c r="J86" s="959"/>
      <c r="K86" s="959"/>
      <c r="L86" s="959"/>
      <c r="M86" s="959"/>
      <c r="N86" s="959"/>
      <c r="O86" s="959"/>
      <c r="P86" s="959"/>
      <c r="Q86" s="959"/>
      <c r="R86" s="959"/>
      <c r="S86" s="959"/>
      <c r="T86" s="959"/>
      <c r="U86" s="959"/>
      <c r="V86" s="938" t="n">
        <f aca="false"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939" t="n">
        <f aca="false">S85*V64</f>
        <v>0</v>
      </c>
      <c r="X86" s="938" t="n">
        <f aca="false"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939" t="n">
        <f aca="false">S85*X64</f>
        <v>0</v>
      </c>
      <c r="Z86" s="938" t="n">
        <f aca="false"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939" t="n">
        <f aca="false">S85*Z64</f>
        <v>0</v>
      </c>
      <c r="AB86" s="961"/>
      <c r="AC86" s="961"/>
      <c r="AD86" s="978" t="e">
        <f aca="false">SUM(#REF!)</f>
        <v>#REF!</v>
      </c>
      <c r="AF86" s="922"/>
    </row>
    <row r="87" customFormat="false" ht="15" hidden="false" customHeight="true" outlineLevel="0" collapsed="false">
      <c r="B87" s="936" t="s">
        <v>330</v>
      </c>
      <c r="C87" s="959"/>
      <c r="D87" s="959"/>
      <c r="E87" s="959"/>
      <c r="F87" s="959"/>
      <c r="G87" s="959"/>
      <c r="H87" s="959"/>
      <c r="I87" s="959"/>
      <c r="J87" s="959"/>
      <c r="K87" s="959"/>
      <c r="L87" s="959"/>
      <c r="M87" s="959"/>
      <c r="N87" s="959"/>
      <c r="O87" s="959"/>
      <c r="P87" s="959"/>
      <c r="Q87" s="959"/>
      <c r="R87" s="959"/>
      <c r="S87" s="959"/>
      <c r="T87" s="959"/>
      <c r="U87" s="959"/>
      <c r="V87" s="938"/>
      <c r="W87" s="939"/>
      <c r="X87" s="938"/>
      <c r="Y87" s="939"/>
      <c r="Z87" s="938"/>
      <c r="AA87" s="939"/>
      <c r="AB87" s="961"/>
      <c r="AC87" s="961"/>
      <c r="AD87" s="978" t="e">
        <f aca="false">SUM(#REF!)</f>
        <v>#REF!</v>
      </c>
      <c r="AF87" s="922"/>
    </row>
    <row r="88" customFormat="false" ht="15" hidden="false" customHeight="true" outlineLevel="0" collapsed="false">
      <c r="B88" s="940"/>
      <c r="C88" s="941"/>
      <c r="D88" s="942"/>
      <c r="E88" s="942"/>
      <c r="F88" s="942"/>
      <c r="G88" s="942"/>
      <c r="H88" s="942"/>
      <c r="I88" s="942"/>
      <c r="J88" s="942"/>
      <c r="K88" s="942"/>
      <c r="L88" s="942"/>
      <c r="M88" s="942"/>
      <c r="N88" s="942"/>
      <c r="O88" s="942"/>
      <c r="P88" s="942"/>
      <c r="Q88" s="942"/>
      <c r="R88" s="942"/>
      <c r="S88" s="942"/>
      <c r="T88" s="942"/>
      <c r="U88" s="942"/>
      <c r="V88" s="943" t="s">
        <v>332</v>
      </c>
      <c r="W88" s="938" t="n">
        <f aca="false">Q85+V86+X86+Z86</f>
        <v>0</v>
      </c>
      <c r="X88" s="938"/>
      <c r="Y88" s="944" t="s">
        <v>333</v>
      </c>
      <c r="Z88" s="939" t="n">
        <f aca="false">S85+W86+Y86+AA86</f>
        <v>0</v>
      </c>
      <c r="AA88" s="939"/>
      <c r="AF88" s="922"/>
    </row>
    <row r="89" customFormat="false" ht="6.75" hidden="false" customHeight="true" outlineLevel="0" collapsed="false">
      <c r="B89" s="945"/>
      <c r="C89" s="945"/>
      <c r="D89" s="945"/>
      <c r="E89" s="945"/>
      <c r="F89" s="945"/>
      <c r="G89" s="945"/>
      <c r="H89" s="945"/>
      <c r="I89" s="945"/>
      <c r="J89" s="945"/>
      <c r="K89" s="945"/>
      <c r="L89" s="945"/>
      <c r="M89" s="945"/>
      <c r="N89" s="945"/>
      <c r="O89" s="946"/>
      <c r="P89" s="945"/>
      <c r="Q89" s="945"/>
      <c r="R89" s="945"/>
      <c r="S89" s="945"/>
      <c r="T89" s="945"/>
      <c r="U89" s="945"/>
      <c r="V89" s="947"/>
      <c r="W89" s="960"/>
      <c r="X89" s="960"/>
      <c r="Y89" s="960"/>
      <c r="Z89" s="948"/>
      <c r="AA89" s="945"/>
      <c r="AB89" s="961"/>
      <c r="AC89" s="961"/>
      <c r="AF89" s="922"/>
    </row>
    <row r="90" customFormat="false" ht="15.75" hidden="false" customHeight="true" outlineLevel="0" collapsed="false">
      <c r="A90" s="961"/>
      <c r="B90" s="961"/>
      <c r="C90" s="961"/>
      <c r="D90" s="961"/>
      <c r="E90" s="961"/>
      <c r="F90" s="961"/>
      <c r="G90" s="961"/>
      <c r="H90" s="961"/>
      <c r="I90" s="961"/>
      <c r="J90" s="961"/>
      <c r="K90" s="961"/>
      <c r="L90" s="962"/>
      <c r="M90" s="961"/>
      <c r="N90" s="961"/>
      <c r="O90" s="963"/>
      <c r="P90" s="961"/>
      <c r="Q90" s="961"/>
      <c r="R90" s="961"/>
      <c r="S90" s="961"/>
      <c r="T90" s="961"/>
      <c r="U90" s="961"/>
      <c r="V90" s="964"/>
      <c r="W90" s="965"/>
      <c r="X90" s="966"/>
      <c r="Y90" s="966"/>
      <c r="Z90" s="967"/>
      <c r="AA90" s="968"/>
      <c r="AB90" s="961"/>
      <c r="AC90" s="961"/>
      <c r="AF90" s="922"/>
    </row>
    <row r="91" customFormat="false" ht="30" hidden="false" customHeight="true" outlineLevel="0" collapsed="false">
      <c r="B91" s="911" t="str">
        <f aca="false">IF(L2=0,"",L2)</f>
        <v/>
      </c>
      <c r="C91" s="911"/>
      <c r="D91" s="911"/>
      <c r="E91" s="911"/>
      <c r="F91" s="911"/>
      <c r="G91" s="911"/>
      <c r="H91" s="911"/>
      <c r="I91" s="911"/>
      <c r="J91" s="911"/>
      <c r="K91" s="911"/>
      <c r="L91" s="911"/>
      <c r="M91" s="911"/>
      <c r="N91" s="911"/>
      <c r="O91" s="911"/>
      <c r="P91" s="911"/>
      <c r="Q91" s="911"/>
      <c r="R91" s="911"/>
      <c r="S91" s="911"/>
      <c r="T91" s="911"/>
      <c r="U91" s="911"/>
      <c r="V91" s="911"/>
      <c r="W91" s="911"/>
      <c r="X91" s="911"/>
      <c r="Y91" s="911"/>
      <c r="Z91" s="911"/>
      <c r="AA91" s="911"/>
    </row>
    <row r="92" customFormat="false" ht="15.75" hidden="false" customHeight="true" outlineLevel="0" collapsed="false">
      <c r="B92" s="123" t="s">
        <v>89</v>
      </c>
      <c r="C92" s="123" t="s">
        <v>90</v>
      </c>
      <c r="D92" s="123" t="s">
        <v>60</v>
      </c>
      <c r="E92" s="123" t="s">
        <v>91</v>
      </c>
      <c r="F92" s="420" t="s">
        <v>323</v>
      </c>
      <c r="G92" s="123" t="s">
        <v>297</v>
      </c>
      <c r="H92" s="912" t="s">
        <v>324</v>
      </c>
      <c r="I92" s="912" t="s">
        <v>233</v>
      </c>
      <c r="J92" s="912" t="s">
        <v>168</v>
      </c>
      <c r="K92" s="912" t="s">
        <v>169</v>
      </c>
      <c r="L92" s="124" t="s">
        <v>92</v>
      </c>
      <c r="M92" s="124" t="s">
        <v>93</v>
      </c>
      <c r="N92" s="422" t="s">
        <v>115</v>
      </c>
      <c r="O92" s="422"/>
      <c r="P92" s="125" t="s">
        <v>61</v>
      </c>
      <c r="Q92" s="125"/>
      <c r="R92" s="126" t="s">
        <v>94</v>
      </c>
      <c r="S92" s="126"/>
      <c r="T92" s="123" t="s">
        <v>325</v>
      </c>
      <c r="U92" s="123" t="s">
        <v>78</v>
      </c>
      <c r="V92" s="970" t="s">
        <v>95</v>
      </c>
      <c r="W92" s="970"/>
      <c r="X92" s="970"/>
      <c r="Y92" s="970"/>
      <c r="Z92" s="970"/>
      <c r="AA92" s="970"/>
      <c r="AB92" s="950" t="s">
        <v>119</v>
      </c>
    </row>
    <row r="93" customFormat="false" ht="15.75" hidden="false" customHeight="true" outlineLevel="0" collapsed="false">
      <c r="B93" s="123"/>
      <c r="C93" s="123"/>
      <c r="D93" s="123"/>
      <c r="E93" s="123"/>
      <c r="F93" s="420"/>
      <c r="G93" s="123"/>
      <c r="H93" s="912"/>
      <c r="I93" s="912"/>
      <c r="J93" s="912"/>
      <c r="K93" s="912"/>
      <c r="L93" s="124"/>
      <c r="M93" s="124"/>
      <c r="N93" s="422"/>
      <c r="O93" s="422"/>
      <c r="P93" s="129" t="s">
        <v>96</v>
      </c>
      <c r="Q93" s="129" t="s">
        <v>97</v>
      </c>
      <c r="R93" s="129" t="s">
        <v>98</v>
      </c>
      <c r="S93" s="129" t="s">
        <v>97</v>
      </c>
      <c r="T93" s="123"/>
      <c r="U93" s="123"/>
      <c r="V93" s="130" t="n">
        <v>0.1</v>
      </c>
      <c r="W93" s="131" t="s">
        <v>72</v>
      </c>
      <c r="X93" s="130" t="n">
        <v>0.1</v>
      </c>
      <c r="Y93" s="131" t="s">
        <v>99</v>
      </c>
      <c r="Z93" s="130" t="n">
        <v>0.1</v>
      </c>
      <c r="AA93" s="131" t="s">
        <v>74</v>
      </c>
      <c r="AB93" s="950"/>
    </row>
    <row r="94" customFormat="false" ht="15.75" hidden="false" customHeight="true" outlineLevel="0" collapsed="false">
      <c r="B94" s="145" t="str">
        <f aca="false">B91</f>
        <v/>
      </c>
      <c r="C94" s="147" t="n">
        <f aca="false">$K$2</f>
        <v>0</v>
      </c>
      <c r="D94" s="972"/>
      <c r="E94" s="951"/>
      <c r="F94" s="951"/>
      <c r="G94" s="951"/>
      <c r="H94" s="951"/>
      <c r="I94" s="134"/>
      <c r="J94" s="952"/>
      <c r="K94" s="952"/>
      <c r="L94" s="134"/>
      <c r="M94" s="135" t="n">
        <f aca="false">IF(J94=0,0,(K94-J94)+1)</f>
        <v>0</v>
      </c>
      <c r="N94" s="918" t="s">
        <v>154</v>
      </c>
      <c r="O94" s="919" t="n">
        <v>0</v>
      </c>
      <c r="P94" s="979" t="n">
        <f aca="false">ROUNDUP(((R94/U94)),0)</f>
        <v>0</v>
      </c>
      <c r="Q94" s="979" t="n">
        <f aca="false">P94*L94*M94</f>
        <v>0</v>
      </c>
      <c r="R94" s="980" t="n">
        <f aca="false">T94-(T94*O94)</f>
        <v>0</v>
      </c>
      <c r="S94" s="981" t="n">
        <f aca="false">R94*L94*M94</f>
        <v>0</v>
      </c>
      <c r="T94" s="982"/>
      <c r="U94" s="921" t="n">
        <v>0.8</v>
      </c>
      <c r="V94" s="139" t="n">
        <f aca="false">V93</f>
        <v>0.1</v>
      </c>
      <c r="W94" s="983" t="n">
        <f aca="false">(P94*V94)</f>
        <v>0</v>
      </c>
      <c r="X94" s="141" t="n">
        <f aca="false">X93</f>
        <v>0.1</v>
      </c>
      <c r="Y94" s="984" t="n">
        <f aca="false">(P94*X94)</f>
        <v>0</v>
      </c>
      <c r="Z94" s="143" t="n">
        <f aca="false">Z93</f>
        <v>0.1</v>
      </c>
      <c r="AA94" s="983" t="n">
        <f aca="false">(P94*Z94)</f>
        <v>0</v>
      </c>
      <c r="AB94" s="186" t="s">
        <v>129</v>
      </c>
      <c r="AF94" s="922" t="n">
        <f aca="false">W94+Y94+AA94</f>
        <v>0</v>
      </c>
    </row>
    <row r="95" customFormat="false" ht="15.75" hidden="false" customHeight="true" outlineLevel="0" collapsed="false">
      <c r="B95" s="953" t="str">
        <f aca="false">B94</f>
        <v/>
      </c>
      <c r="C95" s="985" t="n">
        <f aca="false">$K$2</f>
        <v>0</v>
      </c>
      <c r="D95" s="973"/>
      <c r="E95" s="916"/>
      <c r="F95" s="916"/>
      <c r="G95" s="916"/>
      <c r="H95" s="916"/>
      <c r="I95" s="916"/>
      <c r="J95" s="917"/>
      <c r="K95" s="917"/>
      <c r="L95" s="916"/>
      <c r="M95" s="135" t="n">
        <f aca="false">IF(J95=0,0,(K95-J95)+1)</f>
        <v>0</v>
      </c>
      <c r="N95" s="918" t="s">
        <v>154</v>
      </c>
      <c r="O95" s="919" t="n">
        <v>0</v>
      </c>
      <c r="P95" s="979" t="n">
        <f aca="false">ROUNDUP(((R95/U95)),0)</f>
        <v>0</v>
      </c>
      <c r="Q95" s="979" t="n">
        <f aca="false">P95*L95*M95</f>
        <v>0</v>
      </c>
      <c r="R95" s="980" t="n">
        <f aca="false">T95-(T95*O95)</f>
        <v>0</v>
      </c>
      <c r="S95" s="981" t="n">
        <f aca="false">R95*L95*M95</f>
        <v>0</v>
      </c>
      <c r="T95" s="982"/>
      <c r="U95" s="921" t="n">
        <v>0.8</v>
      </c>
      <c r="V95" s="139" t="n">
        <f aca="false">V94</f>
        <v>0.1</v>
      </c>
      <c r="W95" s="983" t="n">
        <f aca="false">(P95*V95)</f>
        <v>0</v>
      </c>
      <c r="X95" s="141" t="n">
        <f aca="false">X94</f>
        <v>0.1</v>
      </c>
      <c r="Y95" s="984" t="n">
        <f aca="false">(P95*X95)</f>
        <v>0</v>
      </c>
      <c r="Z95" s="143" t="n">
        <f aca="false">Z94</f>
        <v>0.1</v>
      </c>
      <c r="AA95" s="983" t="n">
        <f aca="false">(P95*Z95)</f>
        <v>0</v>
      </c>
      <c r="AB95" s="192" t="s">
        <v>152</v>
      </c>
      <c r="AF95" s="922" t="n">
        <f aca="false">W95+Y95+AA95</f>
        <v>0</v>
      </c>
    </row>
    <row r="96" customFormat="false" ht="15.75" hidden="false" customHeight="true" outlineLevel="0" collapsed="false">
      <c r="B96" s="953" t="str">
        <f aca="false">B95</f>
        <v/>
      </c>
      <c r="C96" s="985" t="n">
        <f aca="false">$K$2</f>
        <v>0</v>
      </c>
      <c r="D96" s="972"/>
      <c r="E96" s="951"/>
      <c r="F96" s="951"/>
      <c r="G96" s="951"/>
      <c r="H96" s="951"/>
      <c r="I96" s="134"/>
      <c r="J96" s="952"/>
      <c r="K96" s="952"/>
      <c r="L96" s="134"/>
      <c r="M96" s="135" t="n">
        <f aca="false">IF(J96=0,0,(K96-J96)+1)</f>
        <v>0</v>
      </c>
      <c r="N96" s="918" t="s">
        <v>154</v>
      </c>
      <c r="O96" s="919" t="n">
        <v>0</v>
      </c>
      <c r="P96" s="979" t="n">
        <f aca="false">ROUNDUP(((R96/U96)),0)</f>
        <v>0</v>
      </c>
      <c r="Q96" s="979" t="n">
        <f aca="false">P96*L96*M96</f>
        <v>0</v>
      </c>
      <c r="R96" s="980" t="n">
        <f aca="false">T96-(T96*O96)</f>
        <v>0</v>
      </c>
      <c r="S96" s="981" t="n">
        <f aca="false">R96*L96*M96</f>
        <v>0</v>
      </c>
      <c r="T96" s="982"/>
      <c r="U96" s="921" t="n">
        <v>0.8</v>
      </c>
      <c r="V96" s="139" t="n">
        <f aca="false">V95</f>
        <v>0.1</v>
      </c>
      <c r="W96" s="983" t="n">
        <f aca="false">(P96*V96)</f>
        <v>0</v>
      </c>
      <c r="X96" s="141" t="n">
        <f aca="false">X95</f>
        <v>0.1</v>
      </c>
      <c r="Y96" s="984" t="n">
        <f aca="false">(P96*X96)</f>
        <v>0</v>
      </c>
      <c r="Z96" s="143" t="n">
        <f aca="false">Z95</f>
        <v>0.1</v>
      </c>
      <c r="AA96" s="983" t="n">
        <f aca="false">(P96*Z96)</f>
        <v>0</v>
      </c>
      <c r="AF96" s="922" t="n">
        <f aca="false">W96+Y96+AA96</f>
        <v>0</v>
      </c>
    </row>
    <row r="97" customFormat="false" ht="15.75" hidden="false" customHeight="true" outlineLevel="0" collapsed="false">
      <c r="B97" s="953" t="str">
        <f aca="false">B96</f>
        <v/>
      </c>
      <c r="C97" s="985" t="n">
        <f aca="false">$K$2</f>
        <v>0</v>
      </c>
      <c r="D97" s="973"/>
      <c r="E97" s="916"/>
      <c r="F97" s="916"/>
      <c r="G97" s="916"/>
      <c r="H97" s="916"/>
      <c r="I97" s="916"/>
      <c r="J97" s="917"/>
      <c r="K97" s="917"/>
      <c r="L97" s="916"/>
      <c r="M97" s="135" t="n">
        <f aca="false">IF(J97=0,0,(K97-J97)+1)</f>
        <v>0</v>
      </c>
      <c r="N97" s="918" t="s">
        <v>154</v>
      </c>
      <c r="O97" s="919" t="n">
        <v>0</v>
      </c>
      <c r="P97" s="979" t="n">
        <f aca="false">ROUNDUP(((R97/U97)),0)</f>
        <v>0</v>
      </c>
      <c r="Q97" s="979" t="n">
        <f aca="false">P97*L97*M97</f>
        <v>0</v>
      </c>
      <c r="R97" s="980" t="n">
        <f aca="false">T97-(T97*O97)</f>
        <v>0</v>
      </c>
      <c r="S97" s="981" t="n">
        <f aca="false">R97*L97*M97</f>
        <v>0</v>
      </c>
      <c r="T97" s="982"/>
      <c r="U97" s="921" t="n">
        <v>0.8</v>
      </c>
      <c r="V97" s="139" t="n">
        <f aca="false">V96</f>
        <v>0.1</v>
      </c>
      <c r="W97" s="983" t="n">
        <f aca="false">(P97*V97)</f>
        <v>0</v>
      </c>
      <c r="X97" s="141" t="n">
        <f aca="false">X96</f>
        <v>0.1</v>
      </c>
      <c r="Y97" s="984" t="n">
        <f aca="false">(P97*X97)</f>
        <v>0</v>
      </c>
      <c r="Z97" s="143" t="n">
        <f aca="false">Z96</f>
        <v>0.1</v>
      </c>
      <c r="AA97" s="983" t="n">
        <f aca="false">(P97*Z97)</f>
        <v>0</v>
      </c>
      <c r="AB97" s="196" t="s">
        <v>132</v>
      </c>
      <c r="AF97" s="922" t="n">
        <f aca="false">W97+Y97+AA97</f>
        <v>0</v>
      </c>
    </row>
    <row r="98" customFormat="false" ht="15.75" hidden="false" customHeight="true" outlineLevel="0" collapsed="false">
      <c r="B98" s="953" t="str">
        <f aca="false">B97</f>
        <v/>
      </c>
      <c r="C98" s="985" t="n">
        <f aca="false">$K$2</f>
        <v>0</v>
      </c>
      <c r="D98" s="972"/>
      <c r="E98" s="951"/>
      <c r="F98" s="951"/>
      <c r="G98" s="951"/>
      <c r="H98" s="951"/>
      <c r="I98" s="955"/>
      <c r="J98" s="952"/>
      <c r="K98" s="952"/>
      <c r="L98" s="134"/>
      <c r="M98" s="135" t="n">
        <f aca="false">IF(J98=0,0,(K98-J98)+1)</f>
        <v>0</v>
      </c>
      <c r="N98" s="918" t="s">
        <v>154</v>
      </c>
      <c r="O98" s="919" t="n">
        <v>0</v>
      </c>
      <c r="P98" s="979" t="n">
        <f aca="false">ROUNDUP(((R98/U98)),0)</f>
        <v>0</v>
      </c>
      <c r="Q98" s="979" t="n">
        <f aca="false">P98*L98*M98</f>
        <v>0</v>
      </c>
      <c r="R98" s="980" t="n">
        <f aca="false">T98-(T98*O98)</f>
        <v>0</v>
      </c>
      <c r="S98" s="981" t="n">
        <f aca="false">R98*L98*M98</f>
        <v>0</v>
      </c>
      <c r="T98" s="982"/>
      <c r="U98" s="921" t="n">
        <v>0.8</v>
      </c>
      <c r="V98" s="139" t="n">
        <f aca="false">V97</f>
        <v>0.1</v>
      </c>
      <c r="W98" s="983" t="n">
        <f aca="false">(P98*V98)</f>
        <v>0</v>
      </c>
      <c r="X98" s="141" t="n">
        <f aca="false">X97</f>
        <v>0.1</v>
      </c>
      <c r="Y98" s="984" t="n">
        <f aca="false">(P98*X98)</f>
        <v>0</v>
      </c>
      <c r="Z98" s="143" t="n">
        <f aca="false">Z97</f>
        <v>0.1</v>
      </c>
      <c r="AA98" s="983" t="n">
        <f aca="false">(P98*Z98)</f>
        <v>0</v>
      </c>
      <c r="AB98" s="197" t="s">
        <v>198</v>
      </c>
      <c r="AF98" s="922" t="n">
        <f aca="false">W98+Y98+AA98</f>
        <v>0</v>
      </c>
    </row>
    <row r="99" customFormat="false" ht="15.75" hidden="false" customHeight="true" outlineLevel="0" collapsed="false">
      <c r="B99" s="953" t="str">
        <f aca="false">B98</f>
        <v/>
      </c>
      <c r="C99" s="985" t="n">
        <f aca="false">$K$2</f>
        <v>0</v>
      </c>
      <c r="D99" s="973"/>
      <c r="E99" s="916"/>
      <c r="F99" s="916"/>
      <c r="G99" s="916"/>
      <c r="H99" s="916"/>
      <c r="I99" s="923"/>
      <c r="J99" s="917"/>
      <c r="K99" s="917"/>
      <c r="L99" s="916"/>
      <c r="M99" s="135" t="n">
        <f aca="false">IF(J99=0,0,(K99-J99)+1)</f>
        <v>0</v>
      </c>
      <c r="N99" s="918" t="s">
        <v>154</v>
      </c>
      <c r="O99" s="919" t="n">
        <v>0</v>
      </c>
      <c r="P99" s="979" t="n">
        <f aca="false">ROUNDUP(((R99/U99)),0)</f>
        <v>0</v>
      </c>
      <c r="Q99" s="979" t="n">
        <f aca="false">P99*L99*M99</f>
        <v>0</v>
      </c>
      <c r="R99" s="980" t="n">
        <f aca="false">T99-(T99*O99)</f>
        <v>0</v>
      </c>
      <c r="S99" s="981" t="n">
        <f aca="false">R99*L99*M99</f>
        <v>0</v>
      </c>
      <c r="T99" s="982"/>
      <c r="U99" s="921" t="n">
        <v>0.8</v>
      </c>
      <c r="V99" s="139" t="n">
        <f aca="false">V98</f>
        <v>0.1</v>
      </c>
      <c r="W99" s="983" t="n">
        <f aca="false">(P99*V99)</f>
        <v>0</v>
      </c>
      <c r="X99" s="141" t="n">
        <f aca="false">X98</f>
        <v>0.1</v>
      </c>
      <c r="Y99" s="984" t="n">
        <f aca="false">(P99*X99)</f>
        <v>0</v>
      </c>
      <c r="Z99" s="143" t="n">
        <f aca="false">Z98</f>
        <v>0.1</v>
      </c>
      <c r="AA99" s="983" t="n">
        <f aca="false">(P99*Z99)</f>
        <v>0</v>
      </c>
      <c r="AF99" s="922" t="n">
        <f aca="false">W99+Y99+AA99</f>
        <v>0</v>
      </c>
    </row>
    <row r="100" customFormat="false" ht="15.75" hidden="false" customHeight="true" outlineLevel="0" collapsed="false">
      <c r="B100" s="953" t="str">
        <f aca="false">B99</f>
        <v/>
      </c>
      <c r="C100" s="985" t="n">
        <f aca="false">$K$2</f>
        <v>0</v>
      </c>
      <c r="D100" s="972"/>
      <c r="E100" s="951"/>
      <c r="F100" s="951"/>
      <c r="G100" s="951"/>
      <c r="H100" s="951"/>
      <c r="I100" s="955"/>
      <c r="J100" s="952"/>
      <c r="K100" s="952"/>
      <c r="L100" s="134"/>
      <c r="M100" s="135" t="n">
        <f aca="false">IF(J100=0,0,(K100-J100)+1)</f>
        <v>0</v>
      </c>
      <c r="N100" s="918" t="s">
        <v>154</v>
      </c>
      <c r="O100" s="919" t="n">
        <v>0</v>
      </c>
      <c r="P100" s="979" t="n">
        <f aca="false">ROUNDUP(((R100/U100)),0)</f>
        <v>0</v>
      </c>
      <c r="Q100" s="979" t="n">
        <f aca="false">P100*L100*M100</f>
        <v>0</v>
      </c>
      <c r="R100" s="980" t="n">
        <f aca="false">T100-(T100*O100)</f>
        <v>0</v>
      </c>
      <c r="S100" s="981" t="n">
        <f aca="false">R100*L100*M100</f>
        <v>0</v>
      </c>
      <c r="T100" s="982"/>
      <c r="U100" s="921" t="n">
        <v>0.8</v>
      </c>
      <c r="V100" s="139" t="n">
        <f aca="false">V99</f>
        <v>0.1</v>
      </c>
      <c r="W100" s="983" t="n">
        <f aca="false">(P100*V100)</f>
        <v>0</v>
      </c>
      <c r="X100" s="141" t="n">
        <f aca="false">X99</f>
        <v>0.1</v>
      </c>
      <c r="Y100" s="984" t="n">
        <f aca="false">(P100*X100)</f>
        <v>0</v>
      </c>
      <c r="Z100" s="143" t="n">
        <f aca="false">Z99</f>
        <v>0.1</v>
      </c>
      <c r="AA100" s="983" t="n">
        <f aca="false">(P100*Z100)</f>
        <v>0</v>
      </c>
      <c r="AF100" s="922" t="n">
        <f aca="false">W100+Y100+AA100</f>
        <v>0</v>
      </c>
    </row>
    <row r="101" customFormat="false" ht="15.75" hidden="false" customHeight="true" outlineLevel="0" collapsed="false">
      <c r="B101" s="953" t="str">
        <f aca="false">B100</f>
        <v/>
      </c>
      <c r="C101" s="985" t="n">
        <f aca="false">$K$2</f>
        <v>0</v>
      </c>
      <c r="D101" s="973"/>
      <c r="E101" s="916"/>
      <c r="F101" s="916"/>
      <c r="G101" s="916"/>
      <c r="H101" s="916"/>
      <c r="I101" s="923"/>
      <c r="J101" s="917"/>
      <c r="K101" s="917"/>
      <c r="L101" s="916"/>
      <c r="M101" s="135" t="n">
        <f aca="false">IF(J101=0,0,(K101-J101)+1)</f>
        <v>0</v>
      </c>
      <c r="N101" s="918" t="s">
        <v>154</v>
      </c>
      <c r="O101" s="919" t="n">
        <v>0</v>
      </c>
      <c r="P101" s="979" t="n">
        <f aca="false">ROUNDUP(((R101/U101)),0)</f>
        <v>0</v>
      </c>
      <c r="Q101" s="979" t="n">
        <f aca="false">P101*L101*M101</f>
        <v>0</v>
      </c>
      <c r="R101" s="980" t="n">
        <f aca="false">T101-(T101*O101)</f>
        <v>0</v>
      </c>
      <c r="S101" s="981" t="n">
        <f aca="false">R101*L101*M101</f>
        <v>0</v>
      </c>
      <c r="T101" s="982"/>
      <c r="U101" s="921" t="n">
        <v>0.8</v>
      </c>
      <c r="V101" s="139" t="n">
        <f aca="false">V100</f>
        <v>0.1</v>
      </c>
      <c r="W101" s="983" t="n">
        <f aca="false">(P101*V101)</f>
        <v>0</v>
      </c>
      <c r="X101" s="141" t="n">
        <f aca="false">X100</f>
        <v>0.1</v>
      </c>
      <c r="Y101" s="984" t="n">
        <f aca="false">(P101*X101)</f>
        <v>0</v>
      </c>
      <c r="Z101" s="143" t="n">
        <f aca="false">Z100</f>
        <v>0.1</v>
      </c>
      <c r="AA101" s="983" t="n">
        <f aca="false">(P101*Z101)</f>
        <v>0</v>
      </c>
      <c r="AF101" s="922" t="n">
        <f aca="false">W101+Y101+AA101</f>
        <v>0</v>
      </c>
    </row>
    <row r="102" customFormat="false" ht="15.75" hidden="false" customHeight="true" outlineLevel="0" collapsed="false">
      <c r="B102" s="953" t="str">
        <f aca="false">B101</f>
        <v/>
      </c>
      <c r="C102" s="985" t="n">
        <f aca="false">$K$2</f>
        <v>0</v>
      </c>
      <c r="D102" s="972"/>
      <c r="E102" s="951"/>
      <c r="F102" s="951"/>
      <c r="G102" s="951"/>
      <c r="H102" s="951"/>
      <c r="I102" s="955"/>
      <c r="J102" s="952"/>
      <c r="K102" s="952"/>
      <c r="L102" s="134"/>
      <c r="M102" s="135" t="n">
        <f aca="false">IF(J102=0,0,(K102-J102)+1)</f>
        <v>0</v>
      </c>
      <c r="N102" s="918" t="s">
        <v>154</v>
      </c>
      <c r="O102" s="919" t="n">
        <v>0</v>
      </c>
      <c r="P102" s="979" t="n">
        <f aca="false">ROUNDUP(((R102/U102)),0)</f>
        <v>0</v>
      </c>
      <c r="Q102" s="979" t="n">
        <f aca="false">P102*L102*M102</f>
        <v>0</v>
      </c>
      <c r="R102" s="980" t="n">
        <f aca="false">T102-(T102*O102)</f>
        <v>0</v>
      </c>
      <c r="S102" s="981" t="n">
        <f aca="false">R102*L102*M102</f>
        <v>0</v>
      </c>
      <c r="T102" s="982"/>
      <c r="U102" s="921" t="n">
        <v>0.8</v>
      </c>
      <c r="V102" s="139" t="n">
        <f aca="false">V101</f>
        <v>0.1</v>
      </c>
      <c r="W102" s="983" t="n">
        <f aca="false">(P102*V102)</f>
        <v>0</v>
      </c>
      <c r="X102" s="141" t="n">
        <f aca="false">X101</f>
        <v>0.1</v>
      </c>
      <c r="Y102" s="984" t="n">
        <f aca="false">(P102*X102)</f>
        <v>0</v>
      </c>
      <c r="Z102" s="143" t="n">
        <f aca="false">Z101</f>
        <v>0.1</v>
      </c>
      <c r="AA102" s="983" t="n">
        <f aca="false">(P102*Z102)</f>
        <v>0</v>
      </c>
      <c r="AF102" s="922" t="n">
        <f aca="false">W102+Y102+AA102</f>
        <v>0</v>
      </c>
    </row>
    <row r="103" customFormat="false" ht="15.75" hidden="false" customHeight="true" outlineLevel="0" collapsed="false">
      <c r="B103" s="956" t="str">
        <f aca="false">B102</f>
        <v/>
      </c>
      <c r="C103" s="986" t="n">
        <f aca="false">$K$2</f>
        <v>0</v>
      </c>
      <c r="D103" s="973"/>
      <c r="E103" s="916"/>
      <c r="F103" s="916"/>
      <c r="G103" s="916"/>
      <c r="H103" s="916"/>
      <c r="I103" s="923"/>
      <c r="J103" s="917"/>
      <c r="K103" s="917"/>
      <c r="L103" s="916"/>
      <c r="M103" s="135" t="n">
        <f aca="false">IF(J103=0,0,(K103-J103)+1)</f>
        <v>0</v>
      </c>
      <c r="N103" s="918" t="s">
        <v>154</v>
      </c>
      <c r="O103" s="919" t="n">
        <v>0</v>
      </c>
      <c r="P103" s="979" t="n">
        <f aca="false">ROUNDUP(((R103/U103)),0)</f>
        <v>0</v>
      </c>
      <c r="Q103" s="979" t="n">
        <f aca="false">P103*L103*M103</f>
        <v>0</v>
      </c>
      <c r="R103" s="980" t="n">
        <f aca="false">T103-(T103*O103)</f>
        <v>0</v>
      </c>
      <c r="S103" s="981" t="n">
        <f aca="false">R103*L103*M103</f>
        <v>0</v>
      </c>
      <c r="T103" s="982"/>
      <c r="U103" s="921" t="n">
        <v>0.8</v>
      </c>
      <c r="V103" s="139" t="n">
        <f aca="false">V102</f>
        <v>0.1</v>
      </c>
      <c r="W103" s="983" t="n">
        <f aca="false">(P103*V103)</f>
        <v>0</v>
      </c>
      <c r="X103" s="141" t="n">
        <f aca="false">X102</f>
        <v>0.1</v>
      </c>
      <c r="Y103" s="984" t="n">
        <f aca="false">(P103*X103)</f>
        <v>0</v>
      </c>
      <c r="Z103" s="143" t="n">
        <f aca="false">Z102</f>
        <v>0.1</v>
      </c>
      <c r="AA103" s="983" t="n">
        <f aca="false">(P103*Z103)</f>
        <v>0</v>
      </c>
      <c r="AF103" s="922" t="n">
        <f aca="false">W103+Y103+AA103</f>
        <v>0</v>
      </c>
    </row>
    <row r="104" customFormat="false" ht="15.75" hidden="false" customHeight="true" outlineLevel="0" collapsed="false">
      <c r="B104" s="987" t="str">
        <f aca="false">B103</f>
        <v/>
      </c>
      <c r="C104" s="976" t="n">
        <f aca="false">$K$2</f>
        <v>0</v>
      </c>
      <c r="D104" s="951"/>
      <c r="E104" s="951"/>
      <c r="F104" s="951"/>
      <c r="G104" s="951"/>
      <c r="H104" s="951"/>
      <c r="I104" s="134"/>
      <c r="J104" s="952"/>
      <c r="K104" s="952"/>
      <c r="L104" s="134"/>
      <c r="M104" s="135" t="n">
        <f aca="false">IF(J104=0,0,(K104-J104)+1)</f>
        <v>0</v>
      </c>
      <c r="N104" s="918" t="s">
        <v>154</v>
      </c>
      <c r="O104" s="919" t="n">
        <v>0</v>
      </c>
      <c r="P104" s="979" t="n">
        <f aca="false">ROUNDUP(((R104/U104)),0)</f>
        <v>0</v>
      </c>
      <c r="Q104" s="979" t="n">
        <f aca="false">P104*L104*M104</f>
        <v>0</v>
      </c>
      <c r="R104" s="980" t="n">
        <f aca="false">T104-(T104*O104)</f>
        <v>0</v>
      </c>
      <c r="S104" s="981" t="n">
        <f aca="false">R104*L104*M104</f>
        <v>0</v>
      </c>
      <c r="T104" s="982"/>
      <c r="U104" s="921" t="n">
        <v>0.8</v>
      </c>
      <c r="V104" s="139" t="n">
        <f aca="false">V103</f>
        <v>0.1</v>
      </c>
      <c r="W104" s="983" t="n">
        <f aca="false">(P104*V104)</f>
        <v>0</v>
      </c>
      <c r="X104" s="141" t="n">
        <f aca="false">X103</f>
        <v>0.1</v>
      </c>
      <c r="Y104" s="984" t="n">
        <f aca="false">(P104*X104)</f>
        <v>0</v>
      </c>
      <c r="Z104" s="143" t="n">
        <f aca="false">Z103</f>
        <v>0.1</v>
      </c>
      <c r="AA104" s="983" t="n">
        <f aca="false">(P104*Z104)</f>
        <v>0</v>
      </c>
      <c r="AF104" s="922" t="n">
        <f aca="false">W104+Y104+AA104</f>
        <v>0</v>
      </c>
    </row>
    <row r="105" customFormat="false" ht="15.75" hidden="false" customHeight="true" outlineLevel="0" collapsed="false">
      <c r="B105" s="988" t="str">
        <f aca="false">B104</f>
        <v/>
      </c>
      <c r="C105" s="135" t="n">
        <f aca="false">$K$2</f>
        <v>0</v>
      </c>
      <c r="D105" s="916"/>
      <c r="E105" s="916"/>
      <c r="F105" s="916"/>
      <c r="G105" s="916"/>
      <c r="H105" s="916"/>
      <c r="I105" s="916"/>
      <c r="J105" s="917"/>
      <c r="K105" s="917"/>
      <c r="L105" s="916"/>
      <c r="M105" s="135" t="n">
        <f aca="false">IF(J105=0,0,(K105-J105)+1)</f>
        <v>0</v>
      </c>
      <c r="N105" s="918" t="s">
        <v>154</v>
      </c>
      <c r="O105" s="919" t="n">
        <v>0</v>
      </c>
      <c r="P105" s="979" t="n">
        <f aca="false">ROUNDUP(((R105/U105)),0)</f>
        <v>0</v>
      </c>
      <c r="Q105" s="979" t="n">
        <f aca="false">P105*L105*M105</f>
        <v>0</v>
      </c>
      <c r="R105" s="980" t="n">
        <f aca="false">T105-(T105*O105)</f>
        <v>0</v>
      </c>
      <c r="S105" s="981" t="n">
        <f aca="false">R105*L105*M105</f>
        <v>0</v>
      </c>
      <c r="T105" s="982"/>
      <c r="U105" s="921" t="n">
        <v>0.8</v>
      </c>
      <c r="V105" s="139" t="n">
        <f aca="false">V104</f>
        <v>0.1</v>
      </c>
      <c r="W105" s="983" t="n">
        <f aca="false">(P105*V105)</f>
        <v>0</v>
      </c>
      <c r="X105" s="141" t="n">
        <f aca="false">X104</f>
        <v>0.1</v>
      </c>
      <c r="Y105" s="984" t="n">
        <f aca="false">(P105*X105)</f>
        <v>0</v>
      </c>
      <c r="Z105" s="143" t="n">
        <f aca="false">Z104</f>
        <v>0.1</v>
      </c>
      <c r="AA105" s="983" t="n">
        <f aca="false">(P105*Z105)</f>
        <v>0</v>
      </c>
      <c r="AF105" s="922" t="n">
        <f aca="false">W105+Y105+AA105</f>
        <v>0</v>
      </c>
    </row>
    <row r="106" customFormat="false" ht="15.75" hidden="false" customHeight="true" outlineLevel="0" collapsed="false">
      <c r="B106" s="988" t="str">
        <f aca="false">B105</f>
        <v/>
      </c>
      <c r="C106" s="135" t="n">
        <f aca="false">$K$2</f>
        <v>0</v>
      </c>
      <c r="D106" s="951"/>
      <c r="E106" s="951"/>
      <c r="F106" s="951"/>
      <c r="G106" s="951"/>
      <c r="H106" s="951"/>
      <c r="I106" s="134"/>
      <c r="J106" s="952"/>
      <c r="K106" s="952"/>
      <c r="L106" s="134"/>
      <c r="M106" s="135" t="n">
        <f aca="false">IF(J106=0,0,(K106-J106)+1)</f>
        <v>0</v>
      </c>
      <c r="N106" s="918" t="s">
        <v>154</v>
      </c>
      <c r="O106" s="919" t="n">
        <v>0</v>
      </c>
      <c r="P106" s="979" t="n">
        <f aca="false">ROUNDUP(((R106/U106)),0)</f>
        <v>0</v>
      </c>
      <c r="Q106" s="979" t="n">
        <f aca="false">P106*L106*M106</f>
        <v>0</v>
      </c>
      <c r="R106" s="980" t="n">
        <f aca="false">T106-(T106*O106)</f>
        <v>0</v>
      </c>
      <c r="S106" s="981" t="n">
        <f aca="false">R106*L106*M106</f>
        <v>0</v>
      </c>
      <c r="T106" s="982"/>
      <c r="U106" s="921" t="n">
        <v>0.8</v>
      </c>
      <c r="V106" s="139" t="n">
        <f aca="false">V105</f>
        <v>0.1</v>
      </c>
      <c r="W106" s="983" t="n">
        <f aca="false">(P106*V106)</f>
        <v>0</v>
      </c>
      <c r="X106" s="141" t="n">
        <f aca="false">X105</f>
        <v>0.1</v>
      </c>
      <c r="Y106" s="984" t="n">
        <f aca="false">(P106*X106)</f>
        <v>0</v>
      </c>
      <c r="Z106" s="143" t="n">
        <f aca="false">Z105</f>
        <v>0.1</v>
      </c>
      <c r="AA106" s="983" t="n">
        <f aca="false">(P106*Z106)</f>
        <v>0</v>
      </c>
      <c r="AF106" s="922" t="n">
        <f aca="false">W106+Y106+AA106</f>
        <v>0</v>
      </c>
    </row>
    <row r="107" customFormat="false" ht="15.75" hidden="false" customHeight="true" outlineLevel="0" collapsed="false">
      <c r="B107" s="988" t="str">
        <f aca="false">B106</f>
        <v/>
      </c>
      <c r="C107" s="135" t="n">
        <f aca="false">$K$2</f>
        <v>0</v>
      </c>
      <c r="D107" s="916"/>
      <c r="E107" s="916"/>
      <c r="F107" s="916"/>
      <c r="G107" s="916"/>
      <c r="H107" s="916"/>
      <c r="I107" s="916"/>
      <c r="J107" s="917"/>
      <c r="K107" s="917"/>
      <c r="L107" s="916"/>
      <c r="M107" s="135" t="n">
        <f aca="false">IF(J107=0,0,(K107-J107)+1)</f>
        <v>0</v>
      </c>
      <c r="N107" s="918" t="s">
        <v>154</v>
      </c>
      <c r="O107" s="919" t="n">
        <v>0</v>
      </c>
      <c r="P107" s="979" t="n">
        <f aca="false">ROUNDUP(((R107/U107)),0)</f>
        <v>0</v>
      </c>
      <c r="Q107" s="979" t="n">
        <f aca="false">P107*L107*M107</f>
        <v>0</v>
      </c>
      <c r="R107" s="980" t="n">
        <f aca="false">T107-(T107*O107)</f>
        <v>0</v>
      </c>
      <c r="S107" s="981" t="n">
        <f aca="false">R107*L107*M107</f>
        <v>0</v>
      </c>
      <c r="T107" s="982"/>
      <c r="U107" s="921" t="n">
        <v>0.8</v>
      </c>
      <c r="V107" s="139" t="n">
        <f aca="false">V106</f>
        <v>0.1</v>
      </c>
      <c r="W107" s="983" t="n">
        <f aca="false">(P107*V107)</f>
        <v>0</v>
      </c>
      <c r="X107" s="141" t="n">
        <f aca="false">X106</f>
        <v>0.1</v>
      </c>
      <c r="Y107" s="984" t="n">
        <f aca="false">(P107*X107)</f>
        <v>0</v>
      </c>
      <c r="Z107" s="143" t="n">
        <f aca="false">Z106</f>
        <v>0.1</v>
      </c>
      <c r="AA107" s="983" t="n">
        <f aca="false">(P107*Z107)</f>
        <v>0</v>
      </c>
      <c r="AF107" s="922" t="n">
        <f aca="false">W107+Y107+AA107</f>
        <v>0</v>
      </c>
    </row>
    <row r="108" customFormat="false" ht="15.75" hidden="false" customHeight="true" outlineLevel="0" collapsed="false">
      <c r="B108" s="988" t="str">
        <f aca="false">B107</f>
        <v/>
      </c>
      <c r="C108" s="135" t="n">
        <f aca="false">$K$2</f>
        <v>0</v>
      </c>
      <c r="D108" s="951"/>
      <c r="E108" s="951"/>
      <c r="F108" s="951"/>
      <c r="G108" s="951"/>
      <c r="H108" s="951"/>
      <c r="I108" s="134"/>
      <c r="J108" s="952"/>
      <c r="K108" s="952"/>
      <c r="L108" s="134"/>
      <c r="M108" s="135" t="n">
        <f aca="false">IF(J108=0,0,(K108-J108)+1)</f>
        <v>0</v>
      </c>
      <c r="N108" s="918" t="s">
        <v>154</v>
      </c>
      <c r="O108" s="919" t="n">
        <v>0</v>
      </c>
      <c r="P108" s="979" t="n">
        <f aca="false">ROUNDUP(((R108/U108)),0)</f>
        <v>0</v>
      </c>
      <c r="Q108" s="979" t="n">
        <f aca="false">P108*L108*M108</f>
        <v>0</v>
      </c>
      <c r="R108" s="980" t="n">
        <f aca="false">T108-(T108*O108)</f>
        <v>0</v>
      </c>
      <c r="S108" s="981" t="n">
        <f aca="false">R108*L108*M108</f>
        <v>0</v>
      </c>
      <c r="T108" s="982"/>
      <c r="U108" s="921" t="n">
        <v>0.8</v>
      </c>
      <c r="V108" s="139" t="n">
        <f aca="false">V107</f>
        <v>0.1</v>
      </c>
      <c r="W108" s="983" t="n">
        <f aca="false">(P108*V108)</f>
        <v>0</v>
      </c>
      <c r="X108" s="141" t="n">
        <f aca="false">X107</f>
        <v>0.1</v>
      </c>
      <c r="Y108" s="984" t="n">
        <f aca="false">(P108*X108)</f>
        <v>0</v>
      </c>
      <c r="Z108" s="143" t="n">
        <f aca="false">Z107</f>
        <v>0.1</v>
      </c>
      <c r="AA108" s="983" t="n">
        <f aca="false">(P108*Z108)</f>
        <v>0</v>
      </c>
      <c r="AF108" s="922" t="n">
        <f aca="false">W108+Y108+AA108</f>
        <v>0</v>
      </c>
    </row>
    <row r="109" customFormat="false" ht="15.75" hidden="false" customHeight="true" outlineLevel="0" collapsed="false">
      <c r="B109" s="988" t="str">
        <f aca="false">B108</f>
        <v/>
      </c>
      <c r="C109" s="135" t="n">
        <f aca="false">$K$2</f>
        <v>0</v>
      </c>
      <c r="D109" s="916"/>
      <c r="E109" s="916"/>
      <c r="F109" s="916"/>
      <c r="G109" s="916"/>
      <c r="H109" s="916"/>
      <c r="I109" s="916"/>
      <c r="J109" s="917"/>
      <c r="K109" s="917"/>
      <c r="L109" s="916"/>
      <c r="M109" s="135" t="n">
        <f aca="false">IF(J109=0,0,(K109-J109)+1)</f>
        <v>0</v>
      </c>
      <c r="N109" s="918" t="s">
        <v>154</v>
      </c>
      <c r="O109" s="919" t="n">
        <v>0</v>
      </c>
      <c r="P109" s="979" t="n">
        <f aca="false">ROUNDUP(((R109/U109)),0)</f>
        <v>0</v>
      </c>
      <c r="Q109" s="979" t="n">
        <f aca="false">P109*L109*M109</f>
        <v>0</v>
      </c>
      <c r="R109" s="980" t="n">
        <f aca="false">T109-(T109*O109)</f>
        <v>0</v>
      </c>
      <c r="S109" s="981" t="n">
        <f aca="false">R109*L109*M109</f>
        <v>0</v>
      </c>
      <c r="T109" s="982"/>
      <c r="U109" s="921" t="n">
        <v>0.8</v>
      </c>
      <c r="V109" s="139" t="n">
        <f aca="false">V108</f>
        <v>0.1</v>
      </c>
      <c r="W109" s="983" t="n">
        <f aca="false">(P109*V109)</f>
        <v>0</v>
      </c>
      <c r="X109" s="141" t="n">
        <f aca="false">X108</f>
        <v>0.1</v>
      </c>
      <c r="Y109" s="984" t="n">
        <f aca="false">(P109*X109)</f>
        <v>0</v>
      </c>
      <c r="Z109" s="143" t="n">
        <f aca="false">Z108</f>
        <v>0.1</v>
      </c>
      <c r="AA109" s="983" t="n">
        <f aca="false">(P109*Z109)</f>
        <v>0</v>
      </c>
      <c r="AF109" s="922" t="n">
        <f aca="false">W109+Y109+AA109</f>
        <v>0</v>
      </c>
    </row>
    <row r="110" customFormat="false" ht="15.75" hidden="false" customHeight="true" outlineLevel="0" collapsed="false">
      <c r="B110" s="924"/>
      <c r="C110" s="924"/>
      <c r="D110" s="924"/>
      <c r="E110" s="924"/>
      <c r="F110" s="924"/>
      <c r="G110" s="924"/>
      <c r="H110" s="924"/>
      <c r="I110" s="924"/>
      <c r="J110" s="924"/>
      <c r="K110" s="925" t="s">
        <v>326</v>
      </c>
      <c r="L110" s="926" t="n">
        <f aca="false">SUM(L94:L109)</f>
        <v>0</v>
      </c>
      <c r="M110" s="926" t="n">
        <f aca="false">SUM(M94:M109)</f>
        <v>0</v>
      </c>
      <c r="N110" s="927"/>
      <c r="O110" s="928"/>
      <c r="P110" s="929" t="s">
        <v>199</v>
      </c>
      <c r="Q110" s="989" t="n">
        <f aca="false">SUM(Q91:Q109)</f>
        <v>0</v>
      </c>
      <c r="R110" s="931" t="s">
        <v>98</v>
      </c>
      <c r="S110" s="990" t="n">
        <f aca="false">SUM(S91:S109)</f>
        <v>0</v>
      </c>
      <c r="T110" s="933" t="s">
        <v>327</v>
      </c>
      <c r="U110" s="934" t="e">
        <f aca="false">1-(S110/Q110)</f>
        <v>#DIV/0!</v>
      </c>
      <c r="V110" s="935" t="s">
        <v>139</v>
      </c>
      <c r="W110" s="935" t="s">
        <v>140</v>
      </c>
      <c r="X110" s="935" t="s">
        <v>141</v>
      </c>
      <c r="Y110" s="935" t="s">
        <v>142</v>
      </c>
      <c r="Z110" s="935" t="s">
        <v>143</v>
      </c>
      <c r="AA110" s="935" t="s">
        <v>144</v>
      </c>
      <c r="AF110" s="922"/>
    </row>
    <row r="111" customFormat="false" ht="15" hidden="false" customHeight="true" outlineLevel="0" collapsed="false">
      <c r="B111" s="936" t="s">
        <v>328</v>
      </c>
      <c r="C111" s="959"/>
      <c r="D111" s="959"/>
      <c r="E111" s="959"/>
      <c r="F111" s="959"/>
      <c r="G111" s="959"/>
      <c r="H111" s="959"/>
      <c r="I111" s="959"/>
      <c r="J111" s="959"/>
      <c r="K111" s="959"/>
      <c r="L111" s="959"/>
      <c r="M111" s="959"/>
      <c r="N111" s="959"/>
      <c r="O111" s="959"/>
      <c r="P111" s="959"/>
      <c r="Q111" s="959"/>
      <c r="R111" s="959"/>
      <c r="S111" s="959"/>
      <c r="T111" s="959"/>
      <c r="U111" s="959"/>
      <c r="V111" s="991" t="e">
        <f aca="false"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992" t="n">
        <f aca="false">S110*V93</f>
        <v>0</v>
      </c>
      <c r="X111" s="991" t="e">
        <f aca="false"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992" t="n">
        <f aca="false">S110*X93</f>
        <v>0</v>
      </c>
      <c r="Z111" s="991" t="e">
        <f aca="false"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992" t="n">
        <f aca="false">S110*Z93</f>
        <v>0</v>
      </c>
      <c r="AF111" s="922"/>
    </row>
    <row r="112" customFormat="false" ht="15" hidden="false" customHeight="true" outlineLevel="0" collapsed="false">
      <c r="B112" s="936" t="s">
        <v>330</v>
      </c>
      <c r="C112" s="959"/>
      <c r="D112" s="959"/>
      <c r="E112" s="959"/>
      <c r="F112" s="959"/>
      <c r="G112" s="959"/>
      <c r="H112" s="959"/>
      <c r="I112" s="959"/>
      <c r="J112" s="959"/>
      <c r="K112" s="959"/>
      <c r="L112" s="959"/>
      <c r="M112" s="959"/>
      <c r="N112" s="959"/>
      <c r="O112" s="959"/>
      <c r="P112" s="959"/>
      <c r="Q112" s="959"/>
      <c r="R112" s="959"/>
      <c r="S112" s="959"/>
      <c r="T112" s="959"/>
      <c r="U112" s="959"/>
      <c r="V112" s="991"/>
      <c r="W112" s="992"/>
      <c r="X112" s="991"/>
      <c r="Y112" s="992"/>
      <c r="Z112" s="991"/>
      <c r="AA112" s="992"/>
      <c r="AF112" s="922"/>
    </row>
    <row r="113" customFormat="false" ht="15" hidden="false" customHeight="true" outlineLevel="0" collapsed="false">
      <c r="B113" s="940"/>
      <c r="C113" s="941"/>
      <c r="D113" s="942"/>
      <c r="E113" s="942"/>
      <c r="F113" s="942"/>
      <c r="G113" s="942"/>
      <c r="H113" s="942"/>
      <c r="I113" s="942"/>
      <c r="J113" s="942"/>
      <c r="K113" s="942"/>
      <c r="L113" s="942"/>
      <c r="M113" s="942"/>
      <c r="N113" s="942"/>
      <c r="O113" s="942"/>
      <c r="P113" s="942"/>
      <c r="Q113" s="942"/>
      <c r="R113" s="942"/>
      <c r="S113" s="942"/>
      <c r="T113" s="942"/>
      <c r="U113" s="942"/>
      <c r="V113" s="943" t="s">
        <v>332</v>
      </c>
      <c r="W113" s="991" t="e">
        <f aca="false">Q110+V111+X111+Z111</f>
        <v>#REF!</v>
      </c>
      <c r="X113" s="991"/>
      <c r="Y113" s="944" t="s">
        <v>333</v>
      </c>
      <c r="Z113" s="992" t="n">
        <f aca="false">S110+W111+Y111+AA111</f>
        <v>0</v>
      </c>
      <c r="AA113" s="992"/>
      <c r="AF113" s="922"/>
    </row>
    <row r="114" customFormat="false" ht="6.75" hidden="false" customHeight="true" outlineLevel="0" collapsed="false">
      <c r="B114" s="945"/>
      <c r="C114" s="945"/>
      <c r="D114" s="945"/>
      <c r="E114" s="945"/>
      <c r="F114" s="945"/>
      <c r="G114" s="945"/>
      <c r="H114" s="945"/>
      <c r="I114" s="945"/>
      <c r="J114" s="945"/>
      <c r="K114" s="945"/>
      <c r="L114" s="945"/>
      <c r="M114" s="945"/>
      <c r="N114" s="945"/>
      <c r="O114" s="946"/>
      <c r="P114" s="945"/>
      <c r="Q114" s="945"/>
      <c r="R114" s="945"/>
      <c r="S114" s="945"/>
      <c r="T114" s="945"/>
      <c r="U114" s="945"/>
      <c r="V114" s="947"/>
      <c r="W114" s="947"/>
      <c r="X114" s="947"/>
      <c r="Y114" s="947"/>
      <c r="Z114" s="948"/>
      <c r="AA114" s="945"/>
      <c r="AF114" s="922"/>
    </row>
    <row r="115" customFormat="false" ht="12.75" hidden="false" customHeight="true" outlineLevel="0" collapsed="false"/>
    <row r="116" customFormat="false" ht="30" hidden="false" customHeight="true" outlineLevel="0" collapsed="false">
      <c r="B116" s="949" t="str">
        <f aca="false">IF(L3=0,"",L3)</f>
        <v/>
      </c>
      <c r="C116" s="949"/>
      <c r="D116" s="949"/>
      <c r="E116" s="949"/>
      <c r="F116" s="949"/>
      <c r="G116" s="949"/>
      <c r="H116" s="949"/>
      <c r="I116" s="949"/>
      <c r="J116" s="949"/>
      <c r="K116" s="949"/>
      <c r="L116" s="949"/>
      <c r="M116" s="949"/>
      <c r="N116" s="949"/>
      <c r="O116" s="949"/>
      <c r="P116" s="949"/>
      <c r="Q116" s="949"/>
      <c r="R116" s="949"/>
      <c r="S116" s="949"/>
      <c r="T116" s="949"/>
      <c r="U116" s="949"/>
      <c r="V116" s="949"/>
      <c r="W116" s="949"/>
      <c r="X116" s="949"/>
      <c r="Y116" s="949"/>
      <c r="Z116" s="949"/>
      <c r="AA116" s="949"/>
    </row>
    <row r="117" customFormat="false" ht="15.75" hidden="false" customHeight="true" outlineLevel="0" collapsed="false">
      <c r="B117" s="123" t="s">
        <v>89</v>
      </c>
      <c r="C117" s="123" t="s">
        <v>90</v>
      </c>
      <c r="D117" s="123" t="s">
        <v>60</v>
      </c>
      <c r="E117" s="123" t="s">
        <v>91</v>
      </c>
      <c r="F117" s="420" t="s">
        <v>323</v>
      </c>
      <c r="G117" s="123" t="s">
        <v>297</v>
      </c>
      <c r="H117" s="912" t="s">
        <v>324</v>
      </c>
      <c r="I117" s="912" t="s">
        <v>233</v>
      </c>
      <c r="J117" s="912" t="s">
        <v>168</v>
      </c>
      <c r="K117" s="912" t="s">
        <v>169</v>
      </c>
      <c r="L117" s="124" t="s">
        <v>92</v>
      </c>
      <c r="M117" s="124" t="s">
        <v>93</v>
      </c>
      <c r="N117" s="422" t="s">
        <v>115</v>
      </c>
      <c r="O117" s="422"/>
      <c r="P117" s="125" t="s">
        <v>61</v>
      </c>
      <c r="Q117" s="125"/>
      <c r="R117" s="126" t="s">
        <v>94</v>
      </c>
      <c r="S117" s="126"/>
      <c r="T117" s="129" t="s">
        <v>325</v>
      </c>
      <c r="U117" s="129" t="s">
        <v>78</v>
      </c>
      <c r="V117" s="127" t="s">
        <v>95</v>
      </c>
      <c r="W117" s="127"/>
      <c r="X117" s="127"/>
      <c r="Y117" s="127"/>
      <c r="Z117" s="127"/>
      <c r="AA117" s="127"/>
      <c r="AB117" s="950" t="s">
        <v>119</v>
      </c>
    </row>
    <row r="118" customFormat="false" ht="15.75" hidden="false" customHeight="true" outlineLevel="0" collapsed="false">
      <c r="B118" s="123"/>
      <c r="C118" s="123"/>
      <c r="D118" s="123"/>
      <c r="E118" s="123"/>
      <c r="F118" s="420"/>
      <c r="G118" s="123"/>
      <c r="H118" s="912"/>
      <c r="I118" s="912"/>
      <c r="J118" s="912"/>
      <c r="K118" s="912"/>
      <c r="L118" s="124"/>
      <c r="M118" s="124"/>
      <c r="N118" s="422"/>
      <c r="O118" s="422"/>
      <c r="P118" s="129" t="s">
        <v>96</v>
      </c>
      <c r="Q118" s="129" t="s">
        <v>97</v>
      </c>
      <c r="R118" s="129" t="s">
        <v>98</v>
      </c>
      <c r="S118" s="129" t="s">
        <v>97</v>
      </c>
      <c r="T118" s="129"/>
      <c r="U118" s="129"/>
      <c r="V118" s="130" t="n">
        <v>0.1</v>
      </c>
      <c r="W118" s="131" t="s">
        <v>72</v>
      </c>
      <c r="X118" s="130" t="n">
        <v>0.1</v>
      </c>
      <c r="Y118" s="131" t="s">
        <v>99</v>
      </c>
      <c r="Z118" s="130" t="n">
        <v>0.1</v>
      </c>
      <c r="AA118" s="131" t="s">
        <v>74</v>
      </c>
      <c r="AB118" s="950"/>
    </row>
    <row r="119" customFormat="false" ht="15.75" hidden="false" customHeight="true" outlineLevel="0" collapsed="false">
      <c r="B119" s="145" t="str">
        <f aca="false">B116</f>
        <v/>
      </c>
      <c r="C119" s="147" t="n">
        <f aca="false">$K$3</f>
        <v>0</v>
      </c>
      <c r="D119" s="972"/>
      <c r="E119" s="951"/>
      <c r="F119" s="951"/>
      <c r="G119" s="951"/>
      <c r="H119" s="951"/>
      <c r="I119" s="134"/>
      <c r="J119" s="952"/>
      <c r="K119" s="952"/>
      <c r="L119" s="134"/>
      <c r="M119" s="135" t="n">
        <f aca="false">IF(J119=0,0,(K119-J119)+1)</f>
        <v>0</v>
      </c>
      <c r="N119" s="918" t="s">
        <v>154</v>
      </c>
      <c r="O119" s="919" t="n">
        <v>0</v>
      </c>
      <c r="P119" s="979" t="n">
        <f aca="false">ROUNDUP(((R119/U119)),0)</f>
        <v>0</v>
      </c>
      <c r="Q119" s="979" t="n">
        <f aca="false">P119*L119*M119</f>
        <v>0</v>
      </c>
      <c r="R119" s="980" t="n">
        <f aca="false">T119-(T119*O119)</f>
        <v>0</v>
      </c>
      <c r="S119" s="981" t="n">
        <f aca="false">R119*L119*M119</f>
        <v>0</v>
      </c>
      <c r="T119" s="982"/>
      <c r="U119" s="921" t="n">
        <v>0.8</v>
      </c>
      <c r="V119" s="139" t="n">
        <f aca="false">V118</f>
        <v>0.1</v>
      </c>
      <c r="W119" s="983" t="n">
        <f aca="false">(P119*V119)</f>
        <v>0</v>
      </c>
      <c r="X119" s="141" t="n">
        <f aca="false">X118</f>
        <v>0.1</v>
      </c>
      <c r="Y119" s="984" t="n">
        <f aca="false">(P119*X119)</f>
        <v>0</v>
      </c>
      <c r="Z119" s="143" t="n">
        <f aca="false">Z118</f>
        <v>0.1</v>
      </c>
      <c r="AA119" s="983" t="n">
        <f aca="false">(P119*Z119)</f>
        <v>0</v>
      </c>
      <c r="AB119" s="186" t="s">
        <v>129</v>
      </c>
      <c r="AF119" s="922" t="n">
        <f aca="false">W119+Y119+AA119</f>
        <v>0</v>
      </c>
    </row>
    <row r="120" customFormat="false" ht="15.75" hidden="false" customHeight="true" outlineLevel="0" collapsed="false">
      <c r="B120" s="953" t="str">
        <f aca="false">B119</f>
        <v/>
      </c>
      <c r="C120" s="985" t="n">
        <f aca="false">$K$3</f>
        <v>0</v>
      </c>
      <c r="D120" s="973"/>
      <c r="E120" s="916"/>
      <c r="F120" s="916"/>
      <c r="G120" s="916"/>
      <c r="H120" s="916"/>
      <c r="I120" s="916"/>
      <c r="J120" s="917"/>
      <c r="K120" s="917"/>
      <c r="L120" s="916"/>
      <c r="M120" s="135" t="n">
        <f aca="false">IF(J120=0,0,(K120-J120)+1)</f>
        <v>0</v>
      </c>
      <c r="N120" s="918" t="s">
        <v>154</v>
      </c>
      <c r="O120" s="919" t="n">
        <v>0</v>
      </c>
      <c r="P120" s="979" t="n">
        <f aca="false">ROUNDUP(((R120/U120)),0)</f>
        <v>0</v>
      </c>
      <c r="Q120" s="979" t="n">
        <f aca="false">P120*L120*M120</f>
        <v>0</v>
      </c>
      <c r="R120" s="980" t="n">
        <f aca="false">T120-(T120*O120)</f>
        <v>0</v>
      </c>
      <c r="S120" s="981" t="n">
        <f aca="false">R120*L120*M120</f>
        <v>0</v>
      </c>
      <c r="T120" s="982"/>
      <c r="U120" s="921" t="n">
        <v>0.8</v>
      </c>
      <c r="V120" s="139" t="n">
        <f aca="false">V119</f>
        <v>0.1</v>
      </c>
      <c r="W120" s="983" t="n">
        <f aca="false">(P120*V120)</f>
        <v>0</v>
      </c>
      <c r="X120" s="141" t="n">
        <f aca="false">X119</f>
        <v>0.1</v>
      </c>
      <c r="Y120" s="984" t="n">
        <f aca="false">(P120*X120)</f>
        <v>0</v>
      </c>
      <c r="Z120" s="143" t="n">
        <f aca="false">Z119</f>
        <v>0.1</v>
      </c>
      <c r="AA120" s="983" t="n">
        <f aca="false">(P120*Z120)</f>
        <v>0</v>
      </c>
      <c r="AB120" s="192" t="s">
        <v>152</v>
      </c>
      <c r="AF120" s="922" t="n">
        <f aca="false">W120+Y120+AA120</f>
        <v>0</v>
      </c>
    </row>
    <row r="121" customFormat="false" ht="15.75" hidden="false" customHeight="true" outlineLevel="0" collapsed="false">
      <c r="B121" s="953" t="str">
        <f aca="false">B120</f>
        <v/>
      </c>
      <c r="C121" s="985" t="n">
        <f aca="false">$K$3</f>
        <v>0</v>
      </c>
      <c r="D121" s="972"/>
      <c r="E121" s="951"/>
      <c r="F121" s="951"/>
      <c r="G121" s="951"/>
      <c r="H121" s="951"/>
      <c r="I121" s="134"/>
      <c r="J121" s="952"/>
      <c r="K121" s="952"/>
      <c r="L121" s="134"/>
      <c r="M121" s="135" t="n">
        <f aca="false">IF(J121=0,0,(K121-J121)+1)</f>
        <v>0</v>
      </c>
      <c r="N121" s="918" t="s">
        <v>154</v>
      </c>
      <c r="O121" s="919" t="n">
        <v>0</v>
      </c>
      <c r="P121" s="979" t="n">
        <f aca="false">ROUNDUP(((R121/U121)),0)</f>
        <v>0</v>
      </c>
      <c r="Q121" s="979" t="n">
        <f aca="false">P121*L121*M121</f>
        <v>0</v>
      </c>
      <c r="R121" s="980" t="n">
        <f aca="false">T121-(T121*O121)</f>
        <v>0</v>
      </c>
      <c r="S121" s="981" t="n">
        <f aca="false">R121*L121*M121</f>
        <v>0</v>
      </c>
      <c r="T121" s="982"/>
      <c r="U121" s="921" t="n">
        <v>0.8</v>
      </c>
      <c r="V121" s="139" t="n">
        <f aca="false">V120</f>
        <v>0.1</v>
      </c>
      <c r="W121" s="983" t="n">
        <f aca="false">(P121*V121)</f>
        <v>0</v>
      </c>
      <c r="X121" s="141" t="n">
        <f aca="false">X120</f>
        <v>0.1</v>
      </c>
      <c r="Y121" s="984" t="n">
        <f aca="false">(P121*X121)</f>
        <v>0</v>
      </c>
      <c r="Z121" s="143" t="n">
        <f aca="false">Z120</f>
        <v>0.1</v>
      </c>
      <c r="AA121" s="983" t="n">
        <f aca="false">(P121*Z121)</f>
        <v>0</v>
      </c>
      <c r="AF121" s="922" t="n">
        <f aca="false">W121+Y121+AA121</f>
        <v>0</v>
      </c>
    </row>
    <row r="122" customFormat="false" ht="15.75" hidden="false" customHeight="true" outlineLevel="0" collapsed="false">
      <c r="B122" s="953" t="str">
        <f aca="false">B121</f>
        <v/>
      </c>
      <c r="C122" s="985" t="n">
        <f aca="false">$K$3</f>
        <v>0</v>
      </c>
      <c r="D122" s="973"/>
      <c r="E122" s="916"/>
      <c r="F122" s="916"/>
      <c r="G122" s="916"/>
      <c r="H122" s="916"/>
      <c r="I122" s="916"/>
      <c r="J122" s="917"/>
      <c r="K122" s="917"/>
      <c r="L122" s="916"/>
      <c r="M122" s="135" t="n">
        <f aca="false">IF(J122=0,0,(K122-J122)+1)</f>
        <v>0</v>
      </c>
      <c r="N122" s="918" t="s">
        <v>154</v>
      </c>
      <c r="O122" s="919" t="n">
        <v>0</v>
      </c>
      <c r="P122" s="979" t="n">
        <f aca="false">ROUNDUP(((R122/U122)),0)</f>
        <v>0</v>
      </c>
      <c r="Q122" s="979" t="n">
        <f aca="false">P122*L122*M122</f>
        <v>0</v>
      </c>
      <c r="R122" s="980" t="n">
        <f aca="false">T122-(T122*O122)</f>
        <v>0</v>
      </c>
      <c r="S122" s="981" t="n">
        <f aca="false">R122*L122*M122</f>
        <v>0</v>
      </c>
      <c r="T122" s="982"/>
      <c r="U122" s="921" t="n">
        <v>0.8</v>
      </c>
      <c r="V122" s="139" t="n">
        <f aca="false">V121</f>
        <v>0.1</v>
      </c>
      <c r="W122" s="983" t="n">
        <f aca="false">(P122*V122)</f>
        <v>0</v>
      </c>
      <c r="X122" s="141" t="n">
        <f aca="false">X121</f>
        <v>0.1</v>
      </c>
      <c r="Y122" s="984" t="n">
        <f aca="false">(P122*X122)</f>
        <v>0</v>
      </c>
      <c r="Z122" s="143" t="n">
        <f aca="false">Z121</f>
        <v>0.1</v>
      </c>
      <c r="AA122" s="983" t="n">
        <f aca="false">(P122*Z122)</f>
        <v>0</v>
      </c>
      <c r="AB122" s="196" t="s">
        <v>132</v>
      </c>
      <c r="AF122" s="922" t="n">
        <f aca="false">W122+Y122+AA122</f>
        <v>0</v>
      </c>
    </row>
    <row r="123" customFormat="false" ht="15.75" hidden="false" customHeight="true" outlineLevel="0" collapsed="false">
      <c r="B123" s="953" t="str">
        <f aca="false">B122</f>
        <v/>
      </c>
      <c r="C123" s="985" t="n">
        <f aca="false">$K$3</f>
        <v>0</v>
      </c>
      <c r="D123" s="972"/>
      <c r="E123" s="951"/>
      <c r="F123" s="951"/>
      <c r="G123" s="951"/>
      <c r="H123" s="951"/>
      <c r="I123" s="955"/>
      <c r="J123" s="952"/>
      <c r="K123" s="952"/>
      <c r="L123" s="134"/>
      <c r="M123" s="135" t="n">
        <f aca="false">IF(J123=0,0,(K123-J123)+1)</f>
        <v>0</v>
      </c>
      <c r="N123" s="918" t="s">
        <v>154</v>
      </c>
      <c r="O123" s="919" t="n">
        <v>0</v>
      </c>
      <c r="P123" s="979" t="n">
        <f aca="false">ROUNDUP(((R123/U123)),0)</f>
        <v>0</v>
      </c>
      <c r="Q123" s="979" t="n">
        <f aca="false">P123*L123*M123</f>
        <v>0</v>
      </c>
      <c r="R123" s="980" t="n">
        <f aca="false">T123-(T123*O123)</f>
        <v>0</v>
      </c>
      <c r="S123" s="981" t="n">
        <f aca="false">R123*L123*M123</f>
        <v>0</v>
      </c>
      <c r="T123" s="982"/>
      <c r="U123" s="921" t="n">
        <v>0.8</v>
      </c>
      <c r="V123" s="139" t="n">
        <f aca="false">V122</f>
        <v>0.1</v>
      </c>
      <c r="W123" s="983" t="n">
        <f aca="false">(P123*V123)</f>
        <v>0</v>
      </c>
      <c r="X123" s="141" t="n">
        <f aca="false">X122</f>
        <v>0.1</v>
      </c>
      <c r="Y123" s="984" t="n">
        <f aca="false">(P123*X123)</f>
        <v>0</v>
      </c>
      <c r="Z123" s="143" t="n">
        <f aca="false">Z122</f>
        <v>0.1</v>
      </c>
      <c r="AA123" s="983" t="n">
        <f aca="false">(P123*Z123)</f>
        <v>0</v>
      </c>
      <c r="AB123" s="197" t="s">
        <v>198</v>
      </c>
      <c r="AF123" s="922" t="n">
        <f aca="false">W123+Y123+AA123</f>
        <v>0</v>
      </c>
    </row>
    <row r="124" customFormat="false" ht="15.75" hidden="false" customHeight="true" outlineLevel="0" collapsed="false">
      <c r="B124" s="953" t="str">
        <f aca="false">B123</f>
        <v/>
      </c>
      <c r="C124" s="985" t="n">
        <f aca="false">$K$3</f>
        <v>0</v>
      </c>
      <c r="D124" s="973"/>
      <c r="E124" s="916"/>
      <c r="F124" s="916"/>
      <c r="G124" s="916"/>
      <c r="H124" s="916"/>
      <c r="I124" s="923"/>
      <c r="J124" s="917"/>
      <c r="K124" s="917"/>
      <c r="L124" s="916"/>
      <c r="M124" s="135" t="n">
        <f aca="false">IF(J124=0,0,(K124-J124)+1)</f>
        <v>0</v>
      </c>
      <c r="N124" s="918" t="s">
        <v>154</v>
      </c>
      <c r="O124" s="919" t="n">
        <v>0</v>
      </c>
      <c r="P124" s="979" t="n">
        <f aca="false">ROUNDUP(((R124/U124)),0)</f>
        <v>0</v>
      </c>
      <c r="Q124" s="979" t="n">
        <f aca="false">P124*L124*M124</f>
        <v>0</v>
      </c>
      <c r="R124" s="980" t="n">
        <f aca="false">T124-(T124*O124)</f>
        <v>0</v>
      </c>
      <c r="S124" s="981" t="n">
        <f aca="false">R124*L124*M124</f>
        <v>0</v>
      </c>
      <c r="T124" s="982"/>
      <c r="U124" s="921" t="n">
        <v>0.8</v>
      </c>
      <c r="V124" s="139" t="n">
        <f aca="false">V123</f>
        <v>0.1</v>
      </c>
      <c r="W124" s="983" t="n">
        <f aca="false">(P124*V124)</f>
        <v>0</v>
      </c>
      <c r="X124" s="141" t="n">
        <f aca="false">X123</f>
        <v>0.1</v>
      </c>
      <c r="Y124" s="984" t="n">
        <f aca="false">(P124*X124)</f>
        <v>0</v>
      </c>
      <c r="Z124" s="143" t="n">
        <f aca="false">Z123</f>
        <v>0.1</v>
      </c>
      <c r="AA124" s="983" t="n">
        <f aca="false">(P124*Z124)</f>
        <v>0</v>
      </c>
      <c r="AF124" s="922" t="n">
        <f aca="false">W124+Y124+AA124</f>
        <v>0</v>
      </c>
    </row>
    <row r="125" customFormat="false" ht="15.75" hidden="false" customHeight="true" outlineLevel="0" collapsed="false">
      <c r="B125" s="953" t="str">
        <f aca="false">B124</f>
        <v/>
      </c>
      <c r="C125" s="985" t="n">
        <f aca="false">$K$3</f>
        <v>0</v>
      </c>
      <c r="D125" s="972"/>
      <c r="E125" s="951"/>
      <c r="F125" s="951"/>
      <c r="G125" s="951"/>
      <c r="H125" s="951"/>
      <c r="I125" s="955"/>
      <c r="J125" s="952"/>
      <c r="K125" s="952"/>
      <c r="L125" s="134"/>
      <c r="M125" s="135" t="n">
        <f aca="false">IF(J125=0,0,(K125-J125)+1)</f>
        <v>0</v>
      </c>
      <c r="N125" s="918" t="s">
        <v>154</v>
      </c>
      <c r="O125" s="919" t="n">
        <v>0</v>
      </c>
      <c r="P125" s="979" t="n">
        <f aca="false">ROUNDUP(((R125/U125)),0)</f>
        <v>0</v>
      </c>
      <c r="Q125" s="979" t="n">
        <f aca="false">P125*L125*M125</f>
        <v>0</v>
      </c>
      <c r="R125" s="980" t="n">
        <f aca="false">T125-(T125*O125)</f>
        <v>0</v>
      </c>
      <c r="S125" s="981" t="n">
        <f aca="false">R125*L125*M125</f>
        <v>0</v>
      </c>
      <c r="T125" s="982"/>
      <c r="U125" s="921" t="n">
        <v>0.8</v>
      </c>
      <c r="V125" s="139" t="n">
        <f aca="false">V124</f>
        <v>0.1</v>
      </c>
      <c r="W125" s="983" t="n">
        <f aca="false">(P125*V125)</f>
        <v>0</v>
      </c>
      <c r="X125" s="141" t="n">
        <f aca="false">X124</f>
        <v>0.1</v>
      </c>
      <c r="Y125" s="984" t="n">
        <f aca="false">(P125*X125)</f>
        <v>0</v>
      </c>
      <c r="Z125" s="143" t="n">
        <f aca="false">Z124</f>
        <v>0.1</v>
      </c>
      <c r="AA125" s="983" t="n">
        <f aca="false">(P125*Z125)</f>
        <v>0</v>
      </c>
      <c r="AF125" s="922" t="n">
        <f aca="false">W125+Y125+AA125</f>
        <v>0</v>
      </c>
    </row>
    <row r="126" customFormat="false" ht="15.75" hidden="false" customHeight="true" outlineLevel="0" collapsed="false">
      <c r="B126" s="953" t="str">
        <f aca="false">B125</f>
        <v/>
      </c>
      <c r="C126" s="985" t="n">
        <f aca="false">$K$3</f>
        <v>0</v>
      </c>
      <c r="D126" s="973"/>
      <c r="E126" s="916"/>
      <c r="F126" s="916"/>
      <c r="G126" s="916"/>
      <c r="H126" s="916"/>
      <c r="I126" s="923"/>
      <c r="J126" s="917"/>
      <c r="K126" s="917"/>
      <c r="L126" s="916"/>
      <c r="M126" s="135" t="n">
        <f aca="false">IF(J126=0,0,(K126-J126)+1)</f>
        <v>0</v>
      </c>
      <c r="N126" s="918" t="s">
        <v>154</v>
      </c>
      <c r="O126" s="919" t="n">
        <v>0</v>
      </c>
      <c r="P126" s="979" t="n">
        <f aca="false">ROUNDUP(((R126/U126)),0)</f>
        <v>0</v>
      </c>
      <c r="Q126" s="979" t="n">
        <f aca="false">P126*L126*M126</f>
        <v>0</v>
      </c>
      <c r="R126" s="980" t="n">
        <f aca="false">T126-(T126*O126)</f>
        <v>0</v>
      </c>
      <c r="S126" s="981" t="n">
        <f aca="false">R126*L126*M126</f>
        <v>0</v>
      </c>
      <c r="T126" s="982"/>
      <c r="U126" s="921" t="n">
        <v>0.8</v>
      </c>
      <c r="V126" s="139" t="n">
        <f aca="false">V125</f>
        <v>0.1</v>
      </c>
      <c r="W126" s="983" t="n">
        <f aca="false">(P126*V126)</f>
        <v>0</v>
      </c>
      <c r="X126" s="141" t="n">
        <f aca="false">X125</f>
        <v>0.1</v>
      </c>
      <c r="Y126" s="984" t="n">
        <f aca="false">(P126*X126)</f>
        <v>0</v>
      </c>
      <c r="Z126" s="143" t="n">
        <f aca="false">Z125</f>
        <v>0.1</v>
      </c>
      <c r="AA126" s="983" t="n">
        <f aca="false">(P126*Z126)</f>
        <v>0</v>
      </c>
      <c r="AF126" s="922" t="n">
        <f aca="false">W126+Y126+AA126</f>
        <v>0</v>
      </c>
    </row>
    <row r="127" customFormat="false" ht="15.75" hidden="false" customHeight="true" outlineLevel="0" collapsed="false">
      <c r="B127" s="953" t="str">
        <f aca="false">B126</f>
        <v/>
      </c>
      <c r="C127" s="985" t="n">
        <f aca="false">$K$3</f>
        <v>0</v>
      </c>
      <c r="D127" s="972"/>
      <c r="E127" s="951"/>
      <c r="F127" s="951"/>
      <c r="G127" s="951"/>
      <c r="H127" s="951"/>
      <c r="I127" s="955"/>
      <c r="J127" s="952"/>
      <c r="K127" s="952"/>
      <c r="L127" s="134"/>
      <c r="M127" s="135" t="n">
        <f aca="false">IF(J127=0,0,(K127-J127)+1)</f>
        <v>0</v>
      </c>
      <c r="N127" s="918" t="s">
        <v>154</v>
      </c>
      <c r="O127" s="919" t="n">
        <v>0</v>
      </c>
      <c r="P127" s="979" t="n">
        <f aca="false">ROUNDUP(((R127/U127)),0)</f>
        <v>0</v>
      </c>
      <c r="Q127" s="979" t="n">
        <f aca="false">P127*L127*M127</f>
        <v>0</v>
      </c>
      <c r="R127" s="980" t="n">
        <f aca="false">T127-(T127*O127)</f>
        <v>0</v>
      </c>
      <c r="S127" s="981" t="n">
        <f aca="false">R127*L127*M127</f>
        <v>0</v>
      </c>
      <c r="T127" s="982"/>
      <c r="U127" s="921" t="n">
        <v>0.8</v>
      </c>
      <c r="V127" s="139" t="n">
        <f aca="false">V126</f>
        <v>0.1</v>
      </c>
      <c r="W127" s="983" t="n">
        <f aca="false">(P127*V127)</f>
        <v>0</v>
      </c>
      <c r="X127" s="141" t="n">
        <f aca="false">X126</f>
        <v>0.1</v>
      </c>
      <c r="Y127" s="984" t="n">
        <f aca="false">(P127*X127)</f>
        <v>0</v>
      </c>
      <c r="Z127" s="143" t="n">
        <f aca="false">Z126</f>
        <v>0.1</v>
      </c>
      <c r="AA127" s="983" t="n">
        <f aca="false">(P127*Z127)</f>
        <v>0</v>
      </c>
      <c r="AF127" s="922" t="n">
        <f aca="false">W127+Y127+AA127</f>
        <v>0</v>
      </c>
    </row>
    <row r="128" customFormat="false" ht="15.75" hidden="false" customHeight="true" outlineLevel="0" collapsed="false">
      <c r="B128" s="956" t="str">
        <f aca="false">B127</f>
        <v/>
      </c>
      <c r="C128" s="986" t="n">
        <f aca="false">$K$3</f>
        <v>0</v>
      </c>
      <c r="D128" s="973"/>
      <c r="E128" s="916"/>
      <c r="F128" s="916"/>
      <c r="G128" s="916"/>
      <c r="H128" s="916"/>
      <c r="I128" s="923"/>
      <c r="J128" s="917"/>
      <c r="K128" s="917"/>
      <c r="L128" s="916"/>
      <c r="M128" s="135" t="n">
        <f aca="false">IF(J128=0,0,(K128-J128)+1)</f>
        <v>0</v>
      </c>
      <c r="N128" s="918" t="s">
        <v>154</v>
      </c>
      <c r="O128" s="919" t="n">
        <v>0</v>
      </c>
      <c r="P128" s="979" t="n">
        <f aca="false">ROUNDUP(((R128/U128)),0)</f>
        <v>0</v>
      </c>
      <c r="Q128" s="979" t="n">
        <f aca="false">P128*L128*M128</f>
        <v>0</v>
      </c>
      <c r="R128" s="980" t="n">
        <f aca="false">T128-(T128*O128)</f>
        <v>0</v>
      </c>
      <c r="S128" s="981" t="n">
        <f aca="false">R128*L128*M128</f>
        <v>0</v>
      </c>
      <c r="T128" s="982"/>
      <c r="U128" s="921" t="n">
        <v>0.8</v>
      </c>
      <c r="V128" s="139" t="n">
        <f aca="false">V127</f>
        <v>0.1</v>
      </c>
      <c r="W128" s="983" t="n">
        <f aca="false">(P128*V128)</f>
        <v>0</v>
      </c>
      <c r="X128" s="141" t="n">
        <f aca="false">X127</f>
        <v>0.1</v>
      </c>
      <c r="Y128" s="984" t="n">
        <f aca="false">(P128*X128)</f>
        <v>0</v>
      </c>
      <c r="Z128" s="143" t="n">
        <f aca="false">Z127</f>
        <v>0.1</v>
      </c>
      <c r="AA128" s="983" t="n">
        <f aca="false">(P128*Z128)</f>
        <v>0</v>
      </c>
      <c r="AF128" s="922" t="n">
        <f aca="false">W128+Y128+AA128</f>
        <v>0</v>
      </c>
    </row>
    <row r="129" customFormat="false" ht="15.75" hidden="false" customHeight="true" outlineLevel="0" collapsed="false">
      <c r="B129" s="987" t="str">
        <f aca="false">B128</f>
        <v/>
      </c>
      <c r="C129" s="976" t="n">
        <f aca="false">$K$3</f>
        <v>0</v>
      </c>
      <c r="D129" s="951"/>
      <c r="E129" s="951"/>
      <c r="F129" s="951"/>
      <c r="G129" s="951"/>
      <c r="H129" s="951"/>
      <c r="I129" s="134"/>
      <c r="J129" s="952"/>
      <c r="K129" s="952"/>
      <c r="L129" s="134"/>
      <c r="M129" s="135" t="n">
        <f aca="false">IF(J129=0,0,(K129-J129)+1)</f>
        <v>0</v>
      </c>
      <c r="N129" s="918" t="s">
        <v>154</v>
      </c>
      <c r="O129" s="919" t="n">
        <v>0</v>
      </c>
      <c r="P129" s="979" t="n">
        <f aca="false">ROUNDUP(((R129/U129)),0)</f>
        <v>0</v>
      </c>
      <c r="Q129" s="979" t="n">
        <f aca="false">P129*L129*M129</f>
        <v>0</v>
      </c>
      <c r="R129" s="980" t="n">
        <f aca="false">T129-(T129*O129)</f>
        <v>0</v>
      </c>
      <c r="S129" s="981" t="n">
        <f aca="false">R129*L129*M129</f>
        <v>0</v>
      </c>
      <c r="T129" s="982"/>
      <c r="U129" s="921" t="n">
        <v>0.8</v>
      </c>
      <c r="V129" s="139" t="n">
        <f aca="false">V128</f>
        <v>0.1</v>
      </c>
      <c r="W129" s="983" t="n">
        <f aca="false">(P129*V129)</f>
        <v>0</v>
      </c>
      <c r="X129" s="141" t="n">
        <f aca="false">X128</f>
        <v>0.1</v>
      </c>
      <c r="Y129" s="984" t="n">
        <f aca="false">(P129*X129)</f>
        <v>0</v>
      </c>
      <c r="Z129" s="143" t="n">
        <f aca="false">Z128</f>
        <v>0.1</v>
      </c>
      <c r="AA129" s="983" t="n">
        <f aca="false">(P129*Z129)</f>
        <v>0</v>
      </c>
      <c r="AF129" s="922" t="n">
        <f aca="false">W129+Y129+AA129</f>
        <v>0</v>
      </c>
    </row>
    <row r="130" customFormat="false" ht="15.75" hidden="false" customHeight="true" outlineLevel="0" collapsed="false">
      <c r="B130" s="988" t="str">
        <f aca="false">B129</f>
        <v/>
      </c>
      <c r="C130" s="135" t="n">
        <f aca="false">$K$3</f>
        <v>0</v>
      </c>
      <c r="D130" s="916"/>
      <c r="E130" s="916"/>
      <c r="F130" s="916"/>
      <c r="G130" s="916"/>
      <c r="H130" s="916"/>
      <c r="I130" s="916"/>
      <c r="J130" s="917"/>
      <c r="K130" s="917"/>
      <c r="L130" s="916"/>
      <c r="M130" s="135" t="n">
        <f aca="false">IF(J130=0,0,(K130-J130)+1)</f>
        <v>0</v>
      </c>
      <c r="N130" s="918" t="s">
        <v>154</v>
      </c>
      <c r="O130" s="919" t="n">
        <v>0</v>
      </c>
      <c r="P130" s="979" t="n">
        <f aca="false">ROUNDUP(((R130/U130)),0)</f>
        <v>0</v>
      </c>
      <c r="Q130" s="979" t="n">
        <f aca="false">P130*L130*M130</f>
        <v>0</v>
      </c>
      <c r="R130" s="980" t="n">
        <f aca="false">T130-(T130*O130)</f>
        <v>0</v>
      </c>
      <c r="S130" s="981" t="n">
        <f aca="false">R130*L130*M130</f>
        <v>0</v>
      </c>
      <c r="T130" s="982"/>
      <c r="U130" s="921" t="n">
        <v>0.8</v>
      </c>
      <c r="V130" s="139" t="n">
        <f aca="false">V129</f>
        <v>0.1</v>
      </c>
      <c r="W130" s="983" t="n">
        <f aca="false">(P130*V130)</f>
        <v>0</v>
      </c>
      <c r="X130" s="141" t="n">
        <f aca="false">X129</f>
        <v>0.1</v>
      </c>
      <c r="Y130" s="984" t="n">
        <f aca="false">(P130*X130)</f>
        <v>0</v>
      </c>
      <c r="Z130" s="143" t="n">
        <f aca="false">Z129</f>
        <v>0.1</v>
      </c>
      <c r="AA130" s="983" t="n">
        <f aca="false">(P130*Z130)</f>
        <v>0</v>
      </c>
      <c r="AF130" s="922" t="n">
        <f aca="false">W130+Y130+AA130</f>
        <v>0</v>
      </c>
    </row>
    <row r="131" customFormat="false" ht="15.75" hidden="false" customHeight="true" outlineLevel="0" collapsed="false">
      <c r="B131" s="988" t="str">
        <f aca="false">B130</f>
        <v/>
      </c>
      <c r="C131" s="135" t="n">
        <f aca="false">$K$3</f>
        <v>0</v>
      </c>
      <c r="D131" s="951"/>
      <c r="E131" s="951"/>
      <c r="F131" s="951"/>
      <c r="G131" s="951"/>
      <c r="H131" s="951"/>
      <c r="I131" s="134"/>
      <c r="J131" s="952"/>
      <c r="K131" s="952"/>
      <c r="L131" s="134"/>
      <c r="M131" s="135" t="n">
        <f aca="false">IF(J131=0,0,(K131-J131)+1)</f>
        <v>0</v>
      </c>
      <c r="N131" s="918" t="s">
        <v>154</v>
      </c>
      <c r="O131" s="919" t="n">
        <v>0</v>
      </c>
      <c r="P131" s="979" t="n">
        <f aca="false">ROUNDUP(((R131/U131)),0)</f>
        <v>0</v>
      </c>
      <c r="Q131" s="979" t="n">
        <f aca="false">P131*L131*M131</f>
        <v>0</v>
      </c>
      <c r="R131" s="980" t="n">
        <f aca="false">T131-(T131*O131)</f>
        <v>0</v>
      </c>
      <c r="S131" s="981" t="n">
        <f aca="false">R131*L131*M131</f>
        <v>0</v>
      </c>
      <c r="T131" s="982"/>
      <c r="U131" s="921" t="n">
        <v>0.8</v>
      </c>
      <c r="V131" s="139" t="n">
        <f aca="false">V130</f>
        <v>0.1</v>
      </c>
      <c r="W131" s="983" t="n">
        <f aca="false">(P131*V131)</f>
        <v>0</v>
      </c>
      <c r="X131" s="141" t="n">
        <f aca="false">X130</f>
        <v>0.1</v>
      </c>
      <c r="Y131" s="984" t="n">
        <f aca="false">(P131*X131)</f>
        <v>0</v>
      </c>
      <c r="Z131" s="143" t="n">
        <f aca="false">Z130</f>
        <v>0.1</v>
      </c>
      <c r="AA131" s="983" t="n">
        <f aca="false">(P131*Z131)</f>
        <v>0</v>
      </c>
      <c r="AF131" s="922" t="n">
        <f aca="false">W131+Y131+AA131</f>
        <v>0</v>
      </c>
    </row>
    <row r="132" customFormat="false" ht="15.75" hidden="false" customHeight="true" outlineLevel="0" collapsed="false">
      <c r="B132" s="988" t="str">
        <f aca="false">B131</f>
        <v/>
      </c>
      <c r="C132" s="135" t="n">
        <f aca="false">$K$3</f>
        <v>0</v>
      </c>
      <c r="D132" s="916"/>
      <c r="E132" s="916"/>
      <c r="F132" s="916"/>
      <c r="G132" s="916"/>
      <c r="H132" s="916"/>
      <c r="I132" s="916"/>
      <c r="J132" s="917"/>
      <c r="K132" s="917"/>
      <c r="L132" s="916"/>
      <c r="M132" s="135" t="n">
        <f aca="false">IF(J132=0,0,(K132-J132)+1)</f>
        <v>0</v>
      </c>
      <c r="N132" s="918" t="s">
        <v>154</v>
      </c>
      <c r="O132" s="919" t="n">
        <v>0</v>
      </c>
      <c r="P132" s="979" t="n">
        <f aca="false">ROUNDUP(((R132/U132)),0)</f>
        <v>0</v>
      </c>
      <c r="Q132" s="979" t="n">
        <f aca="false">P132*L132*M132</f>
        <v>0</v>
      </c>
      <c r="R132" s="980" t="n">
        <f aca="false">T132-(T132*O132)</f>
        <v>0</v>
      </c>
      <c r="S132" s="981" t="n">
        <f aca="false">R132*L132*M132</f>
        <v>0</v>
      </c>
      <c r="T132" s="982"/>
      <c r="U132" s="921" t="n">
        <v>0.8</v>
      </c>
      <c r="V132" s="139" t="n">
        <f aca="false">V131</f>
        <v>0.1</v>
      </c>
      <c r="W132" s="983" t="n">
        <f aca="false">(P132*V132)</f>
        <v>0</v>
      </c>
      <c r="X132" s="141" t="n">
        <f aca="false">X131</f>
        <v>0.1</v>
      </c>
      <c r="Y132" s="984" t="n">
        <f aca="false">(P132*X132)</f>
        <v>0</v>
      </c>
      <c r="Z132" s="143" t="n">
        <f aca="false">Z131</f>
        <v>0.1</v>
      </c>
      <c r="AA132" s="983" t="n">
        <f aca="false">(P132*Z132)</f>
        <v>0</v>
      </c>
      <c r="AF132" s="922" t="n">
        <f aca="false">W132+Y132+AA132</f>
        <v>0</v>
      </c>
    </row>
    <row r="133" customFormat="false" ht="15.75" hidden="false" customHeight="true" outlineLevel="0" collapsed="false">
      <c r="B133" s="988" t="str">
        <f aca="false">B132</f>
        <v/>
      </c>
      <c r="C133" s="135" t="n">
        <f aca="false">$K$3</f>
        <v>0</v>
      </c>
      <c r="D133" s="951"/>
      <c r="E133" s="951"/>
      <c r="F133" s="951"/>
      <c r="G133" s="951"/>
      <c r="H133" s="951"/>
      <c r="I133" s="134"/>
      <c r="J133" s="952"/>
      <c r="K133" s="952"/>
      <c r="L133" s="134"/>
      <c r="M133" s="135" t="n">
        <f aca="false">IF(J133=0,0,(K133-J133)+1)</f>
        <v>0</v>
      </c>
      <c r="N133" s="918" t="s">
        <v>154</v>
      </c>
      <c r="O133" s="919" t="n">
        <v>0</v>
      </c>
      <c r="P133" s="979" t="n">
        <f aca="false">ROUNDUP(((R133/U133)),0)</f>
        <v>0</v>
      </c>
      <c r="Q133" s="979" t="n">
        <f aca="false">P133*L133*M133</f>
        <v>0</v>
      </c>
      <c r="R133" s="980" t="n">
        <f aca="false">T133-(T133*O133)</f>
        <v>0</v>
      </c>
      <c r="S133" s="981" t="n">
        <f aca="false">R133*L133*M133</f>
        <v>0</v>
      </c>
      <c r="T133" s="982"/>
      <c r="U133" s="921" t="n">
        <v>0.8</v>
      </c>
      <c r="V133" s="139" t="n">
        <f aca="false">V132</f>
        <v>0.1</v>
      </c>
      <c r="W133" s="983" t="n">
        <f aca="false">(P133*V133)</f>
        <v>0</v>
      </c>
      <c r="X133" s="141" t="n">
        <f aca="false">X132</f>
        <v>0.1</v>
      </c>
      <c r="Y133" s="984" t="n">
        <f aca="false">(P133*X133)</f>
        <v>0</v>
      </c>
      <c r="Z133" s="143" t="n">
        <f aca="false">Z132</f>
        <v>0.1</v>
      </c>
      <c r="AA133" s="983" t="n">
        <f aca="false">(P133*Z133)</f>
        <v>0</v>
      </c>
      <c r="AF133" s="922" t="n">
        <f aca="false">W133+Y133+AA133</f>
        <v>0</v>
      </c>
    </row>
    <row r="134" customFormat="false" ht="15.75" hidden="false" customHeight="true" outlineLevel="0" collapsed="false">
      <c r="B134" s="988" t="str">
        <f aca="false">B133</f>
        <v/>
      </c>
      <c r="C134" s="135" t="n">
        <f aca="false">$K$3</f>
        <v>0</v>
      </c>
      <c r="D134" s="916"/>
      <c r="E134" s="916"/>
      <c r="F134" s="916"/>
      <c r="G134" s="916"/>
      <c r="H134" s="916"/>
      <c r="I134" s="916"/>
      <c r="J134" s="917"/>
      <c r="K134" s="917"/>
      <c r="L134" s="916"/>
      <c r="M134" s="135" t="n">
        <f aca="false">IF(J134=0,0,(K134-J134)+1)</f>
        <v>0</v>
      </c>
      <c r="N134" s="918" t="s">
        <v>154</v>
      </c>
      <c r="O134" s="919" t="n">
        <v>0</v>
      </c>
      <c r="P134" s="979" t="n">
        <f aca="false">ROUNDUP(((R134/U134)),0)</f>
        <v>0</v>
      </c>
      <c r="Q134" s="979" t="n">
        <f aca="false">P134*L134*M134</f>
        <v>0</v>
      </c>
      <c r="R134" s="980" t="n">
        <f aca="false">T134-(T134*O134)</f>
        <v>0</v>
      </c>
      <c r="S134" s="981" t="n">
        <f aca="false">R134*L134*M134</f>
        <v>0</v>
      </c>
      <c r="T134" s="982"/>
      <c r="U134" s="921" t="n">
        <v>0.8</v>
      </c>
      <c r="V134" s="139" t="n">
        <f aca="false">V133</f>
        <v>0.1</v>
      </c>
      <c r="W134" s="983" t="n">
        <f aca="false">(P134*V134)</f>
        <v>0</v>
      </c>
      <c r="X134" s="141" t="n">
        <f aca="false">X133</f>
        <v>0.1</v>
      </c>
      <c r="Y134" s="984" t="n">
        <f aca="false">(P134*X134)</f>
        <v>0</v>
      </c>
      <c r="Z134" s="143" t="n">
        <f aca="false">Z133</f>
        <v>0.1</v>
      </c>
      <c r="AA134" s="983" t="n">
        <f aca="false">(P134*Z134)</f>
        <v>0</v>
      </c>
      <c r="AF134" s="922" t="n">
        <f aca="false">W134+Y134+AA134</f>
        <v>0</v>
      </c>
    </row>
    <row r="135" customFormat="false" ht="15.75" hidden="false" customHeight="true" outlineLevel="0" collapsed="false">
      <c r="B135" s="924"/>
      <c r="C135" s="924"/>
      <c r="D135" s="924"/>
      <c r="E135" s="924"/>
      <c r="F135" s="924"/>
      <c r="G135" s="924"/>
      <c r="H135" s="924"/>
      <c r="I135" s="924"/>
      <c r="J135" s="924"/>
      <c r="K135" s="925" t="s">
        <v>326</v>
      </c>
      <c r="L135" s="926" t="n">
        <f aca="false">SUM(L119:L134)</f>
        <v>0</v>
      </c>
      <c r="M135" s="926" t="n">
        <f aca="false">SUM(M119:M134)</f>
        <v>0</v>
      </c>
      <c r="N135" s="927"/>
      <c r="O135" s="928"/>
      <c r="P135" s="929" t="s">
        <v>199</v>
      </c>
      <c r="Q135" s="989" t="n">
        <f aca="false">SUM(Q116:Q134)</f>
        <v>0</v>
      </c>
      <c r="R135" s="931" t="s">
        <v>98</v>
      </c>
      <c r="S135" s="990" t="n">
        <f aca="false">SUM(S116:S134)</f>
        <v>0</v>
      </c>
      <c r="T135" s="933" t="s">
        <v>327</v>
      </c>
      <c r="U135" s="934" t="e">
        <f aca="false">1-(S135/Q135)</f>
        <v>#DIV/0!</v>
      </c>
      <c r="V135" s="935" t="s">
        <v>139</v>
      </c>
      <c r="W135" s="935" t="s">
        <v>140</v>
      </c>
      <c r="X135" s="935" t="s">
        <v>141</v>
      </c>
      <c r="Y135" s="935" t="s">
        <v>142</v>
      </c>
      <c r="Z135" s="935" t="s">
        <v>143</v>
      </c>
      <c r="AA135" s="935" t="s">
        <v>144</v>
      </c>
      <c r="AF135" s="922"/>
    </row>
    <row r="136" customFormat="false" ht="15" hidden="false" customHeight="true" outlineLevel="0" collapsed="false">
      <c r="B136" s="936" t="s">
        <v>328</v>
      </c>
      <c r="C136" s="959"/>
      <c r="D136" s="959"/>
      <c r="E136" s="959"/>
      <c r="F136" s="959"/>
      <c r="G136" s="959"/>
      <c r="H136" s="959"/>
      <c r="I136" s="959"/>
      <c r="J136" s="959"/>
      <c r="K136" s="959"/>
      <c r="L136" s="959"/>
      <c r="M136" s="959"/>
      <c r="N136" s="959"/>
      <c r="O136" s="959"/>
      <c r="P136" s="959"/>
      <c r="Q136" s="959"/>
      <c r="R136" s="959"/>
      <c r="S136" s="959"/>
      <c r="T136" s="959"/>
      <c r="U136" s="959"/>
      <c r="V136" s="991" t="e">
        <f aca="false"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992" t="n">
        <f aca="false">S135*V118</f>
        <v>0</v>
      </c>
      <c r="X136" s="991" t="e">
        <f aca="false"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992" t="n">
        <f aca="false">S135*X118</f>
        <v>0</v>
      </c>
      <c r="Z136" s="991" t="e">
        <f aca="false"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992" t="n">
        <f aca="false">S135*Z118</f>
        <v>0</v>
      </c>
      <c r="AF136" s="922"/>
    </row>
    <row r="137" customFormat="false" ht="15" hidden="false" customHeight="true" outlineLevel="0" collapsed="false">
      <c r="B137" s="936" t="s">
        <v>330</v>
      </c>
      <c r="C137" s="959"/>
      <c r="D137" s="959"/>
      <c r="E137" s="959"/>
      <c r="F137" s="959"/>
      <c r="G137" s="959"/>
      <c r="H137" s="959"/>
      <c r="I137" s="959"/>
      <c r="J137" s="959"/>
      <c r="K137" s="959"/>
      <c r="L137" s="959"/>
      <c r="M137" s="959"/>
      <c r="N137" s="959"/>
      <c r="O137" s="959"/>
      <c r="P137" s="959"/>
      <c r="Q137" s="959"/>
      <c r="R137" s="959"/>
      <c r="S137" s="959"/>
      <c r="T137" s="959"/>
      <c r="U137" s="959"/>
      <c r="V137" s="991"/>
      <c r="W137" s="992"/>
      <c r="X137" s="991"/>
      <c r="Y137" s="992"/>
      <c r="Z137" s="991"/>
      <c r="AA137" s="992"/>
      <c r="AF137" s="922"/>
    </row>
    <row r="138" customFormat="false" ht="15" hidden="false" customHeight="true" outlineLevel="0" collapsed="false">
      <c r="B138" s="940"/>
      <c r="C138" s="941"/>
      <c r="D138" s="942"/>
      <c r="E138" s="942"/>
      <c r="F138" s="942"/>
      <c r="G138" s="942"/>
      <c r="H138" s="942"/>
      <c r="I138" s="942"/>
      <c r="J138" s="942"/>
      <c r="K138" s="942"/>
      <c r="L138" s="942"/>
      <c r="M138" s="942"/>
      <c r="N138" s="942"/>
      <c r="O138" s="942"/>
      <c r="P138" s="942"/>
      <c r="Q138" s="942"/>
      <c r="R138" s="942"/>
      <c r="S138" s="942"/>
      <c r="T138" s="942"/>
      <c r="U138" s="942"/>
      <c r="V138" s="943" t="s">
        <v>332</v>
      </c>
      <c r="W138" s="991" t="e">
        <f aca="false">Q135+V136+X136+Z136</f>
        <v>#REF!</v>
      </c>
      <c r="X138" s="991"/>
      <c r="Y138" s="944" t="s">
        <v>333</v>
      </c>
      <c r="Z138" s="992" t="n">
        <f aca="false">S135+W136+Y136+AA136</f>
        <v>0</v>
      </c>
      <c r="AA138" s="992"/>
      <c r="AF138" s="922"/>
    </row>
    <row r="139" customFormat="false" ht="6.75" hidden="false" customHeight="true" outlineLevel="0" collapsed="false">
      <c r="B139" s="945"/>
      <c r="C139" s="945"/>
      <c r="D139" s="945"/>
      <c r="E139" s="945"/>
      <c r="F139" s="945"/>
      <c r="G139" s="945"/>
      <c r="H139" s="945"/>
      <c r="I139" s="945"/>
      <c r="J139" s="945"/>
      <c r="K139" s="945"/>
      <c r="L139" s="945"/>
      <c r="M139" s="945"/>
      <c r="N139" s="945"/>
      <c r="O139" s="946"/>
      <c r="P139" s="945"/>
      <c r="Q139" s="945"/>
      <c r="R139" s="945"/>
      <c r="S139" s="945"/>
      <c r="T139" s="945"/>
      <c r="U139" s="945"/>
      <c r="V139" s="947"/>
      <c r="W139" s="947"/>
      <c r="X139" s="947"/>
      <c r="Y139" s="947"/>
      <c r="Z139" s="948"/>
      <c r="AA139" s="945"/>
      <c r="AF139" s="922"/>
    </row>
    <row r="140" customFormat="false" ht="14.25" hidden="false" customHeight="true" outlineLevel="0" collapsed="false">
      <c r="A140" s="961"/>
      <c r="B140" s="961"/>
      <c r="C140" s="961"/>
      <c r="D140" s="961"/>
      <c r="E140" s="961"/>
      <c r="F140" s="961"/>
      <c r="G140" s="961"/>
      <c r="H140" s="961"/>
      <c r="I140" s="961"/>
      <c r="J140" s="961"/>
      <c r="K140" s="961"/>
      <c r="L140" s="962"/>
      <c r="M140" s="961"/>
      <c r="N140" s="961"/>
      <c r="O140" s="963"/>
      <c r="P140" s="961"/>
      <c r="Q140" s="961"/>
      <c r="R140" s="961"/>
      <c r="S140" s="961"/>
      <c r="T140" s="961"/>
      <c r="U140" s="961"/>
      <c r="V140" s="964"/>
      <c r="W140" s="965"/>
      <c r="X140" s="966"/>
      <c r="Y140" s="966"/>
      <c r="Z140" s="967"/>
      <c r="AA140" s="968"/>
      <c r="AB140" s="961"/>
      <c r="AF140" s="922"/>
    </row>
    <row r="141" customFormat="false" ht="12.75" hidden="false" customHeight="true" outlineLevel="0" collapsed="false"/>
    <row r="142" customFormat="false" ht="36.75" hidden="false" customHeight="true" outlineLevel="0" collapsed="false">
      <c r="B142" s="969" t="str">
        <f aca="false">IF(L4=0,"",L4)</f>
        <v/>
      </c>
      <c r="C142" s="969"/>
      <c r="D142" s="969"/>
      <c r="E142" s="969"/>
      <c r="F142" s="969"/>
      <c r="G142" s="969"/>
      <c r="H142" s="969"/>
      <c r="I142" s="969"/>
      <c r="J142" s="969"/>
      <c r="K142" s="969"/>
      <c r="L142" s="969"/>
      <c r="M142" s="969"/>
      <c r="N142" s="969"/>
      <c r="O142" s="969"/>
      <c r="P142" s="969"/>
      <c r="Q142" s="969"/>
      <c r="R142" s="969"/>
      <c r="S142" s="969"/>
      <c r="T142" s="969"/>
      <c r="U142" s="969"/>
      <c r="V142" s="969"/>
      <c r="W142" s="969"/>
      <c r="X142" s="969"/>
      <c r="Y142" s="969"/>
      <c r="Z142" s="969"/>
      <c r="AA142" s="969"/>
    </row>
    <row r="143" customFormat="false" ht="15.75" hidden="false" customHeight="true" outlineLevel="0" collapsed="false">
      <c r="B143" s="123" t="s">
        <v>89</v>
      </c>
      <c r="C143" s="123" t="s">
        <v>90</v>
      </c>
      <c r="D143" s="123" t="s">
        <v>60</v>
      </c>
      <c r="E143" s="123" t="s">
        <v>91</v>
      </c>
      <c r="F143" s="420" t="s">
        <v>323</v>
      </c>
      <c r="G143" s="123" t="s">
        <v>297</v>
      </c>
      <c r="H143" s="912" t="s">
        <v>324</v>
      </c>
      <c r="I143" s="912" t="s">
        <v>233</v>
      </c>
      <c r="J143" s="912" t="s">
        <v>168</v>
      </c>
      <c r="K143" s="912" t="s">
        <v>169</v>
      </c>
      <c r="L143" s="124" t="s">
        <v>92</v>
      </c>
      <c r="M143" s="124" t="s">
        <v>93</v>
      </c>
      <c r="N143" s="422" t="s">
        <v>115</v>
      </c>
      <c r="O143" s="422"/>
      <c r="P143" s="125" t="s">
        <v>61</v>
      </c>
      <c r="Q143" s="125"/>
      <c r="R143" s="126" t="s">
        <v>94</v>
      </c>
      <c r="S143" s="126"/>
      <c r="T143" s="129" t="s">
        <v>325</v>
      </c>
      <c r="U143" s="129" t="s">
        <v>78</v>
      </c>
      <c r="V143" s="127" t="s">
        <v>95</v>
      </c>
      <c r="W143" s="127"/>
      <c r="X143" s="127"/>
      <c r="Y143" s="127"/>
      <c r="Z143" s="127"/>
      <c r="AA143" s="127"/>
      <c r="AC143" s="961"/>
      <c r="AF143" s="922"/>
    </row>
    <row r="144" customFormat="false" ht="15.75" hidden="false" customHeight="true" outlineLevel="0" collapsed="false">
      <c r="B144" s="123"/>
      <c r="C144" s="123"/>
      <c r="D144" s="123"/>
      <c r="E144" s="123"/>
      <c r="F144" s="420"/>
      <c r="G144" s="123"/>
      <c r="H144" s="912"/>
      <c r="I144" s="912"/>
      <c r="J144" s="912"/>
      <c r="K144" s="912"/>
      <c r="L144" s="124"/>
      <c r="M144" s="124"/>
      <c r="N144" s="422"/>
      <c r="O144" s="422"/>
      <c r="P144" s="129" t="s">
        <v>96</v>
      </c>
      <c r="Q144" s="129" t="s">
        <v>97</v>
      </c>
      <c r="R144" s="129" t="s">
        <v>98</v>
      </c>
      <c r="S144" s="129" t="s">
        <v>97</v>
      </c>
      <c r="T144" s="129"/>
      <c r="U144" s="129"/>
      <c r="V144" s="130" t="n">
        <v>0.1</v>
      </c>
      <c r="W144" s="131" t="s">
        <v>72</v>
      </c>
      <c r="X144" s="130" t="n">
        <v>0.1</v>
      </c>
      <c r="Y144" s="131" t="s">
        <v>99</v>
      </c>
      <c r="Z144" s="130" t="n">
        <v>0.1</v>
      </c>
      <c r="AA144" s="131" t="s">
        <v>74</v>
      </c>
      <c r="AB144" s="950" t="s">
        <v>119</v>
      </c>
      <c r="AC144" s="971"/>
      <c r="AF144" s="922"/>
    </row>
    <row r="145" customFormat="false" ht="15.75" hidden="false" customHeight="true" outlineLevel="0" collapsed="false">
      <c r="B145" s="145" t="str">
        <f aca="false">B142</f>
        <v/>
      </c>
      <c r="C145" s="147" t="n">
        <f aca="false">$K$4</f>
        <v>0</v>
      </c>
      <c r="D145" s="972"/>
      <c r="E145" s="951"/>
      <c r="F145" s="951"/>
      <c r="G145" s="951"/>
      <c r="H145" s="951"/>
      <c r="I145" s="134"/>
      <c r="J145" s="952"/>
      <c r="K145" s="952"/>
      <c r="L145" s="134"/>
      <c r="M145" s="135" t="n">
        <f aca="false">IF(J145=0,0,(K145-J145)+1)</f>
        <v>0</v>
      </c>
      <c r="N145" s="918" t="s">
        <v>154</v>
      </c>
      <c r="O145" s="919" t="n">
        <v>0</v>
      </c>
      <c r="P145" s="979" t="n">
        <f aca="false">ROUNDUP(((R145/U145)),0)</f>
        <v>0</v>
      </c>
      <c r="Q145" s="979" t="n">
        <f aca="false">P145*L145*M145</f>
        <v>0</v>
      </c>
      <c r="R145" s="980" t="n">
        <f aca="false">T145-(T145*O145)</f>
        <v>0</v>
      </c>
      <c r="S145" s="981" t="n">
        <f aca="false">R145*L145*M145</f>
        <v>0</v>
      </c>
      <c r="T145" s="982"/>
      <c r="U145" s="921" t="n">
        <v>0.8</v>
      </c>
      <c r="V145" s="139" t="n">
        <f aca="false">V144</f>
        <v>0.1</v>
      </c>
      <c r="W145" s="983" t="n">
        <f aca="false">(P145*V145)</f>
        <v>0</v>
      </c>
      <c r="X145" s="141" t="n">
        <f aca="false">X144</f>
        <v>0.1</v>
      </c>
      <c r="Y145" s="984" t="n">
        <f aca="false">(P145*X145)</f>
        <v>0</v>
      </c>
      <c r="Z145" s="143" t="n">
        <f aca="false">Z144</f>
        <v>0.1</v>
      </c>
      <c r="AA145" s="983" t="n">
        <f aca="false">(P145*Z145)</f>
        <v>0</v>
      </c>
      <c r="AB145" s="310" t="s">
        <v>129</v>
      </c>
      <c r="AC145" s="961"/>
      <c r="AD145" s="922" t="e">
        <f aca="false">SUM(#REF!,#REF!,#REF!)</f>
        <v>#REF!</v>
      </c>
      <c r="AF145" s="922" t="n">
        <f aca="false">W145+Y145+AA145</f>
        <v>0</v>
      </c>
    </row>
    <row r="146" customFormat="false" ht="15.75" hidden="false" customHeight="true" outlineLevel="0" collapsed="false">
      <c r="B146" s="953" t="str">
        <f aca="false">B145</f>
        <v/>
      </c>
      <c r="C146" s="985" t="n">
        <f aca="false">$K$4</f>
        <v>0</v>
      </c>
      <c r="D146" s="973"/>
      <c r="E146" s="916"/>
      <c r="F146" s="916"/>
      <c r="G146" s="916"/>
      <c r="H146" s="916"/>
      <c r="I146" s="916"/>
      <c r="J146" s="917"/>
      <c r="K146" s="917"/>
      <c r="L146" s="916"/>
      <c r="M146" s="135" t="n">
        <f aca="false">IF(J146=0,0,(K146-J146)+1)</f>
        <v>0</v>
      </c>
      <c r="N146" s="918" t="s">
        <v>154</v>
      </c>
      <c r="O146" s="919" t="n">
        <v>0</v>
      </c>
      <c r="P146" s="979" t="n">
        <f aca="false">ROUNDUP(((R146/U146)),0)</f>
        <v>0</v>
      </c>
      <c r="Q146" s="979" t="n">
        <f aca="false">P146*L146*M146</f>
        <v>0</v>
      </c>
      <c r="R146" s="980" t="n">
        <f aca="false">T146-(T146*O146)</f>
        <v>0</v>
      </c>
      <c r="S146" s="981" t="n">
        <f aca="false">R146*L146*M146</f>
        <v>0</v>
      </c>
      <c r="T146" s="982"/>
      <c r="U146" s="921" t="n">
        <v>0.8</v>
      </c>
      <c r="V146" s="139" t="n">
        <f aca="false">V145</f>
        <v>0.1</v>
      </c>
      <c r="W146" s="983" t="n">
        <f aca="false">(P146*V146)</f>
        <v>0</v>
      </c>
      <c r="X146" s="141" t="n">
        <f aca="false">X145</f>
        <v>0.1</v>
      </c>
      <c r="Y146" s="984" t="n">
        <f aca="false">(P146*X146)</f>
        <v>0</v>
      </c>
      <c r="Z146" s="143" t="n">
        <f aca="false">Z145</f>
        <v>0.1</v>
      </c>
      <c r="AA146" s="983" t="n">
        <f aca="false">(P146*Z146)</f>
        <v>0</v>
      </c>
      <c r="AB146" s="262" t="s">
        <v>152</v>
      </c>
      <c r="AC146" s="961"/>
      <c r="AD146" s="922" t="e">
        <f aca="false">SUM(#REF!,#REF!,#REF!)</f>
        <v>#REF!</v>
      </c>
      <c r="AF146" s="922" t="n">
        <f aca="false">W146+Y146+AA146</f>
        <v>0</v>
      </c>
    </row>
    <row r="147" customFormat="false" ht="15.75" hidden="false" customHeight="true" outlineLevel="0" collapsed="false">
      <c r="B147" s="953" t="str">
        <f aca="false">B146</f>
        <v/>
      </c>
      <c r="C147" s="985" t="n">
        <f aca="false">$K$4</f>
        <v>0</v>
      </c>
      <c r="D147" s="972"/>
      <c r="E147" s="951"/>
      <c r="F147" s="951"/>
      <c r="G147" s="951"/>
      <c r="H147" s="951"/>
      <c r="I147" s="134"/>
      <c r="J147" s="952"/>
      <c r="K147" s="952"/>
      <c r="L147" s="134"/>
      <c r="M147" s="135" t="n">
        <f aca="false">IF(J147=0,0,(K147-J147)+1)</f>
        <v>0</v>
      </c>
      <c r="N147" s="918" t="s">
        <v>154</v>
      </c>
      <c r="O147" s="919" t="n">
        <v>0</v>
      </c>
      <c r="P147" s="979" t="n">
        <f aca="false">ROUNDUP(((R147/U147)),0)</f>
        <v>0</v>
      </c>
      <c r="Q147" s="979" t="n">
        <f aca="false">P147*L147*M147</f>
        <v>0</v>
      </c>
      <c r="R147" s="980" t="n">
        <f aca="false">T147-(T147*O147)</f>
        <v>0</v>
      </c>
      <c r="S147" s="981" t="n">
        <f aca="false">R147*L147*M147</f>
        <v>0</v>
      </c>
      <c r="T147" s="982"/>
      <c r="U147" s="921" t="n">
        <v>0.8</v>
      </c>
      <c r="V147" s="139" t="n">
        <f aca="false">V146</f>
        <v>0.1</v>
      </c>
      <c r="W147" s="983" t="n">
        <f aca="false">(P147*V147)</f>
        <v>0</v>
      </c>
      <c r="X147" s="141" t="n">
        <f aca="false">X146</f>
        <v>0.1</v>
      </c>
      <c r="Y147" s="984" t="n">
        <f aca="false">(P147*X147)</f>
        <v>0</v>
      </c>
      <c r="Z147" s="143" t="n">
        <f aca="false">Z146</f>
        <v>0.1</v>
      </c>
      <c r="AA147" s="983" t="n">
        <f aca="false">(P147*Z147)</f>
        <v>0</v>
      </c>
      <c r="AB147" s="974"/>
      <c r="AC147" s="961"/>
      <c r="AD147" s="922" t="e">
        <f aca="false">SUM(#REF!,#REF!,#REF!)</f>
        <v>#REF!</v>
      </c>
      <c r="AF147" s="922" t="n">
        <f aca="false">W147+Y147+AA147</f>
        <v>0</v>
      </c>
    </row>
    <row r="148" customFormat="false" ht="15.75" hidden="false" customHeight="true" outlineLevel="0" collapsed="false">
      <c r="B148" s="953" t="str">
        <f aca="false">B147</f>
        <v/>
      </c>
      <c r="C148" s="985" t="n">
        <f aca="false">$K$4</f>
        <v>0</v>
      </c>
      <c r="D148" s="973"/>
      <c r="E148" s="916"/>
      <c r="F148" s="916"/>
      <c r="G148" s="916"/>
      <c r="H148" s="916"/>
      <c r="I148" s="916"/>
      <c r="J148" s="917"/>
      <c r="K148" s="917"/>
      <c r="L148" s="916"/>
      <c r="M148" s="135" t="n">
        <f aca="false">IF(J148=0,0,(K148-J148)+1)</f>
        <v>0</v>
      </c>
      <c r="N148" s="918" t="s">
        <v>154</v>
      </c>
      <c r="O148" s="919" t="n">
        <v>0</v>
      </c>
      <c r="P148" s="979" t="n">
        <f aca="false">ROUNDUP(((R148/U148)),0)</f>
        <v>0</v>
      </c>
      <c r="Q148" s="979" t="n">
        <f aca="false">P148*L148*M148</f>
        <v>0</v>
      </c>
      <c r="R148" s="980" t="n">
        <f aca="false">T148-(T148*O148)</f>
        <v>0</v>
      </c>
      <c r="S148" s="981" t="n">
        <f aca="false">R148*L148*M148</f>
        <v>0</v>
      </c>
      <c r="T148" s="982"/>
      <c r="U148" s="921" t="n">
        <v>0.8</v>
      </c>
      <c r="V148" s="139" t="n">
        <f aca="false">V147</f>
        <v>0.1</v>
      </c>
      <c r="W148" s="983" t="n">
        <f aca="false">(P148*V148)</f>
        <v>0</v>
      </c>
      <c r="X148" s="141" t="n">
        <f aca="false">X147</f>
        <v>0.1</v>
      </c>
      <c r="Y148" s="984" t="n">
        <f aca="false">(P148*X148)</f>
        <v>0</v>
      </c>
      <c r="Z148" s="143" t="n">
        <f aca="false">Z147</f>
        <v>0.1</v>
      </c>
      <c r="AA148" s="983" t="n">
        <f aca="false">(P148*Z148)</f>
        <v>0</v>
      </c>
      <c r="AB148" s="264" t="s">
        <v>132</v>
      </c>
      <c r="AC148" s="961"/>
      <c r="AD148" s="922" t="e">
        <f aca="false">SUM(#REF!,#REF!,#REF!)</f>
        <v>#REF!</v>
      </c>
      <c r="AF148" s="922" t="n">
        <f aca="false">W148+Y148+AA148</f>
        <v>0</v>
      </c>
    </row>
    <row r="149" customFormat="false" ht="15.75" hidden="false" customHeight="true" outlineLevel="0" collapsed="false">
      <c r="B149" s="953" t="str">
        <f aca="false">B148</f>
        <v/>
      </c>
      <c r="C149" s="985" t="n">
        <f aca="false">$K$4</f>
        <v>0</v>
      </c>
      <c r="D149" s="972"/>
      <c r="E149" s="951"/>
      <c r="F149" s="951"/>
      <c r="G149" s="951"/>
      <c r="H149" s="951"/>
      <c r="I149" s="955"/>
      <c r="J149" s="952"/>
      <c r="K149" s="952"/>
      <c r="L149" s="134"/>
      <c r="M149" s="135" t="n">
        <f aca="false">IF(J149=0,0,(K149-J149)+1)</f>
        <v>0</v>
      </c>
      <c r="N149" s="918" t="s">
        <v>154</v>
      </c>
      <c r="O149" s="919" t="n">
        <v>0</v>
      </c>
      <c r="P149" s="979" t="n">
        <f aca="false">ROUNDUP(((R149/U149)),0)</f>
        <v>0</v>
      </c>
      <c r="Q149" s="979" t="n">
        <f aca="false">P149*L149*M149</f>
        <v>0</v>
      </c>
      <c r="R149" s="980" t="n">
        <f aca="false">T149-(T149*O149)</f>
        <v>0</v>
      </c>
      <c r="S149" s="981" t="n">
        <f aca="false">R149*L149*M149</f>
        <v>0</v>
      </c>
      <c r="T149" s="982"/>
      <c r="U149" s="921" t="n">
        <v>0.8</v>
      </c>
      <c r="V149" s="139" t="n">
        <f aca="false">V148</f>
        <v>0.1</v>
      </c>
      <c r="W149" s="983" t="n">
        <f aca="false">(P149*V149)</f>
        <v>0</v>
      </c>
      <c r="X149" s="141" t="n">
        <f aca="false">X148</f>
        <v>0.1</v>
      </c>
      <c r="Y149" s="984" t="n">
        <f aca="false">(P149*X149)</f>
        <v>0</v>
      </c>
      <c r="Z149" s="143" t="n">
        <f aca="false">Z148</f>
        <v>0.1</v>
      </c>
      <c r="AA149" s="983" t="n">
        <f aca="false">(P149*Z149)</f>
        <v>0</v>
      </c>
      <c r="AB149" s="265" t="s">
        <v>133</v>
      </c>
      <c r="AC149" s="961"/>
      <c r="AD149" s="922" t="e">
        <f aca="false">SUM(#REF!,#REF!,#REF!)</f>
        <v>#REF!</v>
      </c>
      <c r="AF149" s="922" t="n">
        <f aca="false">W149+Y149+AA149</f>
        <v>0</v>
      </c>
    </row>
    <row r="150" customFormat="false" ht="15.75" hidden="false" customHeight="true" outlineLevel="0" collapsed="false">
      <c r="B150" s="953" t="str">
        <f aca="false">B149</f>
        <v/>
      </c>
      <c r="C150" s="985" t="n">
        <f aca="false">$K$4</f>
        <v>0</v>
      </c>
      <c r="D150" s="973"/>
      <c r="E150" s="916"/>
      <c r="F150" s="916"/>
      <c r="G150" s="916"/>
      <c r="H150" s="916"/>
      <c r="I150" s="923"/>
      <c r="J150" s="917"/>
      <c r="K150" s="917"/>
      <c r="L150" s="916"/>
      <c r="M150" s="135" t="n">
        <f aca="false">IF(J150=0,0,(K150-J150)+1)</f>
        <v>0</v>
      </c>
      <c r="N150" s="918" t="s">
        <v>154</v>
      </c>
      <c r="O150" s="919" t="n">
        <v>0</v>
      </c>
      <c r="P150" s="979" t="n">
        <f aca="false">ROUNDUP(((R150/U150)),0)</f>
        <v>0</v>
      </c>
      <c r="Q150" s="979" t="n">
        <f aca="false">P150*L150*M150</f>
        <v>0</v>
      </c>
      <c r="R150" s="980" t="n">
        <f aca="false">T150-(T150*O150)</f>
        <v>0</v>
      </c>
      <c r="S150" s="981" t="n">
        <f aca="false">R150*L150*M150</f>
        <v>0</v>
      </c>
      <c r="T150" s="982"/>
      <c r="U150" s="921" t="n">
        <v>0.8</v>
      </c>
      <c r="V150" s="139" t="n">
        <f aca="false">V149</f>
        <v>0.1</v>
      </c>
      <c r="W150" s="983" t="n">
        <f aca="false">(P150*V150)</f>
        <v>0</v>
      </c>
      <c r="X150" s="141" t="n">
        <f aca="false">X149</f>
        <v>0.1</v>
      </c>
      <c r="Y150" s="984" t="n">
        <f aca="false">(P150*X150)</f>
        <v>0</v>
      </c>
      <c r="Z150" s="143" t="n">
        <f aca="false">Z149</f>
        <v>0.1</v>
      </c>
      <c r="AA150" s="983" t="n">
        <f aca="false">(P150*Z150)</f>
        <v>0</v>
      </c>
      <c r="AC150" s="961"/>
      <c r="AD150" s="922" t="e">
        <f aca="false">SUM(#REF!,#REF!,#REF!)</f>
        <v>#REF!</v>
      </c>
      <c r="AF150" s="922" t="n">
        <f aca="false">W150+Y150+AA150</f>
        <v>0</v>
      </c>
    </row>
    <row r="151" customFormat="false" ht="15.75" hidden="false" customHeight="true" outlineLevel="0" collapsed="false">
      <c r="B151" s="953" t="str">
        <f aca="false">B150</f>
        <v/>
      </c>
      <c r="C151" s="985" t="n">
        <f aca="false">$K$4</f>
        <v>0</v>
      </c>
      <c r="D151" s="972"/>
      <c r="E151" s="951"/>
      <c r="F151" s="951"/>
      <c r="G151" s="951"/>
      <c r="H151" s="951"/>
      <c r="I151" s="955"/>
      <c r="J151" s="952"/>
      <c r="K151" s="952"/>
      <c r="L151" s="134"/>
      <c r="M151" s="135" t="n">
        <f aca="false">IF(J151=0,0,(K151-J151)+1)</f>
        <v>0</v>
      </c>
      <c r="N151" s="918" t="s">
        <v>154</v>
      </c>
      <c r="O151" s="919" t="n">
        <v>0</v>
      </c>
      <c r="P151" s="979" t="n">
        <f aca="false">ROUNDUP(((R151/U151)),0)</f>
        <v>0</v>
      </c>
      <c r="Q151" s="979" t="n">
        <f aca="false">P151*L151*M151</f>
        <v>0</v>
      </c>
      <c r="R151" s="980" t="n">
        <f aca="false">T151-(T151*O151)</f>
        <v>0</v>
      </c>
      <c r="S151" s="981" t="n">
        <f aca="false">R151*L151*M151</f>
        <v>0</v>
      </c>
      <c r="T151" s="982"/>
      <c r="U151" s="921" t="n">
        <v>0.8</v>
      </c>
      <c r="V151" s="139" t="n">
        <f aca="false">V150</f>
        <v>0.1</v>
      </c>
      <c r="W151" s="983" t="n">
        <f aca="false">(P151*V151)</f>
        <v>0</v>
      </c>
      <c r="X151" s="141" t="n">
        <f aca="false">X150</f>
        <v>0.1</v>
      </c>
      <c r="Y151" s="984" t="n">
        <f aca="false">(P151*X151)</f>
        <v>0</v>
      </c>
      <c r="Z151" s="143" t="n">
        <f aca="false">Z150</f>
        <v>0.1</v>
      </c>
      <c r="AA151" s="983" t="n">
        <f aca="false">(P151*Z151)</f>
        <v>0</v>
      </c>
      <c r="AB151" s="961"/>
      <c r="AC151" s="961"/>
      <c r="AD151" s="922" t="e">
        <f aca="false">SUM(#REF!,#REF!,#REF!)</f>
        <v>#REF!</v>
      </c>
      <c r="AF151" s="922" t="n">
        <f aca="false">W151+Y151+AA151</f>
        <v>0</v>
      </c>
    </row>
    <row r="152" customFormat="false" ht="15.75" hidden="false" customHeight="true" outlineLevel="0" collapsed="false">
      <c r="B152" s="953" t="str">
        <f aca="false">B151</f>
        <v/>
      </c>
      <c r="C152" s="985" t="n">
        <f aca="false">$K$4</f>
        <v>0</v>
      </c>
      <c r="D152" s="973"/>
      <c r="E152" s="916"/>
      <c r="F152" s="916"/>
      <c r="G152" s="916"/>
      <c r="H152" s="916"/>
      <c r="I152" s="923"/>
      <c r="J152" s="917"/>
      <c r="K152" s="917"/>
      <c r="L152" s="916"/>
      <c r="M152" s="135" t="n">
        <f aca="false">IF(J152=0,0,(K152-J152)+1)</f>
        <v>0</v>
      </c>
      <c r="N152" s="918" t="s">
        <v>154</v>
      </c>
      <c r="O152" s="919" t="n">
        <v>0</v>
      </c>
      <c r="P152" s="979" t="n">
        <f aca="false">ROUNDUP(((R152/U152)),0)</f>
        <v>0</v>
      </c>
      <c r="Q152" s="979" t="n">
        <f aca="false">P152*L152*M152</f>
        <v>0</v>
      </c>
      <c r="R152" s="980" t="n">
        <f aca="false">T152-(T152*O152)</f>
        <v>0</v>
      </c>
      <c r="S152" s="981" t="n">
        <f aca="false">R152*L152*M152</f>
        <v>0</v>
      </c>
      <c r="T152" s="982"/>
      <c r="U152" s="921" t="n">
        <v>0.8</v>
      </c>
      <c r="V152" s="139" t="n">
        <f aca="false">V151</f>
        <v>0.1</v>
      </c>
      <c r="W152" s="983" t="n">
        <f aca="false">(P152*V152)</f>
        <v>0</v>
      </c>
      <c r="X152" s="141" t="n">
        <f aca="false">X151</f>
        <v>0.1</v>
      </c>
      <c r="Y152" s="984" t="n">
        <f aca="false">(P152*X152)</f>
        <v>0</v>
      </c>
      <c r="Z152" s="143" t="n">
        <f aca="false">Z151</f>
        <v>0.1</v>
      </c>
      <c r="AA152" s="983" t="n">
        <f aca="false">(P152*Z152)</f>
        <v>0</v>
      </c>
      <c r="AB152" s="961"/>
      <c r="AC152" s="961"/>
      <c r="AD152" s="922" t="e">
        <f aca="false">SUM(#REF!,#REF!,#REF!)</f>
        <v>#REF!</v>
      </c>
      <c r="AF152" s="922" t="n">
        <f aca="false">W152+Y152+AA152</f>
        <v>0</v>
      </c>
    </row>
    <row r="153" customFormat="false" ht="15.75" hidden="false" customHeight="true" outlineLevel="0" collapsed="false">
      <c r="B153" s="953" t="str">
        <f aca="false">B152</f>
        <v/>
      </c>
      <c r="C153" s="985" t="n">
        <f aca="false">$K$4</f>
        <v>0</v>
      </c>
      <c r="D153" s="972"/>
      <c r="E153" s="951"/>
      <c r="F153" s="951"/>
      <c r="G153" s="951"/>
      <c r="H153" s="951"/>
      <c r="I153" s="955"/>
      <c r="J153" s="952"/>
      <c r="K153" s="952"/>
      <c r="L153" s="134"/>
      <c r="M153" s="135" t="n">
        <f aca="false">IF(J153=0,0,(K153-J153)+1)</f>
        <v>0</v>
      </c>
      <c r="N153" s="918" t="s">
        <v>154</v>
      </c>
      <c r="O153" s="919" t="n">
        <v>0</v>
      </c>
      <c r="P153" s="979" t="n">
        <f aca="false">ROUNDUP(((R153/U153)),0)</f>
        <v>0</v>
      </c>
      <c r="Q153" s="979" t="n">
        <f aca="false">P153*L153*M153</f>
        <v>0</v>
      </c>
      <c r="R153" s="980" t="n">
        <f aca="false">T153-(T153*O153)</f>
        <v>0</v>
      </c>
      <c r="S153" s="981" t="n">
        <f aca="false">R153*L153*M153</f>
        <v>0</v>
      </c>
      <c r="T153" s="982"/>
      <c r="U153" s="921" t="n">
        <v>0.8</v>
      </c>
      <c r="V153" s="139" t="n">
        <f aca="false">V152</f>
        <v>0.1</v>
      </c>
      <c r="W153" s="983" t="n">
        <f aca="false">(P153*V153)</f>
        <v>0</v>
      </c>
      <c r="X153" s="141" t="n">
        <f aca="false">X152</f>
        <v>0.1</v>
      </c>
      <c r="Y153" s="984" t="n">
        <f aca="false">(P153*X153)</f>
        <v>0</v>
      </c>
      <c r="Z153" s="143" t="n">
        <f aca="false">Z152</f>
        <v>0.1</v>
      </c>
      <c r="AA153" s="983" t="n">
        <f aca="false">(P153*Z153)</f>
        <v>0</v>
      </c>
      <c r="AB153" s="961"/>
      <c r="AC153" s="961"/>
      <c r="AD153" s="922" t="e">
        <f aca="false">SUM(#REF!,#REF!,#REF!)</f>
        <v>#REF!</v>
      </c>
      <c r="AF153" s="922" t="n">
        <f aca="false">W153+Y153+AA153</f>
        <v>0</v>
      </c>
    </row>
    <row r="154" customFormat="false" ht="15.75" hidden="false" customHeight="true" outlineLevel="0" collapsed="false">
      <c r="B154" s="956" t="str">
        <f aca="false">B153</f>
        <v/>
      </c>
      <c r="C154" s="986" t="n">
        <f aca="false">$K$4</f>
        <v>0</v>
      </c>
      <c r="D154" s="973"/>
      <c r="E154" s="916"/>
      <c r="F154" s="916"/>
      <c r="G154" s="916"/>
      <c r="H154" s="916"/>
      <c r="I154" s="923"/>
      <c r="J154" s="917"/>
      <c r="K154" s="917"/>
      <c r="L154" s="916"/>
      <c r="M154" s="135" t="n">
        <f aca="false">IF(J154=0,0,(K154-J154)+1)</f>
        <v>0</v>
      </c>
      <c r="N154" s="918" t="s">
        <v>154</v>
      </c>
      <c r="O154" s="919" t="n">
        <v>0</v>
      </c>
      <c r="P154" s="979" t="n">
        <f aca="false">ROUNDUP(((R154/U154)),0)</f>
        <v>0</v>
      </c>
      <c r="Q154" s="979" t="n">
        <f aca="false">P154*L154*M154</f>
        <v>0</v>
      </c>
      <c r="R154" s="980" t="n">
        <f aca="false">T154-(T154*O154)</f>
        <v>0</v>
      </c>
      <c r="S154" s="981" t="n">
        <f aca="false">R154*L154*M154</f>
        <v>0</v>
      </c>
      <c r="T154" s="982"/>
      <c r="U154" s="921" t="n">
        <v>0.8</v>
      </c>
      <c r="V154" s="139" t="n">
        <f aca="false">V153</f>
        <v>0.1</v>
      </c>
      <c r="W154" s="983" t="n">
        <f aca="false">(P154*V154)</f>
        <v>0</v>
      </c>
      <c r="X154" s="141" t="n">
        <f aca="false">X153</f>
        <v>0.1</v>
      </c>
      <c r="Y154" s="984" t="n">
        <f aca="false">(P154*X154)</f>
        <v>0</v>
      </c>
      <c r="Z154" s="143" t="n">
        <f aca="false">Z153</f>
        <v>0.1</v>
      </c>
      <c r="AA154" s="983" t="n">
        <f aca="false">(P154*Z154)</f>
        <v>0</v>
      </c>
      <c r="AB154" s="961"/>
      <c r="AC154" s="961"/>
      <c r="AD154" s="922" t="e">
        <f aca="false">SUM(#REF!,#REF!,#REF!)</f>
        <v>#REF!</v>
      </c>
      <c r="AF154" s="922" t="n">
        <f aca="false">W154+Y154+AA154</f>
        <v>0</v>
      </c>
    </row>
    <row r="155" customFormat="false" ht="15.75" hidden="false" customHeight="true" outlineLevel="0" collapsed="false">
      <c r="B155" s="987" t="str">
        <f aca="false">B154</f>
        <v/>
      </c>
      <c r="C155" s="976" t="n">
        <f aca="false">$K$4</f>
        <v>0</v>
      </c>
      <c r="D155" s="951"/>
      <c r="E155" s="951"/>
      <c r="F155" s="951"/>
      <c r="G155" s="951"/>
      <c r="H155" s="951"/>
      <c r="I155" s="134"/>
      <c r="J155" s="952"/>
      <c r="K155" s="952"/>
      <c r="L155" s="134"/>
      <c r="M155" s="135" t="n">
        <f aca="false">IF(J155=0,0,(K155-J155)+1)</f>
        <v>0</v>
      </c>
      <c r="N155" s="918" t="s">
        <v>154</v>
      </c>
      <c r="O155" s="919" t="n">
        <v>0</v>
      </c>
      <c r="P155" s="979" t="n">
        <f aca="false">ROUNDUP(((R155/U155)),0)</f>
        <v>0</v>
      </c>
      <c r="Q155" s="979" t="n">
        <f aca="false">P155*L155*M155</f>
        <v>0</v>
      </c>
      <c r="R155" s="980" t="n">
        <f aca="false">T155-(T155*O155)</f>
        <v>0</v>
      </c>
      <c r="S155" s="981" t="n">
        <f aca="false">R155*L155*M155</f>
        <v>0</v>
      </c>
      <c r="T155" s="982"/>
      <c r="U155" s="921" t="n">
        <v>0.8</v>
      </c>
      <c r="V155" s="139" t="n">
        <f aca="false">V154</f>
        <v>0.1</v>
      </c>
      <c r="W155" s="983" t="n">
        <f aca="false">(P155*V155)</f>
        <v>0</v>
      </c>
      <c r="X155" s="141" t="n">
        <f aca="false">X154</f>
        <v>0.1</v>
      </c>
      <c r="Y155" s="984" t="n">
        <f aca="false">(P155*X155)</f>
        <v>0</v>
      </c>
      <c r="Z155" s="143" t="n">
        <f aca="false">Z154</f>
        <v>0.1</v>
      </c>
      <c r="AA155" s="983" t="n">
        <f aca="false">(P155*Z155)</f>
        <v>0</v>
      </c>
      <c r="AB155" s="961"/>
      <c r="AC155" s="961"/>
      <c r="AD155" s="922" t="e">
        <f aca="false">SUM(#REF!,#REF!,#REF!)</f>
        <v>#REF!</v>
      </c>
      <c r="AF155" s="922" t="n">
        <f aca="false">W155+Y155+AA155</f>
        <v>0</v>
      </c>
    </row>
    <row r="156" customFormat="false" ht="15.75" hidden="false" customHeight="true" outlineLevel="0" collapsed="false">
      <c r="B156" s="988" t="str">
        <f aca="false">B155</f>
        <v/>
      </c>
      <c r="C156" s="135" t="n">
        <f aca="false">$K$4</f>
        <v>0</v>
      </c>
      <c r="D156" s="916"/>
      <c r="E156" s="916"/>
      <c r="F156" s="916"/>
      <c r="G156" s="916"/>
      <c r="H156" s="916"/>
      <c r="I156" s="916"/>
      <c r="J156" s="917"/>
      <c r="K156" s="917"/>
      <c r="L156" s="916"/>
      <c r="M156" s="135" t="n">
        <f aca="false">IF(J156=0,0,(K156-J156)+1)</f>
        <v>0</v>
      </c>
      <c r="N156" s="918" t="s">
        <v>154</v>
      </c>
      <c r="O156" s="919" t="n">
        <v>0</v>
      </c>
      <c r="P156" s="979" t="n">
        <f aca="false">ROUNDUP(((R156/U156)),0)</f>
        <v>0</v>
      </c>
      <c r="Q156" s="979" t="n">
        <f aca="false">P156*L156*M156</f>
        <v>0</v>
      </c>
      <c r="R156" s="980" t="n">
        <f aca="false">T156-(T156*O156)</f>
        <v>0</v>
      </c>
      <c r="S156" s="981" t="n">
        <f aca="false">R156*L156*M156</f>
        <v>0</v>
      </c>
      <c r="T156" s="982"/>
      <c r="U156" s="921" t="n">
        <v>0.8</v>
      </c>
      <c r="V156" s="139" t="n">
        <f aca="false">V155</f>
        <v>0.1</v>
      </c>
      <c r="W156" s="983" t="n">
        <f aca="false">(P156*V156)</f>
        <v>0</v>
      </c>
      <c r="X156" s="141" t="n">
        <f aca="false">X155</f>
        <v>0.1</v>
      </c>
      <c r="Y156" s="984" t="n">
        <f aca="false">(P156*X156)</f>
        <v>0</v>
      </c>
      <c r="Z156" s="143" t="n">
        <f aca="false">Z155</f>
        <v>0.1</v>
      </c>
      <c r="AA156" s="983" t="n">
        <f aca="false">(P156*Z156)</f>
        <v>0</v>
      </c>
      <c r="AB156" s="961"/>
      <c r="AC156" s="961"/>
      <c r="AD156" s="922" t="e">
        <f aca="false">SUM(#REF!,#REF!,#REF!)</f>
        <v>#REF!</v>
      </c>
      <c r="AF156" s="922" t="n">
        <f aca="false">W156+Y156+AA156</f>
        <v>0</v>
      </c>
    </row>
    <row r="157" customFormat="false" ht="15.75" hidden="false" customHeight="true" outlineLevel="0" collapsed="false">
      <c r="B157" s="988" t="str">
        <f aca="false">B156</f>
        <v/>
      </c>
      <c r="C157" s="135" t="n">
        <f aca="false">$K$4</f>
        <v>0</v>
      </c>
      <c r="D157" s="951"/>
      <c r="E157" s="951"/>
      <c r="F157" s="951"/>
      <c r="G157" s="951"/>
      <c r="H157" s="951"/>
      <c r="I157" s="134"/>
      <c r="J157" s="952"/>
      <c r="K157" s="952"/>
      <c r="L157" s="134"/>
      <c r="M157" s="135" t="n">
        <f aca="false">IF(J157=0,0,(K157-J157)+1)</f>
        <v>0</v>
      </c>
      <c r="N157" s="918" t="s">
        <v>154</v>
      </c>
      <c r="O157" s="919" t="n">
        <v>0</v>
      </c>
      <c r="P157" s="979" t="n">
        <f aca="false">ROUNDUP(((R157/U157)),0)</f>
        <v>0</v>
      </c>
      <c r="Q157" s="979" t="n">
        <f aca="false">P157*L157*M157</f>
        <v>0</v>
      </c>
      <c r="R157" s="980" t="n">
        <f aca="false">T157-(T157*O157)</f>
        <v>0</v>
      </c>
      <c r="S157" s="981" t="n">
        <f aca="false">R157*L157*M157</f>
        <v>0</v>
      </c>
      <c r="T157" s="982"/>
      <c r="U157" s="921" t="n">
        <v>0.8</v>
      </c>
      <c r="V157" s="139" t="n">
        <f aca="false">V156</f>
        <v>0.1</v>
      </c>
      <c r="W157" s="983" t="n">
        <f aca="false">(P157*V157)</f>
        <v>0</v>
      </c>
      <c r="X157" s="141" t="n">
        <f aca="false">X156</f>
        <v>0.1</v>
      </c>
      <c r="Y157" s="984" t="n">
        <f aca="false">(P157*X157)</f>
        <v>0</v>
      </c>
      <c r="Z157" s="143" t="n">
        <f aca="false">Z156</f>
        <v>0.1</v>
      </c>
      <c r="AA157" s="983" t="n">
        <f aca="false">(P157*Z157)</f>
        <v>0</v>
      </c>
      <c r="AB157" s="961"/>
      <c r="AC157" s="961"/>
      <c r="AD157" s="922" t="e">
        <f aca="false">SUM(#REF!,#REF!,#REF!)</f>
        <v>#REF!</v>
      </c>
      <c r="AF157" s="922" t="n">
        <f aca="false">W157+Y157+AA157</f>
        <v>0</v>
      </c>
    </row>
    <row r="158" customFormat="false" ht="15.75" hidden="false" customHeight="true" outlineLevel="0" collapsed="false">
      <c r="B158" s="988" t="str">
        <f aca="false">B157</f>
        <v/>
      </c>
      <c r="C158" s="135" t="n">
        <f aca="false">$K$4</f>
        <v>0</v>
      </c>
      <c r="D158" s="916"/>
      <c r="E158" s="916"/>
      <c r="F158" s="916"/>
      <c r="G158" s="916"/>
      <c r="H158" s="916"/>
      <c r="I158" s="916"/>
      <c r="J158" s="917"/>
      <c r="K158" s="917"/>
      <c r="L158" s="916"/>
      <c r="M158" s="135" t="n">
        <f aca="false">IF(J158=0,0,(K158-J158)+1)</f>
        <v>0</v>
      </c>
      <c r="N158" s="918" t="s">
        <v>154</v>
      </c>
      <c r="O158" s="919" t="n">
        <v>0</v>
      </c>
      <c r="P158" s="979" t="n">
        <f aca="false">ROUNDUP(((R158/U158)),0)</f>
        <v>0</v>
      </c>
      <c r="Q158" s="979" t="n">
        <f aca="false">P158*L158*M158</f>
        <v>0</v>
      </c>
      <c r="R158" s="980" t="n">
        <f aca="false">T158-(T158*O158)</f>
        <v>0</v>
      </c>
      <c r="S158" s="981" t="n">
        <f aca="false">R158*L158*M158</f>
        <v>0</v>
      </c>
      <c r="T158" s="982"/>
      <c r="U158" s="921" t="n">
        <v>0.8</v>
      </c>
      <c r="V158" s="139" t="n">
        <f aca="false">V157</f>
        <v>0.1</v>
      </c>
      <c r="W158" s="983" t="n">
        <f aca="false">(P158*V158)</f>
        <v>0</v>
      </c>
      <c r="X158" s="141" t="n">
        <f aca="false">X157</f>
        <v>0.1</v>
      </c>
      <c r="Y158" s="984" t="n">
        <f aca="false">(P158*X158)</f>
        <v>0</v>
      </c>
      <c r="Z158" s="143" t="n">
        <f aca="false">Z157</f>
        <v>0.1</v>
      </c>
      <c r="AA158" s="983" t="n">
        <f aca="false">(P158*Z158)</f>
        <v>0</v>
      </c>
      <c r="AB158" s="961"/>
      <c r="AC158" s="961"/>
      <c r="AD158" s="922" t="e">
        <f aca="false">SUM(#REF!,#REF!,#REF!)</f>
        <v>#REF!</v>
      </c>
      <c r="AF158" s="922" t="n">
        <f aca="false">W158+Y158+AA158</f>
        <v>0</v>
      </c>
    </row>
    <row r="159" customFormat="false" ht="15.75" hidden="false" customHeight="true" outlineLevel="0" collapsed="false">
      <c r="B159" s="988" t="str">
        <f aca="false">B158</f>
        <v/>
      </c>
      <c r="C159" s="135" t="n">
        <f aca="false">$K$4</f>
        <v>0</v>
      </c>
      <c r="D159" s="951"/>
      <c r="E159" s="951"/>
      <c r="F159" s="951"/>
      <c r="G159" s="951"/>
      <c r="H159" s="951"/>
      <c r="I159" s="134"/>
      <c r="J159" s="952"/>
      <c r="K159" s="952"/>
      <c r="L159" s="134"/>
      <c r="M159" s="135" t="n">
        <f aca="false">IF(J159=0,0,(K159-J159)+1)</f>
        <v>0</v>
      </c>
      <c r="N159" s="918" t="s">
        <v>154</v>
      </c>
      <c r="O159" s="919" t="n">
        <v>0</v>
      </c>
      <c r="P159" s="979" t="n">
        <f aca="false">ROUNDUP(((R159/U159)),0)</f>
        <v>0</v>
      </c>
      <c r="Q159" s="979" t="n">
        <f aca="false">P159*L159*M159</f>
        <v>0</v>
      </c>
      <c r="R159" s="980" t="n">
        <f aca="false">T159-(T159*O159)</f>
        <v>0</v>
      </c>
      <c r="S159" s="981" t="n">
        <f aca="false">R159*L159*M159</f>
        <v>0</v>
      </c>
      <c r="T159" s="982"/>
      <c r="U159" s="921" t="n">
        <v>0.8</v>
      </c>
      <c r="V159" s="139" t="n">
        <f aca="false">V158</f>
        <v>0.1</v>
      </c>
      <c r="W159" s="983" t="n">
        <f aca="false">(P159*V159)</f>
        <v>0</v>
      </c>
      <c r="X159" s="141" t="n">
        <f aca="false">X158</f>
        <v>0.1</v>
      </c>
      <c r="Y159" s="984" t="n">
        <f aca="false">(P159*X159)</f>
        <v>0</v>
      </c>
      <c r="Z159" s="143" t="n">
        <f aca="false">Z158</f>
        <v>0.1</v>
      </c>
      <c r="AA159" s="983" t="n">
        <f aca="false">(P159*Z159)</f>
        <v>0</v>
      </c>
      <c r="AB159" s="961"/>
      <c r="AC159" s="961"/>
      <c r="AD159" s="922" t="e">
        <f aca="false">SUM(#REF!,#REF!,#REF!)</f>
        <v>#REF!</v>
      </c>
      <c r="AF159" s="922" t="n">
        <f aca="false">W159+Y159+AA159</f>
        <v>0</v>
      </c>
    </row>
    <row r="160" customFormat="false" ht="15.75" hidden="false" customHeight="true" outlineLevel="0" collapsed="false">
      <c r="B160" s="988" t="str">
        <f aca="false">B159</f>
        <v/>
      </c>
      <c r="C160" s="135" t="n">
        <f aca="false">$K$4</f>
        <v>0</v>
      </c>
      <c r="D160" s="916"/>
      <c r="E160" s="916"/>
      <c r="F160" s="916"/>
      <c r="G160" s="916"/>
      <c r="H160" s="916"/>
      <c r="I160" s="916"/>
      <c r="J160" s="917"/>
      <c r="K160" s="917"/>
      <c r="L160" s="916"/>
      <c r="M160" s="135" t="n">
        <f aca="false">IF(J160=0,0,(K160-J160)+1)</f>
        <v>0</v>
      </c>
      <c r="N160" s="918" t="s">
        <v>154</v>
      </c>
      <c r="O160" s="919" t="n">
        <v>0</v>
      </c>
      <c r="P160" s="979" t="n">
        <f aca="false">ROUNDUP(((R160/U160)),0)</f>
        <v>0</v>
      </c>
      <c r="Q160" s="979" t="n">
        <f aca="false">P160*L160*M160</f>
        <v>0</v>
      </c>
      <c r="R160" s="980" t="n">
        <f aca="false">T160-(T160*O160)</f>
        <v>0</v>
      </c>
      <c r="S160" s="981" t="n">
        <f aca="false">R160*L160*M160</f>
        <v>0</v>
      </c>
      <c r="T160" s="982"/>
      <c r="U160" s="921" t="n">
        <v>0.8</v>
      </c>
      <c r="V160" s="139" t="n">
        <f aca="false">V159</f>
        <v>0.1</v>
      </c>
      <c r="W160" s="983" t="n">
        <f aca="false">(P160*V160)</f>
        <v>0</v>
      </c>
      <c r="X160" s="141" t="n">
        <f aca="false">X159</f>
        <v>0.1</v>
      </c>
      <c r="Y160" s="984" t="n">
        <f aca="false">(P160*X160)</f>
        <v>0</v>
      </c>
      <c r="Z160" s="143" t="n">
        <f aca="false">Z159</f>
        <v>0.1</v>
      </c>
      <c r="AA160" s="983" t="n">
        <f aca="false">(P160*Z160)</f>
        <v>0</v>
      </c>
      <c r="AB160" s="961"/>
      <c r="AC160" s="961"/>
      <c r="AD160" s="922" t="e">
        <f aca="false">SUM(#REF!,#REF!,#REF!)</f>
        <v>#REF!</v>
      </c>
      <c r="AF160" s="922" t="n">
        <f aca="false">W160+Y160+AA160</f>
        <v>0</v>
      </c>
    </row>
    <row r="161" customFormat="false" ht="15.75" hidden="false" customHeight="true" outlineLevel="0" collapsed="false">
      <c r="B161" s="924"/>
      <c r="C161" s="924"/>
      <c r="D161" s="924"/>
      <c r="E161" s="924"/>
      <c r="F161" s="924"/>
      <c r="G161" s="924"/>
      <c r="H161" s="924"/>
      <c r="I161" s="924"/>
      <c r="J161" s="924"/>
      <c r="K161" s="925" t="s">
        <v>326</v>
      </c>
      <c r="L161" s="926" t="n">
        <f aca="false">SUM(L145:L160)</f>
        <v>0</v>
      </c>
      <c r="M161" s="926" t="n">
        <f aca="false">SUM(M145:M160)</f>
        <v>0</v>
      </c>
      <c r="N161" s="927"/>
      <c r="O161" s="928"/>
      <c r="P161" s="929" t="s">
        <v>199</v>
      </c>
      <c r="Q161" s="989" t="n">
        <f aca="false">SUM(Q142:Q160)</f>
        <v>0</v>
      </c>
      <c r="R161" s="931" t="s">
        <v>98</v>
      </c>
      <c r="S161" s="990" t="n">
        <f aca="false">SUM(S142:S160)</f>
        <v>0</v>
      </c>
      <c r="T161" s="933" t="s">
        <v>327</v>
      </c>
      <c r="U161" s="934" t="e">
        <f aca="false">1-(S161/Q161)</f>
        <v>#DIV/0!</v>
      </c>
      <c r="V161" s="935" t="s">
        <v>139</v>
      </c>
      <c r="W161" s="935" t="s">
        <v>140</v>
      </c>
      <c r="X161" s="935" t="s">
        <v>141</v>
      </c>
      <c r="Y161" s="935" t="s">
        <v>142</v>
      </c>
      <c r="Z161" s="935" t="s">
        <v>143</v>
      </c>
      <c r="AA161" s="935" t="s">
        <v>144</v>
      </c>
      <c r="AB161" s="977"/>
      <c r="AC161" s="977"/>
      <c r="AF161" s="922"/>
    </row>
    <row r="162" customFormat="false" ht="15" hidden="false" customHeight="true" outlineLevel="0" collapsed="false">
      <c r="B162" s="936" t="s">
        <v>328</v>
      </c>
      <c r="C162" s="959"/>
      <c r="D162" s="959"/>
      <c r="E162" s="959"/>
      <c r="F162" s="959"/>
      <c r="G162" s="959"/>
      <c r="H162" s="959"/>
      <c r="I162" s="959"/>
      <c r="J162" s="959"/>
      <c r="K162" s="959"/>
      <c r="L162" s="959"/>
      <c r="M162" s="959"/>
      <c r="N162" s="959"/>
      <c r="O162" s="959"/>
      <c r="P162" s="959"/>
      <c r="Q162" s="959"/>
      <c r="R162" s="959"/>
      <c r="S162" s="959"/>
      <c r="T162" s="959"/>
      <c r="U162" s="959"/>
      <c r="V162" s="991" t="e">
        <f aca="false"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992" t="n">
        <f aca="false">S161*V144</f>
        <v>0</v>
      </c>
      <c r="X162" s="991" t="e">
        <f aca="false"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992" t="n">
        <f aca="false">S161*X144</f>
        <v>0</v>
      </c>
      <c r="Z162" s="991" t="e">
        <f aca="false"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992" t="n">
        <f aca="false">S161*Z144</f>
        <v>0</v>
      </c>
      <c r="AB162" s="961"/>
      <c r="AC162" s="961"/>
      <c r="AD162" s="978" t="e">
        <f aca="false">SUM(#REF!)</f>
        <v>#REF!</v>
      </c>
      <c r="AF162" s="922"/>
    </row>
    <row r="163" customFormat="false" ht="15" hidden="false" customHeight="true" outlineLevel="0" collapsed="false">
      <c r="B163" s="936" t="s">
        <v>330</v>
      </c>
      <c r="C163" s="959"/>
      <c r="D163" s="959"/>
      <c r="E163" s="959"/>
      <c r="F163" s="959"/>
      <c r="G163" s="959"/>
      <c r="H163" s="959"/>
      <c r="I163" s="959"/>
      <c r="J163" s="959"/>
      <c r="K163" s="959"/>
      <c r="L163" s="959"/>
      <c r="M163" s="959"/>
      <c r="N163" s="959"/>
      <c r="O163" s="959"/>
      <c r="P163" s="959"/>
      <c r="Q163" s="959"/>
      <c r="R163" s="959"/>
      <c r="S163" s="959"/>
      <c r="T163" s="959"/>
      <c r="U163" s="959"/>
      <c r="V163" s="991"/>
      <c r="W163" s="992"/>
      <c r="X163" s="991"/>
      <c r="Y163" s="992"/>
      <c r="Z163" s="991"/>
      <c r="AA163" s="992"/>
      <c r="AB163" s="961"/>
      <c r="AC163" s="961"/>
      <c r="AD163" s="978" t="e">
        <f aca="false">SUM(#REF!)</f>
        <v>#REF!</v>
      </c>
      <c r="AF163" s="922"/>
    </row>
    <row r="164" customFormat="false" ht="15" hidden="false" customHeight="true" outlineLevel="0" collapsed="false">
      <c r="B164" s="940"/>
      <c r="C164" s="941"/>
      <c r="D164" s="942"/>
      <c r="E164" s="942"/>
      <c r="F164" s="942"/>
      <c r="G164" s="942"/>
      <c r="H164" s="942"/>
      <c r="I164" s="942"/>
      <c r="J164" s="942"/>
      <c r="K164" s="942"/>
      <c r="L164" s="942"/>
      <c r="M164" s="942"/>
      <c r="N164" s="942"/>
      <c r="O164" s="942"/>
      <c r="P164" s="942"/>
      <c r="Q164" s="942"/>
      <c r="R164" s="942"/>
      <c r="S164" s="942"/>
      <c r="T164" s="942"/>
      <c r="U164" s="942"/>
      <c r="V164" s="943" t="s">
        <v>332</v>
      </c>
      <c r="W164" s="991" t="e">
        <f aca="false">Q161+V162+X162+Z162</f>
        <v>#REF!</v>
      </c>
      <c r="X164" s="991"/>
      <c r="Y164" s="944" t="s">
        <v>333</v>
      </c>
      <c r="Z164" s="992" t="n">
        <f aca="false">S161+W162+Y162+AA162</f>
        <v>0</v>
      </c>
      <c r="AA164" s="992"/>
      <c r="AF164" s="922"/>
    </row>
    <row r="165" customFormat="false" ht="6.75" hidden="false" customHeight="true" outlineLevel="0" collapsed="false">
      <c r="B165" s="945"/>
      <c r="C165" s="945"/>
      <c r="D165" s="945"/>
      <c r="E165" s="945"/>
      <c r="F165" s="945"/>
      <c r="G165" s="945"/>
      <c r="H165" s="945"/>
      <c r="I165" s="945"/>
      <c r="J165" s="945"/>
      <c r="K165" s="945"/>
      <c r="L165" s="945"/>
      <c r="M165" s="945"/>
      <c r="N165" s="945"/>
      <c r="O165" s="946"/>
      <c r="P165" s="945"/>
      <c r="Q165" s="945"/>
      <c r="R165" s="945"/>
      <c r="S165" s="945"/>
      <c r="T165" s="945"/>
      <c r="U165" s="945"/>
      <c r="V165" s="947"/>
      <c r="W165" s="947"/>
      <c r="X165" s="947"/>
      <c r="Y165" s="947"/>
      <c r="Z165" s="948"/>
      <c r="AA165" s="945"/>
      <c r="AB165" s="961"/>
      <c r="AC165" s="961"/>
      <c r="AF165" s="922" t="e">
        <f aca="false">#REF!+#REF!+#REF!</f>
        <v>#REF!</v>
      </c>
    </row>
    <row r="166" customFormat="false" ht="15.75" hidden="false" customHeight="true" outlineLevel="0" collapsed="false">
      <c r="A166" s="961"/>
      <c r="B166" s="961"/>
      <c r="C166" s="961"/>
      <c r="D166" s="961"/>
      <c r="E166" s="961"/>
      <c r="F166" s="961"/>
      <c r="G166" s="961"/>
      <c r="H166" s="961"/>
      <c r="I166" s="961"/>
      <c r="J166" s="961"/>
      <c r="K166" s="961"/>
      <c r="L166" s="962"/>
      <c r="M166" s="961"/>
      <c r="N166" s="961"/>
      <c r="O166" s="963"/>
      <c r="P166" s="961"/>
      <c r="Q166" s="961"/>
      <c r="R166" s="961"/>
      <c r="S166" s="961"/>
      <c r="T166" s="961"/>
      <c r="U166" s="961"/>
      <c r="V166" s="964"/>
      <c r="W166" s="965"/>
      <c r="X166" s="966"/>
      <c r="Y166" s="966"/>
      <c r="Z166" s="967"/>
      <c r="AA166" s="968"/>
      <c r="AB166" s="961"/>
      <c r="AC166" s="961"/>
      <c r="AF166" s="922" t="e">
        <f aca="false">#REF!+#REF!+#REF!</f>
        <v>#REF!</v>
      </c>
    </row>
    <row r="167" customFormat="false" ht="15.75" hidden="false" customHeight="true" outlineLevel="0" collapsed="false">
      <c r="A167" s="961"/>
      <c r="B167" s="961"/>
      <c r="C167" s="961"/>
      <c r="D167" s="961"/>
      <c r="E167" s="961"/>
      <c r="F167" s="961"/>
      <c r="G167" s="993"/>
      <c r="H167" s="961"/>
      <c r="I167" s="961"/>
      <c r="J167" s="961"/>
      <c r="K167" s="961"/>
      <c r="L167" s="962"/>
      <c r="M167" s="961"/>
      <c r="N167" s="961"/>
      <c r="O167" s="994"/>
      <c r="P167" s="961"/>
      <c r="Q167" s="961"/>
      <c r="R167" s="961"/>
      <c r="S167" s="961"/>
      <c r="T167" s="961"/>
      <c r="U167" s="961"/>
      <c r="V167" s="962"/>
      <c r="W167" s="968"/>
      <c r="X167" s="962"/>
      <c r="Y167" s="968"/>
      <c r="Z167" s="962"/>
      <c r="AA167" s="968"/>
      <c r="AB167" s="961"/>
      <c r="AC167" s="961"/>
    </row>
    <row r="168" customFormat="false" ht="15.75" hidden="false" customHeight="true" outlineLevel="0" collapsed="false">
      <c r="A168" s="961"/>
      <c r="B168" s="961"/>
      <c r="C168" s="961"/>
      <c r="D168" s="961"/>
      <c r="E168" s="961"/>
      <c r="F168" s="961"/>
      <c r="G168" s="993"/>
      <c r="H168" s="961"/>
      <c r="I168" s="961"/>
      <c r="J168" s="961"/>
      <c r="K168" s="961"/>
      <c r="L168" s="962"/>
      <c r="M168" s="961"/>
      <c r="N168" s="961"/>
      <c r="O168" s="994"/>
      <c r="P168" s="961"/>
      <c r="Q168" s="961"/>
      <c r="R168" s="961"/>
      <c r="S168" s="961"/>
      <c r="T168" s="961"/>
      <c r="U168" s="961"/>
      <c r="V168" s="962"/>
      <c r="W168" s="968"/>
      <c r="X168" s="962"/>
      <c r="Y168" s="968"/>
      <c r="Z168" s="962"/>
      <c r="AA168" s="968"/>
      <c r="AB168" s="961"/>
      <c r="AC168" s="961"/>
    </row>
    <row r="169" customFormat="false" ht="15.75" hidden="false" customHeight="true" outlineLevel="0" collapsed="false">
      <c r="A169" s="961"/>
      <c r="B169" s="961"/>
      <c r="C169" s="961"/>
      <c r="D169" s="961"/>
      <c r="E169" s="961"/>
      <c r="F169" s="961"/>
      <c r="G169" s="993"/>
      <c r="H169" s="961"/>
      <c r="I169" s="961"/>
      <c r="J169" s="961"/>
      <c r="K169" s="961"/>
      <c r="L169" s="962"/>
      <c r="M169" s="961"/>
      <c r="N169" s="961"/>
      <c r="O169" s="994"/>
      <c r="P169" s="961"/>
      <c r="Q169" s="961"/>
      <c r="R169" s="961"/>
      <c r="S169" s="961"/>
      <c r="T169" s="961"/>
      <c r="U169" s="961"/>
      <c r="V169" s="962"/>
      <c r="W169" s="968"/>
      <c r="X169" s="962"/>
      <c r="Y169" s="968"/>
      <c r="Z169" s="962"/>
      <c r="AA169" s="968"/>
      <c r="AB169" s="961"/>
      <c r="AC169" s="961"/>
    </row>
    <row r="170" customFormat="false" ht="15.75" hidden="false" customHeight="true" outlineLevel="0" collapsed="false">
      <c r="A170" s="961"/>
      <c r="B170" s="961"/>
      <c r="C170" s="961"/>
      <c r="D170" s="961"/>
      <c r="E170" s="961"/>
      <c r="F170" s="961"/>
      <c r="G170" s="993"/>
      <c r="H170" s="961"/>
      <c r="I170" s="961"/>
      <c r="J170" s="961"/>
      <c r="K170" s="961"/>
      <c r="L170" s="962"/>
      <c r="M170" s="961"/>
      <c r="N170" s="961"/>
      <c r="O170" s="994"/>
      <c r="P170" s="961"/>
      <c r="Q170" s="961"/>
      <c r="R170" s="961"/>
      <c r="S170" s="961"/>
      <c r="T170" s="961"/>
      <c r="U170" s="961"/>
      <c r="V170" s="962"/>
      <c r="W170" s="968"/>
      <c r="X170" s="962"/>
      <c r="Y170" s="968"/>
      <c r="Z170" s="962"/>
      <c r="AA170" s="968"/>
      <c r="AB170" s="961"/>
      <c r="AC170" s="961"/>
    </row>
    <row r="171" customFormat="false" ht="15.75" hidden="false" customHeight="true" outlineLevel="0" collapsed="false">
      <c r="A171" s="961"/>
      <c r="B171" s="961"/>
      <c r="C171" s="961"/>
      <c r="D171" s="961"/>
      <c r="E171" s="961"/>
      <c r="F171" s="961"/>
      <c r="G171" s="993"/>
      <c r="H171" s="961"/>
      <c r="I171" s="961"/>
      <c r="J171" s="961"/>
      <c r="K171" s="961"/>
      <c r="L171" s="962"/>
      <c r="M171" s="961"/>
      <c r="N171" s="961"/>
      <c r="O171" s="994"/>
      <c r="P171" s="961"/>
      <c r="Q171" s="961"/>
      <c r="R171" s="961"/>
      <c r="S171" s="961"/>
      <c r="T171" s="961"/>
      <c r="U171" s="961"/>
      <c r="V171" s="962"/>
      <c r="W171" s="968"/>
      <c r="X171" s="962"/>
      <c r="Y171" s="968"/>
      <c r="Z171" s="962"/>
      <c r="AA171" s="968"/>
      <c r="AB171" s="961"/>
      <c r="AC171" s="961"/>
    </row>
    <row r="172" customFormat="false" ht="15.75" hidden="false" customHeight="true" outlineLevel="0" collapsed="false">
      <c r="A172" s="961"/>
      <c r="B172" s="961"/>
      <c r="C172" s="961"/>
      <c r="D172" s="961"/>
      <c r="E172" s="961"/>
      <c r="F172" s="961"/>
      <c r="G172" s="993"/>
      <c r="H172" s="961"/>
      <c r="I172" s="961"/>
      <c r="J172" s="961"/>
      <c r="K172" s="961"/>
      <c r="L172" s="962"/>
      <c r="M172" s="961"/>
      <c r="N172" s="961"/>
      <c r="O172" s="994"/>
      <c r="P172" s="961"/>
      <c r="Q172" s="961"/>
      <c r="R172" s="961"/>
      <c r="S172" s="961"/>
      <c r="T172" s="961"/>
      <c r="U172" s="961"/>
      <c r="V172" s="962"/>
      <c r="W172" s="968"/>
      <c r="X172" s="962"/>
      <c r="Y172" s="968"/>
      <c r="Z172" s="962"/>
      <c r="AA172" s="968"/>
      <c r="AB172" s="961"/>
      <c r="AC172" s="961"/>
    </row>
    <row r="173" customFormat="false" ht="15.75" hidden="false" customHeight="true" outlineLevel="0" collapsed="false">
      <c r="A173" s="961"/>
      <c r="B173" s="961"/>
      <c r="C173" s="961"/>
      <c r="D173" s="961"/>
      <c r="E173" s="961"/>
      <c r="F173" s="961"/>
      <c r="G173" s="993"/>
      <c r="H173" s="961"/>
      <c r="I173" s="961"/>
      <c r="J173" s="961"/>
      <c r="K173" s="961"/>
      <c r="L173" s="962"/>
      <c r="M173" s="961"/>
      <c r="N173" s="961"/>
      <c r="O173" s="994"/>
      <c r="P173" s="961"/>
      <c r="Q173" s="961"/>
      <c r="R173" s="961"/>
      <c r="S173" s="961"/>
      <c r="T173" s="961"/>
      <c r="U173" s="961"/>
      <c r="V173" s="962"/>
      <c r="W173" s="968"/>
      <c r="X173" s="962"/>
      <c r="Y173" s="968"/>
      <c r="Z173" s="962"/>
      <c r="AA173" s="968"/>
      <c r="AB173" s="961"/>
      <c r="AC173" s="961"/>
    </row>
    <row r="174" customFormat="false" ht="15.75" hidden="false" customHeight="true" outlineLevel="0" collapsed="false">
      <c r="A174" s="961"/>
      <c r="B174" s="961"/>
      <c r="C174" s="961"/>
      <c r="D174" s="961"/>
      <c r="E174" s="961"/>
      <c r="F174" s="961"/>
      <c r="G174" s="993"/>
      <c r="H174" s="961"/>
      <c r="I174" s="961"/>
      <c r="J174" s="961"/>
      <c r="K174" s="961"/>
      <c r="L174" s="962"/>
      <c r="M174" s="961"/>
      <c r="N174" s="961"/>
      <c r="O174" s="994"/>
      <c r="P174" s="961"/>
      <c r="Q174" s="961"/>
      <c r="R174" s="961"/>
      <c r="S174" s="961"/>
      <c r="T174" s="961"/>
      <c r="U174" s="961"/>
      <c r="V174" s="962"/>
      <c r="W174" s="968"/>
      <c r="X174" s="962"/>
      <c r="Y174" s="968"/>
      <c r="Z174" s="962"/>
      <c r="AA174" s="968"/>
      <c r="AB174" s="961"/>
      <c r="AC174" s="961"/>
    </row>
    <row r="175" customFormat="false" ht="15.75" hidden="false" customHeight="true" outlineLevel="0" collapsed="false">
      <c r="A175" s="961"/>
      <c r="B175" s="961"/>
      <c r="C175" s="961"/>
      <c r="D175" s="961"/>
      <c r="E175" s="961"/>
      <c r="F175" s="961"/>
      <c r="G175" s="993"/>
      <c r="H175" s="961"/>
      <c r="I175" s="961"/>
      <c r="J175" s="961"/>
      <c r="K175" s="961"/>
      <c r="L175" s="962"/>
      <c r="M175" s="961"/>
      <c r="N175" s="961"/>
      <c r="O175" s="994"/>
      <c r="P175" s="961"/>
      <c r="Q175" s="961"/>
      <c r="R175" s="961"/>
      <c r="S175" s="961"/>
      <c r="T175" s="961"/>
      <c r="U175" s="961"/>
      <c r="V175" s="962"/>
      <c r="W175" s="968"/>
      <c r="X175" s="962"/>
      <c r="Y175" s="968"/>
      <c r="Z175" s="962"/>
      <c r="AA175" s="968"/>
      <c r="AB175" s="961"/>
      <c r="AC175" s="961"/>
    </row>
    <row r="176" customFormat="false" ht="15.75" hidden="false" customHeight="true" outlineLevel="0" collapsed="false">
      <c r="A176" s="961"/>
      <c r="B176" s="961"/>
      <c r="C176" s="961"/>
      <c r="D176" s="961"/>
      <c r="E176" s="961"/>
      <c r="F176" s="961"/>
      <c r="G176" s="993"/>
      <c r="H176" s="961"/>
      <c r="I176" s="961"/>
      <c r="J176" s="961"/>
      <c r="K176" s="961"/>
      <c r="L176" s="962"/>
      <c r="M176" s="961"/>
      <c r="N176" s="961"/>
      <c r="O176" s="994"/>
      <c r="P176" s="961"/>
      <c r="Q176" s="961"/>
      <c r="R176" s="961"/>
      <c r="S176" s="961"/>
      <c r="T176" s="961"/>
      <c r="U176" s="961"/>
      <c r="V176" s="962"/>
      <c r="W176" s="968"/>
      <c r="X176" s="962"/>
      <c r="Y176" s="968"/>
      <c r="Z176" s="962"/>
      <c r="AA176" s="968"/>
      <c r="AB176" s="961"/>
      <c r="AC176" s="961"/>
    </row>
    <row r="177" customFormat="false" ht="15.75" hidden="false" customHeight="true" outlineLevel="0" collapsed="false">
      <c r="A177" s="961"/>
      <c r="B177" s="961"/>
      <c r="C177" s="961"/>
      <c r="D177" s="961"/>
      <c r="E177" s="961"/>
      <c r="F177" s="961"/>
      <c r="G177" s="993"/>
      <c r="H177" s="961"/>
      <c r="I177" s="961"/>
      <c r="J177" s="961"/>
      <c r="K177" s="961"/>
      <c r="L177" s="962"/>
      <c r="M177" s="961"/>
      <c r="N177" s="961"/>
      <c r="O177" s="994"/>
      <c r="P177" s="961"/>
      <c r="Q177" s="961"/>
      <c r="R177" s="961"/>
      <c r="S177" s="961"/>
      <c r="T177" s="961"/>
      <c r="U177" s="961"/>
      <c r="V177" s="962"/>
      <c r="W177" s="968"/>
      <c r="X177" s="962"/>
      <c r="Y177" s="968"/>
      <c r="Z177" s="962"/>
      <c r="AA177" s="968"/>
      <c r="AB177" s="961"/>
      <c r="AC177" s="961"/>
    </row>
    <row r="178" customFormat="false" ht="15.75" hidden="false" customHeight="true" outlineLevel="0" collapsed="false">
      <c r="A178" s="961"/>
      <c r="B178" s="961"/>
      <c r="C178" s="961"/>
      <c r="D178" s="961"/>
      <c r="E178" s="961"/>
      <c r="F178" s="961"/>
      <c r="G178" s="993"/>
      <c r="H178" s="961"/>
      <c r="I178" s="961"/>
      <c r="J178" s="961"/>
      <c r="K178" s="961"/>
      <c r="L178" s="962"/>
      <c r="M178" s="961"/>
      <c r="N178" s="961"/>
      <c r="O178" s="994"/>
      <c r="P178" s="961"/>
      <c r="Q178" s="961"/>
      <c r="R178" s="961"/>
      <c r="S178" s="961"/>
      <c r="T178" s="961"/>
      <c r="U178" s="961"/>
      <c r="V178" s="962"/>
      <c r="W178" s="968"/>
      <c r="X178" s="962"/>
      <c r="Y178" s="968"/>
      <c r="Z178" s="962"/>
      <c r="AA178" s="968"/>
      <c r="AB178" s="961"/>
      <c r="AC178" s="961"/>
    </row>
    <row r="179" customFormat="false" ht="15.75" hidden="false" customHeight="true" outlineLevel="0" collapsed="false">
      <c r="A179" s="961"/>
      <c r="B179" s="961"/>
      <c r="C179" s="961"/>
      <c r="D179" s="961"/>
      <c r="E179" s="961"/>
      <c r="F179" s="961"/>
      <c r="G179" s="993"/>
      <c r="H179" s="961"/>
      <c r="I179" s="961"/>
      <c r="J179" s="961"/>
      <c r="K179" s="961"/>
      <c r="L179" s="962"/>
      <c r="M179" s="961"/>
      <c r="N179" s="961"/>
      <c r="O179" s="994"/>
      <c r="P179" s="961"/>
      <c r="Q179" s="961"/>
      <c r="R179" s="961"/>
      <c r="S179" s="961"/>
      <c r="T179" s="961"/>
      <c r="U179" s="961"/>
      <c r="V179" s="962"/>
      <c r="W179" s="968"/>
      <c r="X179" s="962"/>
      <c r="Y179" s="968"/>
      <c r="Z179" s="962"/>
      <c r="AA179" s="968"/>
      <c r="AB179" s="961"/>
      <c r="AC179" s="961"/>
    </row>
    <row r="180" customFormat="false" ht="15.75" hidden="false" customHeight="true" outlineLevel="0" collapsed="false">
      <c r="A180" s="961"/>
      <c r="B180" s="961"/>
      <c r="C180" s="961"/>
      <c r="D180" s="961"/>
      <c r="E180" s="961"/>
      <c r="F180" s="961"/>
      <c r="G180" s="993"/>
      <c r="H180" s="961"/>
      <c r="I180" s="961"/>
      <c r="J180" s="961"/>
      <c r="K180" s="961"/>
      <c r="L180" s="962"/>
      <c r="M180" s="961"/>
      <c r="N180" s="961"/>
      <c r="O180" s="994"/>
      <c r="P180" s="961"/>
      <c r="Q180" s="961"/>
      <c r="R180" s="961"/>
      <c r="S180" s="961"/>
      <c r="T180" s="961"/>
      <c r="U180" s="961"/>
      <c r="V180" s="962"/>
      <c r="W180" s="968"/>
      <c r="X180" s="962"/>
      <c r="Y180" s="968"/>
      <c r="Z180" s="962"/>
      <c r="AA180" s="968"/>
      <c r="AB180" s="961"/>
      <c r="AC180" s="961"/>
    </row>
    <row r="181" customFormat="false" ht="15.75" hidden="false" customHeight="true" outlineLevel="0" collapsed="false">
      <c r="A181" s="961"/>
      <c r="B181" s="961"/>
      <c r="C181" s="961"/>
      <c r="D181" s="961"/>
      <c r="E181" s="961"/>
      <c r="F181" s="961"/>
      <c r="G181" s="993"/>
      <c r="H181" s="961"/>
      <c r="I181" s="961"/>
      <c r="J181" s="961"/>
      <c r="K181" s="961"/>
      <c r="L181" s="962"/>
      <c r="M181" s="961"/>
      <c r="N181" s="961"/>
      <c r="O181" s="994"/>
      <c r="P181" s="961"/>
      <c r="Q181" s="961"/>
      <c r="R181" s="961"/>
      <c r="S181" s="961"/>
      <c r="T181" s="961"/>
      <c r="U181" s="961"/>
      <c r="V181" s="962"/>
      <c r="W181" s="968"/>
      <c r="X181" s="962"/>
      <c r="Y181" s="968"/>
      <c r="Z181" s="962"/>
      <c r="AA181" s="968"/>
      <c r="AB181" s="961"/>
      <c r="AC181" s="961"/>
    </row>
    <row r="182" customFormat="false" ht="15.75" hidden="false" customHeight="true" outlineLevel="0" collapsed="false">
      <c r="A182" s="961"/>
      <c r="B182" s="961"/>
      <c r="C182" s="961"/>
      <c r="D182" s="961"/>
      <c r="E182" s="961"/>
      <c r="F182" s="961"/>
      <c r="G182" s="993"/>
      <c r="H182" s="961"/>
      <c r="I182" s="961"/>
      <c r="J182" s="961"/>
      <c r="K182" s="961"/>
      <c r="L182" s="962"/>
      <c r="M182" s="961"/>
      <c r="N182" s="961"/>
      <c r="O182" s="994"/>
      <c r="P182" s="961"/>
      <c r="Q182" s="961"/>
      <c r="R182" s="961"/>
      <c r="S182" s="961"/>
      <c r="T182" s="961"/>
      <c r="U182" s="961"/>
      <c r="V182" s="962"/>
      <c r="W182" s="968"/>
      <c r="X182" s="962"/>
      <c r="Y182" s="968"/>
      <c r="Z182" s="962"/>
      <c r="AA182" s="968"/>
      <c r="AB182" s="961"/>
      <c r="AC182" s="961"/>
    </row>
    <row r="183" customFormat="false" ht="15.75" hidden="false" customHeight="true" outlineLevel="0" collapsed="false">
      <c r="A183" s="961"/>
      <c r="B183" s="961"/>
      <c r="C183" s="961"/>
      <c r="D183" s="961"/>
      <c r="E183" s="961"/>
      <c r="F183" s="961"/>
      <c r="G183" s="993"/>
      <c r="H183" s="961"/>
      <c r="I183" s="961"/>
      <c r="J183" s="961"/>
      <c r="K183" s="961"/>
      <c r="L183" s="962"/>
      <c r="M183" s="961"/>
      <c r="N183" s="961"/>
      <c r="O183" s="994"/>
      <c r="P183" s="961"/>
      <c r="Q183" s="961"/>
      <c r="R183" s="961"/>
      <c r="S183" s="961"/>
      <c r="T183" s="961"/>
      <c r="U183" s="961"/>
      <c r="V183" s="962"/>
      <c r="W183" s="968"/>
      <c r="X183" s="962"/>
      <c r="Y183" s="968"/>
      <c r="Z183" s="962"/>
      <c r="AA183" s="968"/>
      <c r="AB183" s="961"/>
      <c r="AC183" s="961"/>
    </row>
    <row r="184" customFormat="false" ht="15.75" hidden="false" customHeight="true" outlineLevel="0" collapsed="false">
      <c r="A184" s="961"/>
      <c r="B184" s="961"/>
      <c r="C184" s="961"/>
      <c r="D184" s="961"/>
      <c r="E184" s="961"/>
      <c r="F184" s="961"/>
      <c r="G184" s="993"/>
      <c r="H184" s="961"/>
      <c r="I184" s="961"/>
      <c r="J184" s="961"/>
      <c r="K184" s="961"/>
      <c r="L184" s="962"/>
      <c r="M184" s="961"/>
      <c r="N184" s="961"/>
      <c r="O184" s="994"/>
      <c r="P184" s="961"/>
      <c r="Q184" s="961"/>
      <c r="R184" s="961"/>
      <c r="S184" s="961"/>
      <c r="T184" s="961"/>
      <c r="U184" s="961"/>
      <c r="V184" s="962"/>
      <c r="W184" s="968"/>
      <c r="X184" s="962"/>
      <c r="Y184" s="968"/>
      <c r="Z184" s="962"/>
      <c r="AA184" s="968"/>
      <c r="AB184" s="961"/>
      <c r="AC184" s="961"/>
    </row>
    <row r="185" customFormat="false" ht="15.75" hidden="false" customHeight="true" outlineLevel="0" collapsed="false">
      <c r="A185" s="961"/>
      <c r="B185" s="961"/>
      <c r="C185" s="961"/>
      <c r="D185" s="961"/>
      <c r="E185" s="961"/>
      <c r="F185" s="961"/>
      <c r="G185" s="993"/>
      <c r="H185" s="961"/>
      <c r="I185" s="961"/>
      <c r="J185" s="961"/>
      <c r="K185" s="961"/>
      <c r="L185" s="962"/>
      <c r="M185" s="961"/>
      <c r="N185" s="961"/>
      <c r="O185" s="994"/>
      <c r="P185" s="961"/>
      <c r="Q185" s="961"/>
      <c r="R185" s="961"/>
      <c r="S185" s="961"/>
      <c r="T185" s="961"/>
      <c r="U185" s="961"/>
      <c r="V185" s="962"/>
      <c r="W185" s="968"/>
      <c r="X185" s="962"/>
      <c r="Y185" s="968"/>
      <c r="Z185" s="962"/>
      <c r="AA185" s="968"/>
      <c r="AB185" s="961"/>
      <c r="AC185" s="961"/>
    </row>
    <row r="186" customFormat="false" ht="15.75" hidden="false" customHeight="true" outlineLevel="0" collapsed="false">
      <c r="A186" s="961"/>
      <c r="B186" s="961"/>
      <c r="C186" s="961"/>
      <c r="D186" s="961"/>
      <c r="E186" s="961"/>
      <c r="F186" s="961"/>
      <c r="G186" s="993"/>
      <c r="H186" s="961"/>
      <c r="I186" s="961"/>
      <c r="J186" s="961"/>
      <c r="K186" s="961"/>
      <c r="L186" s="962"/>
      <c r="M186" s="961"/>
      <c r="N186" s="961"/>
      <c r="O186" s="994"/>
      <c r="P186" s="961"/>
      <c r="Q186" s="961"/>
      <c r="R186" s="961"/>
      <c r="S186" s="961"/>
      <c r="T186" s="961"/>
      <c r="U186" s="961"/>
      <c r="V186" s="962"/>
      <c r="W186" s="968"/>
      <c r="X186" s="962"/>
      <c r="Y186" s="968"/>
      <c r="Z186" s="962"/>
      <c r="AA186" s="968"/>
      <c r="AB186" s="961"/>
      <c r="AC186" s="961"/>
    </row>
    <row r="187" customFormat="false" ht="15.75" hidden="false" customHeight="true" outlineLevel="0" collapsed="false">
      <c r="A187" s="961"/>
      <c r="B187" s="961"/>
      <c r="C187" s="961"/>
      <c r="D187" s="961"/>
      <c r="E187" s="961"/>
      <c r="F187" s="961"/>
      <c r="G187" s="993"/>
      <c r="H187" s="961"/>
      <c r="I187" s="961"/>
      <c r="J187" s="961"/>
      <c r="K187" s="961"/>
      <c r="L187" s="962"/>
      <c r="M187" s="961"/>
      <c r="N187" s="961"/>
      <c r="O187" s="994"/>
      <c r="P187" s="961"/>
      <c r="Q187" s="961"/>
      <c r="R187" s="961"/>
      <c r="S187" s="961"/>
      <c r="T187" s="961"/>
      <c r="U187" s="961"/>
      <c r="V187" s="962"/>
      <c r="W187" s="968"/>
      <c r="X187" s="962"/>
      <c r="Y187" s="968"/>
      <c r="Z187" s="962"/>
      <c r="AA187" s="968"/>
      <c r="AB187" s="961"/>
      <c r="AC187" s="961"/>
    </row>
    <row r="188" customFormat="false" ht="15.75" hidden="false" customHeight="true" outlineLevel="0" collapsed="false">
      <c r="A188" s="961"/>
      <c r="B188" s="961"/>
      <c r="C188" s="961"/>
      <c r="D188" s="961"/>
      <c r="E188" s="961"/>
      <c r="F188" s="961"/>
      <c r="G188" s="993"/>
      <c r="H188" s="961"/>
      <c r="I188" s="961"/>
      <c r="J188" s="961"/>
      <c r="K188" s="961"/>
      <c r="L188" s="962"/>
      <c r="M188" s="961"/>
      <c r="N188" s="961"/>
      <c r="O188" s="994"/>
      <c r="P188" s="961"/>
      <c r="Q188" s="961"/>
      <c r="R188" s="961"/>
      <c r="S188" s="961"/>
      <c r="T188" s="961"/>
      <c r="U188" s="961"/>
      <c r="V188" s="962"/>
      <c r="W188" s="968"/>
      <c r="X188" s="962"/>
      <c r="Y188" s="968"/>
      <c r="Z188" s="962"/>
      <c r="AA188" s="968"/>
      <c r="AB188" s="961"/>
      <c r="AC188" s="961"/>
    </row>
    <row r="189" customFormat="false" ht="15.75" hidden="false" customHeight="true" outlineLevel="0" collapsed="false">
      <c r="A189" s="961"/>
      <c r="B189" s="961"/>
      <c r="C189" s="961"/>
      <c r="D189" s="961"/>
      <c r="E189" s="961"/>
      <c r="F189" s="961"/>
      <c r="G189" s="993"/>
      <c r="H189" s="961"/>
      <c r="I189" s="961"/>
      <c r="J189" s="961"/>
      <c r="K189" s="961"/>
      <c r="L189" s="962"/>
      <c r="M189" s="961"/>
      <c r="N189" s="961"/>
      <c r="O189" s="994"/>
      <c r="P189" s="961"/>
      <c r="Q189" s="961"/>
      <c r="R189" s="961"/>
      <c r="S189" s="961"/>
      <c r="T189" s="961"/>
      <c r="U189" s="961"/>
      <c r="V189" s="962"/>
      <c r="W189" s="968"/>
      <c r="X189" s="962"/>
      <c r="Y189" s="968"/>
      <c r="Z189" s="962"/>
      <c r="AA189" s="968"/>
      <c r="AB189" s="961"/>
      <c r="AC189" s="961"/>
    </row>
    <row r="190" customFormat="false" ht="15.75" hidden="false" customHeight="true" outlineLevel="0" collapsed="false">
      <c r="A190" s="961"/>
      <c r="B190" s="961"/>
      <c r="C190" s="961"/>
      <c r="D190" s="961"/>
      <c r="E190" s="961"/>
      <c r="F190" s="961"/>
      <c r="G190" s="993"/>
      <c r="H190" s="961"/>
      <c r="I190" s="961"/>
      <c r="J190" s="961"/>
      <c r="K190" s="961"/>
      <c r="L190" s="962"/>
      <c r="M190" s="961"/>
      <c r="N190" s="961"/>
      <c r="O190" s="994"/>
      <c r="P190" s="961"/>
      <c r="Q190" s="961"/>
      <c r="R190" s="961"/>
      <c r="S190" s="961"/>
      <c r="T190" s="961"/>
      <c r="U190" s="961"/>
      <c r="V190" s="962"/>
      <c r="W190" s="968"/>
      <c r="X190" s="962"/>
      <c r="Y190" s="968"/>
      <c r="Z190" s="962"/>
      <c r="AA190" s="968"/>
      <c r="AB190" s="961"/>
      <c r="AC190" s="961"/>
    </row>
    <row r="191" customFormat="false" ht="15.75" hidden="false" customHeight="true" outlineLevel="0" collapsed="false">
      <c r="A191" s="961"/>
      <c r="B191" s="961"/>
      <c r="C191" s="961"/>
      <c r="D191" s="961"/>
      <c r="E191" s="961"/>
      <c r="F191" s="961"/>
      <c r="G191" s="993"/>
      <c r="H191" s="961"/>
      <c r="I191" s="961"/>
      <c r="J191" s="961"/>
      <c r="K191" s="961"/>
      <c r="L191" s="962"/>
      <c r="M191" s="961"/>
      <c r="N191" s="961"/>
      <c r="O191" s="994"/>
      <c r="P191" s="961"/>
      <c r="Q191" s="961"/>
      <c r="R191" s="961"/>
      <c r="S191" s="961"/>
      <c r="T191" s="961"/>
      <c r="U191" s="961"/>
      <c r="V191" s="962"/>
      <c r="W191" s="968"/>
      <c r="X191" s="962"/>
      <c r="Y191" s="968"/>
      <c r="Z191" s="962"/>
      <c r="AA191" s="968"/>
      <c r="AB191" s="961"/>
      <c r="AC191" s="961"/>
    </row>
    <row r="192" customFormat="false" ht="15.75" hidden="false" customHeight="true" outlineLevel="0" collapsed="false">
      <c r="A192" s="961"/>
      <c r="B192" s="961"/>
      <c r="C192" s="961"/>
      <c r="D192" s="961"/>
      <c r="E192" s="961"/>
      <c r="F192" s="961"/>
      <c r="G192" s="993"/>
      <c r="H192" s="961"/>
      <c r="I192" s="961"/>
      <c r="J192" s="961"/>
      <c r="K192" s="961"/>
      <c r="L192" s="962"/>
      <c r="M192" s="961"/>
      <c r="N192" s="961"/>
      <c r="O192" s="994"/>
      <c r="P192" s="961"/>
      <c r="Q192" s="961"/>
      <c r="R192" s="961"/>
      <c r="S192" s="961"/>
      <c r="T192" s="961"/>
      <c r="U192" s="961"/>
      <c r="V192" s="962"/>
      <c r="W192" s="968"/>
      <c r="X192" s="962"/>
      <c r="Y192" s="968"/>
      <c r="Z192" s="962"/>
      <c r="AA192" s="968"/>
      <c r="AB192" s="961"/>
      <c r="AC192" s="961"/>
    </row>
    <row r="193" customFormat="false" ht="15.75" hidden="false" customHeight="true" outlineLevel="0" collapsed="false">
      <c r="A193" s="961"/>
      <c r="B193" s="961"/>
      <c r="C193" s="961"/>
      <c r="D193" s="961"/>
      <c r="E193" s="961"/>
      <c r="F193" s="961"/>
      <c r="G193" s="993"/>
      <c r="H193" s="961"/>
      <c r="I193" s="961"/>
      <c r="J193" s="961"/>
      <c r="K193" s="961"/>
      <c r="L193" s="962"/>
      <c r="M193" s="961"/>
      <c r="N193" s="961"/>
      <c r="O193" s="994"/>
      <c r="P193" s="961"/>
      <c r="Q193" s="961"/>
      <c r="R193" s="961"/>
      <c r="S193" s="961"/>
      <c r="T193" s="961"/>
      <c r="U193" s="961"/>
      <c r="V193" s="962"/>
      <c r="W193" s="968"/>
      <c r="X193" s="962"/>
      <c r="Y193" s="968"/>
      <c r="Z193" s="962"/>
      <c r="AA193" s="968"/>
      <c r="AB193" s="961"/>
      <c r="AC193" s="961"/>
    </row>
    <row r="194" customFormat="false" ht="15.75" hidden="false" customHeight="true" outlineLevel="0" collapsed="false">
      <c r="A194" s="961"/>
      <c r="B194" s="961"/>
      <c r="C194" s="961"/>
      <c r="D194" s="961"/>
      <c r="E194" s="961"/>
      <c r="F194" s="961"/>
      <c r="G194" s="993"/>
      <c r="H194" s="961"/>
      <c r="I194" s="961"/>
      <c r="J194" s="961"/>
      <c r="K194" s="961"/>
      <c r="L194" s="962"/>
      <c r="M194" s="961"/>
      <c r="N194" s="961"/>
      <c r="O194" s="994"/>
      <c r="P194" s="961"/>
      <c r="Q194" s="961"/>
      <c r="R194" s="961"/>
      <c r="S194" s="961"/>
      <c r="T194" s="961"/>
      <c r="U194" s="961"/>
      <c r="V194" s="962"/>
      <c r="W194" s="968"/>
      <c r="X194" s="962"/>
      <c r="Y194" s="968"/>
      <c r="Z194" s="962"/>
      <c r="AA194" s="968"/>
      <c r="AB194" s="961"/>
      <c r="AC194" s="961"/>
    </row>
    <row r="195" customFormat="false" ht="15.75" hidden="false" customHeight="true" outlineLevel="0" collapsed="false">
      <c r="A195" s="961"/>
      <c r="B195" s="961"/>
      <c r="C195" s="961"/>
      <c r="D195" s="961"/>
      <c r="E195" s="961"/>
      <c r="F195" s="961"/>
      <c r="G195" s="993"/>
      <c r="H195" s="961"/>
      <c r="I195" s="961"/>
      <c r="J195" s="961"/>
      <c r="K195" s="961"/>
      <c r="L195" s="962"/>
      <c r="M195" s="961"/>
      <c r="N195" s="961"/>
      <c r="O195" s="994"/>
      <c r="P195" s="961"/>
      <c r="Q195" s="961"/>
      <c r="R195" s="961"/>
      <c r="S195" s="961"/>
      <c r="T195" s="961"/>
      <c r="U195" s="961"/>
      <c r="V195" s="962"/>
      <c r="W195" s="968"/>
      <c r="X195" s="962"/>
      <c r="Y195" s="968"/>
      <c r="Z195" s="962"/>
      <c r="AA195" s="968"/>
      <c r="AB195" s="961"/>
      <c r="AC195" s="961"/>
    </row>
    <row r="196" customFormat="false" ht="15.75" hidden="false" customHeight="true" outlineLevel="0" collapsed="false">
      <c r="A196" s="961"/>
      <c r="B196" s="961"/>
      <c r="C196" s="961"/>
      <c r="D196" s="961"/>
      <c r="E196" s="961"/>
      <c r="F196" s="961"/>
      <c r="G196" s="993"/>
      <c r="H196" s="961"/>
      <c r="I196" s="961"/>
      <c r="J196" s="961"/>
      <c r="K196" s="961"/>
      <c r="L196" s="962"/>
      <c r="M196" s="961"/>
      <c r="N196" s="961"/>
      <c r="O196" s="994"/>
      <c r="P196" s="961"/>
      <c r="Q196" s="961"/>
      <c r="R196" s="961"/>
      <c r="S196" s="961"/>
      <c r="T196" s="961"/>
      <c r="U196" s="961"/>
      <c r="V196" s="962"/>
      <c r="W196" s="968"/>
      <c r="X196" s="962"/>
      <c r="Y196" s="968"/>
      <c r="Z196" s="962"/>
      <c r="AA196" s="968"/>
      <c r="AB196" s="961"/>
      <c r="AC196" s="961"/>
    </row>
    <row r="197" customFormat="false" ht="15.75" hidden="false" customHeight="true" outlineLevel="0" collapsed="false">
      <c r="A197" s="961"/>
      <c r="B197" s="961"/>
      <c r="C197" s="961"/>
      <c r="D197" s="961"/>
      <c r="E197" s="961"/>
      <c r="F197" s="961"/>
      <c r="G197" s="993"/>
      <c r="H197" s="961"/>
      <c r="I197" s="961"/>
      <c r="J197" s="961"/>
      <c r="K197" s="961"/>
      <c r="L197" s="962"/>
      <c r="M197" s="961"/>
      <c r="N197" s="961"/>
      <c r="O197" s="994"/>
      <c r="P197" s="961"/>
      <c r="Q197" s="961"/>
      <c r="R197" s="961"/>
      <c r="S197" s="961"/>
      <c r="T197" s="961"/>
      <c r="U197" s="961"/>
      <c r="V197" s="962"/>
      <c r="W197" s="968"/>
      <c r="X197" s="962"/>
      <c r="Y197" s="968"/>
      <c r="Z197" s="962"/>
      <c r="AA197" s="968"/>
      <c r="AB197" s="961"/>
      <c r="AC197" s="961"/>
    </row>
    <row r="198" customFormat="false" ht="15.75" hidden="false" customHeight="true" outlineLevel="0" collapsed="false">
      <c r="A198" s="961"/>
      <c r="B198" s="961"/>
      <c r="C198" s="961"/>
      <c r="D198" s="961"/>
      <c r="E198" s="961"/>
      <c r="F198" s="961"/>
      <c r="G198" s="993"/>
      <c r="H198" s="961"/>
      <c r="I198" s="961"/>
      <c r="J198" s="961"/>
      <c r="K198" s="961"/>
      <c r="L198" s="962"/>
      <c r="M198" s="961"/>
      <c r="N198" s="961"/>
      <c r="O198" s="994"/>
      <c r="P198" s="961"/>
      <c r="Q198" s="961"/>
      <c r="R198" s="961"/>
      <c r="S198" s="961"/>
      <c r="T198" s="961"/>
      <c r="U198" s="961"/>
      <c r="V198" s="962"/>
      <c r="W198" s="968"/>
      <c r="X198" s="962"/>
      <c r="Y198" s="968"/>
      <c r="Z198" s="962"/>
      <c r="AA198" s="968"/>
      <c r="AB198" s="961"/>
      <c r="AC198" s="961"/>
    </row>
    <row r="199" customFormat="false" ht="15.75" hidden="false" customHeight="true" outlineLevel="0" collapsed="false">
      <c r="A199" s="961"/>
      <c r="B199" s="961"/>
      <c r="C199" s="961"/>
      <c r="D199" s="961"/>
      <c r="E199" s="961"/>
      <c r="F199" s="961"/>
      <c r="G199" s="993"/>
      <c r="H199" s="961"/>
      <c r="I199" s="961"/>
      <c r="J199" s="961"/>
      <c r="K199" s="961"/>
      <c r="L199" s="962"/>
      <c r="M199" s="961"/>
      <c r="N199" s="961"/>
      <c r="O199" s="994"/>
      <c r="P199" s="961"/>
      <c r="Q199" s="961"/>
      <c r="R199" s="961"/>
      <c r="S199" s="961"/>
      <c r="T199" s="961"/>
      <c r="U199" s="961"/>
      <c r="V199" s="962"/>
      <c r="W199" s="968"/>
      <c r="X199" s="962"/>
      <c r="Y199" s="968"/>
      <c r="Z199" s="962"/>
      <c r="AA199" s="968"/>
      <c r="AB199" s="961"/>
      <c r="AC199" s="961"/>
    </row>
    <row r="200" customFormat="false" ht="15.75" hidden="false" customHeight="true" outlineLevel="0" collapsed="false">
      <c r="A200" s="961"/>
      <c r="B200" s="961"/>
      <c r="C200" s="961"/>
      <c r="D200" s="961"/>
      <c r="E200" s="961"/>
      <c r="F200" s="961"/>
      <c r="G200" s="993"/>
      <c r="H200" s="961"/>
      <c r="I200" s="961"/>
      <c r="J200" s="961"/>
      <c r="K200" s="961"/>
      <c r="L200" s="962"/>
      <c r="M200" s="961"/>
      <c r="N200" s="961"/>
      <c r="O200" s="994"/>
      <c r="P200" s="961"/>
      <c r="Q200" s="961"/>
      <c r="R200" s="961"/>
      <c r="S200" s="961"/>
      <c r="T200" s="961"/>
      <c r="U200" s="961"/>
      <c r="V200" s="962"/>
      <c r="W200" s="968"/>
      <c r="X200" s="962"/>
      <c r="Y200" s="968"/>
      <c r="Z200" s="962"/>
      <c r="AA200" s="968"/>
      <c r="AB200" s="961"/>
      <c r="AC200" s="961"/>
    </row>
    <row r="201" customFormat="false" ht="15.75" hidden="false" customHeight="true" outlineLevel="0" collapsed="false">
      <c r="A201" s="961"/>
      <c r="B201" s="961"/>
      <c r="C201" s="961"/>
      <c r="D201" s="961"/>
      <c r="E201" s="961"/>
      <c r="F201" s="961"/>
      <c r="G201" s="993"/>
      <c r="H201" s="961"/>
      <c r="I201" s="961"/>
      <c r="J201" s="961"/>
      <c r="K201" s="961"/>
      <c r="L201" s="962"/>
      <c r="M201" s="961"/>
      <c r="N201" s="961"/>
      <c r="O201" s="994"/>
      <c r="P201" s="961"/>
      <c r="Q201" s="961"/>
      <c r="R201" s="961"/>
      <c r="S201" s="961"/>
      <c r="T201" s="961"/>
      <c r="U201" s="961"/>
      <c r="V201" s="962"/>
      <c r="W201" s="968"/>
      <c r="X201" s="962"/>
      <c r="Y201" s="968"/>
      <c r="Z201" s="962"/>
      <c r="AA201" s="968"/>
      <c r="AB201" s="961"/>
      <c r="AC201" s="961"/>
    </row>
    <row r="202" customFormat="false" ht="15.75" hidden="false" customHeight="true" outlineLevel="0" collapsed="false">
      <c r="A202" s="961"/>
      <c r="B202" s="961"/>
      <c r="C202" s="961"/>
      <c r="D202" s="961"/>
      <c r="E202" s="961"/>
      <c r="F202" s="961"/>
      <c r="G202" s="993"/>
      <c r="H202" s="961"/>
      <c r="I202" s="961"/>
      <c r="J202" s="961"/>
      <c r="K202" s="961"/>
      <c r="L202" s="962"/>
      <c r="M202" s="961"/>
      <c r="N202" s="961"/>
      <c r="O202" s="994"/>
      <c r="P202" s="961"/>
      <c r="Q202" s="961"/>
      <c r="R202" s="961"/>
      <c r="S202" s="961"/>
      <c r="T202" s="961"/>
      <c r="U202" s="961"/>
      <c r="V202" s="962"/>
      <c r="W202" s="968"/>
      <c r="X202" s="962"/>
      <c r="Y202" s="968"/>
      <c r="Z202" s="962"/>
      <c r="AA202" s="968"/>
      <c r="AB202" s="961"/>
      <c r="AC202" s="961"/>
    </row>
    <row r="203" customFormat="false" ht="15.75" hidden="false" customHeight="true" outlineLevel="0" collapsed="false">
      <c r="A203" s="961"/>
      <c r="B203" s="961"/>
      <c r="C203" s="961"/>
      <c r="D203" s="961"/>
      <c r="E203" s="961"/>
      <c r="F203" s="961"/>
      <c r="G203" s="993"/>
      <c r="H203" s="961"/>
      <c r="I203" s="961"/>
      <c r="J203" s="961"/>
      <c r="K203" s="961"/>
      <c r="L203" s="962"/>
      <c r="M203" s="961"/>
      <c r="N203" s="961"/>
      <c r="O203" s="994"/>
      <c r="P203" s="961"/>
      <c r="Q203" s="961"/>
      <c r="R203" s="961"/>
      <c r="S203" s="961"/>
      <c r="T203" s="961"/>
      <c r="U203" s="961"/>
      <c r="V203" s="962"/>
      <c r="W203" s="968"/>
      <c r="X203" s="962"/>
      <c r="Y203" s="968"/>
      <c r="Z203" s="962"/>
      <c r="AA203" s="968"/>
      <c r="AB203" s="961"/>
      <c r="AC203" s="961"/>
    </row>
    <row r="204" customFormat="false" ht="15.75" hidden="false" customHeight="true" outlineLevel="0" collapsed="false">
      <c r="A204" s="961"/>
      <c r="B204" s="961"/>
      <c r="C204" s="961"/>
      <c r="D204" s="961"/>
      <c r="E204" s="961"/>
      <c r="F204" s="961"/>
      <c r="G204" s="993"/>
      <c r="H204" s="961"/>
      <c r="I204" s="961"/>
      <c r="J204" s="961"/>
      <c r="K204" s="961"/>
      <c r="L204" s="962"/>
      <c r="M204" s="961"/>
      <c r="N204" s="961"/>
      <c r="O204" s="994"/>
      <c r="P204" s="961"/>
      <c r="Q204" s="961"/>
      <c r="R204" s="961"/>
      <c r="S204" s="961"/>
      <c r="T204" s="961"/>
      <c r="U204" s="961"/>
      <c r="V204" s="962"/>
      <c r="W204" s="968"/>
      <c r="X204" s="962"/>
      <c r="Y204" s="968"/>
      <c r="Z204" s="962"/>
      <c r="AA204" s="968"/>
      <c r="AB204" s="961"/>
      <c r="AC204" s="961"/>
    </row>
    <row r="205" customFormat="false" ht="15.75" hidden="false" customHeight="true" outlineLevel="0" collapsed="false">
      <c r="A205" s="961"/>
      <c r="B205" s="961"/>
      <c r="C205" s="961"/>
      <c r="D205" s="961"/>
      <c r="E205" s="961"/>
      <c r="F205" s="961"/>
      <c r="G205" s="993"/>
      <c r="H205" s="961"/>
      <c r="I205" s="961"/>
      <c r="J205" s="961"/>
      <c r="K205" s="961"/>
      <c r="L205" s="962"/>
      <c r="M205" s="961"/>
      <c r="N205" s="961"/>
      <c r="O205" s="994"/>
      <c r="P205" s="961"/>
      <c r="Q205" s="961"/>
      <c r="R205" s="961"/>
      <c r="S205" s="961"/>
      <c r="T205" s="961"/>
      <c r="U205" s="961"/>
      <c r="V205" s="962"/>
      <c r="W205" s="968"/>
      <c r="X205" s="962"/>
      <c r="Y205" s="968"/>
      <c r="Z205" s="962"/>
      <c r="AA205" s="968"/>
      <c r="AB205" s="961"/>
      <c r="AC205" s="961"/>
    </row>
    <row r="206" customFormat="false" ht="15.75" hidden="false" customHeight="true" outlineLevel="0" collapsed="false">
      <c r="A206" s="961"/>
      <c r="B206" s="961"/>
      <c r="C206" s="961"/>
      <c r="D206" s="961"/>
      <c r="E206" s="961"/>
      <c r="F206" s="961"/>
      <c r="G206" s="993"/>
      <c r="H206" s="961"/>
      <c r="I206" s="961"/>
      <c r="J206" s="961"/>
      <c r="K206" s="961"/>
      <c r="L206" s="962"/>
      <c r="M206" s="961"/>
      <c r="N206" s="961"/>
      <c r="O206" s="994"/>
      <c r="P206" s="961"/>
      <c r="Q206" s="961"/>
      <c r="R206" s="961"/>
      <c r="S206" s="961"/>
      <c r="T206" s="961"/>
      <c r="U206" s="961"/>
      <c r="V206" s="962"/>
      <c r="W206" s="968"/>
      <c r="X206" s="962"/>
      <c r="Y206" s="968"/>
      <c r="Z206" s="962"/>
      <c r="AA206" s="968"/>
      <c r="AB206" s="961"/>
      <c r="AC206" s="961"/>
    </row>
    <row r="207" customFormat="false" ht="15.75" hidden="false" customHeight="true" outlineLevel="0" collapsed="false">
      <c r="A207" s="961"/>
      <c r="B207" s="961"/>
      <c r="C207" s="961"/>
      <c r="D207" s="961"/>
      <c r="E207" s="961"/>
      <c r="F207" s="961"/>
      <c r="G207" s="993"/>
      <c r="H207" s="961"/>
      <c r="I207" s="961"/>
      <c r="J207" s="961"/>
      <c r="K207" s="961"/>
      <c r="L207" s="962"/>
      <c r="M207" s="961"/>
      <c r="N207" s="961"/>
      <c r="O207" s="994"/>
      <c r="P207" s="961"/>
      <c r="Q207" s="961"/>
      <c r="R207" s="961"/>
      <c r="S207" s="961"/>
      <c r="T207" s="961"/>
      <c r="U207" s="961"/>
      <c r="V207" s="962"/>
      <c r="W207" s="968"/>
      <c r="X207" s="962"/>
      <c r="Y207" s="968"/>
      <c r="Z207" s="962"/>
      <c r="AA207" s="968"/>
      <c r="AB207" s="961"/>
      <c r="AC207" s="961"/>
    </row>
    <row r="208" customFormat="false" ht="15.75" hidden="false" customHeight="true" outlineLevel="0" collapsed="false">
      <c r="A208" s="961"/>
      <c r="B208" s="961"/>
      <c r="C208" s="961"/>
      <c r="D208" s="961"/>
      <c r="E208" s="961"/>
      <c r="F208" s="961"/>
      <c r="G208" s="993"/>
      <c r="H208" s="961"/>
      <c r="I208" s="961"/>
      <c r="J208" s="961"/>
      <c r="K208" s="961"/>
      <c r="L208" s="962"/>
      <c r="M208" s="961"/>
      <c r="N208" s="961"/>
      <c r="O208" s="994"/>
      <c r="P208" s="961"/>
      <c r="Q208" s="961"/>
      <c r="R208" s="961"/>
      <c r="S208" s="961"/>
      <c r="T208" s="961"/>
      <c r="U208" s="961"/>
      <c r="V208" s="962"/>
      <c r="W208" s="968"/>
      <c r="X208" s="962"/>
      <c r="Y208" s="968"/>
      <c r="Z208" s="962"/>
      <c r="AA208" s="968"/>
      <c r="AB208" s="961"/>
      <c r="AC208" s="961"/>
    </row>
    <row r="209" customFormat="false" ht="15.75" hidden="false" customHeight="true" outlineLevel="0" collapsed="false">
      <c r="A209" s="961"/>
      <c r="B209" s="961"/>
      <c r="C209" s="961"/>
      <c r="D209" s="961"/>
      <c r="E209" s="961"/>
      <c r="F209" s="961"/>
      <c r="G209" s="993"/>
      <c r="H209" s="961"/>
      <c r="I209" s="961"/>
      <c r="J209" s="961"/>
      <c r="K209" s="961"/>
      <c r="L209" s="962"/>
      <c r="M209" s="961"/>
      <c r="N209" s="961"/>
      <c r="O209" s="994"/>
      <c r="P209" s="961"/>
      <c r="Q209" s="961"/>
      <c r="R209" s="961"/>
      <c r="S209" s="961"/>
      <c r="T209" s="961"/>
      <c r="U209" s="961"/>
      <c r="V209" s="962"/>
      <c r="W209" s="968"/>
      <c r="X209" s="962"/>
      <c r="Y209" s="968"/>
      <c r="Z209" s="962"/>
      <c r="AA209" s="968"/>
      <c r="AB209" s="961"/>
      <c r="AC209" s="961"/>
    </row>
    <row r="210" customFormat="false" ht="15.75" hidden="false" customHeight="true" outlineLevel="0" collapsed="false">
      <c r="A210" s="961"/>
      <c r="B210" s="961"/>
      <c r="C210" s="961"/>
      <c r="D210" s="961"/>
      <c r="E210" s="961"/>
      <c r="F210" s="961"/>
      <c r="G210" s="993"/>
      <c r="H210" s="961"/>
      <c r="I210" s="961"/>
      <c r="J210" s="961"/>
      <c r="K210" s="961"/>
      <c r="L210" s="962"/>
      <c r="M210" s="961"/>
      <c r="N210" s="961"/>
      <c r="O210" s="994"/>
      <c r="P210" s="961"/>
      <c r="Q210" s="961"/>
      <c r="R210" s="961"/>
      <c r="S210" s="961"/>
      <c r="T210" s="961"/>
      <c r="U210" s="961"/>
      <c r="V210" s="962"/>
      <c r="W210" s="968"/>
      <c r="X210" s="962"/>
      <c r="Y210" s="968"/>
      <c r="Z210" s="962"/>
      <c r="AA210" s="968"/>
      <c r="AB210" s="961"/>
      <c r="AC210" s="961"/>
    </row>
    <row r="211" customFormat="false" ht="15.75" hidden="false" customHeight="true" outlineLevel="0" collapsed="false">
      <c r="A211" s="961"/>
      <c r="B211" s="961"/>
      <c r="C211" s="961"/>
      <c r="D211" s="961"/>
      <c r="E211" s="961"/>
      <c r="F211" s="961"/>
      <c r="G211" s="993"/>
      <c r="H211" s="961"/>
      <c r="I211" s="961"/>
      <c r="J211" s="961"/>
      <c r="K211" s="961"/>
      <c r="L211" s="962"/>
      <c r="M211" s="961"/>
      <c r="N211" s="961"/>
      <c r="O211" s="994"/>
      <c r="P211" s="961"/>
      <c r="Q211" s="961"/>
      <c r="R211" s="961"/>
      <c r="S211" s="961"/>
      <c r="T211" s="961"/>
      <c r="U211" s="961"/>
      <c r="V211" s="962"/>
      <c r="W211" s="968"/>
      <c r="X211" s="962"/>
      <c r="Y211" s="968"/>
      <c r="Z211" s="962"/>
      <c r="AA211" s="968"/>
      <c r="AB211" s="961"/>
      <c r="AC211" s="961"/>
    </row>
    <row r="212" customFormat="false" ht="15.75" hidden="false" customHeight="true" outlineLevel="0" collapsed="false">
      <c r="A212" s="961"/>
      <c r="B212" s="961"/>
      <c r="C212" s="961"/>
      <c r="D212" s="961"/>
      <c r="E212" s="961"/>
      <c r="F212" s="961"/>
      <c r="G212" s="993"/>
      <c r="H212" s="961"/>
      <c r="I212" s="961"/>
      <c r="J212" s="961"/>
      <c r="K212" s="961"/>
      <c r="L212" s="962"/>
      <c r="M212" s="961"/>
      <c r="N212" s="961"/>
      <c r="O212" s="994"/>
      <c r="P212" s="961"/>
      <c r="Q212" s="961"/>
      <c r="R212" s="961"/>
      <c r="S212" s="961"/>
      <c r="T212" s="961"/>
      <c r="U212" s="961"/>
      <c r="V212" s="962"/>
      <c r="W212" s="968"/>
      <c r="X212" s="962"/>
      <c r="Y212" s="968"/>
      <c r="Z212" s="962"/>
      <c r="AA212" s="968"/>
      <c r="AB212" s="961"/>
      <c r="AC212" s="961"/>
    </row>
    <row r="213" customFormat="false" ht="15.75" hidden="false" customHeight="true" outlineLevel="0" collapsed="false">
      <c r="A213" s="961"/>
      <c r="B213" s="961"/>
      <c r="C213" s="961"/>
      <c r="D213" s="961"/>
      <c r="E213" s="961"/>
      <c r="F213" s="961"/>
      <c r="G213" s="993"/>
      <c r="H213" s="961"/>
      <c r="I213" s="961"/>
      <c r="J213" s="961"/>
      <c r="K213" s="961"/>
      <c r="L213" s="962"/>
      <c r="M213" s="961"/>
      <c r="N213" s="961"/>
      <c r="O213" s="994"/>
      <c r="P213" s="961"/>
      <c r="Q213" s="961"/>
      <c r="R213" s="961"/>
      <c r="S213" s="961"/>
      <c r="T213" s="961"/>
      <c r="U213" s="961"/>
      <c r="V213" s="962"/>
      <c r="W213" s="968"/>
      <c r="X213" s="962"/>
      <c r="Y213" s="968"/>
      <c r="Z213" s="962"/>
      <c r="AA213" s="968"/>
      <c r="AB213" s="961"/>
      <c r="AC213" s="961"/>
    </row>
    <row r="214" customFormat="false" ht="15.75" hidden="false" customHeight="true" outlineLevel="0" collapsed="false">
      <c r="A214" s="961"/>
      <c r="B214" s="961"/>
      <c r="C214" s="961"/>
      <c r="D214" s="961"/>
      <c r="E214" s="961"/>
      <c r="F214" s="961"/>
      <c r="G214" s="993"/>
      <c r="H214" s="961"/>
      <c r="I214" s="961"/>
      <c r="J214" s="961"/>
      <c r="K214" s="961"/>
      <c r="L214" s="962"/>
      <c r="M214" s="961"/>
      <c r="N214" s="961"/>
      <c r="O214" s="994"/>
      <c r="P214" s="961"/>
      <c r="Q214" s="961"/>
      <c r="R214" s="961"/>
      <c r="S214" s="961"/>
      <c r="T214" s="961"/>
      <c r="U214" s="961"/>
      <c r="V214" s="962"/>
      <c r="W214" s="968"/>
      <c r="X214" s="962"/>
      <c r="Y214" s="968"/>
      <c r="Z214" s="962"/>
      <c r="AA214" s="968"/>
      <c r="AB214" s="961"/>
      <c r="AC214" s="961"/>
    </row>
    <row r="215" customFormat="false" ht="15.75" hidden="false" customHeight="true" outlineLevel="0" collapsed="false">
      <c r="A215" s="961"/>
      <c r="B215" s="961"/>
      <c r="C215" s="961"/>
      <c r="D215" s="961"/>
      <c r="E215" s="961"/>
      <c r="F215" s="961"/>
      <c r="G215" s="993"/>
      <c r="H215" s="961"/>
      <c r="I215" s="961"/>
      <c r="J215" s="961"/>
      <c r="K215" s="961"/>
      <c r="L215" s="962"/>
      <c r="M215" s="961"/>
      <c r="N215" s="961"/>
      <c r="O215" s="994"/>
      <c r="P215" s="961"/>
      <c r="Q215" s="961"/>
      <c r="R215" s="961"/>
      <c r="S215" s="961"/>
      <c r="T215" s="961"/>
      <c r="U215" s="961"/>
      <c r="V215" s="962"/>
      <c r="W215" s="968"/>
      <c r="X215" s="962"/>
      <c r="Y215" s="968"/>
      <c r="Z215" s="962"/>
      <c r="AA215" s="968"/>
      <c r="AB215" s="961"/>
      <c r="AC215" s="961"/>
    </row>
    <row r="216" customFormat="false" ht="15.75" hidden="false" customHeight="true" outlineLevel="0" collapsed="false">
      <c r="A216" s="961"/>
      <c r="B216" s="961"/>
      <c r="C216" s="961"/>
      <c r="D216" s="961"/>
      <c r="E216" s="961"/>
      <c r="F216" s="961"/>
      <c r="G216" s="993"/>
      <c r="H216" s="961"/>
      <c r="I216" s="961"/>
      <c r="J216" s="961"/>
      <c r="K216" s="961"/>
      <c r="L216" s="962"/>
      <c r="M216" s="961"/>
      <c r="N216" s="961"/>
      <c r="O216" s="994"/>
      <c r="P216" s="961"/>
      <c r="Q216" s="961"/>
      <c r="R216" s="961"/>
      <c r="S216" s="961"/>
      <c r="T216" s="961"/>
      <c r="U216" s="961"/>
      <c r="V216" s="962"/>
      <c r="W216" s="968"/>
      <c r="X216" s="962"/>
      <c r="Y216" s="968"/>
      <c r="Z216" s="962"/>
      <c r="AA216" s="968"/>
      <c r="AB216" s="961"/>
      <c r="AC216" s="961"/>
    </row>
    <row r="217" customFormat="false" ht="15.75" hidden="false" customHeight="true" outlineLevel="0" collapsed="false">
      <c r="A217" s="961"/>
      <c r="B217" s="961"/>
      <c r="C217" s="961"/>
      <c r="D217" s="961"/>
      <c r="E217" s="961"/>
      <c r="F217" s="961"/>
      <c r="G217" s="993"/>
      <c r="H217" s="961"/>
      <c r="I217" s="961"/>
      <c r="J217" s="961"/>
      <c r="K217" s="961"/>
      <c r="L217" s="962"/>
      <c r="M217" s="961"/>
      <c r="N217" s="961"/>
      <c r="O217" s="994"/>
      <c r="P217" s="961"/>
      <c r="Q217" s="961"/>
      <c r="R217" s="961"/>
      <c r="S217" s="961"/>
      <c r="T217" s="961"/>
      <c r="U217" s="961"/>
      <c r="V217" s="962"/>
      <c r="W217" s="968"/>
      <c r="X217" s="962"/>
      <c r="Y217" s="968"/>
      <c r="Z217" s="962"/>
      <c r="AA217" s="968"/>
      <c r="AB217" s="961"/>
      <c r="AC217" s="961"/>
    </row>
    <row r="218" customFormat="false" ht="15.75" hidden="false" customHeight="true" outlineLevel="0" collapsed="false">
      <c r="A218" s="961"/>
      <c r="B218" s="961"/>
      <c r="C218" s="961"/>
      <c r="D218" s="961"/>
      <c r="E218" s="961"/>
      <c r="F218" s="961"/>
      <c r="G218" s="993"/>
      <c r="H218" s="961"/>
      <c r="I218" s="961"/>
      <c r="J218" s="961"/>
      <c r="K218" s="961"/>
      <c r="L218" s="962"/>
      <c r="M218" s="961"/>
      <c r="N218" s="961"/>
      <c r="O218" s="994"/>
      <c r="P218" s="961"/>
      <c r="Q218" s="961"/>
      <c r="R218" s="961"/>
      <c r="S218" s="961"/>
      <c r="T218" s="961"/>
      <c r="U218" s="961"/>
      <c r="V218" s="962"/>
      <c r="W218" s="968"/>
      <c r="X218" s="962"/>
      <c r="Y218" s="968"/>
      <c r="Z218" s="962"/>
      <c r="AA218" s="968"/>
      <c r="AB218" s="961"/>
      <c r="AC218" s="961"/>
    </row>
    <row r="219" customFormat="false" ht="15.75" hidden="false" customHeight="true" outlineLevel="0" collapsed="false">
      <c r="A219" s="961"/>
      <c r="B219" s="961"/>
      <c r="C219" s="961"/>
      <c r="D219" s="961"/>
      <c r="E219" s="961"/>
      <c r="F219" s="961"/>
      <c r="G219" s="993"/>
      <c r="H219" s="961"/>
      <c r="I219" s="961"/>
      <c r="J219" s="961"/>
      <c r="K219" s="961"/>
      <c r="L219" s="962"/>
      <c r="M219" s="961"/>
      <c r="N219" s="961"/>
      <c r="O219" s="994"/>
      <c r="P219" s="961"/>
      <c r="Q219" s="961"/>
      <c r="R219" s="961"/>
      <c r="S219" s="961"/>
      <c r="T219" s="961"/>
      <c r="U219" s="961"/>
      <c r="V219" s="962"/>
      <c r="W219" s="968"/>
      <c r="X219" s="962"/>
      <c r="Y219" s="968"/>
      <c r="Z219" s="962"/>
      <c r="AA219" s="968"/>
      <c r="AB219" s="961"/>
      <c r="AC219" s="961"/>
    </row>
    <row r="220" customFormat="false" ht="15.75" hidden="false" customHeight="true" outlineLevel="0" collapsed="false">
      <c r="A220" s="961"/>
      <c r="B220" s="961"/>
      <c r="C220" s="961"/>
      <c r="D220" s="961"/>
      <c r="E220" s="961"/>
      <c r="F220" s="961"/>
      <c r="G220" s="993"/>
      <c r="H220" s="961"/>
      <c r="I220" s="961"/>
      <c r="J220" s="961"/>
      <c r="K220" s="961"/>
      <c r="L220" s="962"/>
      <c r="M220" s="961"/>
      <c r="N220" s="961"/>
      <c r="O220" s="994"/>
      <c r="P220" s="961"/>
      <c r="Q220" s="961"/>
      <c r="R220" s="961"/>
      <c r="S220" s="961"/>
      <c r="T220" s="961"/>
      <c r="U220" s="961"/>
      <c r="V220" s="962"/>
      <c r="W220" s="968"/>
      <c r="X220" s="962"/>
      <c r="Y220" s="968"/>
      <c r="Z220" s="962"/>
      <c r="AA220" s="968"/>
      <c r="AB220" s="961"/>
      <c r="AC220" s="961"/>
    </row>
    <row r="221" customFormat="false" ht="15.75" hidden="false" customHeight="true" outlineLevel="0" collapsed="false">
      <c r="A221" s="961"/>
      <c r="B221" s="961"/>
      <c r="C221" s="961"/>
      <c r="D221" s="961"/>
      <c r="E221" s="961"/>
      <c r="F221" s="961"/>
      <c r="G221" s="993"/>
      <c r="H221" s="961"/>
      <c r="I221" s="961"/>
      <c r="J221" s="961"/>
      <c r="K221" s="961"/>
      <c r="L221" s="962"/>
      <c r="M221" s="961"/>
      <c r="N221" s="961"/>
      <c r="O221" s="994"/>
      <c r="P221" s="961"/>
      <c r="Q221" s="961"/>
      <c r="R221" s="961"/>
      <c r="S221" s="961"/>
      <c r="T221" s="961"/>
      <c r="U221" s="961"/>
      <c r="V221" s="962"/>
      <c r="W221" s="968"/>
      <c r="X221" s="962"/>
      <c r="Y221" s="968"/>
      <c r="Z221" s="962"/>
      <c r="AA221" s="968"/>
      <c r="AB221" s="961"/>
      <c r="AC221" s="961"/>
    </row>
    <row r="222" customFormat="false" ht="15.75" hidden="false" customHeight="true" outlineLevel="0" collapsed="false">
      <c r="A222" s="961"/>
      <c r="B222" s="961"/>
      <c r="C222" s="961"/>
      <c r="D222" s="961"/>
      <c r="E222" s="961"/>
      <c r="F222" s="961"/>
      <c r="G222" s="993"/>
      <c r="H222" s="961"/>
      <c r="I222" s="961"/>
      <c r="J222" s="961"/>
      <c r="K222" s="961"/>
      <c r="L222" s="962"/>
      <c r="M222" s="961"/>
      <c r="N222" s="961"/>
      <c r="O222" s="994"/>
      <c r="P222" s="961"/>
      <c r="Q222" s="961"/>
      <c r="R222" s="961"/>
      <c r="S222" s="961"/>
      <c r="T222" s="961"/>
      <c r="U222" s="961"/>
      <c r="V222" s="962"/>
      <c r="W222" s="968"/>
      <c r="X222" s="962"/>
      <c r="Y222" s="968"/>
      <c r="Z222" s="962"/>
      <c r="AA222" s="968"/>
      <c r="AB222" s="961"/>
      <c r="AC222" s="961"/>
    </row>
    <row r="223" customFormat="false" ht="15.75" hidden="false" customHeight="true" outlineLevel="0" collapsed="false">
      <c r="A223" s="961"/>
      <c r="B223" s="961"/>
      <c r="C223" s="961"/>
      <c r="D223" s="961"/>
      <c r="E223" s="961"/>
      <c r="F223" s="961"/>
      <c r="G223" s="993"/>
      <c r="H223" s="961"/>
      <c r="I223" s="961"/>
      <c r="J223" s="961"/>
      <c r="K223" s="961"/>
      <c r="L223" s="962"/>
      <c r="M223" s="961"/>
      <c r="N223" s="961"/>
      <c r="O223" s="994"/>
      <c r="P223" s="961"/>
      <c r="Q223" s="961"/>
      <c r="R223" s="961"/>
      <c r="S223" s="961"/>
      <c r="T223" s="961"/>
      <c r="U223" s="961"/>
      <c r="V223" s="962"/>
      <c r="W223" s="968"/>
      <c r="X223" s="962"/>
      <c r="Y223" s="968"/>
      <c r="Z223" s="962"/>
      <c r="AA223" s="968"/>
      <c r="AB223" s="961"/>
      <c r="AC223" s="961"/>
    </row>
    <row r="224" customFormat="false" ht="15.75" hidden="false" customHeight="true" outlineLevel="0" collapsed="false">
      <c r="A224" s="961"/>
      <c r="B224" s="961"/>
      <c r="C224" s="961"/>
      <c r="D224" s="961"/>
      <c r="E224" s="961"/>
      <c r="F224" s="961"/>
      <c r="G224" s="993"/>
      <c r="H224" s="961"/>
      <c r="I224" s="961"/>
      <c r="J224" s="961"/>
      <c r="K224" s="961"/>
      <c r="L224" s="962"/>
      <c r="M224" s="961"/>
      <c r="N224" s="961"/>
      <c r="O224" s="994"/>
      <c r="P224" s="961"/>
      <c r="Q224" s="961"/>
      <c r="R224" s="961"/>
      <c r="S224" s="961"/>
      <c r="T224" s="961"/>
      <c r="U224" s="961"/>
      <c r="V224" s="962"/>
      <c r="W224" s="968"/>
      <c r="X224" s="962"/>
      <c r="Y224" s="968"/>
      <c r="Z224" s="962"/>
      <c r="AA224" s="968"/>
      <c r="AB224" s="961"/>
      <c r="AC224" s="961"/>
    </row>
    <row r="225" customFormat="false" ht="15.75" hidden="false" customHeight="true" outlineLevel="0" collapsed="false">
      <c r="A225" s="961"/>
      <c r="B225" s="961"/>
      <c r="C225" s="961"/>
      <c r="D225" s="961"/>
      <c r="E225" s="961"/>
      <c r="F225" s="961"/>
      <c r="G225" s="993"/>
      <c r="H225" s="961"/>
      <c r="I225" s="961"/>
      <c r="J225" s="961"/>
      <c r="K225" s="961"/>
      <c r="L225" s="962"/>
      <c r="M225" s="961"/>
      <c r="N225" s="961"/>
      <c r="O225" s="994"/>
      <c r="P225" s="961"/>
      <c r="Q225" s="961"/>
      <c r="R225" s="961"/>
      <c r="S225" s="961"/>
      <c r="T225" s="961"/>
      <c r="U225" s="961"/>
      <c r="V225" s="962"/>
      <c r="W225" s="968"/>
      <c r="X225" s="962"/>
      <c r="Y225" s="968"/>
      <c r="Z225" s="962"/>
      <c r="AA225" s="968"/>
      <c r="AB225" s="961"/>
      <c r="AC225" s="961"/>
    </row>
    <row r="226" customFormat="false" ht="15.75" hidden="false" customHeight="true" outlineLevel="0" collapsed="false">
      <c r="A226" s="961"/>
      <c r="B226" s="961"/>
      <c r="C226" s="961"/>
      <c r="D226" s="961"/>
      <c r="E226" s="961"/>
      <c r="F226" s="961"/>
      <c r="G226" s="993"/>
      <c r="H226" s="961"/>
      <c r="I226" s="961"/>
      <c r="J226" s="961"/>
      <c r="K226" s="961"/>
      <c r="L226" s="962"/>
      <c r="M226" s="961"/>
      <c r="N226" s="961"/>
      <c r="O226" s="994"/>
      <c r="P226" s="961"/>
      <c r="Q226" s="961"/>
      <c r="R226" s="961"/>
      <c r="S226" s="961"/>
      <c r="T226" s="961"/>
      <c r="U226" s="961"/>
      <c r="V226" s="962"/>
      <c r="W226" s="968"/>
      <c r="X226" s="962"/>
      <c r="Y226" s="968"/>
      <c r="Z226" s="962"/>
      <c r="AA226" s="968"/>
      <c r="AB226" s="961"/>
      <c r="AC226" s="961"/>
    </row>
    <row r="227" customFormat="false" ht="15.75" hidden="false" customHeight="true" outlineLevel="0" collapsed="false">
      <c r="A227" s="961"/>
      <c r="B227" s="961"/>
      <c r="C227" s="961"/>
      <c r="D227" s="961"/>
      <c r="E227" s="961"/>
      <c r="F227" s="961"/>
      <c r="G227" s="993"/>
      <c r="H227" s="961"/>
      <c r="I227" s="961"/>
      <c r="J227" s="961"/>
      <c r="K227" s="961"/>
      <c r="L227" s="962"/>
      <c r="M227" s="961"/>
      <c r="N227" s="961"/>
      <c r="O227" s="994"/>
      <c r="P227" s="961"/>
      <c r="Q227" s="961"/>
      <c r="R227" s="961"/>
      <c r="S227" s="961"/>
      <c r="T227" s="961"/>
      <c r="U227" s="961"/>
      <c r="V227" s="962"/>
      <c r="W227" s="968"/>
      <c r="X227" s="962"/>
      <c r="Y227" s="968"/>
      <c r="Z227" s="962"/>
      <c r="AA227" s="968"/>
      <c r="AB227" s="961"/>
      <c r="AC227" s="961"/>
    </row>
    <row r="228" customFormat="false" ht="15.75" hidden="false" customHeight="true" outlineLevel="0" collapsed="false">
      <c r="A228" s="961"/>
      <c r="B228" s="961"/>
      <c r="C228" s="961"/>
      <c r="D228" s="961"/>
      <c r="E228" s="961"/>
      <c r="F228" s="961"/>
      <c r="G228" s="993"/>
      <c r="H228" s="961"/>
      <c r="I228" s="961"/>
      <c r="J228" s="961"/>
      <c r="K228" s="961"/>
      <c r="L228" s="962"/>
      <c r="M228" s="961"/>
      <c r="N228" s="961"/>
      <c r="O228" s="994"/>
      <c r="P228" s="961"/>
      <c r="Q228" s="961"/>
      <c r="R228" s="961"/>
      <c r="S228" s="961"/>
      <c r="T228" s="961"/>
      <c r="U228" s="961"/>
      <c r="V228" s="962"/>
      <c r="W228" s="968"/>
      <c r="X228" s="962"/>
      <c r="Y228" s="968"/>
      <c r="Z228" s="962"/>
      <c r="AA228" s="968"/>
      <c r="AB228" s="961"/>
      <c r="AC228" s="961"/>
    </row>
    <row r="229" customFormat="false" ht="15.75" hidden="false" customHeight="true" outlineLevel="0" collapsed="false">
      <c r="A229" s="961"/>
      <c r="B229" s="961"/>
      <c r="C229" s="961"/>
      <c r="D229" s="961"/>
      <c r="E229" s="961"/>
      <c r="F229" s="961"/>
      <c r="G229" s="993"/>
      <c r="H229" s="961"/>
      <c r="I229" s="961"/>
      <c r="J229" s="961"/>
      <c r="K229" s="961"/>
      <c r="L229" s="962"/>
      <c r="M229" s="961"/>
      <c r="N229" s="961"/>
      <c r="O229" s="994"/>
      <c r="P229" s="961"/>
      <c r="Q229" s="961"/>
      <c r="R229" s="961"/>
      <c r="S229" s="961"/>
      <c r="T229" s="961"/>
      <c r="U229" s="961"/>
      <c r="V229" s="962"/>
      <c r="W229" s="968"/>
      <c r="X229" s="962"/>
      <c r="Y229" s="968"/>
      <c r="Z229" s="962"/>
      <c r="AA229" s="968"/>
      <c r="AB229" s="961"/>
      <c r="AC229" s="961"/>
    </row>
    <row r="230" customFormat="false" ht="15.75" hidden="false" customHeight="true" outlineLevel="0" collapsed="false">
      <c r="A230" s="961"/>
      <c r="B230" s="961"/>
      <c r="C230" s="961"/>
      <c r="D230" s="961"/>
      <c r="E230" s="961"/>
      <c r="F230" s="961"/>
      <c r="G230" s="993"/>
      <c r="H230" s="961"/>
      <c r="I230" s="961"/>
      <c r="J230" s="961"/>
      <c r="K230" s="961"/>
      <c r="L230" s="962"/>
      <c r="M230" s="961"/>
      <c r="N230" s="961"/>
      <c r="O230" s="994"/>
      <c r="P230" s="961"/>
      <c r="Q230" s="961"/>
      <c r="R230" s="961"/>
      <c r="S230" s="961"/>
      <c r="T230" s="961"/>
      <c r="U230" s="961"/>
      <c r="V230" s="962"/>
      <c r="W230" s="968"/>
      <c r="X230" s="962"/>
      <c r="Y230" s="968"/>
      <c r="Z230" s="962"/>
      <c r="AA230" s="968"/>
      <c r="AB230" s="961"/>
      <c r="AC230" s="961"/>
    </row>
    <row r="231" customFormat="false" ht="15.75" hidden="false" customHeight="true" outlineLevel="0" collapsed="false">
      <c r="A231" s="961"/>
      <c r="B231" s="961"/>
      <c r="C231" s="961"/>
      <c r="D231" s="961"/>
      <c r="E231" s="961"/>
      <c r="F231" s="961"/>
      <c r="G231" s="993"/>
      <c r="H231" s="961"/>
      <c r="I231" s="961"/>
      <c r="J231" s="961"/>
      <c r="K231" s="961"/>
      <c r="L231" s="962"/>
      <c r="M231" s="961"/>
      <c r="N231" s="961"/>
      <c r="O231" s="994"/>
      <c r="P231" s="961"/>
      <c r="Q231" s="961"/>
      <c r="R231" s="961"/>
      <c r="S231" s="961"/>
      <c r="T231" s="961"/>
      <c r="U231" s="961"/>
      <c r="V231" s="962"/>
      <c r="W231" s="968"/>
      <c r="X231" s="962"/>
      <c r="Y231" s="968"/>
      <c r="Z231" s="962"/>
      <c r="AA231" s="968"/>
      <c r="AB231" s="961"/>
      <c r="AC231" s="961"/>
    </row>
    <row r="232" customFormat="false" ht="15.75" hidden="false" customHeight="true" outlineLevel="0" collapsed="false">
      <c r="A232" s="961"/>
      <c r="B232" s="961"/>
      <c r="C232" s="961"/>
      <c r="D232" s="961"/>
      <c r="E232" s="961"/>
      <c r="F232" s="961"/>
      <c r="G232" s="993"/>
      <c r="H232" s="961"/>
      <c r="I232" s="961"/>
      <c r="J232" s="961"/>
      <c r="K232" s="961"/>
      <c r="L232" s="962"/>
      <c r="M232" s="961"/>
      <c r="N232" s="961"/>
      <c r="O232" s="994"/>
      <c r="P232" s="961"/>
      <c r="Q232" s="961"/>
      <c r="R232" s="961"/>
      <c r="S232" s="961"/>
      <c r="T232" s="961"/>
      <c r="U232" s="961"/>
      <c r="V232" s="962"/>
      <c r="W232" s="968"/>
      <c r="X232" s="962"/>
      <c r="Y232" s="968"/>
      <c r="Z232" s="962"/>
      <c r="AA232" s="968"/>
      <c r="AB232" s="961"/>
      <c r="AC232" s="961"/>
    </row>
    <row r="233" customFormat="false" ht="15.75" hidden="false" customHeight="true" outlineLevel="0" collapsed="false">
      <c r="A233" s="961"/>
      <c r="B233" s="961"/>
      <c r="C233" s="961"/>
      <c r="D233" s="961"/>
      <c r="E233" s="961"/>
      <c r="F233" s="961"/>
      <c r="G233" s="993"/>
      <c r="H233" s="961"/>
      <c r="I233" s="961"/>
      <c r="J233" s="961"/>
      <c r="K233" s="961"/>
      <c r="L233" s="962"/>
      <c r="M233" s="961"/>
      <c r="N233" s="961"/>
      <c r="O233" s="994"/>
      <c r="P233" s="961"/>
      <c r="Q233" s="961"/>
      <c r="R233" s="961"/>
      <c r="S233" s="961"/>
      <c r="T233" s="961"/>
      <c r="U233" s="961"/>
      <c r="V233" s="962"/>
      <c r="W233" s="968"/>
      <c r="X233" s="962"/>
      <c r="Y233" s="968"/>
      <c r="Z233" s="962"/>
      <c r="AA233" s="968"/>
      <c r="AB233" s="961"/>
      <c r="AC233" s="961"/>
    </row>
    <row r="234" customFormat="false" ht="15.75" hidden="false" customHeight="true" outlineLevel="0" collapsed="false">
      <c r="A234" s="961"/>
      <c r="B234" s="961"/>
      <c r="C234" s="961"/>
      <c r="D234" s="961"/>
      <c r="E234" s="961"/>
      <c r="F234" s="961"/>
      <c r="G234" s="993"/>
      <c r="H234" s="961"/>
      <c r="I234" s="961"/>
      <c r="J234" s="961"/>
      <c r="K234" s="961"/>
      <c r="L234" s="962"/>
      <c r="M234" s="961"/>
      <c r="N234" s="961"/>
      <c r="O234" s="994"/>
      <c r="P234" s="961"/>
      <c r="Q234" s="961"/>
      <c r="R234" s="961"/>
      <c r="S234" s="961"/>
      <c r="T234" s="961"/>
      <c r="U234" s="961"/>
      <c r="V234" s="962"/>
      <c r="W234" s="968"/>
      <c r="X234" s="962"/>
      <c r="Y234" s="968"/>
      <c r="Z234" s="962"/>
      <c r="AA234" s="968"/>
      <c r="AB234" s="961"/>
      <c r="AC234" s="961"/>
    </row>
    <row r="235" customFormat="false" ht="15.75" hidden="false" customHeight="true" outlineLevel="0" collapsed="false">
      <c r="A235" s="961"/>
      <c r="B235" s="961"/>
      <c r="C235" s="961"/>
      <c r="D235" s="961"/>
      <c r="E235" s="961"/>
      <c r="F235" s="961"/>
      <c r="G235" s="993"/>
      <c r="H235" s="961"/>
      <c r="I235" s="961"/>
      <c r="J235" s="961"/>
      <c r="K235" s="961"/>
      <c r="L235" s="962"/>
      <c r="M235" s="961"/>
      <c r="N235" s="961"/>
      <c r="O235" s="994"/>
      <c r="P235" s="961"/>
      <c r="Q235" s="961"/>
      <c r="R235" s="961"/>
      <c r="S235" s="961"/>
      <c r="T235" s="961"/>
      <c r="U235" s="961"/>
      <c r="V235" s="962"/>
      <c r="W235" s="968"/>
      <c r="X235" s="962"/>
      <c r="Y235" s="968"/>
      <c r="Z235" s="962"/>
      <c r="AA235" s="968"/>
      <c r="AB235" s="961"/>
      <c r="AC235" s="961"/>
    </row>
    <row r="236" customFormat="false" ht="15.75" hidden="false" customHeight="true" outlineLevel="0" collapsed="false">
      <c r="A236" s="961"/>
      <c r="B236" s="961"/>
      <c r="C236" s="961"/>
      <c r="D236" s="961"/>
      <c r="E236" s="961"/>
      <c r="F236" s="961"/>
      <c r="G236" s="993"/>
      <c r="H236" s="961"/>
      <c r="I236" s="961"/>
      <c r="J236" s="961"/>
      <c r="K236" s="961"/>
      <c r="L236" s="962"/>
      <c r="M236" s="961"/>
      <c r="N236" s="961"/>
      <c r="O236" s="994"/>
      <c r="P236" s="961"/>
      <c r="Q236" s="961"/>
      <c r="R236" s="961"/>
      <c r="S236" s="961"/>
      <c r="T236" s="961"/>
      <c r="U236" s="961"/>
      <c r="V236" s="962"/>
      <c r="W236" s="968"/>
      <c r="X236" s="962"/>
      <c r="Y236" s="968"/>
      <c r="Z236" s="962"/>
      <c r="AA236" s="968"/>
      <c r="AB236" s="961"/>
      <c r="AC236" s="961"/>
    </row>
    <row r="237" customFormat="false" ht="15.75" hidden="false" customHeight="true" outlineLevel="0" collapsed="false">
      <c r="A237" s="961"/>
      <c r="B237" s="961"/>
      <c r="C237" s="961"/>
      <c r="D237" s="961"/>
      <c r="E237" s="961"/>
      <c r="F237" s="961"/>
      <c r="G237" s="993"/>
      <c r="H237" s="961"/>
      <c r="I237" s="961"/>
      <c r="J237" s="961"/>
      <c r="K237" s="961"/>
      <c r="L237" s="962"/>
      <c r="M237" s="961"/>
      <c r="N237" s="961"/>
      <c r="O237" s="994"/>
      <c r="P237" s="961"/>
      <c r="Q237" s="961"/>
      <c r="R237" s="961"/>
      <c r="S237" s="961"/>
      <c r="T237" s="961"/>
      <c r="U237" s="961"/>
      <c r="V237" s="962"/>
      <c r="W237" s="968"/>
      <c r="X237" s="962"/>
      <c r="Y237" s="968"/>
      <c r="Z237" s="962"/>
      <c r="AA237" s="968"/>
      <c r="AB237" s="961"/>
      <c r="AC237" s="961"/>
    </row>
    <row r="238" customFormat="false" ht="15.75" hidden="false" customHeight="true" outlineLevel="0" collapsed="false">
      <c r="A238" s="961"/>
      <c r="B238" s="961"/>
      <c r="C238" s="961"/>
      <c r="D238" s="961"/>
      <c r="E238" s="961"/>
      <c r="F238" s="961"/>
      <c r="G238" s="993"/>
      <c r="H238" s="961"/>
      <c r="I238" s="961"/>
      <c r="J238" s="961"/>
      <c r="K238" s="961"/>
      <c r="L238" s="962"/>
      <c r="M238" s="961"/>
      <c r="N238" s="961"/>
      <c r="O238" s="994"/>
      <c r="P238" s="961"/>
      <c r="Q238" s="961"/>
      <c r="R238" s="961"/>
      <c r="S238" s="961"/>
      <c r="T238" s="961"/>
      <c r="U238" s="961"/>
      <c r="V238" s="962"/>
      <c r="W238" s="968"/>
      <c r="X238" s="962"/>
      <c r="Y238" s="968"/>
      <c r="Z238" s="962"/>
      <c r="AA238" s="968"/>
      <c r="AB238" s="961"/>
      <c r="AC238" s="961"/>
    </row>
    <row r="239" customFormat="false" ht="15.75" hidden="false" customHeight="true" outlineLevel="0" collapsed="false">
      <c r="A239" s="961"/>
      <c r="B239" s="961"/>
      <c r="C239" s="961"/>
      <c r="D239" s="961"/>
      <c r="E239" s="961"/>
      <c r="F239" s="961"/>
      <c r="G239" s="993"/>
      <c r="H239" s="961"/>
      <c r="I239" s="961"/>
      <c r="J239" s="961"/>
      <c r="K239" s="961"/>
      <c r="L239" s="962"/>
      <c r="M239" s="961"/>
      <c r="N239" s="961"/>
      <c r="O239" s="994"/>
      <c r="P239" s="961"/>
      <c r="Q239" s="961"/>
      <c r="R239" s="961"/>
      <c r="S239" s="961"/>
      <c r="T239" s="961"/>
      <c r="U239" s="961"/>
      <c r="V239" s="962"/>
      <c r="W239" s="968"/>
      <c r="X239" s="962"/>
      <c r="Y239" s="968"/>
      <c r="Z239" s="962"/>
      <c r="AA239" s="968"/>
      <c r="AB239" s="961"/>
      <c r="AC239" s="961"/>
    </row>
    <row r="240" customFormat="false" ht="15.75" hidden="false" customHeight="true" outlineLevel="0" collapsed="false">
      <c r="A240" s="961"/>
      <c r="B240" s="961"/>
      <c r="C240" s="961"/>
      <c r="D240" s="961"/>
      <c r="E240" s="961"/>
      <c r="F240" s="961"/>
      <c r="G240" s="993"/>
      <c r="H240" s="961"/>
      <c r="I240" s="961"/>
      <c r="J240" s="961"/>
      <c r="K240" s="961"/>
      <c r="L240" s="962"/>
      <c r="M240" s="961"/>
      <c r="N240" s="961"/>
      <c r="O240" s="994"/>
      <c r="P240" s="961"/>
      <c r="Q240" s="961"/>
      <c r="R240" s="961"/>
      <c r="S240" s="961"/>
      <c r="T240" s="961"/>
      <c r="U240" s="961"/>
      <c r="V240" s="962"/>
      <c r="W240" s="968"/>
      <c r="X240" s="962"/>
      <c r="Y240" s="968"/>
      <c r="Z240" s="962"/>
      <c r="AA240" s="968"/>
      <c r="AB240" s="961"/>
      <c r="AC240" s="961"/>
    </row>
    <row r="241" customFormat="false" ht="15.75" hidden="false" customHeight="true" outlineLevel="0" collapsed="false">
      <c r="A241" s="961"/>
      <c r="B241" s="961"/>
      <c r="C241" s="961"/>
      <c r="D241" s="961"/>
      <c r="E241" s="961"/>
      <c r="F241" s="961"/>
      <c r="G241" s="993"/>
      <c r="H241" s="961"/>
      <c r="I241" s="961"/>
      <c r="J241" s="961"/>
      <c r="K241" s="961"/>
      <c r="L241" s="962"/>
      <c r="M241" s="961"/>
      <c r="N241" s="961"/>
      <c r="O241" s="994"/>
      <c r="P241" s="961"/>
      <c r="Q241" s="961"/>
      <c r="R241" s="961"/>
      <c r="S241" s="961"/>
      <c r="T241" s="961"/>
      <c r="U241" s="961"/>
      <c r="V241" s="962"/>
      <c r="W241" s="968"/>
      <c r="X241" s="962"/>
      <c r="Y241" s="968"/>
      <c r="Z241" s="962"/>
      <c r="AA241" s="968"/>
      <c r="AB241" s="961"/>
      <c r="AC241" s="961"/>
    </row>
    <row r="242" customFormat="false" ht="15.75" hidden="false" customHeight="true" outlineLevel="0" collapsed="false">
      <c r="A242" s="961"/>
      <c r="B242" s="961"/>
      <c r="C242" s="961"/>
      <c r="D242" s="961"/>
      <c r="E242" s="961"/>
      <c r="F242" s="961"/>
      <c r="G242" s="993"/>
      <c r="H242" s="961"/>
      <c r="I242" s="961"/>
      <c r="J242" s="961"/>
      <c r="K242" s="961"/>
      <c r="L242" s="962"/>
      <c r="M242" s="961"/>
      <c r="N242" s="961"/>
      <c r="O242" s="994"/>
      <c r="P242" s="961"/>
      <c r="Q242" s="961"/>
      <c r="R242" s="961"/>
      <c r="S242" s="961"/>
      <c r="T242" s="961"/>
      <c r="U242" s="961"/>
      <c r="V242" s="962"/>
      <c r="W242" s="968"/>
      <c r="X242" s="962"/>
      <c r="Y242" s="968"/>
      <c r="Z242" s="962"/>
      <c r="AA242" s="968"/>
      <c r="AB242" s="961"/>
      <c r="AC242" s="961"/>
    </row>
    <row r="243" customFormat="false" ht="15.75" hidden="false" customHeight="true" outlineLevel="0" collapsed="false">
      <c r="A243" s="961"/>
      <c r="B243" s="961"/>
      <c r="C243" s="961"/>
      <c r="D243" s="961"/>
      <c r="E243" s="961"/>
      <c r="F243" s="961"/>
      <c r="G243" s="993"/>
      <c r="H243" s="961"/>
      <c r="I243" s="961"/>
      <c r="J243" s="961"/>
      <c r="K243" s="961"/>
      <c r="L243" s="962"/>
      <c r="M243" s="961"/>
      <c r="N243" s="961"/>
      <c r="O243" s="994"/>
      <c r="P243" s="961"/>
      <c r="Q243" s="961"/>
      <c r="R243" s="961"/>
      <c r="S243" s="961"/>
      <c r="T243" s="961"/>
      <c r="U243" s="961"/>
      <c r="V243" s="962"/>
      <c r="W243" s="968"/>
      <c r="X243" s="962"/>
      <c r="Y243" s="968"/>
      <c r="Z243" s="962"/>
      <c r="AA243" s="968"/>
      <c r="AB243" s="961"/>
      <c r="AC243" s="961"/>
    </row>
    <row r="244" customFormat="false" ht="15.75" hidden="false" customHeight="true" outlineLevel="0" collapsed="false">
      <c r="A244" s="961"/>
      <c r="B244" s="961"/>
      <c r="C244" s="961"/>
      <c r="D244" s="961"/>
      <c r="E244" s="961"/>
      <c r="F244" s="961"/>
      <c r="G244" s="993"/>
      <c r="H244" s="961"/>
      <c r="I244" s="961"/>
      <c r="J244" s="961"/>
      <c r="K244" s="961"/>
      <c r="L244" s="962"/>
      <c r="M244" s="961"/>
      <c r="N244" s="961"/>
      <c r="O244" s="994"/>
      <c r="P244" s="961"/>
      <c r="Q244" s="961"/>
      <c r="R244" s="961"/>
      <c r="S244" s="961"/>
      <c r="T244" s="961"/>
      <c r="U244" s="961"/>
      <c r="V244" s="962"/>
      <c r="W244" s="968"/>
      <c r="X244" s="962"/>
      <c r="Y244" s="968"/>
      <c r="Z244" s="962"/>
      <c r="AA244" s="968"/>
      <c r="AB244" s="961"/>
      <c r="AC244" s="961"/>
    </row>
    <row r="245" customFormat="false" ht="15.75" hidden="false" customHeight="true" outlineLevel="0" collapsed="false">
      <c r="A245" s="961"/>
      <c r="B245" s="961"/>
      <c r="C245" s="961"/>
      <c r="D245" s="961"/>
      <c r="E245" s="961"/>
      <c r="F245" s="961"/>
      <c r="G245" s="993"/>
      <c r="H245" s="961"/>
      <c r="I245" s="961"/>
      <c r="J245" s="961"/>
      <c r="K245" s="961"/>
      <c r="L245" s="962"/>
      <c r="M245" s="961"/>
      <c r="N245" s="961"/>
      <c r="O245" s="994"/>
      <c r="P245" s="961"/>
      <c r="Q245" s="961"/>
      <c r="R245" s="961"/>
      <c r="S245" s="961"/>
      <c r="T245" s="961"/>
      <c r="U245" s="961"/>
      <c r="V245" s="962"/>
      <c r="W245" s="968"/>
      <c r="X245" s="962"/>
      <c r="Y245" s="968"/>
      <c r="Z245" s="962"/>
      <c r="AA245" s="968"/>
      <c r="AB245" s="961"/>
      <c r="AC245" s="961"/>
    </row>
    <row r="246" customFormat="false" ht="15.75" hidden="false" customHeight="true" outlineLevel="0" collapsed="false">
      <c r="A246" s="961"/>
      <c r="B246" s="961"/>
      <c r="C246" s="961"/>
      <c r="D246" s="961"/>
      <c r="E246" s="961"/>
      <c r="F246" s="961"/>
      <c r="G246" s="993"/>
      <c r="H246" s="961"/>
      <c r="I246" s="961"/>
      <c r="J246" s="961"/>
      <c r="K246" s="961"/>
      <c r="L246" s="962"/>
      <c r="M246" s="961"/>
      <c r="N246" s="961"/>
      <c r="O246" s="994"/>
      <c r="P246" s="961"/>
      <c r="Q246" s="961"/>
      <c r="R246" s="961"/>
      <c r="S246" s="961"/>
      <c r="T246" s="961"/>
      <c r="U246" s="961"/>
      <c r="V246" s="962"/>
      <c r="W246" s="968"/>
      <c r="X246" s="962"/>
      <c r="Y246" s="968"/>
      <c r="Z246" s="962"/>
      <c r="AA246" s="968"/>
      <c r="AB246" s="961"/>
      <c r="AC246" s="961"/>
    </row>
    <row r="247" customFormat="false" ht="15.75" hidden="false" customHeight="true" outlineLevel="0" collapsed="false">
      <c r="A247" s="961"/>
      <c r="B247" s="961"/>
      <c r="C247" s="961"/>
      <c r="D247" s="961"/>
      <c r="E247" s="961"/>
      <c r="F247" s="961"/>
      <c r="G247" s="993"/>
      <c r="H247" s="961"/>
      <c r="I247" s="961"/>
      <c r="J247" s="961"/>
      <c r="K247" s="961"/>
      <c r="L247" s="962"/>
      <c r="M247" s="961"/>
      <c r="N247" s="961"/>
      <c r="O247" s="994"/>
      <c r="P247" s="961"/>
      <c r="Q247" s="961"/>
      <c r="R247" s="961"/>
      <c r="S247" s="961"/>
      <c r="T247" s="961"/>
      <c r="U247" s="961"/>
      <c r="V247" s="962"/>
      <c r="W247" s="968"/>
      <c r="X247" s="962"/>
      <c r="Y247" s="968"/>
      <c r="Z247" s="962"/>
      <c r="AA247" s="968"/>
      <c r="AB247" s="961"/>
      <c r="AC247" s="961"/>
    </row>
    <row r="248" customFormat="false" ht="15.75" hidden="false" customHeight="true" outlineLevel="0" collapsed="false">
      <c r="A248" s="961"/>
      <c r="B248" s="961"/>
      <c r="C248" s="961"/>
      <c r="D248" s="961"/>
      <c r="E248" s="961"/>
      <c r="F248" s="961"/>
      <c r="G248" s="993"/>
      <c r="H248" s="961"/>
      <c r="I248" s="961"/>
      <c r="J248" s="961"/>
      <c r="K248" s="961"/>
      <c r="L248" s="962"/>
      <c r="M248" s="961"/>
      <c r="N248" s="961"/>
      <c r="O248" s="994"/>
      <c r="P248" s="961"/>
      <c r="Q248" s="961"/>
      <c r="R248" s="961"/>
      <c r="S248" s="961"/>
      <c r="T248" s="961"/>
      <c r="U248" s="961"/>
      <c r="V248" s="962"/>
      <c r="W248" s="968"/>
      <c r="X248" s="962"/>
      <c r="Y248" s="968"/>
      <c r="Z248" s="962"/>
      <c r="AA248" s="968"/>
      <c r="AB248" s="961"/>
      <c r="AC248" s="961"/>
    </row>
    <row r="249" customFormat="false" ht="15.75" hidden="false" customHeight="true" outlineLevel="0" collapsed="false">
      <c r="A249" s="961"/>
      <c r="B249" s="961"/>
      <c r="C249" s="961"/>
      <c r="D249" s="961"/>
      <c r="E249" s="961"/>
      <c r="F249" s="961"/>
      <c r="G249" s="993"/>
      <c r="H249" s="961"/>
      <c r="I249" s="961"/>
      <c r="J249" s="961"/>
      <c r="K249" s="961"/>
      <c r="L249" s="962"/>
      <c r="M249" s="961"/>
      <c r="N249" s="961"/>
      <c r="O249" s="994"/>
      <c r="P249" s="961"/>
      <c r="Q249" s="961"/>
      <c r="R249" s="961"/>
      <c r="S249" s="961"/>
      <c r="T249" s="961"/>
      <c r="U249" s="961"/>
      <c r="V249" s="962"/>
      <c r="W249" s="968"/>
      <c r="X249" s="962"/>
      <c r="Y249" s="968"/>
      <c r="Z249" s="962"/>
      <c r="AA249" s="968"/>
      <c r="AB249" s="961"/>
      <c r="AC249" s="961"/>
    </row>
    <row r="250" customFormat="false" ht="15.75" hidden="false" customHeight="true" outlineLevel="0" collapsed="false">
      <c r="A250" s="961"/>
      <c r="B250" s="961"/>
      <c r="C250" s="961"/>
      <c r="D250" s="961"/>
      <c r="E250" s="961"/>
      <c r="F250" s="961"/>
      <c r="G250" s="993"/>
      <c r="H250" s="961"/>
      <c r="I250" s="961"/>
      <c r="J250" s="961"/>
      <c r="K250" s="961"/>
      <c r="L250" s="962"/>
      <c r="M250" s="961"/>
      <c r="N250" s="961"/>
      <c r="O250" s="994"/>
      <c r="P250" s="961"/>
      <c r="Q250" s="961"/>
      <c r="R250" s="961"/>
      <c r="S250" s="961"/>
      <c r="T250" s="961"/>
      <c r="U250" s="961"/>
      <c r="V250" s="962"/>
      <c r="W250" s="968"/>
      <c r="X250" s="962"/>
      <c r="Y250" s="968"/>
      <c r="Z250" s="962"/>
      <c r="AA250" s="968"/>
      <c r="AB250" s="961"/>
      <c r="AC250" s="961"/>
    </row>
    <row r="251" customFormat="false" ht="15.75" hidden="false" customHeight="true" outlineLevel="0" collapsed="false">
      <c r="A251" s="961"/>
      <c r="B251" s="961"/>
      <c r="C251" s="961"/>
      <c r="D251" s="961"/>
      <c r="E251" s="961"/>
      <c r="F251" s="961"/>
      <c r="G251" s="993"/>
      <c r="H251" s="961"/>
      <c r="I251" s="961"/>
      <c r="J251" s="961"/>
      <c r="K251" s="961"/>
      <c r="L251" s="962"/>
      <c r="M251" s="961"/>
      <c r="N251" s="961"/>
      <c r="O251" s="994"/>
      <c r="P251" s="961"/>
      <c r="Q251" s="961"/>
      <c r="R251" s="961"/>
      <c r="S251" s="961"/>
      <c r="T251" s="961"/>
      <c r="U251" s="961"/>
      <c r="V251" s="962"/>
      <c r="W251" s="968"/>
      <c r="X251" s="962"/>
      <c r="Y251" s="968"/>
      <c r="Z251" s="962"/>
      <c r="AA251" s="968"/>
      <c r="AB251" s="961"/>
      <c r="AC251" s="961"/>
    </row>
    <row r="252" customFormat="false" ht="15.75" hidden="false" customHeight="true" outlineLevel="0" collapsed="false">
      <c r="A252" s="961"/>
      <c r="B252" s="961"/>
      <c r="C252" s="961"/>
      <c r="D252" s="961"/>
      <c r="E252" s="961"/>
      <c r="F252" s="961"/>
      <c r="G252" s="993"/>
      <c r="H252" s="961"/>
      <c r="I252" s="961"/>
      <c r="J252" s="961"/>
      <c r="K252" s="961"/>
      <c r="L252" s="962"/>
      <c r="M252" s="961"/>
      <c r="N252" s="961"/>
      <c r="O252" s="994"/>
      <c r="P252" s="961"/>
      <c r="Q252" s="961"/>
      <c r="R252" s="961"/>
      <c r="S252" s="961"/>
      <c r="T252" s="961"/>
      <c r="U252" s="961"/>
      <c r="V252" s="962"/>
      <c r="W252" s="968"/>
      <c r="X252" s="962"/>
      <c r="Y252" s="968"/>
      <c r="Z252" s="962"/>
      <c r="AA252" s="968"/>
      <c r="AB252" s="961"/>
      <c r="AC252" s="961"/>
    </row>
    <row r="253" customFormat="false" ht="15.75" hidden="false" customHeight="true" outlineLevel="0" collapsed="false">
      <c r="A253" s="961"/>
      <c r="B253" s="961"/>
      <c r="C253" s="961"/>
      <c r="D253" s="961"/>
      <c r="E253" s="961"/>
      <c r="F253" s="961"/>
      <c r="G253" s="993"/>
      <c r="H253" s="961"/>
      <c r="I253" s="961"/>
      <c r="J253" s="961"/>
      <c r="K253" s="961"/>
      <c r="L253" s="962"/>
      <c r="M253" s="961"/>
      <c r="N253" s="961"/>
      <c r="O253" s="994"/>
      <c r="P253" s="961"/>
      <c r="Q253" s="961"/>
      <c r="R253" s="961"/>
      <c r="S253" s="961"/>
      <c r="T253" s="961"/>
      <c r="U253" s="961"/>
      <c r="V253" s="962"/>
      <c r="W253" s="968"/>
      <c r="X253" s="962"/>
      <c r="Y253" s="968"/>
      <c r="Z253" s="962"/>
      <c r="AA253" s="968"/>
      <c r="AB253" s="961"/>
      <c r="AC253" s="961"/>
    </row>
    <row r="254" customFormat="false" ht="15.75" hidden="false" customHeight="true" outlineLevel="0" collapsed="false">
      <c r="A254" s="961"/>
      <c r="B254" s="961"/>
      <c r="C254" s="961"/>
      <c r="D254" s="961"/>
      <c r="E254" s="961"/>
      <c r="F254" s="961"/>
      <c r="G254" s="993"/>
      <c r="H254" s="961"/>
      <c r="I254" s="961"/>
      <c r="J254" s="961"/>
      <c r="K254" s="961"/>
      <c r="L254" s="962"/>
      <c r="M254" s="961"/>
      <c r="N254" s="961"/>
      <c r="O254" s="994"/>
      <c r="P254" s="961"/>
      <c r="Q254" s="961"/>
      <c r="R254" s="961"/>
      <c r="S254" s="961"/>
      <c r="T254" s="961"/>
      <c r="U254" s="961"/>
      <c r="V254" s="962"/>
      <c r="W254" s="968"/>
      <c r="X254" s="962"/>
      <c r="Y254" s="968"/>
      <c r="Z254" s="962"/>
      <c r="AA254" s="968"/>
      <c r="AB254" s="961"/>
      <c r="AC254" s="961"/>
    </row>
    <row r="255" customFormat="false" ht="15.75" hidden="false" customHeight="true" outlineLevel="0" collapsed="false">
      <c r="A255" s="961"/>
      <c r="B255" s="961"/>
      <c r="C255" s="961"/>
      <c r="D255" s="961"/>
      <c r="E255" s="961"/>
      <c r="F255" s="961"/>
      <c r="G255" s="993"/>
      <c r="H255" s="961"/>
      <c r="I255" s="961"/>
      <c r="J255" s="961"/>
      <c r="K255" s="961"/>
      <c r="L255" s="962"/>
      <c r="M255" s="961"/>
      <c r="N255" s="961"/>
      <c r="O255" s="994"/>
      <c r="P255" s="961"/>
      <c r="Q255" s="961"/>
      <c r="R255" s="961"/>
      <c r="S255" s="961"/>
      <c r="T255" s="961"/>
      <c r="U255" s="961"/>
      <c r="V255" s="962"/>
      <c r="W255" s="968"/>
      <c r="X255" s="962"/>
      <c r="Y255" s="968"/>
      <c r="Z255" s="962"/>
      <c r="AA255" s="968"/>
      <c r="AB255" s="961"/>
      <c r="AC255" s="961"/>
    </row>
    <row r="256" customFormat="false" ht="15.75" hidden="false" customHeight="true" outlineLevel="0" collapsed="false">
      <c r="A256" s="961"/>
      <c r="B256" s="961"/>
      <c r="C256" s="961"/>
      <c r="D256" s="961"/>
      <c r="E256" s="961"/>
      <c r="F256" s="961"/>
      <c r="G256" s="993"/>
      <c r="H256" s="961"/>
      <c r="I256" s="961"/>
      <c r="J256" s="961"/>
      <c r="K256" s="961"/>
      <c r="L256" s="962"/>
      <c r="M256" s="961"/>
      <c r="N256" s="961"/>
      <c r="O256" s="994"/>
      <c r="P256" s="961"/>
      <c r="Q256" s="961"/>
      <c r="R256" s="961"/>
      <c r="S256" s="961"/>
      <c r="T256" s="961"/>
      <c r="U256" s="961"/>
      <c r="V256" s="962"/>
      <c r="W256" s="968"/>
      <c r="X256" s="962"/>
      <c r="Y256" s="968"/>
      <c r="Z256" s="962"/>
      <c r="AA256" s="968"/>
      <c r="AB256" s="961"/>
      <c r="AC256" s="961"/>
    </row>
    <row r="257" customFormat="false" ht="15.75" hidden="false" customHeight="true" outlineLevel="0" collapsed="false">
      <c r="A257" s="961"/>
      <c r="B257" s="961"/>
      <c r="C257" s="961"/>
      <c r="D257" s="961"/>
      <c r="E257" s="961"/>
      <c r="F257" s="961"/>
      <c r="G257" s="993"/>
      <c r="H257" s="961"/>
      <c r="I257" s="961"/>
      <c r="J257" s="961"/>
      <c r="K257" s="961"/>
      <c r="L257" s="962"/>
      <c r="M257" s="961"/>
      <c r="N257" s="961"/>
      <c r="O257" s="994"/>
      <c r="P257" s="961"/>
      <c r="Q257" s="961"/>
      <c r="R257" s="961"/>
      <c r="S257" s="961"/>
      <c r="T257" s="961"/>
      <c r="U257" s="961"/>
      <c r="V257" s="962"/>
      <c r="W257" s="968"/>
      <c r="X257" s="962"/>
      <c r="Y257" s="968"/>
      <c r="Z257" s="962"/>
      <c r="AA257" s="968"/>
      <c r="AB257" s="961"/>
      <c r="AC257" s="961"/>
    </row>
    <row r="258" customFormat="false" ht="15.75" hidden="false" customHeight="true" outlineLevel="0" collapsed="false">
      <c r="A258" s="961"/>
      <c r="B258" s="961"/>
      <c r="C258" s="961"/>
      <c r="D258" s="961"/>
      <c r="E258" s="961"/>
      <c r="F258" s="961"/>
      <c r="G258" s="993"/>
      <c r="H258" s="961"/>
      <c r="I258" s="961"/>
      <c r="J258" s="961"/>
      <c r="K258" s="961"/>
      <c r="L258" s="962"/>
      <c r="M258" s="961"/>
      <c r="N258" s="961"/>
      <c r="O258" s="994"/>
      <c r="P258" s="961"/>
      <c r="Q258" s="961"/>
      <c r="R258" s="961"/>
      <c r="S258" s="961"/>
      <c r="T258" s="961"/>
      <c r="U258" s="961"/>
      <c r="V258" s="962"/>
      <c r="W258" s="968"/>
      <c r="X258" s="962"/>
      <c r="Y258" s="968"/>
      <c r="Z258" s="962"/>
      <c r="AA258" s="968"/>
      <c r="AB258" s="961"/>
      <c r="AC258" s="961"/>
    </row>
    <row r="259" customFormat="false" ht="15.75" hidden="false" customHeight="true" outlineLevel="0" collapsed="false">
      <c r="A259" s="961"/>
      <c r="B259" s="961"/>
      <c r="C259" s="961"/>
      <c r="D259" s="961"/>
      <c r="E259" s="961"/>
      <c r="F259" s="961"/>
      <c r="G259" s="993"/>
      <c r="H259" s="961"/>
      <c r="I259" s="961"/>
      <c r="J259" s="961"/>
      <c r="K259" s="961"/>
      <c r="L259" s="962"/>
      <c r="M259" s="961"/>
      <c r="N259" s="961"/>
      <c r="O259" s="994"/>
      <c r="P259" s="961"/>
      <c r="Q259" s="961"/>
      <c r="R259" s="961"/>
      <c r="S259" s="961"/>
      <c r="T259" s="961"/>
      <c r="U259" s="961"/>
      <c r="V259" s="962"/>
      <c r="W259" s="968"/>
      <c r="X259" s="962"/>
      <c r="Y259" s="968"/>
      <c r="Z259" s="962"/>
      <c r="AA259" s="968"/>
      <c r="AB259" s="961"/>
      <c r="AC259" s="961"/>
    </row>
    <row r="260" customFormat="false" ht="15.75" hidden="false" customHeight="true" outlineLevel="0" collapsed="false">
      <c r="A260" s="961"/>
      <c r="B260" s="961"/>
      <c r="C260" s="961"/>
      <c r="D260" s="961"/>
      <c r="E260" s="961"/>
      <c r="F260" s="961"/>
      <c r="G260" s="993"/>
      <c r="H260" s="961"/>
      <c r="I260" s="961"/>
      <c r="J260" s="961"/>
      <c r="K260" s="961"/>
      <c r="L260" s="962"/>
      <c r="M260" s="961"/>
      <c r="N260" s="961"/>
      <c r="O260" s="994"/>
      <c r="P260" s="961"/>
      <c r="Q260" s="961"/>
      <c r="R260" s="961"/>
      <c r="S260" s="961"/>
      <c r="T260" s="961"/>
      <c r="U260" s="961"/>
      <c r="V260" s="962"/>
      <c r="W260" s="968"/>
      <c r="X260" s="962"/>
      <c r="Y260" s="968"/>
      <c r="Z260" s="962"/>
      <c r="AA260" s="968"/>
      <c r="AB260" s="961"/>
      <c r="AC260" s="961"/>
    </row>
    <row r="261" customFormat="false" ht="15.75" hidden="false" customHeight="true" outlineLevel="0" collapsed="false">
      <c r="A261" s="961"/>
      <c r="B261" s="961"/>
      <c r="C261" s="961"/>
      <c r="D261" s="961"/>
      <c r="E261" s="961"/>
      <c r="F261" s="961"/>
      <c r="G261" s="993"/>
      <c r="H261" s="961"/>
      <c r="I261" s="961"/>
      <c r="J261" s="961"/>
      <c r="K261" s="961"/>
      <c r="L261" s="962"/>
      <c r="M261" s="961"/>
      <c r="N261" s="961"/>
      <c r="O261" s="994"/>
      <c r="P261" s="961"/>
      <c r="Q261" s="961"/>
      <c r="R261" s="961"/>
      <c r="S261" s="961"/>
      <c r="T261" s="961"/>
      <c r="U261" s="961"/>
      <c r="V261" s="962"/>
      <c r="W261" s="968"/>
      <c r="X261" s="962"/>
      <c r="Y261" s="968"/>
      <c r="Z261" s="962"/>
      <c r="AA261" s="968"/>
      <c r="AB261" s="961"/>
      <c r="AC261" s="961"/>
    </row>
    <row r="262" customFormat="false" ht="15.75" hidden="false" customHeight="true" outlineLevel="0" collapsed="false">
      <c r="A262" s="961"/>
      <c r="B262" s="961"/>
      <c r="C262" s="961"/>
      <c r="D262" s="961"/>
      <c r="E262" s="961"/>
      <c r="F262" s="961"/>
      <c r="G262" s="993"/>
      <c r="H262" s="961"/>
      <c r="I262" s="961"/>
      <c r="J262" s="961"/>
      <c r="K262" s="961"/>
      <c r="L262" s="962"/>
      <c r="M262" s="961"/>
      <c r="N262" s="961"/>
      <c r="O262" s="994"/>
      <c r="P262" s="961"/>
      <c r="Q262" s="961"/>
      <c r="R262" s="961"/>
      <c r="S262" s="961"/>
      <c r="T262" s="961"/>
      <c r="U262" s="961"/>
      <c r="V262" s="962"/>
      <c r="W262" s="968"/>
      <c r="X262" s="962"/>
      <c r="Y262" s="968"/>
      <c r="Z262" s="962"/>
      <c r="AA262" s="968"/>
      <c r="AB262" s="961"/>
      <c r="AC262" s="961"/>
    </row>
    <row r="263" customFormat="false" ht="15.75" hidden="false" customHeight="true" outlineLevel="0" collapsed="false">
      <c r="A263" s="961"/>
      <c r="B263" s="961"/>
      <c r="C263" s="961"/>
      <c r="D263" s="961"/>
      <c r="E263" s="961"/>
      <c r="F263" s="961"/>
      <c r="G263" s="993"/>
      <c r="H263" s="961"/>
      <c r="I263" s="961"/>
      <c r="J263" s="961"/>
      <c r="K263" s="961"/>
      <c r="L263" s="962"/>
      <c r="M263" s="961"/>
      <c r="N263" s="961"/>
      <c r="O263" s="994"/>
      <c r="P263" s="961"/>
      <c r="Q263" s="961"/>
      <c r="R263" s="961"/>
      <c r="S263" s="961"/>
      <c r="T263" s="961"/>
      <c r="U263" s="961"/>
      <c r="V263" s="962"/>
      <c r="W263" s="968"/>
      <c r="X263" s="962"/>
      <c r="Y263" s="968"/>
      <c r="Z263" s="962"/>
      <c r="AA263" s="968"/>
      <c r="AB263" s="961"/>
      <c r="AC263" s="961"/>
    </row>
    <row r="264" customFormat="false" ht="15.75" hidden="false" customHeight="true" outlineLevel="0" collapsed="false">
      <c r="A264" s="961"/>
      <c r="B264" s="961"/>
      <c r="C264" s="961"/>
      <c r="D264" s="961"/>
      <c r="E264" s="961"/>
      <c r="F264" s="961"/>
      <c r="G264" s="993"/>
      <c r="H264" s="961"/>
      <c r="I264" s="961"/>
      <c r="J264" s="961"/>
      <c r="K264" s="961"/>
      <c r="L264" s="962"/>
      <c r="M264" s="961"/>
      <c r="N264" s="961"/>
      <c r="O264" s="994"/>
      <c r="P264" s="961"/>
      <c r="Q264" s="961"/>
      <c r="R264" s="961"/>
      <c r="S264" s="961"/>
      <c r="T264" s="961"/>
      <c r="U264" s="961"/>
      <c r="V264" s="962"/>
      <c r="W264" s="968"/>
      <c r="X264" s="962"/>
      <c r="Y264" s="968"/>
      <c r="Z264" s="962"/>
      <c r="AA264" s="968"/>
      <c r="AB264" s="961"/>
      <c r="AC264" s="961"/>
    </row>
    <row r="265" customFormat="false" ht="15.75" hidden="false" customHeight="true" outlineLevel="0" collapsed="false">
      <c r="A265" s="961"/>
      <c r="B265" s="961"/>
      <c r="C265" s="961"/>
      <c r="D265" s="961"/>
      <c r="E265" s="961"/>
      <c r="F265" s="961"/>
      <c r="G265" s="993"/>
      <c r="H265" s="961"/>
      <c r="I265" s="961"/>
      <c r="J265" s="961"/>
      <c r="K265" s="961"/>
      <c r="L265" s="962"/>
      <c r="M265" s="961"/>
      <c r="N265" s="961"/>
      <c r="O265" s="994"/>
      <c r="P265" s="961"/>
      <c r="Q265" s="961"/>
      <c r="R265" s="961"/>
      <c r="S265" s="961"/>
      <c r="T265" s="961"/>
      <c r="U265" s="961"/>
      <c r="V265" s="962"/>
      <c r="W265" s="968"/>
      <c r="X265" s="962"/>
      <c r="Y265" s="968"/>
      <c r="Z265" s="962"/>
      <c r="AA265" s="968"/>
      <c r="AB265" s="961"/>
      <c r="AC265" s="961"/>
    </row>
    <row r="266" customFormat="false" ht="15.75" hidden="false" customHeight="true" outlineLevel="0" collapsed="false">
      <c r="A266" s="961"/>
      <c r="B266" s="961"/>
      <c r="C266" s="961"/>
      <c r="D266" s="961"/>
      <c r="E266" s="961"/>
      <c r="F266" s="961"/>
      <c r="G266" s="993"/>
      <c r="H266" s="961"/>
      <c r="I266" s="961"/>
      <c r="J266" s="961"/>
      <c r="K266" s="961"/>
      <c r="L266" s="962"/>
      <c r="M266" s="961"/>
      <c r="N266" s="961"/>
      <c r="O266" s="994"/>
      <c r="P266" s="961"/>
      <c r="Q266" s="961"/>
      <c r="R266" s="961"/>
      <c r="S266" s="961"/>
      <c r="T266" s="961"/>
      <c r="U266" s="961"/>
      <c r="V266" s="962"/>
      <c r="W266" s="968"/>
      <c r="X266" s="962"/>
      <c r="Y266" s="968"/>
      <c r="Z266" s="962"/>
      <c r="AA266" s="968"/>
      <c r="AB266" s="961"/>
      <c r="AC266" s="961"/>
    </row>
    <row r="267" customFormat="false" ht="15.75" hidden="false" customHeight="true" outlineLevel="0" collapsed="false">
      <c r="A267" s="961"/>
      <c r="B267" s="961"/>
      <c r="C267" s="961"/>
      <c r="D267" s="961"/>
      <c r="E267" s="961"/>
      <c r="F267" s="961"/>
      <c r="G267" s="993"/>
      <c r="H267" s="961"/>
      <c r="I267" s="961"/>
      <c r="J267" s="961"/>
      <c r="K267" s="961"/>
      <c r="L267" s="962"/>
      <c r="M267" s="961"/>
      <c r="N267" s="961"/>
      <c r="O267" s="994"/>
      <c r="P267" s="961"/>
      <c r="Q267" s="961"/>
      <c r="R267" s="961"/>
      <c r="S267" s="961"/>
      <c r="T267" s="961"/>
      <c r="U267" s="961"/>
      <c r="V267" s="962"/>
      <c r="W267" s="968"/>
      <c r="X267" s="962"/>
      <c r="Y267" s="968"/>
      <c r="Z267" s="962"/>
      <c r="AA267" s="968"/>
      <c r="AB267" s="961"/>
      <c r="AC267" s="961"/>
    </row>
    <row r="268" customFormat="false" ht="15.75" hidden="false" customHeight="true" outlineLevel="0" collapsed="false">
      <c r="A268" s="961"/>
      <c r="B268" s="961"/>
      <c r="C268" s="961"/>
      <c r="D268" s="961"/>
      <c r="E268" s="961"/>
      <c r="F268" s="961"/>
      <c r="G268" s="993"/>
      <c r="H268" s="961"/>
      <c r="I268" s="961"/>
      <c r="J268" s="961"/>
      <c r="K268" s="961"/>
      <c r="L268" s="962"/>
      <c r="M268" s="961"/>
      <c r="N268" s="961"/>
      <c r="O268" s="994"/>
      <c r="P268" s="961"/>
      <c r="Q268" s="961"/>
      <c r="R268" s="961"/>
      <c r="S268" s="961"/>
      <c r="T268" s="961"/>
      <c r="U268" s="961"/>
      <c r="V268" s="962"/>
      <c r="W268" s="968"/>
      <c r="X268" s="962"/>
      <c r="Y268" s="968"/>
      <c r="Z268" s="962"/>
      <c r="AA268" s="968"/>
      <c r="AB268" s="961"/>
      <c r="AC268" s="961"/>
    </row>
    <row r="269" customFormat="false" ht="15.75" hidden="false" customHeight="true" outlineLevel="0" collapsed="false">
      <c r="A269" s="961"/>
      <c r="B269" s="961"/>
      <c r="C269" s="961"/>
      <c r="D269" s="961"/>
      <c r="E269" s="961"/>
      <c r="F269" s="961"/>
      <c r="G269" s="993"/>
      <c r="H269" s="961"/>
      <c r="I269" s="961"/>
      <c r="J269" s="961"/>
      <c r="K269" s="961"/>
      <c r="L269" s="962"/>
      <c r="M269" s="961"/>
      <c r="N269" s="961"/>
      <c r="O269" s="994"/>
      <c r="P269" s="961"/>
      <c r="Q269" s="961"/>
      <c r="R269" s="961"/>
      <c r="S269" s="961"/>
      <c r="T269" s="961"/>
      <c r="U269" s="961"/>
      <c r="V269" s="962"/>
      <c r="W269" s="968"/>
      <c r="X269" s="962"/>
      <c r="Y269" s="968"/>
      <c r="Z269" s="962"/>
      <c r="AA269" s="968"/>
      <c r="AB269" s="961"/>
      <c r="AC269" s="961"/>
    </row>
    <row r="270" customFormat="false" ht="15.75" hidden="false" customHeight="true" outlineLevel="0" collapsed="false">
      <c r="A270" s="961"/>
      <c r="B270" s="961"/>
      <c r="C270" s="961"/>
      <c r="D270" s="961"/>
      <c r="E270" s="961"/>
      <c r="F270" s="961"/>
      <c r="G270" s="993"/>
      <c r="H270" s="961"/>
      <c r="I270" s="961"/>
      <c r="J270" s="961"/>
      <c r="K270" s="961"/>
      <c r="L270" s="962"/>
      <c r="M270" s="961"/>
      <c r="N270" s="961"/>
      <c r="O270" s="994"/>
      <c r="P270" s="961"/>
      <c r="Q270" s="961"/>
      <c r="R270" s="961"/>
      <c r="S270" s="961"/>
      <c r="T270" s="961"/>
      <c r="U270" s="961"/>
      <c r="V270" s="962"/>
      <c r="W270" s="968"/>
      <c r="X270" s="962"/>
      <c r="Y270" s="968"/>
      <c r="Z270" s="962"/>
      <c r="AA270" s="968"/>
      <c r="AB270" s="961"/>
      <c r="AC270" s="961"/>
    </row>
    <row r="271" customFormat="false" ht="15.75" hidden="false" customHeight="true" outlineLevel="0" collapsed="false">
      <c r="A271" s="961"/>
      <c r="B271" s="961"/>
      <c r="C271" s="961"/>
      <c r="D271" s="961"/>
      <c r="E271" s="961"/>
      <c r="F271" s="961"/>
      <c r="G271" s="993"/>
      <c r="H271" s="961"/>
      <c r="I271" s="961"/>
      <c r="J271" s="961"/>
      <c r="K271" s="961"/>
      <c r="L271" s="962"/>
      <c r="M271" s="961"/>
      <c r="N271" s="961"/>
      <c r="O271" s="994"/>
      <c r="P271" s="961"/>
      <c r="Q271" s="961"/>
      <c r="R271" s="961"/>
      <c r="S271" s="961"/>
      <c r="T271" s="961"/>
      <c r="U271" s="961"/>
      <c r="V271" s="962"/>
      <c r="W271" s="968"/>
      <c r="X271" s="962"/>
      <c r="Y271" s="968"/>
      <c r="Z271" s="962"/>
      <c r="AA271" s="968"/>
      <c r="AB271" s="961"/>
      <c r="AC271" s="961"/>
    </row>
    <row r="272" customFormat="false" ht="15.75" hidden="false" customHeight="true" outlineLevel="0" collapsed="false">
      <c r="A272" s="961"/>
      <c r="B272" s="961"/>
      <c r="C272" s="961"/>
      <c r="D272" s="961"/>
      <c r="E272" s="961"/>
      <c r="F272" s="961"/>
      <c r="G272" s="993"/>
      <c r="H272" s="961"/>
      <c r="I272" s="961"/>
      <c r="J272" s="961"/>
      <c r="K272" s="961"/>
      <c r="L272" s="962"/>
      <c r="M272" s="961"/>
      <c r="N272" s="961"/>
      <c r="O272" s="994"/>
      <c r="P272" s="961"/>
      <c r="Q272" s="961"/>
      <c r="R272" s="961"/>
      <c r="S272" s="961"/>
      <c r="T272" s="961"/>
      <c r="U272" s="961"/>
      <c r="V272" s="962"/>
      <c r="W272" s="968"/>
      <c r="X272" s="962"/>
      <c r="Y272" s="968"/>
      <c r="Z272" s="962"/>
      <c r="AA272" s="968"/>
      <c r="AB272" s="961"/>
      <c r="AC272" s="961"/>
    </row>
    <row r="273" customFormat="false" ht="15.75" hidden="false" customHeight="true" outlineLevel="0" collapsed="false">
      <c r="A273" s="961"/>
      <c r="B273" s="961"/>
      <c r="C273" s="961"/>
      <c r="D273" s="961"/>
      <c r="E273" s="961"/>
      <c r="F273" s="961"/>
      <c r="G273" s="993"/>
      <c r="H273" s="961"/>
      <c r="I273" s="961"/>
      <c r="J273" s="961"/>
      <c r="K273" s="961"/>
      <c r="L273" s="962"/>
      <c r="M273" s="961"/>
      <c r="N273" s="961"/>
      <c r="O273" s="994"/>
      <c r="P273" s="961"/>
      <c r="Q273" s="961"/>
      <c r="R273" s="961"/>
      <c r="S273" s="961"/>
      <c r="T273" s="961"/>
      <c r="U273" s="961"/>
      <c r="V273" s="962"/>
      <c r="W273" s="968"/>
      <c r="X273" s="962"/>
      <c r="Y273" s="968"/>
      <c r="Z273" s="962"/>
      <c r="AA273" s="968"/>
      <c r="AB273" s="961"/>
      <c r="AC273" s="961"/>
    </row>
    <row r="274" customFormat="false" ht="15.75" hidden="false" customHeight="true" outlineLevel="0" collapsed="false">
      <c r="A274" s="961"/>
      <c r="B274" s="961"/>
      <c r="C274" s="961"/>
      <c r="D274" s="961"/>
      <c r="E274" s="961"/>
      <c r="F274" s="961"/>
      <c r="G274" s="993"/>
      <c r="H274" s="961"/>
      <c r="I274" s="961"/>
      <c r="J274" s="961"/>
      <c r="K274" s="961"/>
      <c r="L274" s="962"/>
      <c r="M274" s="961"/>
      <c r="N274" s="961"/>
      <c r="O274" s="994"/>
      <c r="P274" s="961"/>
      <c r="Q274" s="961"/>
      <c r="R274" s="961"/>
      <c r="S274" s="961"/>
      <c r="T274" s="961"/>
      <c r="U274" s="961"/>
      <c r="V274" s="962"/>
      <c r="W274" s="968"/>
      <c r="X274" s="962"/>
      <c r="Y274" s="968"/>
      <c r="Z274" s="962"/>
      <c r="AA274" s="968"/>
      <c r="AB274" s="961"/>
      <c r="AC274" s="961"/>
    </row>
    <row r="275" customFormat="false" ht="15.75" hidden="false" customHeight="true" outlineLevel="0" collapsed="false">
      <c r="A275" s="961"/>
      <c r="B275" s="961"/>
      <c r="C275" s="961"/>
      <c r="D275" s="961"/>
      <c r="E275" s="961"/>
      <c r="F275" s="961"/>
      <c r="G275" s="993"/>
      <c r="H275" s="961"/>
      <c r="I275" s="961"/>
      <c r="J275" s="961"/>
      <c r="K275" s="961"/>
      <c r="L275" s="962"/>
      <c r="M275" s="961"/>
      <c r="N275" s="961"/>
      <c r="O275" s="994"/>
      <c r="P275" s="961"/>
      <c r="Q275" s="961"/>
      <c r="R275" s="961"/>
      <c r="S275" s="961"/>
      <c r="T275" s="961"/>
      <c r="U275" s="961"/>
      <c r="V275" s="962"/>
      <c r="W275" s="968"/>
      <c r="X275" s="962"/>
      <c r="Y275" s="968"/>
      <c r="Z275" s="962"/>
      <c r="AA275" s="968"/>
      <c r="AB275" s="961"/>
      <c r="AC275" s="961"/>
    </row>
    <row r="276" customFormat="false" ht="15.75" hidden="false" customHeight="true" outlineLevel="0" collapsed="false">
      <c r="A276" s="961"/>
      <c r="B276" s="961"/>
      <c r="C276" s="961"/>
      <c r="D276" s="961"/>
      <c r="E276" s="961"/>
      <c r="F276" s="961"/>
      <c r="G276" s="993"/>
      <c r="H276" s="961"/>
      <c r="I276" s="961"/>
      <c r="J276" s="961"/>
      <c r="K276" s="961"/>
      <c r="L276" s="962"/>
      <c r="M276" s="961"/>
      <c r="N276" s="961"/>
      <c r="O276" s="994"/>
      <c r="P276" s="961"/>
      <c r="Q276" s="961"/>
      <c r="R276" s="961"/>
      <c r="S276" s="961"/>
      <c r="T276" s="961"/>
      <c r="U276" s="961"/>
      <c r="V276" s="962"/>
      <c r="W276" s="968"/>
      <c r="X276" s="962"/>
      <c r="Y276" s="968"/>
      <c r="Z276" s="962"/>
      <c r="AA276" s="968"/>
      <c r="AB276" s="961"/>
      <c r="AC276" s="961"/>
    </row>
    <row r="277" customFormat="false" ht="15.75" hidden="false" customHeight="true" outlineLevel="0" collapsed="false">
      <c r="A277" s="961"/>
      <c r="B277" s="961"/>
      <c r="C277" s="961"/>
      <c r="D277" s="961"/>
      <c r="E277" s="961"/>
      <c r="F277" s="961"/>
      <c r="G277" s="993"/>
      <c r="H277" s="961"/>
      <c r="I277" s="961"/>
      <c r="J277" s="961"/>
      <c r="K277" s="961"/>
      <c r="L277" s="962"/>
      <c r="M277" s="961"/>
      <c r="N277" s="961"/>
      <c r="O277" s="994"/>
      <c r="P277" s="961"/>
      <c r="Q277" s="961"/>
      <c r="R277" s="961"/>
      <c r="S277" s="961"/>
      <c r="T277" s="961"/>
      <c r="U277" s="961"/>
      <c r="V277" s="962"/>
      <c r="W277" s="968"/>
      <c r="X277" s="962"/>
      <c r="Y277" s="968"/>
      <c r="Z277" s="962"/>
      <c r="AA277" s="968"/>
      <c r="AB277" s="961"/>
      <c r="AC277" s="961"/>
    </row>
    <row r="278" customFormat="false" ht="15.75" hidden="false" customHeight="true" outlineLevel="0" collapsed="false">
      <c r="A278" s="961"/>
      <c r="B278" s="961"/>
      <c r="C278" s="961"/>
      <c r="D278" s="961"/>
      <c r="E278" s="961"/>
      <c r="F278" s="961"/>
      <c r="G278" s="993"/>
      <c r="H278" s="961"/>
      <c r="I278" s="961"/>
      <c r="J278" s="961"/>
      <c r="K278" s="961"/>
      <c r="L278" s="962"/>
      <c r="M278" s="961"/>
      <c r="N278" s="961"/>
      <c r="O278" s="994"/>
      <c r="P278" s="961"/>
      <c r="Q278" s="961"/>
      <c r="R278" s="961"/>
      <c r="S278" s="961"/>
      <c r="T278" s="961"/>
      <c r="U278" s="961"/>
      <c r="V278" s="962"/>
      <c r="W278" s="968"/>
      <c r="X278" s="962"/>
      <c r="Y278" s="968"/>
      <c r="Z278" s="962"/>
      <c r="AA278" s="968"/>
      <c r="AB278" s="961"/>
      <c r="AC278" s="961"/>
    </row>
    <row r="279" customFormat="false" ht="15.75" hidden="false" customHeight="true" outlineLevel="0" collapsed="false">
      <c r="A279" s="961"/>
      <c r="B279" s="961"/>
      <c r="C279" s="961"/>
      <c r="D279" s="961"/>
      <c r="E279" s="961"/>
      <c r="F279" s="961"/>
      <c r="G279" s="993"/>
      <c r="H279" s="961"/>
      <c r="I279" s="961"/>
      <c r="J279" s="961"/>
      <c r="K279" s="961"/>
      <c r="L279" s="962"/>
      <c r="M279" s="961"/>
      <c r="N279" s="961"/>
      <c r="O279" s="994"/>
      <c r="P279" s="961"/>
      <c r="Q279" s="961"/>
      <c r="R279" s="961"/>
      <c r="S279" s="961"/>
      <c r="T279" s="961"/>
      <c r="U279" s="961"/>
      <c r="V279" s="962"/>
      <c r="W279" s="968"/>
      <c r="X279" s="962"/>
      <c r="Y279" s="968"/>
      <c r="Z279" s="962"/>
      <c r="AA279" s="968"/>
      <c r="AB279" s="961"/>
      <c r="AC279" s="961"/>
    </row>
    <row r="280" customFormat="false" ht="15.75" hidden="false" customHeight="true" outlineLevel="0" collapsed="false">
      <c r="A280" s="961"/>
      <c r="B280" s="961"/>
      <c r="C280" s="961"/>
      <c r="D280" s="961"/>
      <c r="E280" s="961"/>
      <c r="F280" s="961"/>
      <c r="G280" s="993"/>
      <c r="H280" s="961"/>
      <c r="I280" s="961"/>
      <c r="J280" s="961"/>
      <c r="K280" s="961"/>
      <c r="L280" s="962"/>
      <c r="M280" s="961"/>
      <c r="N280" s="961"/>
      <c r="O280" s="994"/>
      <c r="P280" s="961"/>
      <c r="Q280" s="961"/>
      <c r="R280" s="961"/>
      <c r="S280" s="961"/>
      <c r="T280" s="961"/>
      <c r="U280" s="961"/>
      <c r="V280" s="962"/>
      <c r="W280" s="968"/>
      <c r="X280" s="962"/>
      <c r="Y280" s="968"/>
      <c r="Z280" s="962"/>
      <c r="AA280" s="968"/>
      <c r="AB280" s="961"/>
      <c r="AC280" s="961"/>
    </row>
    <row r="281" customFormat="false" ht="15.75" hidden="false" customHeight="true" outlineLevel="0" collapsed="false">
      <c r="A281" s="961"/>
      <c r="B281" s="961"/>
      <c r="C281" s="961"/>
      <c r="D281" s="961"/>
      <c r="E281" s="961"/>
      <c r="F281" s="961"/>
      <c r="G281" s="993"/>
      <c r="H281" s="961"/>
      <c r="I281" s="961"/>
      <c r="J281" s="961"/>
      <c r="K281" s="961"/>
      <c r="L281" s="962"/>
      <c r="M281" s="961"/>
      <c r="N281" s="961"/>
      <c r="O281" s="994"/>
      <c r="P281" s="961"/>
      <c r="Q281" s="961"/>
      <c r="R281" s="961"/>
      <c r="S281" s="961"/>
      <c r="T281" s="961"/>
      <c r="U281" s="961"/>
      <c r="V281" s="962"/>
      <c r="W281" s="968"/>
      <c r="X281" s="962"/>
      <c r="Y281" s="968"/>
      <c r="Z281" s="962"/>
      <c r="AA281" s="968"/>
      <c r="AB281" s="961"/>
      <c r="AC281" s="961"/>
    </row>
    <row r="282" customFormat="false" ht="15.75" hidden="false" customHeight="true" outlineLevel="0" collapsed="false">
      <c r="A282" s="961"/>
      <c r="B282" s="961"/>
      <c r="C282" s="961"/>
      <c r="D282" s="961"/>
      <c r="E282" s="961"/>
      <c r="F282" s="961"/>
      <c r="G282" s="993"/>
      <c r="H282" s="961"/>
      <c r="I282" s="961"/>
      <c r="J282" s="961"/>
      <c r="K282" s="961"/>
      <c r="L282" s="962"/>
      <c r="M282" s="961"/>
      <c r="N282" s="961"/>
      <c r="O282" s="994"/>
      <c r="P282" s="961"/>
      <c r="Q282" s="961"/>
      <c r="R282" s="961"/>
      <c r="S282" s="961"/>
      <c r="T282" s="961"/>
      <c r="U282" s="961"/>
      <c r="V282" s="962"/>
      <c r="W282" s="968"/>
      <c r="X282" s="962"/>
      <c r="Y282" s="968"/>
      <c r="Z282" s="962"/>
      <c r="AA282" s="968"/>
      <c r="AB282" s="961"/>
      <c r="AC282" s="961"/>
    </row>
    <row r="283" customFormat="false" ht="15.75" hidden="false" customHeight="true" outlineLevel="0" collapsed="false">
      <c r="A283" s="961"/>
      <c r="B283" s="961"/>
      <c r="C283" s="961"/>
      <c r="D283" s="961"/>
      <c r="E283" s="961"/>
      <c r="F283" s="961"/>
      <c r="G283" s="993"/>
      <c r="H283" s="961"/>
      <c r="I283" s="961"/>
      <c r="J283" s="961"/>
      <c r="K283" s="961"/>
      <c r="L283" s="962"/>
      <c r="M283" s="961"/>
      <c r="N283" s="961"/>
      <c r="O283" s="994"/>
      <c r="P283" s="961"/>
      <c r="Q283" s="961"/>
      <c r="R283" s="961"/>
      <c r="S283" s="961"/>
      <c r="T283" s="961"/>
      <c r="U283" s="961"/>
      <c r="V283" s="962"/>
      <c r="W283" s="968"/>
      <c r="X283" s="962"/>
      <c r="Y283" s="968"/>
      <c r="Z283" s="962"/>
      <c r="AA283" s="968"/>
      <c r="AB283" s="961"/>
      <c r="AC283" s="961"/>
    </row>
    <row r="284" customFormat="false" ht="15.75" hidden="false" customHeight="true" outlineLevel="0" collapsed="false">
      <c r="A284" s="961"/>
      <c r="B284" s="961"/>
      <c r="C284" s="961"/>
      <c r="D284" s="961"/>
      <c r="E284" s="961"/>
      <c r="F284" s="961"/>
      <c r="G284" s="993"/>
      <c r="H284" s="961"/>
      <c r="I284" s="961"/>
      <c r="J284" s="961"/>
      <c r="K284" s="961"/>
      <c r="L284" s="962"/>
      <c r="M284" s="961"/>
      <c r="N284" s="961"/>
      <c r="O284" s="994"/>
      <c r="P284" s="961"/>
      <c r="Q284" s="961"/>
      <c r="R284" s="961"/>
      <c r="S284" s="961"/>
      <c r="T284" s="961"/>
      <c r="U284" s="961"/>
      <c r="V284" s="962"/>
      <c r="W284" s="968"/>
      <c r="X284" s="962"/>
      <c r="Y284" s="968"/>
      <c r="Z284" s="962"/>
      <c r="AA284" s="968"/>
      <c r="AB284" s="961"/>
      <c r="AC284" s="961"/>
    </row>
    <row r="285" customFormat="false" ht="15.75" hidden="false" customHeight="true" outlineLevel="0" collapsed="false">
      <c r="A285" s="961"/>
      <c r="B285" s="961"/>
      <c r="C285" s="961"/>
      <c r="D285" s="961"/>
      <c r="E285" s="961"/>
      <c r="F285" s="961"/>
      <c r="G285" s="993"/>
      <c r="H285" s="961"/>
      <c r="I285" s="961"/>
      <c r="J285" s="961"/>
      <c r="K285" s="961"/>
      <c r="L285" s="962"/>
      <c r="M285" s="961"/>
      <c r="N285" s="961"/>
      <c r="O285" s="994"/>
      <c r="P285" s="961"/>
      <c r="Q285" s="961"/>
      <c r="R285" s="961"/>
      <c r="S285" s="961"/>
      <c r="T285" s="961"/>
      <c r="U285" s="961"/>
      <c r="V285" s="962"/>
      <c r="W285" s="968"/>
      <c r="X285" s="962"/>
      <c r="Y285" s="968"/>
      <c r="Z285" s="962"/>
      <c r="AA285" s="968"/>
      <c r="AB285" s="961"/>
      <c r="AC285" s="961"/>
    </row>
    <row r="286" customFormat="false" ht="15.75" hidden="false" customHeight="true" outlineLevel="0" collapsed="false">
      <c r="A286" s="961"/>
      <c r="B286" s="961"/>
      <c r="C286" s="961"/>
      <c r="D286" s="961"/>
      <c r="E286" s="961"/>
      <c r="F286" s="961"/>
      <c r="G286" s="993"/>
      <c r="H286" s="961"/>
      <c r="I286" s="961"/>
      <c r="J286" s="961"/>
      <c r="K286" s="961"/>
      <c r="L286" s="962"/>
      <c r="M286" s="961"/>
      <c r="N286" s="961"/>
      <c r="O286" s="994"/>
      <c r="P286" s="961"/>
      <c r="Q286" s="961"/>
      <c r="R286" s="961"/>
      <c r="S286" s="961"/>
      <c r="T286" s="961"/>
      <c r="U286" s="961"/>
      <c r="V286" s="962"/>
      <c r="W286" s="968"/>
      <c r="X286" s="962"/>
      <c r="Y286" s="968"/>
      <c r="Z286" s="962"/>
      <c r="AA286" s="968"/>
      <c r="AB286" s="961"/>
      <c r="AC286" s="961"/>
    </row>
    <row r="287" customFormat="false" ht="15.75" hidden="false" customHeight="true" outlineLevel="0" collapsed="false">
      <c r="A287" s="961"/>
      <c r="B287" s="961"/>
      <c r="C287" s="961"/>
      <c r="D287" s="961"/>
      <c r="E287" s="961"/>
      <c r="F287" s="961"/>
      <c r="G287" s="993"/>
      <c r="H287" s="961"/>
      <c r="I287" s="961"/>
      <c r="J287" s="961"/>
      <c r="K287" s="961"/>
      <c r="L287" s="962"/>
      <c r="M287" s="961"/>
      <c r="N287" s="961"/>
      <c r="O287" s="994"/>
      <c r="P287" s="961"/>
      <c r="Q287" s="961"/>
      <c r="R287" s="961"/>
      <c r="S287" s="961"/>
      <c r="T287" s="961"/>
      <c r="U287" s="961"/>
      <c r="V287" s="962"/>
      <c r="W287" s="968"/>
      <c r="X287" s="962"/>
      <c r="Y287" s="968"/>
      <c r="Z287" s="962"/>
      <c r="AA287" s="968"/>
      <c r="AB287" s="961"/>
      <c r="AC287" s="961"/>
    </row>
    <row r="288" customFormat="false" ht="15.75" hidden="false" customHeight="true" outlineLevel="0" collapsed="false">
      <c r="A288" s="961"/>
      <c r="B288" s="961"/>
      <c r="C288" s="961"/>
      <c r="D288" s="961"/>
      <c r="E288" s="961"/>
      <c r="F288" s="961"/>
      <c r="G288" s="993"/>
      <c r="H288" s="961"/>
      <c r="I288" s="961"/>
      <c r="J288" s="961"/>
      <c r="K288" s="961"/>
      <c r="L288" s="962"/>
      <c r="M288" s="961"/>
      <c r="N288" s="961"/>
      <c r="O288" s="994"/>
      <c r="P288" s="961"/>
      <c r="Q288" s="961"/>
      <c r="R288" s="961"/>
      <c r="S288" s="961"/>
      <c r="T288" s="961"/>
      <c r="U288" s="961"/>
      <c r="V288" s="962"/>
      <c r="W288" s="968"/>
      <c r="X288" s="962"/>
      <c r="Y288" s="968"/>
      <c r="Z288" s="962"/>
      <c r="AA288" s="968"/>
      <c r="AB288" s="961"/>
      <c r="AC288" s="961"/>
    </row>
    <row r="289" customFormat="false" ht="15.75" hidden="false" customHeight="true" outlineLevel="0" collapsed="false">
      <c r="A289" s="961"/>
      <c r="B289" s="961"/>
      <c r="C289" s="961"/>
      <c r="D289" s="961"/>
      <c r="E289" s="961"/>
      <c r="F289" s="961"/>
      <c r="G289" s="993"/>
      <c r="H289" s="961"/>
      <c r="I289" s="961"/>
      <c r="J289" s="961"/>
      <c r="K289" s="961"/>
      <c r="L289" s="962"/>
      <c r="M289" s="961"/>
      <c r="N289" s="961"/>
      <c r="O289" s="994"/>
      <c r="P289" s="961"/>
      <c r="Q289" s="961"/>
      <c r="R289" s="961"/>
      <c r="S289" s="961"/>
      <c r="T289" s="961"/>
      <c r="U289" s="961"/>
      <c r="V289" s="962"/>
      <c r="W289" s="968"/>
      <c r="X289" s="962"/>
      <c r="Y289" s="968"/>
      <c r="Z289" s="962"/>
      <c r="AA289" s="968"/>
      <c r="AB289" s="961"/>
      <c r="AC289" s="961"/>
    </row>
    <row r="290" customFormat="false" ht="15.75" hidden="false" customHeight="true" outlineLevel="0" collapsed="false">
      <c r="A290" s="961"/>
      <c r="B290" s="961"/>
      <c r="C290" s="961"/>
      <c r="D290" s="961"/>
      <c r="E290" s="961"/>
      <c r="F290" s="961"/>
      <c r="G290" s="993"/>
      <c r="H290" s="961"/>
      <c r="I290" s="961"/>
      <c r="J290" s="961"/>
      <c r="K290" s="961"/>
      <c r="L290" s="962"/>
      <c r="M290" s="961"/>
      <c r="N290" s="961"/>
      <c r="O290" s="994"/>
      <c r="P290" s="961"/>
      <c r="Q290" s="961"/>
      <c r="R290" s="961"/>
      <c r="S290" s="961"/>
      <c r="T290" s="961"/>
      <c r="U290" s="961"/>
      <c r="V290" s="962"/>
      <c r="W290" s="968"/>
      <c r="X290" s="962"/>
      <c r="Y290" s="968"/>
      <c r="Z290" s="962"/>
      <c r="AA290" s="968"/>
      <c r="AB290" s="961"/>
      <c r="AC290" s="961"/>
    </row>
    <row r="291" customFormat="false" ht="15.75" hidden="false" customHeight="true" outlineLevel="0" collapsed="false">
      <c r="A291" s="961"/>
      <c r="B291" s="961"/>
      <c r="C291" s="961"/>
      <c r="D291" s="961"/>
      <c r="E291" s="961"/>
      <c r="F291" s="961"/>
      <c r="G291" s="993"/>
      <c r="H291" s="961"/>
      <c r="I291" s="961"/>
      <c r="J291" s="961"/>
      <c r="K291" s="961"/>
      <c r="L291" s="962"/>
      <c r="M291" s="961"/>
      <c r="N291" s="961"/>
      <c r="O291" s="994"/>
      <c r="P291" s="961"/>
      <c r="Q291" s="961"/>
      <c r="R291" s="961"/>
      <c r="S291" s="961"/>
      <c r="T291" s="961"/>
      <c r="U291" s="961"/>
      <c r="V291" s="962"/>
      <c r="W291" s="968"/>
      <c r="X291" s="962"/>
      <c r="Y291" s="968"/>
      <c r="Z291" s="962"/>
      <c r="AA291" s="968"/>
      <c r="AB291" s="961"/>
      <c r="AC291" s="961"/>
    </row>
    <row r="292" customFormat="false" ht="15.75" hidden="false" customHeight="true" outlineLevel="0" collapsed="false">
      <c r="A292" s="961"/>
      <c r="B292" s="961"/>
      <c r="C292" s="961"/>
      <c r="D292" s="961"/>
      <c r="E292" s="961"/>
      <c r="F292" s="961"/>
      <c r="G292" s="993"/>
      <c r="H292" s="961"/>
      <c r="I292" s="961"/>
      <c r="J292" s="961"/>
      <c r="K292" s="961"/>
      <c r="L292" s="962"/>
      <c r="M292" s="961"/>
      <c r="N292" s="961"/>
      <c r="O292" s="994"/>
      <c r="P292" s="961"/>
      <c r="Q292" s="961"/>
      <c r="R292" s="961"/>
      <c r="S292" s="961"/>
      <c r="T292" s="961"/>
      <c r="U292" s="961"/>
      <c r="V292" s="962"/>
      <c r="W292" s="968"/>
      <c r="X292" s="962"/>
      <c r="Y292" s="968"/>
      <c r="Z292" s="962"/>
      <c r="AA292" s="968"/>
      <c r="AB292" s="961"/>
      <c r="AC292" s="961"/>
    </row>
    <row r="293" customFormat="false" ht="15.75" hidden="false" customHeight="true" outlineLevel="0" collapsed="false">
      <c r="A293" s="961"/>
      <c r="B293" s="961"/>
      <c r="C293" s="961"/>
      <c r="D293" s="961"/>
      <c r="E293" s="961"/>
      <c r="F293" s="961"/>
      <c r="G293" s="993"/>
      <c r="H293" s="961"/>
      <c r="I293" s="961"/>
      <c r="J293" s="961"/>
      <c r="K293" s="961"/>
      <c r="L293" s="962"/>
      <c r="M293" s="961"/>
      <c r="N293" s="961"/>
      <c r="O293" s="994"/>
      <c r="P293" s="961"/>
      <c r="Q293" s="961"/>
      <c r="R293" s="961"/>
      <c r="S293" s="961"/>
      <c r="T293" s="961"/>
      <c r="U293" s="961"/>
      <c r="V293" s="962"/>
      <c r="W293" s="968"/>
      <c r="X293" s="962"/>
      <c r="Y293" s="968"/>
      <c r="Z293" s="962"/>
      <c r="AA293" s="968"/>
      <c r="AB293" s="961"/>
      <c r="AC293" s="961"/>
    </row>
    <row r="294" customFormat="false" ht="15.75" hidden="false" customHeight="true" outlineLevel="0" collapsed="false">
      <c r="A294" s="961"/>
      <c r="B294" s="961"/>
      <c r="C294" s="961"/>
      <c r="D294" s="961"/>
      <c r="E294" s="961"/>
      <c r="F294" s="961"/>
      <c r="G294" s="993"/>
      <c r="H294" s="961"/>
      <c r="I294" s="961"/>
      <c r="J294" s="961"/>
      <c r="K294" s="961"/>
      <c r="L294" s="962"/>
      <c r="M294" s="961"/>
      <c r="N294" s="961"/>
      <c r="O294" s="994"/>
      <c r="P294" s="961"/>
      <c r="Q294" s="961"/>
      <c r="R294" s="961"/>
      <c r="S294" s="961"/>
      <c r="T294" s="961"/>
      <c r="U294" s="961"/>
      <c r="V294" s="962"/>
      <c r="W294" s="968"/>
      <c r="X294" s="962"/>
      <c r="Y294" s="968"/>
      <c r="Z294" s="962"/>
      <c r="AA294" s="968"/>
      <c r="AB294" s="961"/>
      <c r="AC294" s="961"/>
    </row>
    <row r="295" customFormat="false" ht="15.75" hidden="false" customHeight="true" outlineLevel="0" collapsed="false">
      <c r="A295" s="961"/>
      <c r="B295" s="961"/>
      <c r="C295" s="961"/>
      <c r="D295" s="961"/>
      <c r="E295" s="961"/>
      <c r="F295" s="961"/>
      <c r="G295" s="993"/>
      <c r="H295" s="961"/>
      <c r="I295" s="961"/>
      <c r="J295" s="961"/>
      <c r="K295" s="961"/>
      <c r="L295" s="962"/>
      <c r="M295" s="961"/>
      <c r="N295" s="961"/>
      <c r="O295" s="994"/>
      <c r="P295" s="961"/>
      <c r="Q295" s="961"/>
      <c r="R295" s="961"/>
      <c r="S295" s="961"/>
      <c r="T295" s="961"/>
      <c r="U295" s="961"/>
      <c r="V295" s="962"/>
      <c r="W295" s="968"/>
      <c r="X295" s="962"/>
      <c r="Y295" s="968"/>
      <c r="Z295" s="962"/>
      <c r="AA295" s="968"/>
      <c r="AB295" s="961"/>
      <c r="AC295" s="961"/>
    </row>
    <row r="296" customFormat="false" ht="15.75" hidden="false" customHeight="true" outlineLevel="0" collapsed="false">
      <c r="A296" s="961"/>
      <c r="B296" s="961"/>
      <c r="C296" s="961"/>
      <c r="D296" s="961"/>
      <c r="E296" s="961"/>
      <c r="F296" s="961"/>
      <c r="G296" s="993"/>
      <c r="H296" s="961"/>
      <c r="I296" s="961"/>
      <c r="J296" s="961"/>
      <c r="K296" s="961"/>
      <c r="L296" s="962"/>
      <c r="M296" s="961"/>
      <c r="N296" s="961"/>
      <c r="O296" s="994"/>
      <c r="P296" s="961"/>
      <c r="Q296" s="961"/>
      <c r="R296" s="961"/>
      <c r="S296" s="961"/>
      <c r="T296" s="961"/>
      <c r="U296" s="961"/>
      <c r="V296" s="962"/>
      <c r="W296" s="968"/>
      <c r="X296" s="962"/>
      <c r="Y296" s="968"/>
      <c r="Z296" s="962"/>
      <c r="AA296" s="968"/>
      <c r="AB296" s="961"/>
      <c r="AC296" s="961"/>
    </row>
    <row r="297" customFormat="false" ht="15.75" hidden="false" customHeight="true" outlineLevel="0" collapsed="false">
      <c r="A297" s="961"/>
      <c r="B297" s="961"/>
      <c r="C297" s="961"/>
      <c r="D297" s="961"/>
      <c r="E297" s="961"/>
      <c r="F297" s="961"/>
      <c r="G297" s="993"/>
      <c r="H297" s="961"/>
      <c r="I297" s="961"/>
      <c r="J297" s="961"/>
      <c r="K297" s="961"/>
      <c r="L297" s="962"/>
      <c r="M297" s="961"/>
      <c r="N297" s="961"/>
      <c r="O297" s="994"/>
      <c r="P297" s="961"/>
      <c r="Q297" s="961"/>
      <c r="R297" s="961"/>
      <c r="S297" s="961"/>
      <c r="T297" s="961"/>
      <c r="U297" s="961"/>
      <c r="V297" s="962"/>
      <c r="W297" s="968"/>
      <c r="X297" s="962"/>
      <c r="Y297" s="968"/>
      <c r="Z297" s="962"/>
      <c r="AA297" s="968"/>
      <c r="AB297" s="961"/>
      <c r="AC297" s="961"/>
    </row>
    <row r="298" customFormat="false" ht="15.75" hidden="false" customHeight="true" outlineLevel="0" collapsed="false">
      <c r="A298" s="961"/>
      <c r="B298" s="961"/>
      <c r="C298" s="961"/>
      <c r="D298" s="961"/>
      <c r="E298" s="961"/>
      <c r="F298" s="961"/>
      <c r="G298" s="993"/>
      <c r="H298" s="961"/>
      <c r="I298" s="961"/>
      <c r="J298" s="961"/>
      <c r="K298" s="961"/>
      <c r="L298" s="962"/>
      <c r="M298" s="961"/>
      <c r="N298" s="961"/>
      <c r="O298" s="994"/>
      <c r="P298" s="961"/>
      <c r="Q298" s="961"/>
      <c r="R298" s="961"/>
      <c r="S298" s="961"/>
      <c r="T298" s="961"/>
      <c r="U298" s="961"/>
      <c r="V298" s="962"/>
      <c r="W298" s="968"/>
      <c r="X298" s="962"/>
      <c r="Y298" s="968"/>
      <c r="Z298" s="962"/>
      <c r="AA298" s="968"/>
      <c r="AB298" s="961"/>
      <c r="AC298" s="961"/>
    </row>
    <row r="299" customFormat="false" ht="15.75" hidden="false" customHeight="true" outlineLevel="0" collapsed="false">
      <c r="A299" s="961"/>
      <c r="B299" s="961"/>
      <c r="C299" s="961"/>
      <c r="D299" s="961"/>
      <c r="E299" s="961"/>
      <c r="F299" s="961"/>
      <c r="G299" s="993"/>
      <c r="H299" s="961"/>
      <c r="I299" s="961"/>
      <c r="J299" s="961"/>
      <c r="K299" s="961"/>
      <c r="L299" s="962"/>
      <c r="M299" s="961"/>
      <c r="N299" s="961"/>
      <c r="O299" s="994"/>
      <c r="P299" s="961"/>
      <c r="Q299" s="961"/>
      <c r="R299" s="961"/>
      <c r="S299" s="961"/>
      <c r="T299" s="961"/>
      <c r="U299" s="961"/>
      <c r="V299" s="962"/>
      <c r="W299" s="968"/>
      <c r="X299" s="962"/>
      <c r="Y299" s="968"/>
      <c r="Z299" s="962"/>
      <c r="AA299" s="968"/>
      <c r="AB299" s="961"/>
      <c r="AC299" s="961"/>
    </row>
    <row r="300" customFormat="false" ht="15.75" hidden="false" customHeight="true" outlineLevel="0" collapsed="false">
      <c r="A300" s="961"/>
      <c r="B300" s="961"/>
      <c r="C300" s="961"/>
      <c r="D300" s="961"/>
      <c r="E300" s="961"/>
      <c r="F300" s="961"/>
      <c r="G300" s="993"/>
      <c r="H300" s="961"/>
      <c r="I300" s="961"/>
      <c r="J300" s="961"/>
      <c r="K300" s="961"/>
      <c r="L300" s="962"/>
      <c r="M300" s="961"/>
      <c r="N300" s="961"/>
      <c r="O300" s="994"/>
      <c r="P300" s="961"/>
      <c r="Q300" s="961"/>
      <c r="R300" s="961"/>
      <c r="S300" s="961"/>
      <c r="T300" s="961"/>
      <c r="U300" s="961"/>
      <c r="V300" s="962"/>
      <c r="W300" s="968"/>
      <c r="X300" s="962"/>
      <c r="Y300" s="968"/>
      <c r="Z300" s="962"/>
      <c r="AA300" s="968"/>
      <c r="AB300" s="961"/>
      <c r="AC300" s="961"/>
    </row>
    <row r="301" customFormat="false" ht="15.75" hidden="false" customHeight="true" outlineLevel="0" collapsed="false">
      <c r="A301" s="961"/>
      <c r="B301" s="961"/>
      <c r="C301" s="961"/>
      <c r="D301" s="961"/>
      <c r="E301" s="961"/>
      <c r="F301" s="961"/>
      <c r="G301" s="993"/>
      <c r="H301" s="961"/>
      <c r="I301" s="961"/>
      <c r="J301" s="961"/>
      <c r="K301" s="961"/>
      <c r="L301" s="962"/>
      <c r="M301" s="961"/>
      <c r="N301" s="961"/>
      <c r="O301" s="994"/>
      <c r="P301" s="961"/>
      <c r="Q301" s="961"/>
      <c r="R301" s="961"/>
      <c r="S301" s="961"/>
      <c r="T301" s="961"/>
      <c r="U301" s="961"/>
      <c r="V301" s="962"/>
      <c r="W301" s="968"/>
      <c r="X301" s="962"/>
      <c r="Y301" s="968"/>
      <c r="Z301" s="962"/>
      <c r="AA301" s="968"/>
      <c r="AB301" s="961"/>
      <c r="AC301" s="961"/>
    </row>
    <row r="302" customFormat="false" ht="15.75" hidden="false" customHeight="true" outlineLevel="0" collapsed="false">
      <c r="A302" s="961"/>
      <c r="B302" s="961"/>
      <c r="C302" s="961"/>
      <c r="D302" s="961"/>
      <c r="E302" s="961"/>
      <c r="F302" s="961"/>
      <c r="G302" s="993"/>
      <c r="H302" s="961"/>
      <c r="I302" s="961"/>
      <c r="J302" s="961"/>
      <c r="K302" s="961"/>
      <c r="L302" s="962"/>
      <c r="M302" s="961"/>
      <c r="N302" s="961"/>
      <c r="O302" s="994"/>
      <c r="P302" s="961"/>
      <c r="Q302" s="961"/>
      <c r="R302" s="961"/>
      <c r="S302" s="961"/>
      <c r="T302" s="961"/>
      <c r="U302" s="961"/>
      <c r="V302" s="962"/>
      <c r="W302" s="968"/>
      <c r="X302" s="962"/>
      <c r="Y302" s="968"/>
      <c r="Z302" s="962"/>
      <c r="AA302" s="968"/>
      <c r="AB302" s="961"/>
      <c r="AC302" s="961"/>
    </row>
    <row r="303" customFormat="false" ht="15.75" hidden="false" customHeight="true" outlineLevel="0" collapsed="false">
      <c r="A303" s="961"/>
      <c r="B303" s="961"/>
      <c r="C303" s="961"/>
      <c r="D303" s="961"/>
      <c r="E303" s="961"/>
      <c r="F303" s="961"/>
      <c r="G303" s="993"/>
      <c r="H303" s="961"/>
      <c r="I303" s="961"/>
      <c r="J303" s="961"/>
      <c r="K303" s="961"/>
      <c r="L303" s="962"/>
      <c r="M303" s="961"/>
      <c r="N303" s="961"/>
      <c r="O303" s="994"/>
      <c r="P303" s="961"/>
      <c r="Q303" s="961"/>
      <c r="R303" s="961"/>
      <c r="S303" s="961"/>
      <c r="T303" s="961"/>
      <c r="U303" s="961"/>
      <c r="V303" s="962"/>
      <c r="W303" s="968"/>
      <c r="X303" s="962"/>
      <c r="Y303" s="968"/>
      <c r="Z303" s="962"/>
      <c r="AA303" s="968"/>
      <c r="AB303" s="961"/>
      <c r="AC303" s="961"/>
    </row>
    <row r="304" customFormat="false" ht="15.75" hidden="false" customHeight="true" outlineLevel="0" collapsed="false">
      <c r="A304" s="961"/>
      <c r="B304" s="961"/>
      <c r="C304" s="961"/>
      <c r="D304" s="961"/>
      <c r="E304" s="961"/>
      <c r="F304" s="961"/>
      <c r="G304" s="993"/>
      <c r="H304" s="961"/>
      <c r="I304" s="961"/>
      <c r="J304" s="961"/>
      <c r="K304" s="961"/>
      <c r="L304" s="962"/>
      <c r="M304" s="961"/>
      <c r="N304" s="961"/>
      <c r="O304" s="994"/>
      <c r="P304" s="961"/>
      <c r="Q304" s="961"/>
      <c r="R304" s="961"/>
      <c r="S304" s="961"/>
      <c r="T304" s="961"/>
      <c r="U304" s="961"/>
      <c r="V304" s="962"/>
      <c r="W304" s="968"/>
      <c r="X304" s="962"/>
      <c r="Y304" s="968"/>
      <c r="Z304" s="962"/>
      <c r="AA304" s="968"/>
      <c r="AB304" s="961"/>
      <c r="AC304" s="961"/>
    </row>
    <row r="305" customFormat="false" ht="15.75" hidden="false" customHeight="true" outlineLevel="0" collapsed="false">
      <c r="A305" s="961"/>
      <c r="B305" s="961"/>
      <c r="C305" s="961"/>
      <c r="D305" s="961"/>
      <c r="E305" s="961"/>
      <c r="F305" s="961"/>
      <c r="G305" s="993"/>
      <c r="H305" s="961"/>
      <c r="I305" s="961"/>
      <c r="J305" s="961"/>
      <c r="K305" s="961"/>
      <c r="L305" s="962"/>
      <c r="M305" s="961"/>
      <c r="N305" s="961"/>
      <c r="O305" s="994"/>
      <c r="P305" s="961"/>
      <c r="Q305" s="961"/>
      <c r="R305" s="961"/>
      <c r="S305" s="961"/>
      <c r="T305" s="961"/>
      <c r="U305" s="961"/>
      <c r="V305" s="962"/>
      <c r="W305" s="968"/>
      <c r="X305" s="962"/>
      <c r="Y305" s="968"/>
      <c r="Z305" s="962"/>
      <c r="AA305" s="968"/>
      <c r="AB305" s="961"/>
      <c r="AC305" s="961"/>
    </row>
    <row r="306" customFormat="false" ht="15.75" hidden="false" customHeight="true" outlineLevel="0" collapsed="false">
      <c r="A306" s="961"/>
      <c r="B306" s="961"/>
      <c r="C306" s="961"/>
      <c r="D306" s="961"/>
      <c r="E306" s="961"/>
      <c r="F306" s="961"/>
      <c r="G306" s="993"/>
      <c r="H306" s="961"/>
      <c r="I306" s="961"/>
      <c r="J306" s="961"/>
      <c r="K306" s="961"/>
      <c r="L306" s="962"/>
      <c r="M306" s="961"/>
      <c r="N306" s="961"/>
      <c r="O306" s="994"/>
      <c r="P306" s="961"/>
      <c r="Q306" s="961"/>
      <c r="R306" s="961"/>
      <c r="S306" s="961"/>
      <c r="T306" s="961"/>
      <c r="U306" s="961"/>
      <c r="V306" s="962"/>
      <c r="W306" s="968"/>
      <c r="X306" s="962"/>
      <c r="Y306" s="968"/>
      <c r="Z306" s="962"/>
      <c r="AA306" s="968"/>
      <c r="AB306" s="961"/>
      <c r="AC306" s="961"/>
    </row>
    <row r="307" customFormat="false" ht="15.75" hidden="false" customHeight="true" outlineLevel="0" collapsed="false">
      <c r="A307" s="961"/>
      <c r="B307" s="961"/>
      <c r="C307" s="961"/>
      <c r="D307" s="961"/>
      <c r="E307" s="961"/>
      <c r="F307" s="961"/>
      <c r="G307" s="993"/>
      <c r="H307" s="961"/>
      <c r="I307" s="961"/>
      <c r="J307" s="961"/>
      <c r="K307" s="961"/>
      <c r="L307" s="962"/>
      <c r="M307" s="961"/>
      <c r="N307" s="961"/>
      <c r="O307" s="994"/>
      <c r="P307" s="961"/>
      <c r="Q307" s="961"/>
      <c r="R307" s="961"/>
      <c r="S307" s="961"/>
      <c r="T307" s="961"/>
      <c r="U307" s="961"/>
      <c r="V307" s="962"/>
      <c r="W307" s="968"/>
      <c r="X307" s="962"/>
      <c r="Y307" s="968"/>
      <c r="Z307" s="962"/>
      <c r="AA307" s="968"/>
      <c r="AB307" s="961"/>
      <c r="AC307" s="961"/>
    </row>
    <row r="308" customFormat="false" ht="15.75" hidden="false" customHeight="true" outlineLevel="0" collapsed="false">
      <c r="A308" s="961"/>
      <c r="B308" s="961"/>
      <c r="C308" s="961"/>
      <c r="D308" s="961"/>
      <c r="E308" s="961"/>
      <c r="F308" s="961"/>
      <c r="G308" s="993"/>
      <c r="H308" s="961"/>
      <c r="I308" s="961"/>
      <c r="J308" s="961"/>
      <c r="K308" s="961"/>
      <c r="L308" s="962"/>
      <c r="M308" s="961"/>
      <c r="N308" s="961"/>
      <c r="O308" s="994"/>
      <c r="P308" s="961"/>
      <c r="Q308" s="961"/>
      <c r="R308" s="961"/>
      <c r="S308" s="961"/>
      <c r="T308" s="961"/>
      <c r="U308" s="961"/>
      <c r="V308" s="962"/>
      <c r="W308" s="968"/>
      <c r="X308" s="962"/>
      <c r="Y308" s="968"/>
      <c r="Z308" s="962"/>
      <c r="AA308" s="968"/>
      <c r="AB308" s="961"/>
      <c r="AC308" s="961"/>
    </row>
    <row r="309" customFormat="false" ht="15.75" hidden="false" customHeight="true" outlineLevel="0" collapsed="false">
      <c r="A309" s="961"/>
      <c r="B309" s="961"/>
      <c r="C309" s="961"/>
      <c r="D309" s="961"/>
      <c r="E309" s="961"/>
      <c r="F309" s="961"/>
      <c r="G309" s="993"/>
      <c r="H309" s="961"/>
      <c r="I309" s="961"/>
      <c r="J309" s="961"/>
      <c r="K309" s="961"/>
      <c r="L309" s="962"/>
      <c r="M309" s="961"/>
      <c r="N309" s="961"/>
      <c r="O309" s="994"/>
      <c r="P309" s="961"/>
      <c r="Q309" s="961"/>
      <c r="R309" s="961"/>
      <c r="S309" s="961"/>
      <c r="T309" s="961"/>
      <c r="U309" s="961"/>
      <c r="V309" s="962"/>
      <c r="W309" s="968"/>
      <c r="X309" s="962"/>
      <c r="Y309" s="968"/>
      <c r="Z309" s="962"/>
      <c r="AA309" s="968"/>
      <c r="AB309" s="961"/>
      <c r="AC309" s="961"/>
    </row>
    <row r="310" customFormat="false" ht="15.75" hidden="false" customHeight="true" outlineLevel="0" collapsed="false">
      <c r="A310" s="961"/>
      <c r="B310" s="961"/>
      <c r="C310" s="961"/>
      <c r="D310" s="961"/>
      <c r="E310" s="961"/>
      <c r="F310" s="961"/>
      <c r="G310" s="993"/>
      <c r="H310" s="961"/>
      <c r="I310" s="961"/>
      <c r="J310" s="961"/>
      <c r="K310" s="961"/>
      <c r="L310" s="962"/>
      <c r="M310" s="961"/>
      <c r="N310" s="961"/>
      <c r="O310" s="994"/>
      <c r="P310" s="961"/>
      <c r="Q310" s="961"/>
      <c r="R310" s="961"/>
      <c r="S310" s="961"/>
      <c r="T310" s="961"/>
      <c r="U310" s="961"/>
      <c r="V310" s="962"/>
      <c r="W310" s="968"/>
      <c r="X310" s="962"/>
      <c r="Y310" s="968"/>
      <c r="Z310" s="962"/>
      <c r="AA310" s="968"/>
      <c r="AB310" s="961"/>
      <c r="AC310" s="961"/>
    </row>
    <row r="311" customFormat="false" ht="15.75" hidden="false" customHeight="true" outlineLevel="0" collapsed="false">
      <c r="A311" s="961"/>
      <c r="B311" s="961"/>
      <c r="C311" s="961"/>
      <c r="D311" s="961"/>
      <c r="E311" s="961"/>
      <c r="F311" s="961"/>
      <c r="G311" s="993"/>
      <c r="H311" s="961"/>
      <c r="I311" s="961"/>
      <c r="J311" s="961"/>
      <c r="K311" s="961"/>
      <c r="L311" s="962"/>
      <c r="M311" s="961"/>
      <c r="N311" s="961"/>
      <c r="O311" s="994"/>
      <c r="P311" s="961"/>
      <c r="Q311" s="961"/>
      <c r="R311" s="961"/>
      <c r="S311" s="961"/>
      <c r="T311" s="961"/>
      <c r="U311" s="961"/>
      <c r="V311" s="962"/>
      <c r="W311" s="968"/>
      <c r="X311" s="962"/>
      <c r="Y311" s="968"/>
      <c r="Z311" s="962"/>
      <c r="AA311" s="968"/>
      <c r="AB311" s="961"/>
      <c r="AC311" s="961"/>
    </row>
    <row r="312" customFormat="false" ht="15.75" hidden="false" customHeight="true" outlineLevel="0" collapsed="false">
      <c r="A312" s="961"/>
      <c r="B312" s="961"/>
      <c r="C312" s="961"/>
      <c r="D312" s="961"/>
      <c r="E312" s="961"/>
      <c r="F312" s="961"/>
      <c r="G312" s="993"/>
      <c r="H312" s="961"/>
      <c r="I312" s="961"/>
      <c r="J312" s="961"/>
      <c r="K312" s="961"/>
      <c r="L312" s="962"/>
      <c r="M312" s="961"/>
      <c r="N312" s="961"/>
      <c r="O312" s="994"/>
      <c r="P312" s="961"/>
      <c r="Q312" s="961"/>
      <c r="R312" s="961"/>
      <c r="S312" s="961"/>
      <c r="T312" s="961"/>
      <c r="U312" s="961"/>
      <c r="V312" s="962"/>
      <c r="W312" s="968"/>
      <c r="X312" s="962"/>
      <c r="Y312" s="968"/>
      <c r="Z312" s="962"/>
      <c r="AA312" s="968"/>
      <c r="AB312" s="961"/>
      <c r="AC312" s="961"/>
    </row>
    <row r="313" customFormat="false" ht="15.75" hidden="false" customHeight="true" outlineLevel="0" collapsed="false">
      <c r="A313" s="961"/>
      <c r="B313" s="961"/>
      <c r="C313" s="961"/>
      <c r="D313" s="961"/>
      <c r="E313" s="961"/>
      <c r="F313" s="961"/>
      <c r="G313" s="993"/>
      <c r="H313" s="961"/>
      <c r="I313" s="961"/>
      <c r="J313" s="961"/>
      <c r="K313" s="961"/>
      <c r="L313" s="962"/>
      <c r="M313" s="961"/>
      <c r="N313" s="961"/>
      <c r="O313" s="994"/>
      <c r="P313" s="961"/>
      <c r="Q313" s="961"/>
      <c r="R313" s="961"/>
      <c r="S313" s="961"/>
      <c r="T313" s="961"/>
      <c r="U313" s="961"/>
      <c r="V313" s="962"/>
      <c r="W313" s="968"/>
      <c r="X313" s="962"/>
      <c r="Y313" s="968"/>
      <c r="Z313" s="962"/>
      <c r="AA313" s="968"/>
      <c r="AB313" s="961"/>
      <c r="AC313" s="961"/>
    </row>
    <row r="314" customFormat="false" ht="15.75" hidden="false" customHeight="true" outlineLevel="0" collapsed="false">
      <c r="A314" s="961"/>
      <c r="B314" s="961"/>
      <c r="C314" s="961"/>
      <c r="D314" s="961"/>
      <c r="E314" s="961"/>
      <c r="F314" s="961"/>
      <c r="G314" s="993"/>
      <c r="H314" s="961"/>
      <c r="I314" s="961"/>
      <c r="J314" s="961"/>
      <c r="K314" s="961"/>
      <c r="L314" s="962"/>
      <c r="M314" s="961"/>
      <c r="N314" s="961"/>
      <c r="O314" s="994"/>
      <c r="P314" s="961"/>
      <c r="Q314" s="961"/>
      <c r="R314" s="961"/>
      <c r="S314" s="961"/>
      <c r="T314" s="961"/>
      <c r="U314" s="961"/>
      <c r="V314" s="962"/>
      <c r="W314" s="968"/>
      <c r="X314" s="962"/>
      <c r="Y314" s="968"/>
      <c r="Z314" s="962"/>
      <c r="AA314" s="968"/>
      <c r="AB314" s="961"/>
      <c r="AC314" s="961"/>
    </row>
    <row r="315" customFormat="false" ht="15.75" hidden="false" customHeight="true" outlineLevel="0" collapsed="false">
      <c r="A315" s="961"/>
      <c r="B315" s="961"/>
      <c r="C315" s="961"/>
      <c r="D315" s="961"/>
      <c r="E315" s="961"/>
      <c r="F315" s="961"/>
      <c r="G315" s="993"/>
      <c r="H315" s="961"/>
      <c r="I315" s="961"/>
      <c r="J315" s="961"/>
      <c r="K315" s="961"/>
      <c r="L315" s="962"/>
      <c r="M315" s="961"/>
      <c r="N315" s="961"/>
      <c r="O315" s="994"/>
      <c r="P315" s="961"/>
      <c r="Q315" s="961"/>
      <c r="R315" s="961"/>
      <c r="S315" s="961"/>
      <c r="T315" s="961"/>
      <c r="U315" s="961"/>
      <c r="V315" s="962"/>
      <c r="W315" s="968"/>
      <c r="X315" s="962"/>
      <c r="Y315" s="968"/>
      <c r="Z315" s="962"/>
      <c r="AA315" s="968"/>
      <c r="AB315" s="961"/>
      <c r="AC315" s="961"/>
    </row>
    <row r="316" customFormat="false" ht="15.75" hidden="false" customHeight="true" outlineLevel="0" collapsed="false">
      <c r="A316" s="961"/>
      <c r="B316" s="961"/>
      <c r="C316" s="961"/>
      <c r="D316" s="961"/>
      <c r="E316" s="961"/>
      <c r="F316" s="961"/>
      <c r="G316" s="993"/>
      <c r="H316" s="961"/>
      <c r="I316" s="961"/>
      <c r="J316" s="961"/>
      <c r="K316" s="961"/>
      <c r="L316" s="962"/>
      <c r="M316" s="961"/>
      <c r="N316" s="961"/>
      <c r="O316" s="994"/>
      <c r="P316" s="961"/>
      <c r="Q316" s="961"/>
      <c r="R316" s="961"/>
      <c r="S316" s="961"/>
      <c r="T316" s="961"/>
      <c r="U316" s="961"/>
      <c r="V316" s="962"/>
      <c r="W316" s="968"/>
      <c r="X316" s="962"/>
      <c r="Y316" s="968"/>
      <c r="Z316" s="962"/>
      <c r="AA316" s="968"/>
      <c r="AB316" s="961"/>
      <c r="AC316" s="961"/>
    </row>
    <row r="317" customFormat="false" ht="15.75" hidden="false" customHeight="true" outlineLevel="0" collapsed="false">
      <c r="A317" s="961"/>
      <c r="B317" s="961"/>
      <c r="C317" s="961"/>
      <c r="D317" s="961"/>
      <c r="E317" s="961"/>
      <c r="F317" s="961"/>
      <c r="G317" s="993"/>
      <c r="H317" s="961"/>
      <c r="I317" s="961"/>
      <c r="J317" s="961"/>
      <c r="K317" s="961"/>
      <c r="L317" s="962"/>
      <c r="M317" s="961"/>
      <c r="N317" s="961"/>
      <c r="O317" s="994"/>
      <c r="P317" s="961"/>
      <c r="Q317" s="961"/>
      <c r="R317" s="961"/>
      <c r="S317" s="961"/>
      <c r="T317" s="961"/>
      <c r="U317" s="961"/>
      <c r="V317" s="962"/>
      <c r="W317" s="968"/>
      <c r="X317" s="962"/>
      <c r="Y317" s="968"/>
      <c r="Z317" s="962"/>
      <c r="AA317" s="968"/>
      <c r="AB317" s="961"/>
      <c r="AC317" s="961"/>
    </row>
    <row r="318" customFormat="false" ht="15.75" hidden="false" customHeight="true" outlineLevel="0" collapsed="false">
      <c r="A318" s="961"/>
      <c r="B318" s="961"/>
      <c r="C318" s="961"/>
      <c r="D318" s="961"/>
      <c r="E318" s="961"/>
      <c r="F318" s="961"/>
      <c r="G318" s="993"/>
      <c r="H318" s="961"/>
      <c r="I318" s="961"/>
      <c r="J318" s="961"/>
      <c r="K318" s="961"/>
      <c r="L318" s="962"/>
      <c r="M318" s="961"/>
      <c r="N318" s="961"/>
      <c r="O318" s="994"/>
      <c r="P318" s="961"/>
      <c r="Q318" s="961"/>
      <c r="R318" s="961"/>
      <c r="S318" s="961"/>
      <c r="T318" s="961"/>
      <c r="U318" s="961"/>
      <c r="V318" s="962"/>
      <c r="W318" s="968"/>
      <c r="X318" s="962"/>
      <c r="Y318" s="968"/>
      <c r="Z318" s="962"/>
      <c r="AA318" s="968"/>
      <c r="AB318" s="961"/>
      <c r="AC318" s="961"/>
    </row>
    <row r="319" customFormat="false" ht="15.75" hidden="false" customHeight="true" outlineLevel="0" collapsed="false">
      <c r="A319" s="961"/>
      <c r="B319" s="961"/>
      <c r="C319" s="961"/>
      <c r="D319" s="961"/>
      <c r="E319" s="961"/>
      <c r="F319" s="961"/>
      <c r="G319" s="993"/>
      <c r="H319" s="961"/>
      <c r="I319" s="961"/>
      <c r="J319" s="961"/>
      <c r="K319" s="961"/>
      <c r="L319" s="962"/>
      <c r="M319" s="961"/>
      <c r="N319" s="961"/>
      <c r="O319" s="994"/>
      <c r="P319" s="961"/>
      <c r="Q319" s="961"/>
      <c r="R319" s="961"/>
      <c r="S319" s="961"/>
      <c r="T319" s="961"/>
      <c r="U319" s="961"/>
      <c r="V319" s="962"/>
      <c r="W319" s="968"/>
      <c r="X319" s="962"/>
      <c r="Y319" s="968"/>
      <c r="Z319" s="962"/>
      <c r="AA319" s="968"/>
      <c r="AB319" s="961"/>
      <c r="AC319" s="961"/>
    </row>
    <row r="320" customFormat="false" ht="15.75" hidden="false" customHeight="true" outlineLevel="0" collapsed="false">
      <c r="A320" s="961"/>
      <c r="B320" s="961"/>
      <c r="C320" s="961"/>
      <c r="D320" s="961"/>
      <c r="E320" s="961"/>
      <c r="F320" s="961"/>
      <c r="G320" s="993"/>
      <c r="H320" s="961"/>
      <c r="I320" s="961"/>
      <c r="J320" s="961"/>
      <c r="K320" s="961"/>
      <c r="L320" s="962"/>
      <c r="M320" s="961"/>
      <c r="N320" s="961"/>
      <c r="O320" s="994"/>
      <c r="P320" s="961"/>
      <c r="Q320" s="961"/>
      <c r="R320" s="961"/>
      <c r="S320" s="961"/>
      <c r="T320" s="961"/>
      <c r="U320" s="961"/>
      <c r="V320" s="962"/>
      <c r="W320" s="968"/>
      <c r="X320" s="962"/>
      <c r="Y320" s="968"/>
      <c r="Z320" s="962"/>
      <c r="AA320" s="968"/>
      <c r="AB320" s="961"/>
      <c r="AC320" s="961"/>
    </row>
    <row r="321" customFormat="false" ht="15.75" hidden="false" customHeight="true" outlineLevel="0" collapsed="false">
      <c r="A321" s="961"/>
      <c r="B321" s="961"/>
      <c r="C321" s="961"/>
      <c r="D321" s="961"/>
      <c r="E321" s="961"/>
      <c r="F321" s="961"/>
      <c r="G321" s="993"/>
      <c r="H321" s="961"/>
      <c r="I321" s="961"/>
      <c r="J321" s="961"/>
      <c r="K321" s="961"/>
      <c r="L321" s="962"/>
      <c r="M321" s="961"/>
      <c r="N321" s="961"/>
      <c r="O321" s="994"/>
      <c r="P321" s="961"/>
      <c r="Q321" s="961"/>
      <c r="R321" s="961"/>
      <c r="S321" s="961"/>
      <c r="T321" s="961"/>
      <c r="U321" s="961"/>
      <c r="V321" s="962"/>
      <c r="W321" s="968"/>
      <c r="X321" s="962"/>
      <c r="Y321" s="968"/>
      <c r="Z321" s="962"/>
      <c r="AA321" s="968"/>
      <c r="AB321" s="961"/>
      <c r="AC321" s="961"/>
    </row>
    <row r="322" customFormat="false" ht="15.75" hidden="false" customHeight="true" outlineLevel="0" collapsed="false">
      <c r="A322" s="961"/>
      <c r="B322" s="961"/>
      <c r="C322" s="961"/>
      <c r="D322" s="961"/>
      <c r="E322" s="961"/>
      <c r="F322" s="961"/>
      <c r="G322" s="993"/>
      <c r="H322" s="961"/>
      <c r="I322" s="961"/>
      <c r="J322" s="961"/>
      <c r="K322" s="961"/>
      <c r="L322" s="962"/>
      <c r="M322" s="961"/>
      <c r="N322" s="961"/>
      <c r="O322" s="994"/>
      <c r="P322" s="961"/>
      <c r="Q322" s="961"/>
      <c r="R322" s="961"/>
      <c r="S322" s="961"/>
      <c r="T322" s="961"/>
      <c r="U322" s="961"/>
      <c r="V322" s="962"/>
      <c r="W322" s="968"/>
      <c r="X322" s="962"/>
      <c r="Y322" s="968"/>
      <c r="Z322" s="962"/>
      <c r="AA322" s="968"/>
      <c r="AB322" s="961"/>
      <c r="AC322" s="961"/>
    </row>
    <row r="323" customFormat="false" ht="15.75" hidden="false" customHeight="true" outlineLevel="0" collapsed="false">
      <c r="A323" s="961"/>
      <c r="B323" s="961"/>
      <c r="C323" s="961"/>
      <c r="D323" s="961"/>
      <c r="E323" s="961"/>
      <c r="F323" s="961"/>
      <c r="G323" s="993"/>
      <c r="H323" s="961"/>
      <c r="I323" s="961"/>
      <c r="J323" s="961"/>
      <c r="K323" s="961"/>
      <c r="L323" s="962"/>
      <c r="M323" s="961"/>
      <c r="N323" s="961"/>
      <c r="O323" s="994"/>
      <c r="P323" s="961"/>
      <c r="Q323" s="961"/>
      <c r="R323" s="961"/>
      <c r="S323" s="961"/>
      <c r="T323" s="961"/>
      <c r="U323" s="961"/>
      <c r="V323" s="962"/>
      <c r="W323" s="968"/>
      <c r="X323" s="962"/>
      <c r="Y323" s="968"/>
      <c r="Z323" s="962"/>
      <c r="AA323" s="968"/>
      <c r="AB323" s="961"/>
      <c r="AC323" s="961"/>
    </row>
    <row r="324" customFormat="false" ht="15.75" hidden="false" customHeight="true" outlineLevel="0" collapsed="false">
      <c r="A324" s="961"/>
      <c r="B324" s="961"/>
      <c r="C324" s="961"/>
      <c r="D324" s="961"/>
      <c r="E324" s="961"/>
      <c r="F324" s="961"/>
      <c r="G324" s="993"/>
      <c r="H324" s="961"/>
      <c r="I324" s="961"/>
      <c r="J324" s="961"/>
      <c r="K324" s="961"/>
      <c r="L324" s="962"/>
      <c r="M324" s="961"/>
      <c r="N324" s="961"/>
      <c r="O324" s="994"/>
      <c r="P324" s="961"/>
      <c r="Q324" s="961"/>
      <c r="R324" s="961"/>
      <c r="S324" s="961"/>
      <c r="T324" s="961"/>
      <c r="U324" s="961"/>
      <c r="V324" s="962"/>
      <c r="W324" s="968"/>
      <c r="X324" s="962"/>
      <c r="Y324" s="968"/>
      <c r="Z324" s="962"/>
      <c r="AA324" s="968"/>
      <c r="AB324" s="961"/>
      <c r="AC324" s="961"/>
    </row>
    <row r="325" customFormat="false" ht="15.75" hidden="false" customHeight="true" outlineLevel="0" collapsed="false">
      <c r="A325" s="961"/>
      <c r="B325" s="961"/>
      <c r="C325" s="961"/>
      <c r="D325" s="961"/>
      <c r="E325" s="961"/>
      <c r="F325" s="961"/>
      <c r="G325" s="993"/>
      <c r="H325" s="961"/>
      <c r="I325" s="961"/>
      <c r="J325" s="961"/>
      <c r="K325" s="961"/>
      <c r="L325" s="962"/>
      <c r="M325" s="961"/>
      <c r="N325" s="961"/>
      <c r="O325" s="994"/>
      <c r="P325" s="961"/>
      <c r="Q325" s="961"/>
      <c r="R325" s="961"/>
      <c r="S325" s="961"/>
      <c r="T325" s="961"/>
      <c r="U325" s="961"/>
      <c r="V325" s="962"/>
      <c r="W325" s="968"/>
      <c r="X325" s="962"/>
      <c r="Y325" s="968"/>
      <c r="Z325" s="962"/>
      <c r="AA325" s="968"/>
      <c r="AB325" s="961"/>
      <c r="AC325" s="961"/>
    </row>
    <row r="326" customFormat="false" ht="15.75" hidden="false" customHeight="true" outlineLevel="0" collapsed="false">
      <c r="A326" s="961"/>
      <c r="B326" s="961"/>
      <c r="C326" s="961"/>
      <c r="D326" s="961"/>
      <c r="E326" s="961"/>
      <c r="F326" s="961"/>
      <c r="G326" s="993"/>
      <c r="H326" s="961"/>
      <c r="I326" s="961"/>
      <c r="J326" s="961"/>
      <c r="K326" s="961"/>
      <c r="L326" s="962"/>
      <c r="M326" s="961"/>
      <c r="N326" s="961"/>
      <c r="O326" s="994"/>
      <c r="P326" s="961"/>
      <c r="Q326" s="961"/>
      <c r="R326" s="961"/>
      <c r="S326" s="961"/>
      <c r="T326" s="961"/>
      <c r="U326" s="961"/>
      <c r="V326" s="962"/>
      <c r="W326" s="968"/>
      <c r="X326" s="962"/>
      <c r="Y326" s="968"/>
      <c r="Z326" s="962"/>
      <c r="AA326" s="968"/>
      <c r="AB326" s="961"/>
      <c r="AC326" s="961"/>
    </row>
    <row r="327" customFormat="false" ht="15.75" hidden="false" customHeight="true" outlineLevel="0" collapsed="false">
      <c r="A327" s="961"/>
      <c r="B327" s="961"/>
      <c r="C327" s="961"/>
      <c r="D327" s="961"/>
      <c r="E327" s="961"/>
      <c r="F327" s="961"/>
      <c r="G327" s="993"/>
      <c r="H327" s="961"/>
      <c r="I327" s="961"/>
      <c r="J327" s="961"/>
      <c r="K327" s="961"/>
      <c r="L327" s="962"/>
      <c r="M327" s="961"/>
      <c r="N327" s="961"/>
      <c r="O327" s="994"/>
      <c r="P327" s="961"/>
      <c r="Q327" s="961"/>
      <c r="R327" s="961"/>
      <c r="S327" s="961"/>
      <c r="T327" s="961"/>
      <c r="U327" s="961"/>
      <c r="V327" s="962"/>
      <c r="W327" s="968"/>
      <c r="X327" s="962"/>
      <c r="Y327" s="968"/>
      <c r="Z327" s="962"/>
      <c r="AA327" s="968"/>
      <c r="AB327" s="961"/>
      <c r="AC327" s="961"/>
    </row>
    <row r="328" customFormat="false" ht="15.75" hidden="false" customHeight="true" outlineLevel="0" collapsed="false">
      <c r="A328" s="961"/>
      <c r="B328" s="961"/>
      <c r="C328" s="961"/>
      <c r="D328" s="961"/>
      <c r="E328" s="961"/>
      <c r="F328" s="961"/>
      <c r="G328" s="993"/>
      <c r="H328" s="961"/>
      <c r="I328" s="961"/>
      <c r="J328" s="961"/>
      <c r="K328" s="961"/>
      <c r="L328" s="962"/>
      <c r="M328" s="961"/>
      <c r="N328" s="961"/>
      <c r="O328" s="994"/>
      <c r="P328" s="961"/>
      <c r="Q328" s="961"/>
      <c r="R328" s="961"/>
      <c r="S328" s="961"/>
      <c r="T328" s="961"/>
      <c r="U328" s="961"/>
      <c r="V328" s="962"/>
      <c r="W328" s="968"/>
      <c r="X328" s="962"/>
      <c r="Y328" s="968"/>
      <c r="Z328" s="962"/>
      <c r="AA328" s="968"/>
      <c r="AB328" s="961"/>
      <c r="AC328" s="961"/>
    </row>
    <row r="329" customFormat="false" ht="15.75" hidden="false" customHeight="true" outlineLevel="0" collapsed="false">
      <c r="A329" s="961"/>
      <c r="B329" s="961"/>
      <c r="C329" s="961"/>
      <c r="D329" s="961"/>
      <c r="E329" s="961"/>
      <c r="F329" s="961"/>
      <c r="G329" s="993"/>
      <c r="H329" s="961"/>
      <c r="I329" s="961"/>
      <c r="J329" s="961"/>
      <c r="K329" s="961"/>
      <c r="L329" s="962"/>
      <c r="M329" s="961"/>
      <c r="N329" s="961"/>
      <c r="O329" s="994"/>
      <c r="P329" s="961"/>
      <c r="Q329" s="961"/>
      <c r="R329" s="961"/>
      <c r="S329" s="961"/>
      <c r="T329" s="961"/>
      <c r="U329" s="961"/>
      <c r="V329" s="962"/>
      <c r="W329" s="968"/>
      <c r="X329" s="962"/>
      <c r="Y329" s="968"/>
      <c r="Z329" s="962"/>
      <c r="AA329" s="968"/>
      <c r="AB329" s="961"/>
      <c r="AC329" s="961"/>
    </row>
    <row r="330" customFormat="false" ht="15.75" hidden="false" customHeight="true" outlineLevel="0" collapsed="false">
      <c r="A330" s="961"/>
      <c r="B330" s="961"/>
      <c r="C330" s="961"/>
      <c r="D330" s="961"/>
      <c r="E330" s="961"/>
      <c r="F330" s="961"/>
      <c r="G330" s="993"/>
      <c r="H330" s="961"/>
      <c r="I330" s="961"/>
      <c r="J330" s="961"/>
      <c r="K330" s="961"/>
      <c r="L330" s="962"/>
      <c r="M330" s="961"/>
      <c r="N330" s="961"/>
      <c r="O330" s="994"/>
      <c r="P330" s="961"/>
      <c r="Q330" s="961"/>
      <c r="R330" s="961"/>
      <c r="S330" s="961"/>
      <c r="T330" s="961"/>
      <c r="U330" s="961"/>
      <c r="V330" s="962"/>
      <c r="W330" s="968"/>
      <c r="X330" s="962"/>
      <c r="Y330" s="968"/>
      <c r="Z330" s="962"/>
      <c r="AA330" s="968"/>
      <c r="AB330" s="961"/>
      <c r="AC330" s="961"/>
    </row>
    <row r="331" customFormat="false" ht="15.75" hidden="false" customHeight="true" outlineLevel="0" collapsed="false">
      <c r="A331" s="961"/>
      <c r="B331" s="961"/>
      <c r="C331" s="961"/>
      <c r="D331" s="961"/>
      <c r="E331" s="961"/>
      <c r="F331" s="961"/>
      <c r="G331" s="993"/>
      <c r="H331" s="961"/>
      <c r="I331" s="961"/>
      <c r="J331" s="961"/>
      <c r="K331" s="961"/>
      <c r="L331" s="962"/>
      <c r="M331" s="961"/>
      <c r="N331" s="961"/>
      <c r="O331" s="994"/>
      <c r="P331" s="961"/>
      <c r="Q331" s="961"/>
      <c r="R331" s="961"/>
      <c r="S331" s="961"/>
      <c r="T331" s="961"/>
      <c r="U331" s="961"/>
      <c r="V331" s="962"/>
      <c r="W331" s="968"/>
      <c r="X331" s="962"/>
      <c r="Y331" s="968"/>
      <c r="Z331" s="962"/>
      <c r="AA331" s="968"/>
      <c r="AB331" s="961"/>
      <c r="AC331" s="961"/>
    </row>
    <row r="332" customFormat="false" ht="15.75" hidden="false" customHeight="true" outlineLevel="0" collapsed="false">
      <c r="A332" s="961"/>
      <c r="B332" s="961"/>
      <c r="C332" s="961"/>
      <c r="D332" s="961"/>
      <c r="E332" s="961"/>
      <c r="F332" s="961"/>
      <c r="G332" s="993"/>
      <c r="H332" s="961"/>
      <c r="I332" s="961"/>
      <c r="J332" s="961"/>
      <c r="K332" s="961"/>
      <c r="L332" s="962"/>
      <c r="M332" s="961"/>
      <c r="N332" s="961"/>
      <c r="O332" s="994"/>
      <c r="P332" s="961"/>
      <c r="Q332" s="961"/>
      <c r="R332" s="961"/>
      <c r="S332" s="961"/>
      <c r="T332" s="961"/>
      <c r="U332" s="961"/>
      <c r="V332" s="962"/>
      <c r="W332" s="968"/>
      <c r="X332" s="962"/>
      <c r="Y332" s="968"/>
      <c r="Z332" s="962"/>
      <c r="AA332" s="968"/>
      <c r="AB332" s="961"/>
      <c r="AC332" s="961"/>
    </row>
    <row r="333" customFormat="false" ht="15.75" hidden="false" customHeight="true" outlineLevel="0" collapsed="false">
      <c r="A333" s="961"/>
      <c r="B333" s="961"/>
      <c r="C333" s="961"/>
      <c r="D333" s="961"/>
      <c r="E333" s="961"/>
      <c r="F333" s="961"/>
      <c r="G333" s="993"/>
      <c r="H333" s="961"/>
      <c r="I333" s="961"/>
      <c r="J333" s="961"/>
      <c r="K333" s="961"/>
      <c r="L333" s="962"/>
      <c r="M333" s="961"/>
      <c r="N333" s="961"/>
      <c r="O333" s="994"/>
      <c r="P333" s="961"/>
      <c r="Q333" s="961"/>
      <c r="R333" s="961"/>
      <c r="S333" s="961"/>
      <c r="T333" s="961"/>
      <c r="U333" s="961"/>
      <c r="V333" s="962"/>
      <c r="W333" s="968"/>
      <c r="X333" s="962"/>
      <c r="Y333" s="968"/>
      <c r="Z333" s="962"/>
      <c r="AA333" s="968"/>
      <c r="AB333" s="961"/>
      <c r="AC333" s="961"/>
    </row>
    <row r="334" customFormat="false" ht="15.75" hidden="false" customHeight="true" outlineLevel="0" collapsed="false">
      <c r="A334" s="961"/>
      <c r="B334" s="961"/>
      <c r="C334" s="961"/>
      <c r="D334" s="961"/>
      <c r="E334" s="961"/>
      <c r="F334" s="961"/>
      <c r="G334" s="993"/>
      <c r="H334" s="961"/>
      <c r="I334" s="961"/>
      <c r="J334" s="961"/>
      <c r="K334" s="961"/>
      <c r="L334" s="962"/>
      <c r="M334" s="961"/>
      <c r="N334" s="961"/>
      <c r="O334" s="994"/>
      <c r="P334" s="961"/>
      <c r="Q334" s="961"/>
      <c r="R334" s="961"/>
      <c r="S334" s="961"/>
      <c r="T334" s="961"/>
      <c r="U334" s="961"/>
      <c r="V334" s="962"/>
      <c r="W334" s="968"/>
      <c r="X334" s="962"/>
      <c r="Y334" s="968"/>
      <c r="Z334" s="962"/>
      <c r="AA334" s="968"/>
      <c r="AB334" s="961"/>
      <c r="AC334" s="961"/>
    </row>
    <row r="335" customFormat="false" ht="15.75" hidden="false" customHeight="true" outlineLevel="0" collapsed="false">
      <c r="A335" s="961"/>
      <c r="B335" s="961"/>
      <c r="C335" s="961"/>
      <c r="D335" s="961"/>
      <c r="E335" s="961"/>
      <c r="F335" s="961"/>
      <c r="G335" s="993"/>
      <c r="H335" s="961"/>
      <c r="I335" s="961"/>
      <c r="J335" s="961"/>
      <c r="K335" s="961"/>
      <c r="L335" s="962"/>
      <c r="M335" s="961"/>
      <c r="N335" s="961"/>
      <c r="O335" s="994"/>
      <c r="P335" s="961"/>
      <c r="Q335" s="961"/>
      <c r="R335" s="961"/>
      <c r="S335" s="961"/>
      <c r="T335" s="961"/>
      <c r="U335" s="961"/>
      <c r="V335" s="962"/>
      <c r="W335" s="968"/>
      <c r="X335" s="962"/>
      <c r="Y335" s="968"/>
      <c r="Z335" s="962"/>
      <c r="AA335" s="968"/>
      <c r="AB335" s="961"/>
      <c r="AC335" s="961"/>
    </row>
    <row r="336" customFormat="false" ht="15.75" hidden="false" customHeight="true" outlineLevel="0" collapsed="false">
      <c r="A336" s="961"/>
      <c r="B336" s="961"/>
      <c r="C336" s="961"/>
      <c r="D336" s="961"/>
      <c r="E336" s="961"/>
      <c r="F336" s="961"/>
      <c r="G336" s="993"/>
      <c r="H336" s="961"/>
      <c r="I336" s="961"/>
      <c r="J336" s="961"/>
      <c r="K336" s="961"/>
      <c r="L336" s="962"/>
      <c r="M336" s="961"/>
      <c r="N336" s="961"/>
      <c r="O336" s="994"/>
      <c r="P336" s="961"/>
      <c r="Q336" s="961"/>
      <c r="R336" s="961"/>
      <c r="S336" s="961"/>
      <c r="T336" s="961"/>
      <c r="U336" s="961"/>
      <c r="V336" s="962"/>
      <c r="W336" s="968"/>
      <c r="X336" s="962"/>
      <c r="Y336" s="968"/>
      <c r="Z336" s="962"/>
      <c r="AA336" s="968"/>
      <c r="AB336" s="961"/>
      <c r="AC336" s="961"/>
    </row>
    <row r="337" customFormat="false" ht="15.75" hidden="false" customHeight="true" outlineLevel="0" collapsed="false">
      <c r="A337" s="961"/>
      <c r="B337" s="961"/>
      <c r="C337" s="961"/>
      <c r="D337" s="961"/>
      <c r="E337" s="961"/>
      <c r="F337" s="961"/>
      <c r="G337" s="993"/>
      <c r="H337" s="961"/>
      <c r="I337" s="961"/>
      <c r="J337" s="961"/>
      <c r="K337" s="961"/>
      <c r="L337" s="962"/>
      <c r="M337" s="961"/>
      <c r="N337" s="961"/>
      <c r="O337" s="994"/>
      <c r="P337" s="961"/>
      <c r="Q337" s="961"/>
      <c r="R337" s="961"/>
      <c r="S337" s="961"/>
      <c r="T337" s="961"/>
      <c r="U337" s="961"/>
      <c r="V337" s="962"/>
      <c r="W337" s="968"/>
      <c r="X337" s="962"/>
      <c r="Y337" s="968"/>
      <c r="Z337" s="962"/>
      <c r="AA337" s="968"/>
      <c r="AB337" s="961"/>
      <c r="AC337" s="961"/>
    </row>
    <row r="338" customFormat="false" ht="15.75" hidden="false" customHeight="true" outlineLevel="0" collapsed="false">
      <c r="A338" s="961"/>
      <c r="B338" s="961"/>
      <c r="C338" s="961"/>
      <c r="D338" s="961"/>
      <c r="E338" s="961"/>
      <c r="F338" s="961"/>
      <c r="G338" s="993"/>
      <c r="H338" s="961"/>
      <c r="I338" s="961"/>
      <c r="J338" s="961"/>
      <c r="K338" s="961"/>
      <c r="L338" s="962"/>
      <c r="M338" s="961"/>
      <c r="N338" s="961"/>
      <c r="O338" s="994"/>
      <c r="P338" s="961"/>
      <c r="Q338" s="961"/>
      <c r="R338" s="961"/>
      <c r="S338" s="961"/>
      <c r="T338" s="961"/>
      <c r="U338" s="961"/>
      <c r="V338" s="962"/>
      <c r="W338" s="968"/>
      <c r="X338" s="962"/>
      <c r="Y338" s="968"/>
      <c r="Z338" s="962"/>
      <c r="AA338" s="968"/>
      <c r="AB338" s="961"/>
      <c r="AC338" s="961"/>
    </row>
    <row r="339" customFormat="false" ht="15.75" hidden="false" customHeight="true" outlineLevel="0" collapsed="false">
      <c r="A339" s="961"/>
      <c r="B339" s="961"/>
      <c r="C339" s="961"/>
      <c r="D339" s="961"/>
      <c r="E339" s="961"/>
      <c r="F339" s="961"/>
      <c r="G339" s="993"/>
      <c r="H339" s="961"/>
      <c r="I339" s="961"/>
      <c r="J339" s="961"/>
      <c r="K339" s="961"/>
      <c r="L339" s="962"/>
      <c r="M339" s="961"/>
      <c r="N339" s="961"/>
      <c r="O339" s="994"/>
      <c r="P339" s="961"/>
      <c r="Q339" s="961"/>
      <c r="R339" s="961"/>
      <c r="S339" s="961"/>
      <c r="T339" s="961"/>
      <c r="U339" s="961"/>
      <c r="V339" s="962"/>
      <c r="W339" s="968"/>
      <c r="X339" s="962"/>
      <c r="Y339" s="968"/>
      <c r="Z339" s="962"/>
      <c r="AA339" s="968"/>
      <c r="AB339" s="961"/>
      <c r="AC339" s="961"/>
    </row>
    <row r="340" customFormat="false" ht="15.75" hidden="false" customHeight="true" outlineLevel="0" collapsed="false">
      <c r="A340" s="961"/>
      <c r="B340" s="961"/>
      <c r="C340" s="961"/>
      <c r="D340" s="961"/>
      <c r="E340" s="961"/>
      <c r="F340" s="961"/>
      <c r="G340" s="993"/>
      <c r="H340" s="961"/>
      <c r="I340" s="961"/>
      <c r="J340" s="961"/>
      <c r="K340" s="961"/>
      <c r="L340" s="962"/>
      <c r="M340" s="961"/>
      <c r="N340" s="961"/>
      <c r="O340" s="994"/>
      <c r="P340" s="961"/>
      <c r="Q340" s="961"/>
      <c r="R340" s="961"/>
      <c r="S340" s="961"/>
      <c r="T340" s="961"/>
      <c r="U340" s="961"/>
      <c r="V340" s="962"/>
      <c r="W340" s="968"/>
      <c r="X340" s="962"/>
      <c r="Y340" s="968"/>
      <c r="Z340" s="962"/>
      <c r="AA340" s="968"/>
      <c r="AB340" s="961"/>
      <c r="AC340" s="961"/>
    </row>
    <row r="341" customFormat="false" ht="15.75" hidden="false" customHeight="true" outlineLevel="0" collapsed="false">
      <c r="A341" s="961"/>
      <c r="B341" s="961"/>
      <c r="C341" s="961"/>
      <c r="D341" s="961"/>
      <c r="E341" s="961"/>
      <c r="F341" s="961"/>
      <c r="G341" s="993"/>
      <c r="H341" s="961"/>
      <c r="I341" s="961"/>
      <c r="J341" s="961"/>
      <c r="K341" s="961"/>
      <c r="L341" s="962"/>
      <c r="M341" s="961"/>
      <c r="N341" s="961"/>
      <c r="O341" s="994"/>
      <c r="P341" s="961"/>
      <c r="Q341" s="961"/>
      <c r="R341" s="961"/>
      <c r="S341" s="961"/>
      <c r="T341" s="961"/>
      <c r="U341" s="961"/>
      <c r="V341" s="962"/>
      <c r="W341" s="968"/>
      <c r="X341" s="962"/>
      <c r="Y341" s="968"/>
      <c r="Z341" s="962"/>
      <c r="AA341" s="968"/>
      <c r="AB341" s="961"/>
      <c r="AC341" s="961"/>
    </row>
    <row r="342" customFormat="false" ht="15.75" hidden="false" customHeight="true" outlineLevel="0" collapsed="false">
      <c r="A342" s="961"/>
      <c r="B342" s="961"/>
      <c r="C342" s="961"/>
      <c r="D342" s="961"/>
      <c r="E342" s="961"/>
      <c r="F342" s="961"/>
      <c r="G342" s="993"/>
      <c r="H342" s="961"/>
      <c r="I342" s="961"/>
      <c r="J342" s="961"/>
      <c r="K342" s="961"/>
      <c r="L342" s="962"/>
      <c r="M342" s="961"/>
      <c r="N342" s="961"/>
      <c r="O342" s="994"/>
      <c r="P342" s="961"/>
      <c r="Q342" s="961"/>
      <c r="R342" s="961"/>
      <c r="S342" s="961"/>
      <c r="T342" s="961"/>
      <c r="U342" s="961"/>
      <c r="V342" s="962"/>
      <c r="W342" s="968"/>
      <c r="X342" s="962"/>
      <c r="Y342" s="968"/>
      <c r="Z342" s="962"/>
      <c r="AA342" s="968"/>
      <c r="AB342" s="961"/>
      <c r="AC342" s="961"/>
    </row>
    <row r="343" customFormat="false" ht="15.75" hidden="false" customHeight="true" outlineLevel="0" collapsed="false">
      <c r="A343" s="961"/>
      <c r="B343" s="961"/>
      <c r="C343" s="961"/>
      <c r="D343" s="961"/>
      <c r="E343" s="961"/>
      <c r="F343" s="961"/>
      <c r="G343" s="993"/>
      <c r="H343" s="961"/>
      <c r="I343" s="961"/>
      <c r="J343" s="961"/>
      <c r="K343" s="961"/>
      <c r="L343" s="962"/>
      <c r="M343" s="961"/>
      <c r="N343" s="961"/>
      <c r="O343" s="994"/>
      <c r="P343" s="961"/>
      <c r="Q343" s="961"/>
      <c r="R343" s="961"/>
      <c r="S343" s="961"/>
      <c r="T343" s="961"/>
      <c r="U343" s="961"/>
      <c r="V343" s="962"/>
      <c r="W343" s="968"/>
      <c r="X343" s="962"/>
      <c r="Y343" s="968"/>
      <c r="Z343" s="962"/>
      <c r="AA343" s="968"/>
      <c r="AB343" s="961"/>
      <c r="AC343" s="961"/>
    </row>
    <row r="344" customFormat="false" ht="15.75" hidden="false" customHeight="true" outlineLevel="0" collapsed="false">
      <c r="A344" s="961"/>
      <c r="B344" s="961"/>
      <c r="C344" s="961"/>
      <c r="D344" s="961"/>
      <c r="E344" s="961"/>
      <c r="F344" s="961"/>
      <c r="G344" s="993"/>
      <c r="H344" s="961"/>
      <c r="I344" s="961"/>
      <c r="J344" s="961"/>
      <c r="K344" s="961"/>
      <c r="L344" s="962"/>
      <c r="M344" s="961"/>
      <c r="N344" s="961"/>
      <c r="O344" s="994"/>
      <c r="P344" s="961"/>
      <c r="Q344" s="961"/>
      <c r="R344" s="961"/>
      <c r="S344" s="961"/>
      <c r="T344" s="961"/>
      <c r="U344" s="961"/>
      <c r="V344" s="962"/>
      <c r="W344" s="968"/>
      <c r="X344" s="962"/>
      <c r="Y344" s="968"/>
      <c r="Z344" s="962"/>
      <c r="AA344" s="968"/>
      <c r="AB344" s="961"/>
      <c r="AC344" s="961"/>
    </row>
    <row r="345" customFormat="false" ht="15.75" hidden="false" customHeight="true" outlineLevel="0" collapsed="false">
      <c r="A345" s="961"/>
      <c r="B345" s="961"/>
      <c r="C345" s="961"/>
      <c r="D345" s="961"/>
      <c r="E345" s="961"/>
      <c r="F345" s="961"/>
      <c r="G345" s="993"/>
      <c r="H345" s="961"/>
      <c r="I345" s="961"/>
      <c r="J345" s="961"/>
      <c r="K345" s="961"/>
      <c r="L345" s="962"/>
      <c r="M345" s="961"/>
      <c r="N345" s="961"/>
      <c r="O345" s="994"/>
      <c r="P345" s="961"/>
      <c r="Q345" s="961"/>
      <c r="R345" s="961"/>
      <c r="S345" s="961"/>
      <c r="T345" s="961"/>
      <c r="U345" s="961"/>
      <c r="V345" s="962"/>
      <c r="W345" s="968"/>
      <c r="X345" s="962"/>
      <c r="Y345" s="968"/>
      <c r="Z345" s="962"/>
      <c r="AA345" s="968"/>
      <c r="AB345" s="961"/>
      <c r="AC345" s="961"/>
    </row>
    <row r="346" customFormat="false" ht="15.75" hidden="false" customHeight="true" outlineLevel="0" collapsed="false">
      <c r="A346" s="961"/>
      <c r="B346" s="961"/>
      <c r="C346" s="961"/>
      <c r="D346" s="961"/>
      <c r="E346" s="961"/>
      <c r="F346" s="961"/>
      <c r="G346" s="993"/>
      <c r="H346" s="961"/>
      <c r="I346" s="961"/>
      <c r="J346" s="961"/>
      <c r="K346" s="961"/>
      <c r="L346" s="962"/>
      <c r="M346" s="961"/>
      <c r="N346" s="961"/>
      <c r="O346" s="994"/>
      <c r="P346" s="961"/>
      <c r="Q346" s="961"/>
      <c r="R346" s="961"/>
      <c r="S346" s="961"/>
      <c r="T346" s="961"/>
      <c r="U346" s="961"/>
      <c r="V346" s="962"/>
      <c r="W346" s="968"/>
      <c r="X346" s="962"/>
      <c r="Y346" s="968"/>
      <c r="Z346" s="962"/>
      <c r="AA346" s="968"/>
      <c r="AB346" s="961"/>
      <c r="AC346" s="961"/>
    </row>
    <row r="347" customFormat="false" ht="15.75" hidden="false" customHeight="true" outlineLevel="0" collapsed="false">
      <c r="A347" s="961"/>
      <c r="B347" s="961"/>
      <c r="C347" s="961"/>
      <c r="D347" s="961"/>
      <c r="E347" s="961"/>
      <c r="F347" s="961"/>
      <c r="G347" s="993"/>
      <c r="H347" s="961"/>
      <c r="I347" s="961"/>
      <c r="J347" s="961"/>
      <c r="K347" s="961"/>
      <c r="L347" s="962"/>
      <c r="M347" s="961"/>
      <c r="N347" s="961"/>
      <c r="O347" s="994"/>
      <c r="P347" s="961"/>
      <c r="Q347" s="961"/>
      <c r="R347" s="961"/>
      <c r="S347" s="961"/>
      <c r="T347" s="961"/>
      <c r="U347" s="961"/>
      <c r="V347" s="962"/>
      <c r="W347" s="968"/>
      <c r="X347" s="962"/>
      <c r="Y347" s="968"/>
      <c r="Z347" s="962"/>
      <c r="AA347" s="968"/>
      <c r="AB347" s="961"/>
      <c r="AC347" s="961"/>
    </row>
    <row r="348" customFormat="false" ht="15.75" hidden="false" customHeight="true" outlineLevel="0" collapsed="false">
      <c r="A348" s="961"/>
      <c r="B348" s="961"/>
      <c r="C348" s="961"/>
      <c r="D348" s="961"/>
      <c r="E348" s="961"/>
      <c r="F348" s="961"/>
      <c r="G348" s="993"/>
      <c r="H348" s="961"/>
      <c r="I348" s="961"/>
      <c r="J348" s="961"/>
      <c r="K348" s="961"/>
      <c r="L348" s="962"/>
      <c r="M348" s="961"/>
      <c r="N348" s="961"/>
      <c r="O348" s="994"/>
      <c r="P348" s="961"/>
      <c r="Q348" s="961"/>
      <c r="R348" s="961"/>
      <c r="S348" s="961"/>
      <c r="T348" s="961"/>
      <c r="U348" s="961"/>
      <c r="V348" s="962"/>
      <c r="W348" s="968"/>
      <c r="X348" s="962"/>
      <c r="Y348" s="968"/>
      <c r="Z348" s="962"/>
      <c r="AA348" s="968"/>
      <c r="AB348" s="961"/>
      <c r="AC348" s="961"/>
    </row>
    <row r="349" customFormat="false" ht="15.75" hidden="false" customHeight="true" outlineLevel="0" collapsed="false">
      <c r="A349" s="961"/>
      <c r="B349" s="961"/>
      <c r="C349" s="961"/>
      <c r="D349" s="961"/>
      <c r="E349" s="961"/>
      <c r="F349" s="961"/>
      <c r="G349" s="993"/>
      <c r="H349" s="961"/>
      <c r="I349" s="961"/>
      <c r="J349" s="961"/>
      <c r="K349" s="961"/>
      <c r="L349" s="962"/>
      <c r="M349" s="961"/>
      <c r="N349" s="961"/>
      <c r="O349" s="994"/>
      <c r="P349" s="961"/>
      <c r="Q349" s="961"/>
      <c r="R349" s="961"/>
      <c r="S349" s="961"/>
      <c r="T349" s="961"/>
      <c r="U349" s="961"/>
      <c r="V349" s="962"/>
      <c r="W349" s="968"/>
      <c r="X349" s="962"/>
      <c r="Y349" s="968"/>
      <c r="Z349" s="962"/>
      <c r="AA349" s="968"/>
      <c r="AB349" s="961"/>
      <c r="AC349" s="961"/>
    </row>
    <row r="350" customFormat="false" ht="15.75" hidden="false" customHeight="true" outlineLevel="0" collapsed="false">
      <c r="A350" s="961"/>
      <c r="B350" s="961"/>
      <c r="C350" s="961"/>
      <c r="D350" s="961"/>
      <c r="E350" s="961"/>
      <c r="F350" s="961"/>
      <c r="G350" s="993"/>
      <c r="H350" s="961"/>
      <c r="I350" s="961"/>
      <c r="J350" s="961"/>
      <c r="K350" s="961"/>
      <c r="L350" s="962"/>
      <c r="M350" s="961"/>
      <c r="N350" s="961"/>
      <c r="O350" s="994"/>
      <c r="P350" s="961"/>
      <c r="Q350" s="961"/>
      <c r="R350" s="961"/>
      <c r="S350" s="961"/>
      <c r="T350" s="961"/>
      <c r="U350" s="961"/>
      <c r="V350" s="962"/>
      <c r="W350" s="968"/>
      <c r="X350" s="962"/>
      <c r="Y350" s="968"/>
      <c r="Z350" s="962"/>
      <c r="AA350" s="968"/>
      <c r="AB350" s="961"/>
      <c r="AC350" s="961"/>
    </row>
    <row r="351" customFormat="false" ht="15.75" hidden="false" customHeight="true" outlineLevel="0" collapsed="false">
      <c r="A351" s="961"/>
      <c r="B351" s="961"/>
      <c r="C351" s="961"/>
      <c r="D351" s="961"/>
      <c r="E351" s="961"/>
      <c r="F351" s="961"/>
      <c r="G351" s="993"/>
      <c r="H351" s="961"/>
      <c r="I351" s="961"/>
      <c r="J351" s="961"/>
      <c r="K351" s="961"/>
      <c r="L351" s="962"/>
      <c r="M351" s="961"/>
      <c r="N351" s="961"/>
      <c r="O351" s="994"/>
      <c r="P351" s="961"/>
      <c r="Q351" s="961"/>
      <c r="R351" s="961"/>
      <c r="S351" s="961"/>
      <c r="T351" s="961"/>
      <c r="U351" s="961"/>
      <c r="V351" s="962"/>
      <c r="W351" s="968"/>
      <c r="X351" s="962"/>
      <c r="Y351" s="968"/>
      <c r="Z351" s="962"/>
      <c r="AA351" s="968"/>
      <c r="AB351" s="961"/>
      <c r="AC351" s="961"/>
    </row>
    <row r="352" customFormat="false" ht="15.75" hidden="false" customHeight="true" outlineLevel="0" collapsed="false">
      <c r="A352" s="961"/>
      <c r="B352" s="961"/>
      <c r="C352" s="961"/>
      <c r="D352" s="961"/>
      <c r="E352" s="961"/>
      <c r="F352" s="961"/>
      <c r="G352" s="993"/>
      <c r="H352" s="961"/>
      <c r="I352" s="961"/>
      <c r="J352" s="961"/>
      <c r="K352" s="961"/>
      <c r="L352" s="962"/>
      <c r="M352" s="961"/>
      <c r="N352" s="961"/>
      <c r="O352" s="994"/>
      <c r="P352" s="961"/>
      <c r="Q352" s="961"/>
      <c r="R352" s="961"/>
      <c r="S352" s="961"/>
      <c r="T352" s="961"/>
      <c r="U352" s="961"/>
      <c r="V352" s="962"/>
      <c r="W352" s="968"/>
      <c r="X352" s="962"/>
      <c r="Y352" s="968"/>
      <c r="Z352" s="962"/>
      <c r="AA352" s="968"/>
      <c r="AB352" s="961"/>
      <c r="AC352" s="961"/>
    </row>
    <row r="353" customFormat="false" ht="15.75" hidden="false" customHeight="true" outlineLevel="0" collapsed="false">
      <c r="A353" s="961"/>
      <c r="B353" s="961"/>
      <c r="C353" s="961"/>
      <c r="D353" s="961"/>
      <c r="E353" s="961"/>
      <c r="F353" s="961"/>
      <c r="G353" s="993"/>
      <c r="H353" s="961"/>
      <c r="I353" s="961"/>
      <c r="J353" s="961"/>
      <c r="K353" s="961"/>
      <c r="L353" s="962"/>
      <c r="M353" s="961"/>
      <c r="N353" s="961"/>
      <c r="O353" s="994"/>
      <c r="P353" s="961"/>
      <c r="Q353" s="961"/>
      <c r="R353" s="961"/>
      <c r="S353" s="961"/>
      <c r="T353" s="961"/>
      <c r="U353" s="961"/>
      <c r="V353" s="962"/>
      <c r="W353" s="968"/>
      <c r="X353" s="962"/>
      <c r="Y353" s="968"/>
      <c r="Z353" s="962"/>
      <c r="AA353" s="968"/>
      <c r="AB353" s="961"/>
      <c r="AC353" s="961"/>
    </row>
    <row r="354" customFormat="false" ht="15.75" hidden="false" customHeight="true" outlineLevel="0" collapsed="false">
      <c r="A354" s="961"/>
      <c r="B354" s="961"/>
      <c r="C354" s="961"/>
      <c r="D354" s="961"/>
      <c r="E354" s="961"/>
      <c r="F354" s="961"/>
      <c r="G354" s="993"/>
      <c r="H354" s="961"/>
      <c r="I354" s="961"/>
      <c r="J354" s="961"/>
      <c r="K354" s="961"/>
      <c r="L354" s="962"/>
      <c r="M354" s="961"/>
      <c r="N354" s="961"/>
      <c r="O354" s="994"/>
      <c r="P354" s="961"/>
      <c r="Q354" s="961"/>
      <c r="R354" s="961"/>
      <c r="S354" s="961"/>
      <c r="T354" s="961"/>
      <c r="U354" s="961"/>
      <c r="V354" s="962"/>
      <c r="W354" s="968"/>
      <c r="X354" s="962"/>
      <c r="Y354" s="968"/>
      <c r="Z354" s="962"/>
      <c r="AA354" s="968"/>
      <c r="AB354" s="961"/>
      <c r="AC354" s="961"/>
    </row>
    <row r="355" customFormat="false" ht="15.75" hidden="false" customHeight="true" outlineLevel="0" collapsed="false">
      <c r="A355" s="961"/>
      <c r="B355" s="961"/>
      <c r="C355" s="961"/>
      <c r="D355" s="961"/>
      <c r="E355" s="961"/>
      <c r="F355" s="961"/>
      <c r="G355" s="993"/>
      <c r="H355" s="961"/>
      <c r="I355" s="961"/>
      <c r="J355" s="961"/>
      <c r="K355" s="961"/>
      <c r="L355" s="962"/>
      <c r="M355" s="961"/>
      <c r="N355" s="961"/>
      <c r="O355" s="994"/>
      <c r="P355" s="961"/>
      <c r="Q355" s="961"/>
      <c r="R355" s="961"/>
      <c r="S355" s="961"/>
      <c r="T355" s="961"/>
      <c r="U355" s="961"/>
      <c r="V355" s="962"/>
      <c r="W355" s="968"/>
      <c r="X355" s="962"/>
      <c r="Y355" s="968"/>
      <c r="Z355" s="962"/>
      <c r="AA355" s="968"/>
      <c r="AB355" s="961"/>
      <c r="AC355" s="961"/>
    </row>
    <row r="356" customFormat="false" ht="15.75" hidden="false" customHeight="true" outlineLevel="0" collapsed="false">
      <c r="A356" s="961"/>
      <c r="B356" s="961"/>
      <c r="C356" s="961"/>
      <c r="D356" s="961"/>
      <c r="E356" s="961"/>
      <c r="F356" s="961"/>
      <c r="G356" s="993"/>
      <c r="H356" s="961"/>
      <c r="I356" s="961"/>
      <c r="J356" s="961"/>
      <c r="K356" s="961"/>
      <c r="L356" s="962"/>
      <c r="M356" s="961"/>
      <c r="N356" s="961"/>
      <c r="O356" s="994"/>
      <c r="P356" s="961"/>
      <c r="Q356" s="961"/>
      <c r="R356" s="961"/>
      <c r="S356" s="961"/>
      <c r="T356" s="961"/>
      <c r="U356" s="961"/>
      <c r="V356" s="962"/>
      <c r="W356" s="968"/>
      <c r="X356" s="962"/>
      <c r="Y356" s="968"/>
      <c r="Z356" s="962"/>
      <c r="AA356" s="968"/>
      <c r="AB356" s="961"/>
      <c r="AC356" s="961"/>
    </row>
    <row r="357" customFormat="false" ht="15.75" hidden="false" customHeight="true" outlineLevel="0" collapsed="false">
      <c r="A357" s="961"/>
      <c r="B357" s="961"/>
      <c r="C357" s="961"/>
      <c r="D357" s="961"/>
      <c r="E357" s="961"/>
      <c r="F357" s="961"/>
      <c r="G357" s="993"/>
      <c r="H357" s="961"/>
      <c r="I357" s="961"/>
      <c r="J357" s="961"/>
      <c r="K357" s="961"/>
      <c r="L357" s="962"/>
      <c r="M357" s="961"/>
      <c r="N357" s="961"/>
      <c r="O357" s="994"/>
      <c r="P357" s="961"/>
      <c r="Q357" s="961"/>
      <c r="R357" s="961"/>
      <c r="S357" s="961"/>
      <c r="T357" s="961"/>
      <c r="U357" s="961"/>
      <c r="V357" s="962"/>
      <c r="W357" s="968"/>
      <c r="X357" s="962"/>
      <c r="Y357" s="968"/>
      <c r="Z357" s="962"/>
      <c r="AA357" s="968"/>
      <c r="AB357" s="961"/>
      <c r="AC357" s="961"/>
    </row>
    <row r="358" customFormat="false" ht="15.75" hidden="false" customHeight="true" outlineLevel="0" collapsed="false">
      <c r="A358" s="961"/>
      <c r="B358" s="961"/>
      <c r="C358" s="961"/>
      <c r="D358" s="961"/>
      <c r="E358" s="961"/>
      <c r="F358" s="961"/>
      <c r="G358" s="993"/>
      <c r="H358" s="961"/>
      <c r="I358" s="961"/>
      <c r="J358" s="961"/>
      <c r="K358" s="961"/>
      <c r="L358" s="962"/>
      <c r="M358" s="961"/>
      <c r="N358" s="961"/>
      <c r="O358" s="994"/>
      <c r="P358" s="961"/>
      <c r="Q358" s="961"/>
      <c r="R358" s="961"/>
      <c r="S358" s="961"/>
      <c r="T358" s="961"/>
      <c r="U358" s="961"/>
      <c r="V358" s="962"/>
      <c r="W358" s="968"/>
      <c r="X358" s="962"/>
      <c r="Y358" s="968"/>
      <c r="Z358" s="962"/>
      <c r="AA358" s="968"/>
      <c r="AB358" s="961"/>
      <c r="AC358" s="961"/>
    </row>
    <row r="359" customFormat="false" ht="15.75" hidden="false" customHeight="true" outlineLevel="0" collapsed="false">
      <c r="A359" s="961"/>
      <c r="B359" s="961"/>
      <c r="C359" s="961"/>
      <c r="D359" s="961"/>
      <c r="E359" s="961"/>
      <c r="F359" s="961"/>
      <c r="G359" s="993"/>
      <c r="H359" s="961"/>
      <c r="I359" s="961"/>
      <c r="J359" s="961"/>
      <c r="K359" s="961"/>
      <c r="L359" s="962"/>
      <c r="M359" s="961"/>
      <c r="N359" s="961"/>
      <c r="O359" s="994"/>
      <c r="P359" s="961"/>
      <c r="Q359" s="961"/>
      <c r="R359" s="961"/>
      <c r="S359" s="961"/>
      <c r="T359" s="961"/>
      <c r="U359" s="961"/>
      <c r="V359" s="962"/>
      <c r="W359" s="968"/>
      <c r="X359" s="962"/>
      <c r="Y359" s="968"/>
      <c r="Z359" s="962"/>
      <c r="AA359" s="968"/>
      <c r="AB359" s="961"/>
      <c r="AC359" s="961"/>
    </row>
    <row r="360" customFormat="false" ht="15.75" hidden="false" customHeight="true" outlineLevel="0" collapsed="false">
      <c r="A360" s="961"/>
      <c r="B360" s="961"/>
      <c r="C360" s="961"/>
      <c r="D360" s="961"/>
      <c r="E360" s="961"/>
      <c r="F360" s="961"/>
      <c r="G360" s="993"/>
      <c r="H360" s="961"/>
      <c r="I360" s="961"/>
      <c r="J360" s="961"/>
      <c r="K360" s="961"/>
      <c r="L360" s="962"/>
      <c r="M360" s="961"/>
      <c r="N360" s="961"/>
      <c r="O360" s="994"/>
      <c r="P360" s="961"/>
      <c r="Q360" s="961"/>
      <c r="R360" s="961"/>
      <c r="S360" s="961"/>
      <c r="T360" s="961"/>
      <c r="U360" s="961"/>
      <c r="V360" s="962"/>
      <c r="W360" s="968"/>
      <c r="X360" s="962"/>
      <c r="Y360" s="968"/>
      <c r="Z360" s="962"/>
      <c r="AA360" s="968"/>
      <c r="AB360" s="961"/>
      <c r="AC360" s="961"/>
    </row>
    <row r="361" customFormat="false" ht="15.75" hidden="false" customHeight="true" outlineLevel="0" collapsed="false">
      <c r="A361" s="961"/>
      <c r="B361" s="961"/>
      <c r="C361" s="961"/>
      <c r="D361" s="961"/>
      <c r="E361" s="961"/>
      <c r="F361" s="961"/>
      <c r="G361" s="993"/>
      <c r="H361" s="961"/>
      <c r="I361" s="961"/>
      <c r="J361" s="961"/>
      <c r="K361" s="961"/>
      <c r="L361" s="962"/>
      <c r="M361" s="961"/>
      <c r="N361" s="961"/>
      <c r="O361" s="994"/>
      <c r="P361" s="961"/>
      <c r="Q361" s="961"/>
      <c r="R361" s="961"/>
      <c r="S361" s="961"/>
      <c r="T361" s="961"/>
      <c r="U361" s="961"/>
      <c r="V361" s="962"/>
      <c r="W361" s="968"/>
      <c r="X361" s="962"/>
      <c r="Y361" s="968"/>
      <c r="Z361" s="962"/>
      <c r="AA361" s="968"/>
      <c r="AB361" s="961"/>
      <c r="AC361" s="961"/>
    </row>
    <row r="362" customFormat="false" ht="15.75" hidden="false" customHeight="true" outlineLevel="0" collapsed="false">
      <c r="A362" s="961"/>
      <c r="B362" s="961"/>
      <c r="C362" s="961"/>
      <c r="D362" s="961"/>
      <c r="E362" s="961"/>
      <c r="F362" s="961"/>
      <c r="G362" s="993"/>
      <c r="H362" s="961"/>
      <c r="I362" s="961"/>
      <c r="J362" s="961"/>
      <c r="K362" s="961"/>
      <c r="L362" s="962"/>
      <c r="M362" s="961"/>
      <c r="N362" s="961"/>
      <c r="O362" s="994"/>
      <c r="P362" s="961"/>
      <c r="Q362" s="961"/>
      <c r="R362" s="961"/>
      <c r="S362" s="961"/>
      <c r="T362" s="961"/>
      <c r="U362" s="961"/>
      <c r="V362" s="962"/>
      <c r="W362" s="968"/>
      <c r="X362" s="962"/>
      <c r="Y362" s="968"/>
      <c r="Z362" s="962"/>
      <c r="AA362" s="968"/>
      <c r="AB362" s="961"/>
      <c r="AC362" s="961"/>
    </row>
    <row r="363" customFormat="false" ht="15.75" hidden="false" customHeight="true" outlineLevel="0" collapsed="false">
      <c r="A363" s="961"/>
      <c r="B363" s="961"/>
      <c r="C363" s="961"/>
      <c r="D363" s="961"/>
      <c r="E363" s="961"/>
      <c r="F363" s="961"/>
      <c r="G363" s="993"/>
      <c r="H363" s="961"/>
      <c r="I363" s="961"/>
      <c r="J363" s="961"/>
      <c r="K363" s="961"/>
      <c r="L363" s="962"/>
      <c r="M363" s="961"/>
      <c r="N363" s="961"/>
      <c r="O363" s="994"/>
      <c r="P363" s="961"/>
      <c r="Q363" s="961"/>
      <c r="R363" s="961"/>
      <c r="S363" s="961"/>
      <c r="T363" s="961"/>
      <c r="U363" s="961"/>
      <c r="V363" s="962"/>
      <c r="W363" s="968"/>
      <c r="X363" s="962"/>
      <c r="Y363" s="968"/>
      <c r="Z363" s="962"/>
      <c r="AA363" s="968"/>
      <c r="AB363" s="961"/>
      <c r="AC363" s="961"/>
    </row>
    <row r="364" customFormat="false" ht="15.75" hidden="false" customHeight="true" outlineLevel="0" collapsed="false">
      <c r="A364" s="961"/>
      <c r="B364" s="961"/>
      <c r="C364" s="961"/>
      <c r="D364" s="961"/>
      <c r="E364" s="961"/>
      <c r="F364" s="961"/>
      <c r="G364" s="993"/>
      <c r="H364" s="961"/>
      <c r="I364" s="961"/>
      <c r="J364" s="961"/>
      <c r="K364" s="961"/>
      <c r="L364" s="962"/>
      <c r="M364" s="961"/>
      <c r="N364" s="961"/>
      <c r="O364" s="994"/>
      <c r="P364" s="961"/>
      <c r="Q364" s="961"/>
      <c r="R364" s="961"/>
      <c r="S364" s="961"/>
      <c r="T364" s="961"/>
      <c r="U364" s="961"/>
      <c r="V364" s="962"/>
      <c r="W364" s="968"/>
      <c r="X364" s="962"/>
      <c r="Y364" s="968"/>
      <c r="Z364" s="962"/>
      <c r="AA364" s="968"/>
      <c r="AB364" s="961"/>
      <c r="AC364" s="961"/>
    </row>
    <row r="365" customFormat="false" ht="15.75" hidden="false" customHeight="true" outlineLevel="0" collapsed="false">
      <c r="A365" s="961"/>
      <c r="B365" s="961"/>
      <c r="C365" s="961"/>
      <c r="D365" s="961"/>
      <c r="E365" s="961"/>
      <c r="F365" s="961"/>
      <c r="G365" s="993"/>
      <c r="H365" s="961"/>
      <c r="I365" s="961"/>
      <c r="J365" s="961"/>
      <c r="K365" s="961"/>
      <c r="L365" s="962"/>
      <c r="M365" s="961"/>
      <c r="N365" s="961"/>
      <c r="O365" s="994"/>
      <c r="P365" s="961"/>
      <c r="Q365" s="961"/>
      <c r="R365" s="961"/>
      <c r="S365" s="961"/>
      <c r="T365" s="961"/>
      <c r="U365" s="961"/>
      <c r="V365" s="962"/>
      <c r="W365" s="968"/>
      <c r="X365" s="962"/>
      <c r="Y365" s="968"/>
      <c r="Z365" s="962"/>
      <c r="AA365" s="968"/>
      <c r="AB365" s="961"/>
      <c r="AC365" s="961"/>
    </row>
    <row r="366" customFormat="false" ht="15.75" hidden="false" customHeight="true" outlineLevel="0" collapsed="false">
      <c r="A366" s="961"/>
      <c r="B366" s="961"/>
      <c r="C366" s="961"/>
      <c r="D366" s="961"/>
      <c r="E366" s="961"/>
      <c r="F366" s="961"/>
      <c r="G366" s="993"/>
      <c r="H366" s="961"/>
      <c r="I366" s="961"/>
      <c r="J366" s="961"/>
      <c r="K366" s="961"/>
      <c r="L366" s="962"/>
      <c r="M366" s="961"/>
      <c r="N366" s="961"/>
      <c r="O366" s="994"/>
      <c r="P366" s="961"/>
      <c r="Q366" s="961"/>
      <c r="R366" s="961"/>
      <c r="S366" s="961"/>
      <c r="T366" s="961"/>
      <c r="U366" s="961"/>
      <c r="V366" s="962"/>
      <c r="W366" s="968"/>
      <c r="X366" s="962"/>
      <c r="Y366" s="968"/>
      <c r="Z366" s="962"/>
      <c r="AA366" s="968"/>
      <c r="AB366" s="961"/>
      <c r="AC366" s="961"/>
    </row>
    <row r="367" customFormat="false" ht="15.75" hidden="false" customHeight="true" outlineLevel="0" collapsed="false">
      <c r="A367" s="961"/>
      <c r="B367" s="961"/>
      <c r="C367" s="961"/>
      <c r="D367" s="961"/>
      <c r="E367" s="961"/>
      <c r="F367" s="961"/>
      <c r="G367" s="993"/>
      <c r="H367" s="961"/>
      <c r="I367" s="961"/>
      <c r="J367" s="961"/>
      <c r="K367" s="961"/>
      <c r="L367" s="962"/>
      <c r="M367" s="961"/>
      <c r="N367" s="961"/>
      <c r="O367" s="994"/>
      <c r="P367" s="961"/>
      <c r="Q367" s="961"/>
      <c r="R367" s="961"/>
      <c r="S367" s="961"/>
      <c r="T367" s="961"/>
      <c r="U367" s="961"/>
      <c r="V367" s="962"/>
      <c r="W367" s="968"/>
      <c r="X367" s="962"/>
      <c r="Y367" s="968"/>
      <c r="Z367" s="962"/>
      <c r="AA367" s="968"/>
      <c r="AB367" s="961"/>
      <c r="AC367" s="961"/>
    </row>
    <row r="368" customFormat="false" ht="15.75" hidden="false" customHeight="true" outlineLevel="0" collapsed="false">
      <c r="A368" s="961"/>
      <c r="B368" s="961"/>
      <c r="C368" s="961"/>
      <c r="D368" s="961"/>
      <c r="E368" s="961"/>
      <c r="F368" s="961"/>
      <c r="G368" s="993"/>
      <c r="H368" s="961"/>
      <c r="I368" s="961"/>
      <c r="J368" s="961"/>
      <c r="K368" s="961"/>
      <c r="L368" s="962"/>
      <c r="M368" s="961"/>
      <c r="N368" s="961"/>
      <c r="O368" s="994"/>
      <c r="P368" s="961"/>
      <c r="Q368" s="961"/>
      <c r="R368" s="961"/>
      <c r="S368" s="961"/>
      <c r="T368" s="961"/>
      <c r="U368" s="961"/>
      <c r="V368" s="962"/>
      <c r="W368" s="968"/>
      <c r="X368" s="962"/>
      <c r="Y368" s="968"/>
      <c r="Z368" s="962"/>
      <c r="AA368" s="968"/>
      <c r="AB368" s="961"/>
      <c r="AC368" s="961"/>
    </row>
    <row r="369" customFormat="false" ht="15.75" hidden="false" customHeight="true" outlineLevel="0" collapsed="false">
      <c r="A369" s="961"/>
      <c r="B369" s="961"/>
      <c r="C369" s="961"/>
      <c r="D369" s="961"/>
      <c r="E369" s="961"/>
      <c r="F369" s="961"/>
      <c r="G369" s="993"/>
      <c r="H369" s="961"/>
      <c r="I369" s="961"/>
      <c r="J369" s="961"/>
      <c r="K369" s="961"/>
      <c r="L369" s="962"/>
      <c r="M369" s="961"/>
      <c r="N369" s="961"/>
      <c r="O369" s="994"/>
      <c r="P369" s="961"/>
      <c r="Q369" s="961"/>
      <c r="R369" s="961"/>
      <c r="S369" s="961"/>
      <c r="T369" s="961"/>
      <c r="U369" s="961"/>
      <c r="V369" s="962"/>
      <c r="W369" s="968"/>
      <c r="X369" s="962"/>
      <c r="Y369" s="968"/>
      <c r="Z369" s="962"/>
      <c r="AA369" s="968"/>
      <c r="AB369" s="961"/>
      <c r="AC369" s="961"/>
    </row>
    <row r="370" customFormat="false" ht="15.75" hidden="false" customHeight="true" outlineLevel="0" collapsed="false">
      <c r="A370" s="961"/>
      <c r="B370" s="961"/>
      <c r="C370" s="961"/>
      <c r="D370" s="961"/>
      <c r="E370" s="961"/>
      <c r="F370" s="961"/>
      <c r="G370" s="993"/>
      <c r="H370" s="961"/>
      <c r="I370" s="961"/>
      <c r="J370" s="961"/>
      <c r="K370" s="961"/>
      <c r="L370" s="962"/>
      <c r="M370" s="961"/>
      <c r="N370" s="961"/>
      <c r="O370" s="994"/>
      <c r="P370" s="961"/>
      <c r="Q370" s="961"/>
      <c r="R370" s="961"/>
      <c r="S370" s="961"/>
      <c r="T370" s="961"/>
      <c r="U370" s="961"/>
      <c r="V370" s="962"/>
      <c r="W370" s="968"/>
      <c r="X370" s="962"/>
      <c r="Y370" s="968"/>
      <c r="Z370" s="962"/>
      <c r="AA370" s="968"/>
      <c r="AB370" s="961"/>
      <c r="AC370" s="961"/>
    </row>
    <row r="371" customFormat="false" ht="15.75" hidden="false" customHeight="true" outlineLevel="0" collapsed="false">
      <c r="A371" s="961"/>
      <c r="B371" s="961"/>
      <c r="C371" s="961"/>
      <c r="D371" s="961"/>
      <c r="E371" s="961"/>
      <c r="F371" s="961"/>
      <c r="G371" s="993"/>
      <c r="H371" s="961"/>
      <c r="I371" s="961"/>
      <c r="J371" s="961"/>
      <c r="K371" s="961"/>
      <c r="L371" s="962"/>
      <c r="M371" s="961"/>
      <c r="N371" s="961"/>
      <c r="O371" s="994"/>
      <c r="P371" s="961"/>
      <c r="Q371" s="961"/>
      <c r="R371" s="961"/>
      <c r="S371" s="961"/>
      <c r="T371" s="961"/>
      <c r="U371" s="961"/>
      <c r="V371" s="962"/>
      <c r="W371" s="968"/>
      <c r="X371" s="962"/>
      <c r="Y371" s="968"/>
      <c r="Z371" s="962"/>
      <c r="AA371" s="968"/>
      <c r="AB371" s="961"/>
      <c r="AC371" s="961"/>
    </row>
    <row r="372" customFormat="false" ht="15.75" hidden="false" customHeight="true" outlineLevel="0" collapsed="false">
      <c r="A372" s="961"/>
      <c r="B372" s="961"/>
      <c r="C372" s="961"/>
      <c r="D372" s="961"/>
      <c r="E372" s="961"/>
      <c r="F372" s="961"/>
      <c r="G372" s="993"/>
      <c r="H372" s="961"/>
      <c r="I372" s="961"/>
      <c r="J372" s="961"/>
      <c r="K372" s="961"/>
      <c r="L372" s="962"/>
      <c r="M372" s="961"/>
      <c r="N372" s="961"/>
      <c r="O372" s="994"/>
      <c r="P372" s="961"/>
      <c r="Q372" s="961"/>
      <c r="R372" s="961"/>
      <c r="S372" s="961"/>
      <c r="T372" s="961"/>
      <c r="U372" s="961"/>
      <c r="V372" s="962"/>
      <c r="W372" s="968"/>
      <c r="X372" s="962"/>
      <c r="Y372" s="968"/>
      <c r="Z372" s="962"/>
      <c r="AA372" s="968"/>
      <c r="AB372" s="961"/>
      <c r="AC372" s="961"/>
    </row>
    <row r="373" customFormat="false" ht="15.75" hidden="false" customHeight="true" outlineLevel="0" collapsed="false">
      <c r="A373" s="961"/>
      <c r="B373" s="961"/>
      <c r="C373" s="961"/>
      <c r="D373" s="961"/>
      <c r="E373" s="961"/>
      <c r="F373" s="961"/>
      <c r="G373" s="993"/>
      <c r="H373" s="961"/>
      <c r="I373" s="961"/>
      <c r="J373" s="961"/>
      <c r="K373" s="961"/>
      <c r="L373" s="962"/>
      <c r="M373" s="961"/>
      <c r="N373" s="961"/>
      <c r="O373" s="994"/>
      <c r="P373" s="961"/>
      <c r="Q373" s="961"/>
      <c r="R373" s="961"/>
      <c r="S373" s="961"/>
      <c r="T373" s="961"/>
      <c r="U373" s="961"/>
      <c r="V373" s="962"/>
      <c r="W373" s="968"/>
      <c r="X373" s="962"/>
      <c r="Y373" s="968"/>
      <c r="Z373" s="962"/>
      <c r="AA373" s="968"/>
      <c r="AB373" s="961"/>
      <c r="AC373" s="961"/>
    </row>
    <row r="374" customFormat="false" ht="15.75" hidden="false" customHeight="true" outlineLevel="0" collapsed="false">
      <c r="A374" s="961"/>
      <c r="B374" s="961"/>
      <c r="C374" s="961"/>
      <c r="D374" s="961"/>
      <c r="E374" s="961"/>
      <c r="F374" s="961"/>
      <c r="G374" s="993"/>
      <c r="H374" s="961"/>
      <c r="I374" s="961"/>
      <c r="J374" s="961"/>
      <c r="K374" s="961"/>
      <c r="L374" s="962"/>
      <c r="M374" s="961"/>
      <c r="N374" s="961"/>
      <c r="O374" s="994"/>
      <c r="P374" s="961"/>
      <c r="Q374" s="961"/>
      <c r="R374" s="961"/>
      <c r="S374" s="961"/>
      <c r="T374" s="961"/>
      <c r="U374" s="961"/>
      <c r="V374" s="962"/>
      <c r="W374" s="968"/>
      <c r="X374" s="962"/>
      <c r="Y374" s="968"/>
      <c r="Z374" s="962"/>
      <c r="AA374" s="968"/>
      <c r="AB374" s="961"/>
      <c r="AC374" s="961"/>
    </row>
    <row r="375" customFormat="false" ht="15.75" hidden="false" customHeight="true" outlineLevel="0" collapsed="false">
      <c r="A375" s="961"/>
      <c r="B375" s="961"/>
      <c r="C375" s="961"/>
      <c r="D375" s="961"/>
      <c r="E375" s="961"/>
      <c r="F375" s="961"/>
      <c r="G375" s="993"/>
      <c r="H375" s="961"/>
      <c r="I375" s="961"/>
      <c r="J375" s="961"/>
      <c r="K375" s="961"/>
      <c r="L375" s="962"/>
      <c r="M375" s="961"/>
      <c r="N375" s="961"/>
      <c r="O375" s="994"/>
      <c r="P375" s="961"/>
      <c r="Q375" s="961"/>
      <c r="R375" s="961"/>
      <c r="S375" s="961"/>
      <c r="T375" s="961"/>
      <c r="U375" s="961"/>
      <c r="V375" s="962"/>
      <c r="W375" s="968"/>
      <c r="X375" s="962"/>
      <c r="Y375" s="968"/>
      <c r="Z375" s="962"/>
      <c r="AA375" s="968"/>
      <c r="AB375" s="961"/>
      <c r="AC375" s="961"/>
    </row>
    <row r="376" customFormat="false" ht="15.75" hidden="false" customHeight="true" outlineLevel="0" collapsed="false">
      <c r="A376" s="961"/>
      <c r="B376" s="961"/>
      <c r="C376" s="961"/>
      <c r="D376" s="961"/>
      <c r="E376" s="961"/>
      <c r="F376" s="961"/>
      <c r="G376" s="993"/>
      <c r="H376" s="961"/>
      <c r="I376" s="961"/>
      <c r="J376" s="961"/>
      <c r="K376" s="961"/>
      <c r="L376" s="962"/>
      <c r="M376" s="961"/>
      <c r="N376" s="961"/>
      <c r="O376" s="994"/>
      <c r="P376" s="961"/>
      <c r="Q376" s="961"/>
      <c r="R376" s="961"/>
      <c r="S376" s="961"/>
      <c r="T376" s="961"/>
      <c r="U376" s="961"/>
      <c r="V376" s="962"/>
      <c r="W376" s="968"/>
      <c r="X376" s="962"/>
      <c r="Y376" s="968"/>
      <c r="Z376" s="962"/>
      <c r="AA376" s="968"/>
      <c r="AB376" s="961"/>
      <c r="AC376" s="961"/>
    </row>
    <row r="377" customFormat="false" ht="15.75" hidden="false" customHeight="true" outlineLevel="0" collapsed="false">
      <c r="A377" s="961"/>
      <c r="B377" s="961"/>
      <c r="C377" s="961"/>
      <c r="D377" s="961"/>
      <c r="E377" s="961"/>
      <c r="F377" s="961"/>
      <c r="G377" s="993"/>
      <c r="H377" s="961"/>
      <c r="I377" s="961"/>
      <c r="J377" s="961"/>
      <c r="K377" s="961"/>
      <c r="L377" s="962"/>
      <c r="M377" s="961"/>
      <c r="N377" s="961"/>
      <c r="O377" s="994"/>
      <c r="P377" s="961"/>
      <c r="Q377" s="961"/>
      <c r="R377" s="961"/>
      <c r="S377" s="961"/>
      <c r="T377" s="961"/>
      <c r="U377" s="961"/>
      <c r="V377" s="962"/>
      <c r="W377" s="968"/>
      <c r="X377" s="962"/>
      <c r="Y377" s="968"/>
      <c r="Z377" s="962"/>
      <c r="AA377" s="968"/>
      <c r="AB377" s="961"/>
      <c r="AC377" s="961"/>
    </row>
    <row r="378" customFormat="false" ht="15.75" hidden="false" customHeight="true" outlineLevel="0" collapsed="false">
      <c r="A378" s="961"/>
      <c r="B378" s="961"/>
      <c r="C378" s="961"/>
      <c r="D378" s="961"/>
      <c r="E378" s="961"/>
      <c r="F378" s="961"/>
      <c r="G378" s="993"/>
      <c r="H378" s="961"/>
      <c r="I378" s="961"/>
      <c r="J378" s="961"/>
      <c r="K378" s="961"/>
      <c r="L378" s="962"/>
      <c r="M378" s="961"/>
      <c r="N378" s="961"/>
      <c r="O378" s="994"/>
      <c r="P378" s="961"/>
      <c r="Q378" s="961"/>
      <c r="R378" s="961"/>
      <c r="S378" s="961"/>
      <c r="T378" s="961"/>
      <c r="U378" s="961"/>
      <c r="V378" s="962"/>
      <c r="W378" s="968"/>
      <c r="X378" s="962"/>
      <c r="Y378" s="968"/>
      <c r="Z378" s="962"/>
      <c r="AA378" s="968"/>
      <c r="AB378" s="961"/>
      <c r="AC378" s="961"/>
    </row>
    <row r="379" customFormat="false" ht="15.75" hidden="false" customHeight="true" outlineLevel="0" collapsed="false">
      <c r="A379" s="961"/>
      <c r="B379" s="961"/>
      <c r="C379" s="961"/>
      <c r="D379" s="961"/>
      <c r="E379" s="961"/>
      <c r="F379" s="961"/>
      <c r="G379" s="993"/>
      <c r="H379" s="961"/>
      <c r="I379" s="961"/>
      <c r="J379" s="961"/>
      <c r="K379" s="961"/>
      <c r="L379" s="962"/>
      <c r="M379" s="961"/>
      <c r="N379" s="961"/>
      <c r="O379" s="994"/>
      <c r="P379" s="961"/>
      <c r="Q379" s="961"/>
      <c r="R379" s="961"/>
      <c r="S379" s="961"/>
      <c r="T379" s="961"/>
      <c r="U379" s="961"/>
      <c r="V379" s="962"/>
      <c r="W379" s="968"/>
      <c r="X379" s="962"/>
      <c r="Y379" s="968"/>
      <c r="Z379" s="962"/>
      <c r="AA379" s="968"/>
      <c r="AB379" s="961"/>
      <c r="AC379" s="961"/>
    </row>
    <row r="380" customFormat="false" ht="15.75" hidden="false" customHeight="true" outlineLevel="0" collapsed="false">
      <c r="A380" s="961"/>
      <c r="B380" s="961"/>
      <c r="C380" s="961"/>
      <c r="D380" s="961"/>
      <c r="E380" s="961"/>
      <c r="F380" s="961"/>
      <c r="G380" s="993"/>
      <c r="H380" s="961"/>
      <c r="I380" s="961"/>
      <c r="J380" s="961"/>
      <c r="K380" s="961"/>
      <c r="L380" s="962"/>
      <c r="M380" s="961"/>
      <c r="N380" s="961"/>
      <c r="O380" s="994"/>
      <c r="P380" s="961"/>
      <c r="Q380" s="961"/>
      <c r="R380" s="961"/>
      <c r="S380" s="961"/>
      <c r="T380" s="961"/>
      <c r="U380" s="961"/>
      <c r="V380" s="962"/>
      <c r="W380" s="968"/>
      <c r="X380" s="962"/>
      <c r="Y380" s="968"/>
      <c r="Z380" s="962"/>
      <c r="AA380" s="968"/>
      <c r="AB380" s="961"/>
      <c r="AC380" s="961"/>
    </row>
    <row r="381" customFormat="false" ht="15.75" hidden="false" customHeight="true" outlineLevel="0" collapsed="false">
      <c r="A381" s="961"/>
      <c r="B381" s="961"/>
      <c r="C381" s="961"/>
      <c r="D381" s="961"/>
      <c r="E381" s="961"/>
      <c r="F381" s="961"/>
      <c r="G381" s="993"/>
      <c r="H381" s="961"/>
      <c r="I381" s="961"/>
      <c r="J381" s="961"/>
      <c r="K381" s="961"/>
      <c r="L381" s="962"/>
      <c r="M381" s="961"/>
      <c r="N381" s="961"/>
      <c r="O381" s="994"/>
      <c r="P381" s="961"/>
      <c r="Q381" s="961"/>
      <c r="R381" s="961"/>
      <c r="S381" s="961"/>
      <c r="T381" s="961"/>
      <c r="U381" s="961"/>
      <c r="V381" s="962"/>
      <c r="W381" s="968"/>
      <c r="X381" s="962"/>
      <c r="Y381" s="968"/>
      <c r="Z381" s="962"/>
      <c r="AA381" s="968"/>
      <c r="AB381" s="961"/>
      <c r="AC381" s="961"/>
    </row>
    <row r="382" customFormat="false" ht="15.75" hidden="false" customHeight="true" outlineLevel="0" collapsed="false">
      <c r="A382" s="961"/>
      <c r="B382" s="961"/>
      <c r="C382" s="961"/>
      <c r="D382" s="961"/>
      <c r="E382" s="961"/>
      <c r="F382" s="961"/>
      <c r="G382" s="993"/>
      <c r="H382" s="961"/>
      <c r="I382" s="961"/>
      <c r="J382" s="961"/>
      <c r="K382" s="961"/>
      <c r="L382" s="962"/>
      <c r="M382" s="961"/>
      <c r="N382" s="961"/>
      <c r="O382" s="994"/>
      <c r="P382" s="961"/>
      <c r="Q382" s="961"/>
      <c r="R382" s="961"/>
      <c r="S382" s="961"/>
      <c r="T382" s="961"/>
      <c r="U382" s="961"/>
      <c r="V382" s="962"/>
      <c r="W382" s="968"/>
      <c r="X382" s="962"/>
      <c r="Y382" s="968"/>
      <c r="Z382" s="962"/>
      <c r="AA382" s="968"/>
      <c r="AB382" s="961"/>
      <c r="AC382" s="961"/>
    </row>
    <row r="383" customFormat="false" ht="15.75" hidden="false" customHeight="true" outlineLevel="0" collapsed="false">
      <c r="A383" s="961"/>
      <c r="B383" s="961"/>
      <c r="C383" s="961"/>
      <c r="D383" s="961"/>
      <c r="E383" s="961"/>
      <c r="F383" s="961"/>
      <c r="G383" s="993"/>
      <c r="H383" s="961"/>
      <c r="I383" s="961"/>
      <c r="J383" s="961"/>
      <c r="K383" s="961"/>
      <c r="L383" s="962"/>
      <c r="M383" s="961"/>
      <c r="N383" s="961"/>
      <c r="O383" s="994"/>
      <c r="P383" s="961"/>
      <c r="Q383" s="961"/>
      <c r="R383" s="961"/>
      <c r="S383" s="961"/>
      <c r="T383" s="961"/>
      <c r="U383" s="961"/>
      <c r="V383" s="962"/>
      <c r="W383" s="968"/>
      <c r="X383" s="962"/>
      <c r="Y383" s="968"/>
      <c r="Z383" s="962"/>
      <c r="AA383" s="968"/>
      <c r="AB383" s="961"/>
      <c r="AC383" s="961"/>
    </row>
    <row r="384" customFormat="false" ht="15.75" hidden="false" customHeight="true" outlineLevel="0" collapsed="false">
      <c r="A384" s="961"/>
      <c r="B384" s="961"/>
      <c r="C384" s="961"/>
      <c r="D384" s="961"/>
      <c r="E384" s="961"/>
      <c r="F384" s="961"/>
      <c r="G384" s="993"/>
      <c r="H384" s="961"/>
      <c r="I384" s="961"/>
      <c r="J384" s="961"/>
      <c r="K384" s="961"/>
      <c r="L384" s="962"/>
      <c r="M384" s="961"/>
      <c r="N384" s="961"/>
      <c r="O384" s="994"/>
      <c r="P384" s="961"/>
      <c r="Q384" s="961"/>
      <c r="R384" s="961"/>
      <c r="S384" s="961"/>
      <c r="T384" s="961"/>
      <c r="U384" s="961"/>
      <c r="V384" s="962"/>
      <c r="W384" s="968"/>
      <c r="X384" s="962"/>
      <c r="Y384" s="968"/>
      <c r="Z384" s="962"/>
      <c r="AA384" s="968"/>
      <c r="AB384" s="961"/>
      <c r="AC384" s="961"/>
    </row>
    <row r="385" customFormat="false" ht="15.75" hidden="false" customHeight="true" outlineLevel="0" collapsed="false">
      <c r="A385" s="961"/>
      <c r="B385" s="961"/>
      <c r="C385" s="961"/>
      <c r="D385" s="961"/>
      <c r="E385" s="961"/>
      <c r="F385" s="961"/>
      <c r="G385" s="993"/>
      <c r="H385" s="961"/>
      <c r="I385" s="961"/>
      <c r="J385" s="961"/>
      <c r="K385" s="961"/>
      <c r="L385" s="962"/>
      <c r="M385" s="961"/>
      <c r="N385" s="961"/>
      <c r="O385" s="994"/>
      <c r="P385" s="961"/>
      <c r="Q385" s="961"/>
      <c r="R385" s="961"/>
      <c r="S385" s="961"/>
      <c r="T385" s="961"/>
      <c r="U385" s="961"/>
      <c r="V385" s="962"/>
      <c r="W385" s="968"/>
      <c r="X385" s="962"/>
      <c r="Y385" s="968"/>
      <c r="Z385" s="962"/>
      <c r="AA385" s="968"/>
      <c r="AB385" s="961"/>
      <c r="AC385" s="961"/>
    </row>
    <row r="386" customFormat="false" ht="15.75" hidden="false" customHeight="true" outlineLevel="0" collapsed="false">
      <c r="A386" s="961"/>
      <c r="B386" s="961"/>
      <c r="C386" s="961"/>
      <c r="D386" s="961"/>
      <c r="E386" s="961"/>
      <c r="F386" s="961"/>
      <c r="G386" s="993"/>
      <c r="H386" s="961"/>
      <c r="I386" s="961"/>
      <c r="J386" s="961"/>
      <c r="K386" s="961"/>
      <c r="L386" s="962"/>
      <c r="M386" s="961"/>
      <c r="N386" s="961"/>
      <c r="O386" s="994"/>
      <c r="P386" s="961"/>
      <c r="Q386" s="961"/>
      <c r="R386" s="961"/>
      <c r="S386" s="961"/>
      <c r="T386" s="961"/>
      <c r="U386" s="961"/>
      <c r="V386" s="962"/>
      <c r="W386" s="968"/>
      <c r="X386" s="962"/>
      <c r="Y386" s="968"/>
      <c r="Z386" s="962"/>
      <c r="AA386" s="968"/>
      <c r="AB386" s="961"/>
      <c r="AC386" s="961"/>
    </row>
    <row r="387" customFormat="false" ht="15.75" hidden="false" customHeight="true" outlineLevel="0" collapsed="false">
      <c r="A387" s="961"/>
      <c r="B387" s="961"/>
      <c r="C387" s="961"/>
      <c r="D387" s="961"/>
      <c r="E387" s="961"/>
      <c r="F387" s="961"/>
      <c r="G387" s="993"/>
      <c r="H387" s="961"/>
      <c r="I387" s="961"/>
      <c r="J387" s="961"/>
      <c r="K387" s="961"/>
      <c r="L387" s="962"/>
      <c r="M387" s="961"/>
      <c r="N387" s="961"/>
      <c r="O387" s="994"/>
      <c r="P387" s="961"/>
      <c r="Q387" s="961"/>
      <c r="R387" s="961"/>
      <c r="S387" s="961"/>
      <c r="T387" s="961"/>
      <c r="U387" s="961"/>
      <c r="V387" s="962"/>
      <c r="W387" s="968"/>
      <c r="X387" s="962"/>
      <c r="Y387" s="968"/>
      <c r="Z387" s="962"/>
      <c r="AA387" s="968"/>
      <c r="AB387" s="961"/>
      <c r="AC387" s="961"/>
    </row>
    <row r="388" customFormat="false" ht="15.75" hidden="false" customHeight="true" outlineLevel="0" collapsed="false">
      <c r="A388" s="961"/>
      <c r="B388" s="961"/>
      <c r="C388" s="961"/>
      <c r="D388" s="961"/>
      <c r="E388" s="961"/>
      <c r="F388" s="961"/>
      <c r="G388" s="993"/>
      <c r="H388" s="961"/>
      <c r="I388" s="961"/>
      <c r="J388" s="961"/>
      <c r="K388" s="961"/>
      <c r="L388" s="962"/>
      <c r="M388" s="961"/>
      <c r="N388" s="961"/>
      <c r="O388" s="994"/>
      <c r="P388" s="961"/>
      <c r="Q388" s="961"/>
      <c r="R388" s="961"/>
      <c r="S388" s="961"/>
      <c r="T388" s="961"/>
      <c r="U388" s="961"/>
      <c r="V388" s="962"/>
      <c r="W388" s="968"/>
      <c r="X388" s="962"/>
      <c r="Y388" s="968"/>
      <c r="Z388" s="962"/>
      <c r="AA388" s="968"/>
      <c r="AB388" s="961"/>
      <c r="AC388" s="961"/>
    </row>
    <row r="389" customFormat="false" ht="15.75" hidden="false" customHeight="true" outlineLevel="0" collapsed="false">
      <c r="A389" s="961"/>
      <c r="B389" s="961"/>
      <c r="C389" s="961"/>
      <c r="D389" s="961"/>
      <c r="E389" s="961"/>
      <c r="F389" s="961"/>
      <c r="G389" s="993"/>
      <c r="H389" s="961"/>
      <c r="I389" s="961"/>
      <c r="J389" s="961"/>
      <c r="K389" s="961"/>
      <c r="L389" s="962"/>
      <c r="M389" s="961"/>
      <c r="N389" s="961"/>
      <c r="O389" s="994"/>
      <c r="P389" s="961"/>
      <c r="Q389" s="961"/>
      <c r="R389" s="961"/>
      <c r="S389" s="961"/>
      <c r="T389" s="961"/>
      <c r="U389" s="961"/>
      <c r="V389" s="962"/>
      <c r="W389" s="968"/>
      <c r="X389" s="962"/>
      <c r="Y389" s="968"/>
      <c r="Z389" s="962"/>
      <c r="AA389" s="968"/>
      <c r="AB389" s="961"/>
      <c r="AC389" s="961"/>
    </row>
    <row r="390" customFormat="false" ht="15.75" hidden="false" customHeight="true" outlineLevel="0" collapsed="false">
      <c r="A390" s="961"/>
      <c r="B390" s="961"/>
      <c r="C390" s="961"/>
      <c r="D390" s="961"/>
      <c r="E390" s="961"/>
      <c r="F390" s="961"/>
      <c r="G390" s="993"/>
      <c r="H390" s="961"/>
      <c r="I390" s="961"/>
      <c r="J390" s="961"/>
      <c r="K390" s="961"/>
      <c r="L390" s="962"/>
      <c r="M390" s="961"/>
      <c r="N390" s="961"/>
      <c r="O390" s="994"/>
      <c r="P390" s="961"/>
      <c r="Q390" s="961"/>
      <c r="R390" s="961"/>
      <c r="S390" s="961"/>
      <c r="T390" s="961"/>
      <c r="U390" s="961"/>
      <c r="V390" s="962"/>
      <c r="W390" s="968"/>
      <c r="X390" s="962"/>
      <c r="Y390" s="968"/>
      <c r="Z390" s="962"/>
      <c r="AA390" s="968"/>
      <c r="AB390" s="961"/>
      <c r="AC390" s="961"/>
    </row>
    <row r="391" customFormat="false" ht="15.75" hidden="false" customHeight="true" outlineLevel="0" collapsed="false">
      <c r="A391" s="961"/>
      <c r="B391" s="961"/>
      <c r="C391" s="961"/>
      <c r="D391" s="961"/>
      <c r="E391" s="961"/>
      <c r="F391" s="961"/>
      <c r="G391" s="993"/>
      <c r="H391" s="961"/>
      <c r="I391" s="961"/>
      <c r="J391" s="961"/>
      <c r="K391" s="961"/>
      <c r="L391" s="962"/>
      <c r="M391" s="961"/>
      <c r="N391" s="961"/>
      <c r="O391" s="994"/>
      <c r="P391" s="961"/>
      <c r="Q391" s="961"/>
      <c r="R391" s="961"/>
      <c r="S391" s="961"/>
      <c r="T391" s="961"/>
      <c r="U391" s="961"/>
      <c r="V391" s="962"/>
      <c r="W391" s="968"/>
      <c r="X391" s="962"/>
      <c r="Y391" s="968"/>
      <c r="Z391" s="962"/>
      <c r="AA391" s="968"/>
      <c r="AB391" s="961"/>
      <c r="AC391" s="961"/>
    </row>
    <row r="392" customFormat="false" ht="15.75" hidden="false" customHeight="true" outlineLevel="0" collapsed="false">
      <c r="A392" s="961"/>
      <c r="B392" s="961"/>
      <c r="C392" s="961"/>
      <c r="D392" s="961"/>
      <c r="E392" s="961"/>
      <c r="F392" s="961"/>
      <c r="G392" s="993"/>
      <c r="H392" s="961"/>
      <c r="I392" s="961"/>
      <c r="J392" s="961"/>
      <c r="K392" s="961"/>
      <c r="L392" s="962"/>
      <c r="M392" s="961"/>
      <c r="N392" s="961"/>
      <c r="O392" s="994"/>
      <c r="P392" s="961"/>
      <c r="Q392" s="961"/>
      <c r="R392" s="961"/>
      <c r="S392" s="961"/>
      <c r="T392" s="961"/>
      <c r="U392" s="961"/>
      <c r="V392" s="962"/>
      <c r="W392" s="968"/>
      <c r="X392" s="962"/>
      <c r="Y392" s="968"/>
      <c r="Z392" s="962"/>
      <c r="AA392" s="968"/>
      <c r="AB392" s="961"/>
      <c r="AC392" s="961"/>
    </row>
    <row r="393" customFormat="false" ht="15.75" hidden="false" customHeight="true" outlineLevel="0" collapsed="false">
      <c r="A393" s="961"/>
      <c r="B393" s="961"/>
      <c r="C393" s="961"/>
      <c r="D393" s="961"/>
      <c r="E393" s="961"/>
      <c r="F393" s="961"/>
      <c r="G393" s="993"/>
      <c r="H393" s="961"/>
      <c r="I393" s="961"/>
      <c r="J393" s="961"/>
      <c r="K393" s="961"/>
      <c r="L393" s="962"/>
      <c r="M393" s="961"/>
      <c r="N393" s="961"/>
      <c r="O393" s="994"/>
      <c r="P393" s="961"/>
      <c r="Q393" s="961"/>
      <c r="R393" s="961"/>
      <c r="S393" s="961"/>
      <c r="T393" s="961"/>
      <c r="U393" s="961"/>
      <c r="V393" s="962"/>
      <c r="W393" s="968"/>
      <c r="X393" s="962"/>
      <c r="Y393" s="968"/>
      <c r="Z393" s="962"/>
      <c r="AA393" s="968"/>
      <c r="AB393" s="961"/>
      <c r="AC393" s="961"/>
    </row>
    <row r="394" customFormat="false" ht="15.75" hidden="false" customHeight="true" outlineLevel="0" collapsed="false">
      <c r="A394" s="961"/>
      <c r="B394" s="961"/>
      <c r="C394" s="961"/>
      <c r="D394" s="961"/>
      <c r="E394" s="961"/>
      <c r="F394" s="961"/>
      <c r="G394" s="993"/>
      <c r="H394" s="961"/>
      <c r="I394" s="961"/>
      <c r="J394" s="961"/>
      <c r="K394" s="961"/>
      <c r="L394" s="962"/>
      <c r="M394" s="961"/>
      <c r="N394" s="961"/>
      <c r="O394" s="994"/>
      <c r="P394" s="961"/>
      <c r="Q394" s="961"/>
      <c r="R394" s="961"/>
      <c r="S394" s="961"/>
      <c r="T394" s="961"/>
      <c r="U394" s="961"/>
      <c r="V394" s="962"/>
      <c r="W394" s="968"/>
      <c r="X394" s="962"/>
      <c r="Y394" s="968"/>
      <c r="Z394" s="962"/>
      <c r="AA394" s="968"/>
      <c r="AB394" s="961"/>
      <c r="AC394" s="961"/>
    </row>
    <row r="395" customFormat="false" ht="15.75" hidden="false" customHeight="true" outlineLevel="0" collapsed="false">
      <c r="A395" s="961"/>
      <c r="B395" s="961"/>
      <c r="C395" s="961"/>
      <c r="D395" s="961"/>
      <c r="E395" s="961"/>
      <c r="F395" s="961"/>
      <c r="G395" s="993"/>
      <c r="H395" s="961"/>
      <c r="I395" s="961"/>
      <c r="J395" s="961"/>
      <c r="K395" s="961"/>
      <c r="L395" s="962"/>
      <c r="M395" s="961"/>
      <c r="N395" s="961"/>
      <c r="O395" s="994"/>
      <c r="P395" s="961"/>
      <c r="Q395" s="961"/>
      <c r="R395" s="961"/>
      <c r="S395" s="961"/>
      <c r="T395" s="961"/>
      <c r="U395" s="961"/>
      <c r="V395" s="962"/>
      <c r="W395" s="968"/>
      <c r="X395" s="962"/>
      <c r="Y395" s="968"/>
      <c r="Z395" s="962"/>
      <c r="AA395" s="968"/>
      <c r="AB395" s="961"/>
      <c r="AC395" s="961"/>
    </row>
    <row r="396" customFormat="false" ht="15.75" hidden="false" customHeight="true" outlineLevel="0" collapsed="false">
      <c r="A396" s="961"/>
      <c r="B396" s="961"/>
      <c r="C396" s="961"/>
      <c r="D396" s="961"/>
      <c r="E396" s="961"/>
      <c r="F396" s="961"/>
      <c r="G396" s="993"/>
      <c r="H396" s="961"/>
      <c r="I396" s="961"/>
      <c r="J396" s="961"/>
      <c r="K396" s="961"/>
      <c r="L396" s="962"/>
      <c r="M396" s="961"/>
      <c r="N396" s="961"/>
      <c r="O396" s="994"/>
      <c r="P396" s="961"/>
      <c r="Q396" s="961"/>
      <c r="R396" s="961"/>
      <c r="S396" s="961"/>
      <c r="T396" s="961"/>
      <c r="U396" s="961"/>
      <c r="V396" s="962"/>
      <c r="W396" s="968"/>
      <c r="X396" s="962"/>
      <c r="Y396" s="968"/>
      <c r="Z396" s="962"/>
      <c r="AA396" s="968"/>
      <c r="AB396" s="961"/>
      <c r="AC396" s="961"/>
    </row>
    <row r="397" customFormat="false" ht="15.75" hidden="false" customHeight="true" outlineLevel="0" collapsed="false">
      <c r="A397" s="961"/>
      <c r="B397" s="961"/>
      <c r="C397" s="961"/>
      <c r="D397" s="961"/>
      <c r="E397" s="961"/>
      <c r="F397" s="961"/>
      <c r="G397" s="993"/>
      <c r="H397" s="961"/>
      <c r="I397" s="961"/>
      <c r="J397" s="961"/>
      <c r="K397" s="961"/>
      <c r="L397" s="962"/>
      <c r="M397" s="961"/>
      <c r="N397" s="961"/>
      <c r="O397" s="994"/>
      <c r="P397" s="961"/>
      <c r="Q397" s="961"/>
      <c r="R397" s="961"/>
      <c r="S397" s="961"/>
      <c r="T397" s="961"/>
      <c r="U397" s="961"/>
      <c r="V397" s="962"/>
      <c r="W397" s="968"/>
      <c r="X397" s="962"/>
      <c r="Y397" s="968"/>
      <c r="Z397" s="962"/>
      <c r="AA397" s="968"/>
      <c r="AB397" s="961"/>
      <c r="AC397" s="961"/>
    </row>
    <row r="398" customFormat="false" ht="15.75" hidden="false" customHeight="true" outlineLevel="0" collapsed="false">
      <c r="A398" s="961"/>
      <c r="B398" s="961"/>
      <c r="C398" s="961"/>
      <c r="D398" s="961"/>
      <c r="E398" s="961"/>
      <c r="F398" s="961"/>
      <c r="G398" s="993"/>
      <c r="H398" s="961"/>
      <c r="I398" s="961"/>
      <c r="J398" s="961"/>
      <c r="K398" s="961"/>
      <c r="L398" s="962"/>
      <c r="M398" s="961"/>
      <c r="N398" s="961"/>
      <c r="O398" s="994"/>
      <c r="P398" s="961"/>
      <c r="Q398" s="961"/>
      <c r="R398" s="961"/>
      <c r="S398" s="961"/>
      <c r="T398" s="961"/>
      <c r="U398" s="961"/>
      <c r="V398" s="962"/>
      <c r="W398" s="968"/>
      <c r="X398" s="962"/>
      <c r="Y398" s="968"/>
      <c r="Z398" s="962"/>
      <c r="AA398" s="968"/>
      <c r="AB398" s="961"/>
      <c r="AC398" s="961"/>
    </row>
    <row r="399" customFormat="false" ht="15.75" hidden="false" customHeight="true" outlineLevel="0" collapsed="false">
      <c r="A399" s="961"/>
      <c r="B399" s="961"/>
      <c r="C399" s="961"/>
      <c r="D399" s="961"/>
      <c r="E399" s="961"/>
      <c r="F399" s="961"/>
      <c r="G399" s="993"/>
      <c r="H399" s="961"/>
      <c r="I399" s="961"/>
      <c r="J399" s="961"/>
      <c r="K399" s="961"/>
      <c r="L399" s="962"/>
      <c r="M399" s="961"/>
      <c r="N399" s="961"/>
      <c r="O399" s="994"/>
      <c r="P399" s="961"/>
      <c r="Q399" s="961"/>
      <c r="R399" s="961"/>
      <c r="S399" s="961"/>
      <c r="T399" s="961"/>
      <c r="U399" s="961"/>
      <c r="V399" s="962"/>
      <c r="W399" s="968"/>
      <c r="X399" s="962"/>
      <c r="Y399" s="968"/>
      <c r="Z399" s="962"/>
      <c r="AA399" s="968"/>
      <c r="AB399" s="961"/>
      <c r="AC399" s="961"/>
    </row>
    <row r="400" customFormat="false" ht="15.75" hidden="false" customHeight="true" outlineLevel="0" collapsed="false">
      <c r="A400" s="961"/>
      <c r="B400" s="961"/>
      <c r="C400" s="961"/>
      <c r="D400" s="961"/>
      <c r="E400" s="961"/>
      <c r="F400" s="961"/>
      <c r="G400" s="993"/>
      <c r="H400" s="961"/>
      <c r="I400" s="961"/>
      <c r="J400" s="961"/>
      <c r="K400" s="961"/>
      <c r="L400" s="962"/>
      <c r="M400" s="961"/>
      <c r="N400" s="961"/>
      <c r="O400" s="994"/>
      <c r="P400" s="961"/>
      <c r="Q400" s="961"/>
      <c r="R400" s="961"/>
      <c r="S400" s="961"/>
      <c r="T400" s="961"/>
      <c r="U400" s="961"/>
      <c r="V400" s="962"/>
      <c r="W400" s="968"/>
      <c r="X400" s="962"/>
      <c r="Y400" s="968"/>
      <c r="Z400" s="962"/>
      <c r="AA400" s="968"/>
      <c r="AB400" s="961"/>
      <c r="AC400" s="961"/>
    </row>
    <row r="401" customFormat="false" ht="15.75" hidden="false" customHeight="true" outlineLevel="0" collapsed="false">
      <c r="A401" s="961"/>
      <c r="B401" s="961"/>
      <c r="C401" s="961"/>
      <c r="D401" s="961"/>
      <c r="E401" s="961"/>
      <c r="F401" s="961"/>
      <c r="G401" s="993"/>
      <c r="H401" s="961"/>
      <c r="I401" s="961"/>
      <c r="J401" s="961"/>
      <c r="K401" s="961"/>
      <c r="L401" s="962"/>
      <c r="M401" s="961"/>
      <c r="N401" s="961"/>
      <c r="O401" s="994"/>
      <c r="P401" s="961"/>
      <c r="Q401" s="961"/>
      <c r="R401" s="961"/>
      <c r="S401" s="961"/>
      <c r="T401" s="961"/>
      <c r="U401" s="961"/>
      <c r="V401" s="962"/>
      <c r="W401" s="968"/>
      <c r="X401" s="962"/>
      <c r="Y401" s="968"/>
      <c r="Z401" s="962"/>
      <c r="AA401" s="968"/>
      <c r="AB401" s="961"/>
      <c r="AC401" s="961"/>
    </row>
    <row r="402" customFormat="false" ht="15.75" hidden="false" customHeight="true" outlineLevel="0" collapsed="false">
      <c r="A402" s="961"/>
      <c r="B402" s="961"/>
      <c r="C402" s="961"/>
      <c r="D402" s="961"/>
      <c r="E402" s="961"/>
      <c r="F402" s="961"/>
      <c r="G402" s="993"/>
      <c r="H402" s="961"/>
      <c r="I402" s="961"/>
      <c r="J402" s="961"/>
      <c r="K402" s="961"/>
      <c r="L402" s="962"/>
      <c r="M402" s="961"/>
      <c r="N402" s="961"/>
      <c r="O402" s="994"/>
      <c r="P402" s="961"/>
      <c r="Q402" s="961"/>
      <c r="R402" s="961"/>
      <c r="S402" s="961"/>
      <c r="T402" s="961"/>
      <c r="U402" s="961"/>
      <c r="V402" s="962"/>
      <c r="W402" s="968"/>
      <c r="X402" s="962"/>
      <c r="Y402" s="968"/>
      <c r="Z402" s="962"/>
      <c r="AA402" s="968"/>
      <c r="AB402" s="961"/>
      <c r="AC402" s="961"/>
    </row>
    <row r="403" customFormat="false" ht="15.75" hidden="false" customHeight="true" outlineLevel="0" collapsed="false">
      <c r="A403" s="961"/>
      <c r="B403" s="961"/>
      <c r="C403" s="961"/>
      <c r="D403" s="961"/>
      <c r="E403" s="961"/>
      <c r="F403" s="961"/>
      <c r="G403" s="993"/>
      <c r="H403" s="961"/>
      <c r="I403" s="961"/>
      <c r="J403" s="961"/>
      <c r="K403" s="961"/>
      <c r="L403" s="962"/>
      <c r="M403" s="961"/>
      <c r="N403" s="961"/>
      <c r="O403" s="994"/>
      <c r="P403" s="961"/>
      <c r="Q403" s="961"/>
      <c r="R403" s="961"/>
      <c r="S403" s="961"/>
      <c r="T403" s="961"/>
      <c r="U403" s="961"/>
      <c r="V403" s="962"/>
      <c r="W403" s="968"/>
      <c r="X403" s="962"/>
      <c r="Y403" s="968"/>
      <c r="Z403" s="962"/>
      <c r="AA403" s="968"/>
      <c r="AB403" s="961"/>
      <c r="AC403" s="961"/>
    </row>
    <row r="404" customFormat="false" ht="15.75" hidden="false" customHeight="true" outlineLevel="0" collapsed="false">
      <c r="A404" s="961"/>
      <c r="B404" s="961"/>
      <c r="C404" s="961"/>
      <c r="D404" s="961"/>
      <c r="E404" s="961"/>
      <c r="F404" s="961"/>
      <c r="G404" s="993"/>
      <c r="H404" s="961"/>
      <c r="I404" s="961"/>
      <c r="J404" s="961"/>
      <c r="K404" s="961"/>
      <c r="L404" s="962"/>
      <c r="M404" s="961"/>
      <c r="N404" s="961"/>
      <c r="O404" s="994"/>
      <c r="P404" s="961"/>
      <c r="Q404" s="961"/>
      <c r="R404" s="961"/>
      <c r="S404" s="961"/>
      <c r="T404" s="961"/>
      <c r="U404" s="961"/>
      <c r="V404" s="962"/>
      <c r="W404" s="968"/>
      <c r="X404" s="962"/>
      <c r="Y404" s="968"/>
      <c r="Z404" s="962"/>
      <c r="AA404" s="968"/>
      <c r="AB404" s="961"/>
      <c r="AC404" s="961"/>
    </row>
    <row r="405" customFormat="false" ht="15.75" hidden="false" customHeight="true" outlineLevel="0" collapsed="false">
      <c r="A405" s="961"/>
      <c r="B405" s="961"/>
      <c r="C405" s="961"/>
      <c r="D405" s="961"/>
      <c r="E405" s="961"/>
      <c r="F405" s="961"/>
      <c r="G405" s="993"/>
      <c r="H405" s="961"/>
      <c r="I405" s="961"/>
      <c r="J405" s="961"/>
      <c r="K405" s="961"/>
      <c r="L405" s="962"/>
      <c r="M405" s="961"/>
      <c r="N405" s="961"/>
      <c r="O405" s="994"/>
      <c r="P405" s="961"/>
      <c r="Q405" s="961"/>
      <c r="R405" s="961"/>
      <c r="S405" s="961"/>
      <c r="T405" s="961"/>
      <c r="U405" s="961"/>
      <c r="V405" s="962"/>
      <c r="W405" s="968"/>
      <c r="X405" s="962"/>
      <c r="Y405" s="968"/>
      <c r="Z405" s="962"/>
      <c r="AA405" s="968"/>
      <c r="AB405" s="961"/>
      <c r="AC405" s="961"/>
    </row>
    <row r="406" customFormat="false" ht="15.75" hidden="false" customHeight="true" outlineLevel="0" collapsed="false">
      <c r="A406" s="961"/>
      <c r="B406" s="961"/>
      <c r="C406" s="961"/>
      <c r="D406" s="961"/>
      <c r="E406" s="961"/>
      <c r="F406" s="961"/>
      <c r="G406" s="993"/>
      <c r="H406" s="961"/>
      <c r="I406" s="961"/>
      <c r="J406" s="961"/>
      <c r="K406" s="961"/>
      <c r="L406" s="962"/>
      <c r="M406" s="961"/>
      <c r="N406" s="961"/>
      <c r="O406" s="994"/>
      <c r="P406" s="961"/>
      <c r="Q406" s="961"/>
      <c r="R406" s="961"/>
      <c r="S406" s="961"/>
      <c r="T406" s="961"/>
      <c r="U406" s="961"/>
      <c r="V406" s="962"/>
      <c r="W406" s="968"/>
      <c r="X406" s="962"/>
      <c r="Y406" s="968"/>
      <c r="Z406" s="962"/>
      <c r="AA406" s="968"/>
      <c r="AB406" s="961"/>
      <c r="AC406" s="961"/>
    </row>
    <row r="407" customFormat="false" ht="15.75" hidden="false" customHeight="true" outlineLevel="0" collapsed="false">
      <c r="A407" s="961"/>
      <c r="B407" s="961"/>
      <c r="C407" s="961"/>
      <c r="D407" s="961"/>
      <c r="E407" s="961"/>
      <c r="F407" s="961"/>
      <c r="G407" s="993"/>
      <c r="H407" s="961"/>
      <c r="I407" s="961"/>
      <c r="J407" s="961"/>
      <c r="K407" s="961"/>
      <c r="L407" s="962"/>
      <c r="M407" s="961"/>
      <c r="N407" s="961"/>
      <c r="O407" s="994"/>
      <c r="P407" s="961"/>
      <c r="Q407" s="961"/>
      <c r="R407" s="961"/>
      <c r="S407" s="961"/>
      <c r="T407" s="961"/>
      <c r="U407" s="961"/>
      <c r="V407" s="962"/>
      <c r="W407" s="968"/>
      <c r="X407" s="962"/>
      <c r="Y407" s="968"/>
      <c r="Z407" s="962"/>
      <c r="AA407" s="968"/>
      <c r="AB407" s="961"/>
      <c r="AC407" s="961"/>
    </row>
    <row r="408" customFormat="false" ht="15.75" hidden="false" customHeight="true" outlineLevel="0" collapsed="false">
      <c r="A408" s="961"/>
      <c r="B408" s="961"/>
      <c r="C408" s="961"/>
      <c r="D408" s="961"/>
      <c r="E408" s="961"/>
      <c r="F408" s="961"/>
      <c r="G408" s="993"/>
      <c r="H408" s="961"/>
      <c r="I408" s="961"/>
      <c r="J408" s="961"/>
      <c r="K408" s="961"/>
      <c r="L408" s="962"/>
      <c r="M408" s="961"/>
      <c r="N408" s="961"/>
      <c r="O408" s="994"/>
      <c r="P408" s="961"/>
      <c r="Q408" s="961"/>
      <c r="R408" s="961"/>
      <c r="S408" s="961"/>
      <c r="T408" s="961"/>
      <c r="U408" s="961"/>
      <c r="V408" s="962"/>
      <c r="W408" s="968"/>
      <c r="X408" s="962"/>
      <c r="Y408" s="968"/>
      <c r="Z408" s="962"/>
      <c r="AA408" s="968"/>
      <c r="AB408" s="961"/>
      <c r="AC408" s="961"/>
    </row>
    <row r="409" customFormat="false" ht="15.75" hidden="false" customHeight="true" outlineLevel="0" collapsed="false">
      <c r="A409" s="961"/>
      <c r="B409" s="961"/>
      <c r="C409" s="961"/>
      <c r="D409" s="961"/>
      <c r="E409" s="961"/>
      <c r="F409" s="961"/>
      <c r="G409" s="993"/>
      <c r="H409" s="961"/>
      <c r="I409" s="961"/>
      <c r="J409" s="961"/>
      <c r="K409" s="961"/>
      <c r="L409" s="962"/>
      <c r="M409" s="961"/>
      <c r="N409" s="961"/>
      <c r="O409" s="994"/>
      <c r="P409" s="961"/>
      <c r="Q409" s="961"/>
      <c r="R409" s="961"/>
      <c r="S409" s="961"/>
      <c r="T409" s="961"/>
      <c r="U409" s="961"/>
      <c r="V409" s="962"/>
      <c r="W409" s="968"/>
      <c r="X409" s="962"/>
      <c r="Y409" s="968"/>
      <c r="Z409" s="962"/>
      <c r="AA409" s="968"/>
      <c r="AB409" s="961"/>
      <c r="AC409" s="961"/>
    </row>
    <row r="410" customFormat="false" ht="15.75" hidden="false" customHeight="true" outlineLevel="0" collapsed="false">
      <c r="A410" s="961"/>
      <c r="B410" s="961"/>
      <c r="C410" s="961"/>
      <c r="D410" s="961"/>
      <c r="E410" s="961"/>
      <c r="F410" s="961"/>
      <c r="G410" s="993"/>
      <c r="H410" s="961"/>
      <c r="I410" s="961"/>
      <c r="J410" s="961"/>
      <c r="K410" s="961"/>
      <c r="L410" s="962"/>
      <c r="M410" s="961"/>
      <c r="N410" s="961"/>
      <c r="O410" s="994"/>
      <c r="P410" s="961"/>
      <c r="Q410" s="961"/>
      <c r="R410" s="961"/>
      <c r="S410" s="961"/>
      <c r="T410" s="961"/>
      <c r="U410" s="961"/>
      <c r="V410" s="962"/>
      <c r="W410" s="968"/>
      <c r="X410" s="962"/>
      <c r="Y410" s="968"/>
      <c r="Z410" s="962"/>
      <c r="AA410" s="968"/>
      <c r="AB410" s="961"/>
      <c r="AC410" s="961"/>
    </row>
    <row r="411" customFormat="false" ht="15.75" hidden="false" customHeight="true" outlineLevel="0" collapsed="false">
      <c r="A411" s="961"/>
      <c r="B411" s="961"/>
      <c r="C411" s="961"/>
      <c r="D411" s="961"/>
      <c r="E411" s="961"/>
      <c r="F411" s="961"/>
      <c r="G411" s="993"/>
      <c r="H411" s="961"/>
      <c r="I411" s="961"/>
      <c r="J411" s="961"/>
      <c r="K411" s="961"/>
      <c r="L411" s="962"/>
      <c r="M411" s="961"/>
      <c r="N411" s="961"/>
      <c r="O411" s="994"/>
      <c r="P411" s="961"/>
      <c r="Q411" s="961"/>
      <c r="R411" s="961"/>
      <c r="S411" s="961"/>
      <c r="T411" s="961"/>
      <c r="U411" s="961"/>
      <c r="V411" s="962"/>
      <c r="W411" s="968"/>
      <c r="X411" s="962"/>
      <c r="Y411" s="968"/>
      <c r="Z411" s="962"/>
      <c r="AA411" s="968"/>
      <c r="AB411" s="961"/>
      <c r="AC411" s="961"/>
    </row>
    <row r="412" customFormat="false" ht="15.75" hidden="false" customHeight="true" outlineLevel="0" collapsed="false">
      <c r="A412" s="961"/>
      <c r="B412" s="961"/>
      <c r="C412" s="961"/>
      <c r="D412" s="961"/>
      <c r="E412" s="961"/>
      <c r="F412" s="961"/>
      <c r="G412" s="993"/>
      <c r="H412" s="961"/>
      <c r="I412" s="961"/>
      <c r="J412" s="961"/>
      <c r="K412" s="961"/>
      <c r="L412" s="962"/>
      <c r="M412" s="961"/>
      <c r="N412" s="961"/>
      <c r="O412" s="994"/>
      <c r="P412" s="961"/>
      <c r="Q412" s="961"/>
      <c r="R412" s="961"/>
      <c r="S412" s="961"/>
      <c r="T412" s="961"/>
      <c r="U412" s="961"/>
      <c r="V412" s="962"/>
      <c r="W412" s="968"/>
      <c r="X412" s="962"/>
      <c r="Y412" s="968"/>
      <c r="Z412" s="962"/>
      <c r="AA412" s="968"/>
      <c r="AB412" s="961"/>
      <c r="AC412" s="961"/>
    </row>
    <row r="413" customFormat="false" ht="15.75" hidden="false" customHeight="true" outlineLevel="0" collapsed="false">
      <c r="A413" s="961"/>
      <c r="B413" s="961"/>
      <c r="C413" s="961"/>
      <c r="D413" s="961"/>
      <c r="E413" s="961"/>
      <c r="F413" s="961"/>
      <c r="G413" s="993"/>
      <c r="H413" s="961"/>
      <c r="I413" s="961"/>
      <c r="J413" s="961"/>
      <c r="K413" s="961"/>
      <c r="L413" s="962"/>
      <c r="M413" s="961"/>
      <c r="N413" s="961"/>
      <c r="O413" s="994"/>
      <c r="P413" s="961"/>
      <c r="Q413" s="961"/>
      <c r="R413" s="961"/>
      <c r="S413" s="961"/>
      <c r="T413" s="961"/>
      <c r="U413" s="961"/>
      <c r="V413" s="962"/>
      <c r="W413" s="968"/>
      <c r="X413" s="962"/>
      <c r="Y413" s="968"/>
      <c r="Z413" s="962"/>
      <c r="AA413" s="968"/>
      <c r="AB413" s="961"/>
      <c r="AC413" s="961"/>
    </row>
    <row r="414" customFormat="false" ht="15.75" hidden="false" customHeight="true" outlineLevel="0" collapsed="false">
      <c r="A414" s="961"/>
      <c r="B414" s="961"/>
      <c r="C414" s="961"/>
      <c r="D414" s="961"/>
      <c r="E414" s="961"/>
      <c r="F414" s="961"/>
      <c r="G414" s="993"/>
      <c r="H414" s="961"/>
      <c r="I414" s="961"/>
      <c r="J414" s="961"/>
      <c r="K414" s="961"/>
      <c r="L414" s="962"/>
      <c r="M414" s="961"/>
      <c r="N414" s="961"/>
      <c r="O414" s="994"/>
      <c r="P414" s="961"/>
      <c r="Q414" s="961"/>
      <c r="R414" s="961"/>
      <c r="S414" s="961"/>
      <c r="T414" s="961"/>
      <c r="U414" s="961"/>
      <c r="V414" s="962"/>
      <c r="W414" s="968"/>
      <c r="X414" s="962"/>
      <c r="Y414" s="968"/>
      <c r="Z414" s="962"/>
      <c r="AA414" s="968"/>
      <c r="AB414" s="961"/>
      <c r="AC414" s="961"/>
    </row>
    <row r="415" customFormat="false" ht="15.75" hidden="false" customHeight="true" outlineLevel="0" collapsed="false">
      <c r="A415" s="961"/>
      <c r="B415" s="961"/>
      <c r="C415" s="961"/>
      <c r="D415" s="961"/>
      <c r="E415" s="961"/>
      <c r="F415" s="961"/>
      <c r="G415" s="993"/>
      <c r="H415" s="961"/>
      <c r="I415" s="961"/>
      <c r="J415" s="961"/>
      <c r="K415" s="961"/>
      <c r="L415" s="962"/>
      <c r="M415" s="961"/>
      <c r="N415" s="961"/>
      <c r="O415" s="994"/>
      <c r="P415" s="961"/>
      <c r="Q415" s="961"/>
      <c r="R415" s="961"/>
      <c r="S415" s="961"/>
      <c r="T415" s="961"/>
      <c r="U415" s="961"/>
      <c r="V415" s="962"/>
      <c r="W415" s="968"/>
      <c r="X415" s="962"/>
      <c r="Y415" s="968"/>
      <c r="Z415" s="962"/>
      <c r="AA415" s="968"/>
      <c r="AB415" s="961"/>
      <c r="AC415" s="961"/>
    </row>
    <row r="416" customFormat="false" ht="15.75" hidden="false" customHeight="true" outlineLevel="0" collapsed="false">
      <c r="A416" s="961"/>
      <c r="B416" s="961"/>
      <c r="C416" s="961"/>
      <c r="D416" s="961"/>
      <c r="E416" s="961"/>
      <c r="F416" s="961"/>
      <c r="G416" s="993"/>
      <c r="H416" s="961"/>
      <c r="I416" s="961"/>
      <c r="J416" s="961"/>
      <c r="K416" s="961"/>
      <c r="L416" s="962"/>
      <c r="M416" s="961"/>
      <c r="N416" s="961"/>
      <c r="O416" s="994"/>
      <c r="P416" s="961"/>
      <c r="Q416" s="961"/>
      <c r="R416" s="961"/>
      <c r="S416" s="961"/>
      <c r="T416" s="961"/>
      <c r="U416" s="961"/>
      <c r="V416" s="962"/>
      <c r="W416" s="968"/>
      <c r="X416" s="962"/>
      <c r="Y416" s="968"/>
      <c r="Z416" s="962"/>
      <c r="AA416" s="968"/>
      <c r="AB416" s="961"/>
      <c r="AC416" s="961"/>
    </row>
    <row r="417" customFormat="false" ht="15.75" hidden="false" customHeight="true" outlineLevel="0" collapsed="false">
      <c r="A417" s="961"/>
      <c r="B417" s="961"/>
      <c r="C417" s="961"/>
      <c r="D417" s="961"/>
      <c r="E417" s="961"/>
      <c r="F417" s="961"/>
      <c r="G417" s="993"/>
      <c r="H417" s="961"/>
      <c r="I417" s="961"/>
      <c r="J417" s="961"/>
      <c r="K417" s="961"/>
      <c r="L417" s="962"/>
      <c r="M417" s="961"/>
      <c r="N417" s="961"/>
      <c r="O417" s="994"/>
      <c r="P417" s="961"/>
      <c r="Q417" s="961"/>
      <c r="R417" s="961"/>
      <c r="S417" s="961"/>
      <c r="T417" s="961"/>
      <c r="U417" s="961"/>
      <c r="V417" s="962"/>
      <c r="W417" s="968"/>
      <c r="X417" s="962"/>
      <c r="Y417" s="968"/>
      <c r="Z417" s="962"/>
      <c r="AA417" s="968"/>
      <c r="AB417" s="961"/>
      <c r="AC417" s="961"/>
    </row>
    <row r="418" customFormat="false" ht="15.75" hidden="false" customHeight="true" outlineLevel="0" collapsed="false">
      <c r="A418" s="961"/>
      <c r="B418" s="961"/>
      <c r="C418" s="961"/>
      <c r="D418" s="961"/>
      <c r="E418" s="961"/>
      <c r="F418" s="961"/>
      <c r="G418" s="993"/>
      <c r="H418" s="961"/>
      <c r="I418" s="961"/>
      <c r="J418" s="961"/>
      <c r="K418" s="961"/>
      <c r="L418" s="962"/>
      <c r="M418" s="961"/>
      <c r="N418" s="961"/>
      <c r="O418" s="994"/>
      <c r="P418" s="961"/>
      <c r="Q418" s="961"/>
      <c r="R418" s="961"/>
      <c r="S418" s="961"/>
      <c r="T418" s="961"/>
      <c r="U418" s="961"/>
      <c r="V418" s="962"/>
      <c r="W418" s="968"/>
      <c r="X418" s="962"/>
      <c r="Y418" s="968"/>
      <c r="Z418" s="962"/>
      <c r="AA418" s="968"/>
      <c r="AB418" s="961"/>
      <c r="AC418" s="961"/>
    </row>
    <row r="419" customFormat="false" ht="15.75" hidden="false" customHeight="true" outlineLevel="0" collapsed="false">
      <c r="A419" s="961"/>
      <c r="B419" s="961"/>
      <c r="C419" s="961"/>
      <c r="D419" s="961"/>
      <c r="E419" s="961"/>
      <c r="F419" s="961"/>
      <c r="G419" s="993"/>
      <c r="H419" s="961"/>
      <c r="I419" s="961"/>
      <c r="J419" s="961"/>
      <c r="K419" s="961"/>
      <c r="L419" s="962"/>
      <c r="M419" s="961"/>
      <c r="N419" s="961"/>
      <c r="O419" s="994"/>
      <c r="P419" s="961"/>
      <c r="Q419" s="961"/>
      <c r="R419" s="961"/>
      <c r="S419" s="961"/>
      <c r="T419" s="961"/>
      <c r="U419" s="961"/>
      <c r="V419" s="962"/>
      <c r="W419" s="968"/>
      <c r="X419" s="962"/>
      <c r="Y419" s="968"/>
      <c r="Z419" s="962"/>
      <c r="AA419" s="968"/>
      <c r="AB419" s="961"/>
      <c r="AC419" s="961"/>
    </row>
    <row r="420" customFormat="false" ht="15.75" hidden="false" customHeight="true" outlineLevel="0" collapsed="false">
      <c r="A420" s="961"/>
      <c r="B420" s="961"/>
      <c r="C420" s="961"/>
      <c r="D420" s="961"/>
      <c r="E420" s="961"/>
      <c r="F420" s="961"/>
      <c r="G420" s="993"/>
      <c r="H420" s="961"/>
      <c r="I420" s="961"/>
      <c r="J420" s="961"/>
      <c r="K420" s="961"/>
      <c r="L420" s="962"/>
      <c r="M420" s="961"/>
      <c r="N420" s="961"/>
      <c r="O420" s="994"/>
      <c r="P420" s="961"/>
      <c r="Q420" s="961"/>
      <c r="R420" s="961"/>
      <c r="S420" s="961"/>
      <c r="T420" s="961"/>
      <c r="U420" s="961"/>
      <c r="V420" s="962"/>
      <c r="W420" s="968"/>
      <c r="X420" s="962"/>
      <c r="Y420" s="968"/>
      <c r="Z420" s="962"/>
      <c r="AA420" s="968"/>
      <c r="AB420" s="961"/>
      <c r="AC420" s="961"/>
    </row>
    <row r="421" customFormat="false" ht="15.75" hidden="false" customHeight="true" outlineLevel="0" collapsed="false">
      <c r="A421" s="961"/>
      <c r="B421" s="961"/>
      <c r="C421" s="961"/>
      <c r="D421" s="961"/>
      <c r="E421" s="961"/>
      <c r="F421" s="961"/>
      <c r="G421" s="993"/>
      <c r="H421" s="961"/>
      <c r="I421" s="961"/>
      <c r="J421" s="961"/>
      <c r="K421" s="961"/>
      <c r="L421" s="962"/>
      <c r="M421" s="961"/>
      <c r="N421" s="961"/>
      <c r="O421" s="994"/>
      <c r="P421" s="961"/>
      <c r="Q421" s="961"/>
      <c r="R421" s="961"/>
      <c r="S421" s="961"/>
      <c r="T421" s="961"/>
      <c r="U421" s="961"/>
      <c r="V421" s="962"/>
      <c r="W421" s="968"/>
      <c r="X421" s="962"/>
      <c r="Y421" s="968"/>
      <c r="Z421" s="962"/>
      <c r="AA421" s="968"/>
      <c r="AB421" s="961"/>
      <c r="AC421" s="961"/>
    </row>
    <row r="422" customFormat="false" ht="15.75" hidden="false" customHeight="true" outlineLevel="0" collapsed="false">
      <c r="A422" s="961"/>
      <c r="B422" s="961"/>
      <c r="C422" s="961"/>
      <c r="D422" s="961"/>
      <c r="E422" s="961"/>
      <c r="F422" s="961"/>
      <c r="G422" s="993"/>
      <c r="H422" s="961"/>
      <c r="I422" s="961"/>
      <c r="J422" s="961"/>
      <c r="K422" s="961"/>
      <c r="L422" s="962"/>
      <c r="M422" s="961"/>
      <c r="N422" s="961"/>
      <c r="O422" s="994"/>
      <c r="P422" s="961"/>
      <c r="Q422" s="961"/>
      <c r="R422" s="961"/>
      <c r="S422" s="961"/>
      <c r="T422" s="961"/>
      <c r="U422" s="961"/>
      <c r="V422" s="962"/>
      <c r="W422" s="968"/>
      <c r="X422" s="962"/>
      <c r="Y422" s="968"/>
      <c r="Z422" s="962"/>
      <c r="AA422" s="968"/>
      <c r="AB422" s="961"/>
      <c r="AC422" s="961"/>
    </row>
    <row r="423" customFormat="false" ht="15.75" hidden="false" customHeight="true" outlineLevel="0" collapsed="false">
      <c r="A423" s="961"/>
      <c r="B423" s="961"/>
      <c r="C423" s="961"/>
      <c r="D423" s="961"/>
      <c r="E423" s="961"/>
      <c r="F423" s="961"/>
      <c r="G423" s="993"/>
      <c r="H423" s="961"/>
      <c r="I423" s="961"/>
      <c r="J423" s="961"/>
      <c r="K423" s="961"/>
      <c r="L423" s="962"/>
      <c r="M423" s="961"/>
      <c r="N423" s="961"/>
      <c r="O423" s="994"/>
      <c r="P423" s="961"/>
      <c r="Q423" s="961"/>
      <c r="R423" s="961"/>
      <c r="S423" s="961"/>
      <c r="T423" s="961"/>
      <c r="U423" s="961"/>
      <c r="V423" s="962"/>
      <c r="W423" s="968"/>
      <c r="X423" s="962"/>
      <c r="Y423" s="968"/>
      <c r="Z423" s="962"/>
      <c r="AA423" s="968"/>
      <c r="AB423" s="961"/>
      <c r="AC423" s="961"/>
    </row>
    <row r="424" customFormat="false" ht="15.75" hidden="false" customHeight="true" outlineLevel="0" collapsed="false">
      <c r="A424" s="961"/>
      <c r="B424" s="961"/>
      <c r="C424" s="961"/>
      <c r="D424" s="961"/>
      <c r="E424" s="961"/>
      <c r="F424" s="961"/>
      <c r="G424" s="993"/>
      <c r="H424" s="961"/>
      <c r="I424" s="961"/>
      <c r="J424" s="961"/>
      <c r="K424" s="961"/>
      <c r="L424" s="962"/>
      <c r="M424" s="961"/>
      <c r="N424" s="961"/>
      <c r="O424" s="994"/>
      <c r="P424" s="961"/>
      <c r="Q424" s="961"/>
      <c r="R424" s="961"/>
      <c r="S424" s="961"/>
      <c r="T424" s="961"/>
      <c r="U424" s="961"/>
      <c r="V424" s="962"/>
      <c r="W424" s="968"/>
      <c r="X424" s="962"/>
      <c r="Y424" s="968"/>
      <c r="Z424" s="962"/>
      <c r="AA424" s="968"/>
      <c r="AB424" s="961"/>
      <c r="AC424" s="961"/>
    </row>
    <row r="425" customFormat="false" ht="15.75" hidden="false" customHeight="true" outlineLevel="0" collapsed="false">
      <c r="A425" s="961"/>
      <c r="B425" s="961"/>
      <c r="C425" s="961"/>
      <c r="D425" s="961"/>
      <c r="E425" s="961"/>
      <c r="F425" s="961"/>
      <c r="G425" s="993"/>
      <c r="H425" s="961"/>
      <c r="I425" s="961"/>
      <c r="J425" s="961"/>
      <c r="K425" s="961"/>
      <c r="L425" s="962"/>
      <c r="M425" s="961"/>
      <c r="N425" s="961"/>
      <c r="O425" s="994"/>
      <c r="P425" s="961"/>
      <c r="Q425" s="961"/>
      <c r="R425" s="961"/>
      <c r="S425" s="961"/>
      <c r="T425" s="961"/>
      <c r="U425" s="961"/>
      <c r="V425" s="962"/>
      <c r="W425" s="968"/>
      <c r="X425" s="962"/>
      <c r="Y425" s="968"/>
      <c r="Z425" s="962"/>
      <c r="AA425" s="968"/>
      <c r="AB425" s="961"/>
      <c r="AC425" s="961"/>
    </row>
    <row r="426" customFormat="false" ht="15.75" hidden="false" customHeight="true" outlineLevel="0" collapsed="false">
      <c r="A426" s="961"/>
      <c r="B426" s="961"/>
      <c r="C426" s="961"/>
      <c r="D426" s="961"/>
      <c r="E426" s="961"/>
      <c r="F426" s="961"/>
      <c r="G426" s="993"/>
      <c r="H426" s="961"/>
      <c r="I426" s="961"/>
      <c r="J426" s="961"/>
      <c r="K426" s="961"/>
      <c r="L426" s="962"/>
      <c r="M426" s="961"/>
      <c r="N426" s="961"/>
      <c r="O426" s="994"/>
      <c r="P426" s="961"/>
      <c r="Q426" s="961"/>
      <c r="R426" s="961"/>
      <c r="S426" s="961"/>
      <c r="T426" s="961"/>
      <c r="U426" s="961"/>
      <c r="V426" s="962"/>
      <c r="W426" s="968"/>
      <c r="X426" s="962"/>
      <c r="Y426" s="968"/>
      <c r="Z426" s="962"/>
      <c r="AA426" s="968"/>
      <c r="AB426" s="961"/>
      <c r="AC426" s="961"/>
    </row>
    <row r="427" customFormat="false" ht="15.75" hidden="false" customHeight="true" outlineLevel="0" collapsed="false">
      <c r="A427" s="961"/>
      <c r="B427" s="961"/>
      <c r="C427" s="961"/>
      <c r="D427" s="961"/>
      <c r="E427" s="961"/>
      <c r="F427" s="961"/>
      <c r="G427" s="993"/>
      <c r="H427" s="961"/>
      <c r="I427" s="961"/>
      <c r="J427" s="961"/>
      <c r="K427" s="961"/>
      <c r="L427" s="962"/>
      <c r="M427" s="961"/>
      <c r="N427" s="961"/>
      <c r="O427" s="994"/>
      <c r="P427" s="961"/>
      <c r="Q427" s="961"/>
      <c r="R427" s="961"/>
      <c r="S427" s="961"/>
      <c r="T427" s="961"/>
      <c r="U427" s="961"/>
      <c r="V427" s="962"/>
      <c r="W427" s="968"/>
      <c r="X427" s="962"/>
      <c r="Y427" s="968"/>
      <c r="Z427" s="962"/>
      <c r="AA427" s="968"/>
      <c r="AB427" s="961"/>
      <c r="AC427" s="961"/>
    </row>
    <row r="428" customFormat="false" ht="15.75" hidden="false" customHeight="true" outlineLevel="0" collapsed="false">
      <c r="A428" s="961"/>
      <c r="B428" s="961"/>
      <c r="C428" s="961"/>
      <c r="D428" s="961"/>
      <c r="E428" s="961"/>
      <c r="F428" s="961"/>
      <c r="G428" s="993"/>
      <c r="H428" s="961"/>
      <c r="I428" s="961"/>
      <c r="J428" s="961"/>
      <c r="K428" s="961"/>
      <c r="L428" s="962"/>
      <c r="M428" s="961"/>
      <c r="N428" s="961"/>
      <c r="O428" s="994"/>
      <c r="P428" s="961"/>
      <c r="Q428" s="961"/>
      <c r="R428" s="961"/>
      <c r="S428" s="961"/>
      <c r="T428" s="961"/>
      <c r="U428" s="961"/>
      <c r="V428" s="962"/>
      <c r="W428" s="968"/>
      <c r="X428" s="962"/>
      <c r="Y428" s="968"/>
      <c r="Z428" s="962"/>
      <c r="AA428" s="968"/>
      <c r="AB428" s="961"/>
      <c r="AC428" s="961"/>
    </row>
    <row r="429" customFormat="false" ht="15.75" hidden="false" customHeight="true" outlineLevel="0" collapsed="false">
      <c r="A429" s="961"/>
      <c r="B429" s="961"/>
      <c r="C429" s="961"/>
      <c r="D429" s="961"/>
      <c r="E429" s="961"/>
      <c r="F429" s="961"/>
      <c r="G429" s="993"/>
      <c r="H429" s="961"/>
      <c r="I429" s="961"/>
      <c r="J429" s="961"/>
      <c r="K429" s="961"/>
      <c r="L429" s="962"/>
      <c r="M429" s="961"/>
      <c r="N429" s="961"/>
      <c r="O429" s="994"/>
      <c r="P429" s="961"/>
      <c r="Q429" s="961"/>
      <c r="R429" s="961"/>
      <c r="S429" s="961"/>
      <c r="T429" s="961"/>
      <c r="U429" s="961"/>
      <c r="V429" s="962"/>
      <c r="W429" s="968"/>
      <c r="X429" s="962"/>
      <c r="Y429" s="968"/>
      <c r="Z429" s="962"/>
      <c r="AA429" s="968"/>
      <c r="AB429" s="961"/>
      <c r="AC429" s="961"/>
    </row>
    <row r="430" customFormat="false" ht="15.75" hidden="false" customHeight="true" outlineLevel="0" collapsed="false">
      <c r="A430" s="961"/>
      <c r="B430" s="961"/>
      <c r="C430" s="961"/>
      <c r="D430" s="961"/>
      <c r="E430" s="961"/>
      <c r="F430" s="961"/>
      <c r="G430" s="993"/>
      <c r="H430" s="961"/>
      <c r="I430" s="961"/>
      <c r="J430" s="961"/>
      <c r="K430" s="961"/>
      <c r="L430" s="962"/>
      <c r="M430" s="961"/>
      <c r="N430" s="961"/>
      <c r="O430" s="994"/>
      <c r="P430" s="961"/>
      <c r="Q430" s="961"/>
      <c r="R430" s="961"/>
      <c r="S430" s="961"/>
      <c r="T430" s="961"/>
      <c r="U430" s="961"/>
      <c r="V430" s="962"/>
      <c r="W430" s="968"/>
      <c r="X430" s="962"/>
      <c r="Y430" s="968"/>
      <c r="Z430" s="962"/>
      <c r="AA430" s="968"/>
      <c r="AB430" s="961"/>
      <c r="AC430" s="961"/>
    </row>
    <row r="431" customFormat="false" ht="15.75" hidden="false" customHeight="true" outlineLevel="0" collapsed="false">
      <c r="A431" s="961"/>
      <c r="B431" s="961"/>
      <c r="C431" s="961"/>
      <c r="D431" s="961"/>
      <c r="E431" s="961"/>
      <c r="F431" s="961"/>
      <c r="G431" s="993"/>
      <c r="H431" s="961"/>
      <c r="I431" s="961"/>
      <c r="J431" s="961"/>
      <c r="K431" s="961"/>
      <c r="L431" s="962"/>
      <c r="M431" s="961"/>
      <c r="N431" s="961"/>
      <c r="O431" s="994"/>
      <c r="P431" s="961"/>
      <c r="Q431" s="961"/>
      <c r="R431" s="961"/>
      <c r="S431" s="961"/>
      <c r="T431" s="961"/>
      <c r="U431" s="961"/>
      <c r="V431" s="962"/>
      <c r="W431" s="968"/>
      <c r="X431" s="962"/>
      <c r="Y431" s="968"/>
      <c r="Z431" s="962"/>
      <c r="AA431" s="968"/>
      <c r="AB431" s="961"/>
      <c r="AC431" s="961"/>
    </row>
    <row r="432" customFormat="false" ht="15.75" hidden="false" customHeight="true" outlineLevel="0" collapsed="false">
      <c r="A432" s="961"/>
      <c r="B432" s="961"/>
      <c r="C432" s="961"/>
      <c r="D432" s="961"/>
      <c r="E432" s="961"/>
      <c r="F432" s="961"/>
      <c r="G432" s="993"/>
      <c r="H432" s="961"/>
      <c r="I432" s="961"/>
      <c r="J432" s="961"/>
      <c r="K432" s="961"/>
      <c r="L432" s="962"/>
      <c r="M432" s="961"/>
      <c r="N432" s="961"/>
      <c r="O432" s="994"/>
      <c r="P432" s="961"/>
      <c r="Q432" s="961"/>
      <c r="R432" s="961"/>
      <c r="S432" s="961"/>
      <c r="T432" s="961"/>
      <c r="U432" s="961"/>
      <c r="V432" s="962"/>
      <c r="W432" s="968"/>
      <c r="X432" s="962"/>
      <c r="Y432" s="968"/>
      <c r="Z432" s="962"/>
      <c r="AA432" s="968"/>
      <c r="AB432" s="961"/>
      <c r="AC432" s="961"/>
    </row>
    <row r="433" customFormat="false" ht="15.75" hidden="false" customHeight="true" outlineLevel="0" collapsed="false">
      <c r="A433" s="961"/>
      <c r="B433" s="961"/>
      <c r="C433" s="961"/>
      <c r="D433" s="961"/>
      <c r="E433" s="961"/>
      <c r="F433" s="961"/>
      <c r="G433" s="993"/>
      <c r="H433" s="961"/>
      <c r="I433" s="961"/>
      <c r="J433" s="961"/>
      <c r="K433" s="961"/>
      <c r="L433" s="962"/>
      <c r="M433" s="961"/>
      <c r="N433" s="961"/>
      <c r="O433" s="994"/>
      <c r="P433" s="961"/>
      <c r="Q433" s="961"/>
      <c r="R433" s="961"/>
      <c r="S433" s="961"/>
      <c r="T433" s="961"/>
      <c r="U433" s="961"/>
      <c r="V433" s="962"/>
      <c r="W433" s="968"/>
      <c r="X433" s="962"/>
      <c r="Y433" s="968"/>
      <c r="Z433" s="962"/>
      <c r="AA433" s="968"/>
      <c r="AB433" s="961"/>
      <c r="AC433" s="961"/>
    </row>
    <row r="434" customFormat="false" ht="15.75" hidden="false" customHeight="true" outlineLevel="0" collapsed="false">
      <c r="A434" s="961"/>
      <c r="B434" s="961"/>
      <c r="C434" s="961"/>
      <c r="D434" s="961"/>
      <c r="E434" s="961"/>
      <c r="F434" s="961"/>
      <c r="G434" s="993"/>
      <c r="H434" s="961"/>
      <c r="I434" s="961"/>
      <c r="J434" s="961"/>
      <c r="K434" s="961"/>
      <c r="L434" s="962"/>
      <c r="M434" s="961"/>
      <c r="N434" s="961"/>
      <c r="O434" s="994"/>
      <c r="P434" s="961"/>
      <c r="Q434" s="961"/>
      <c r="R434" s="961"/>
      <c r="S434" s="961"/>
      <c r="T434" s="961"/>
      <c r="U434" s="961"/>
      <c r="V434" s="962"/>
      <c r="W434" s="968"/>
      <c r="X434" s="962"/>
      <c r="Y434" s="968"/>
      <c r="Z434" s="962"/>
      <c r="AA434" s="968"/>
      <c r="AB434" s="961"/>
      <c r="AC434" s="961"/>
    </row>
    <row r="435" customFormat="false" ht="15.75" hidden="false" customHeight="true" outlineLevel="0" collapsed="false">
      <c r="A435" s="961"/>
      <c r="B435" s="961"/>
      <c r="C435" s="961"/>
      <c r="D435" s="961"/>
      <c r="E435" s="961"/>
      <c r="F435" s="961"/>
      <c r="G435" s="993"/>
      <c r="H435" s="961"/>
      <c r="I435" s="961"/>
      <c r="J435" s="961"/>
      <c r="K435" s="961"/>
      <c r="L435" s="962"/>
      <c r="M435" s="961"/>
      <c r="N435" s="961"/>
      <c r="O435" s="994"/>
      <c r="P435" s="961"/>
      <c r="Q435" s="961"/>
      <c r="R435" s="961"/>
      <c r="S435" s="961"/>
      <c r="T435" s="961"/>
      <c r="U435" s="961"/>
      <c r="V435" s="962"/>
      <c r="W435" s="968"/>
      <c r="X435" s="962"/>
      <c r="Y435" s="968"/>
      <c r="Z435" s="962"/>
      <c r="AA435" s="968"/>
      <c r="AB435" s="961"/>
      <c r="AC435" s="961"/>
    </row>
    <row r="436" customFormat="false" ht="15.75" hidden="false" customHeight="true" outlineLevel="0" collapsed="false">
      <c r="A436" s="961"/>
      <c r="B436" s="961"/>
      <c r="C436" s="961"/>
      <c r="D436" s="961"/>
      <c r="E436" s="961"/>
      <c r="F436" s="961"/>
      <c r="G436" s="993"/>
      <c r="H436" s="961"/>
      <c r="I436" s="961"/>
      <c r="J436" s="961"/>
      <c r="K436" s="961"/>
      <c r="L436" s="962"/>
      <c r="M436" s="961"/>
      <c r="N436" s="961"/>
      <c r="O436" s="994"/>
      <c r="P436" s="961"/>
      <c r="Q436" s="961"/>
      <c r="R436" s="961"/>
      <c r="S436" s="961"/>
      <c r="T436" s="961"/>
      <c r="U436" s="961"/>
      <c r="V436" s="962"/>
      <c r="W436" s="968"/>
      <c r="X436" s="962"/>
      <c r="Y436" s="968"/>
      <c r="Z436" s="962"/>
      <c r="AA436" s="968"/>
      <c r="AB436" s="961"/>
      <c r="AC436" s="961"/>
    </row>
    <row r="437" customFormat="false" ht="15.75" hidden="false" customHeight="true" outlineLevel="0" collapsed="false">
      <c r="A437" s="961"/>
      <c r="B437" s="961"/>
      <c r="C437" s="961"/>
      <c r="D437" s="961"/>
      <c r="E437" s="961"/>
      <c r="F437" s="961"/>
      <c r="G437" s="993"/>
      <c r="H437" s="961"/>
      <c r="I437" s="961"/>
      <c r="J437" s="961"/>
      <c r="K437" s="961"/>
      <c r="L437" s="962"/>
      <c r="M437" s="961"/>
      <c r="N437" s="961"/>
      <c r="O437" s="994"/>
      <c r="P437" s="961"/>
      <c r="Q437" s="961"/>
      <c r="R437" s="961"/>
      <c r="S437" s="961"/>
      <c r="T437" s="961"/>
      <c r="U437" s="961"/>
      <c r="V437" s="962"/>
      <c r="W437" s="968"/>
      <c r="X437" s="962"/>
      <c r="Y437" s="968"/>
      <c r="Z437" s="962"/>
      <c r="AA437" s="968"/>
      <c r="AB437" s="961"/>
      <c r="AC437" s="961"/>
    </row>
    <row r="438" customFormat="false" ht="15.75" hidden="false" customHeight="true" outlineLevel="0" collapsed="false">
      <c r="A438" s="961"/>
      <c r="B438" s="961"/>
      <c r="C438" s="961"/>
      <c r="D438" s="961"/>
      <c r="E438" s="961"/>
      <c r="F438" s="961"/>
      <c r="G438" s="993"/>
      <c r="H438" s="961"/>
      <c r="I438" s="961"/>
      <c r="J438" s="961"/>
      <c r="K438" s="961"/>
      <c r="L438" s="962"/>
      <c r="M438" s="961"/>
      <c r="N438" s="961"/>
      <c r="O438" s="994"/>
      <c r="P438" s="961"/>
      <c r="Q438" s="961"/>
      <c r="R438" s="961"/>
      <c r="S438" s="961"/>
      <c r="T438" s="961"/>
      <c r="U438" s="961"/>
      <c r="V438" s="962"/>
      <c r="W438" s="968"/>
      <c r="X438" s="962"/>
      <c r="Y438" s="968"/>
      <c r="Z438" s="962"/>
      <c r="AA438" s="968"/>
      <c r="AB438" s="961"/>
      <c r="AC438" s="961"/>
    </row>
    <row r="439" customFormat="false" ht="15.75" hidden="false" customHeight="true" outlineLevel="0" collapsed="false">
      <c r="A439" s="961"/>
      <c r="B439" s="961"/>
      <c r="C439" s="961"/>
      <c r="D439" s="961"/>
      <c r="E439" s="961"/>
      <c r="F439" s="961"/>
      <c r="G439" s="993"/>
      <c r="H439" s="961"/>
      <c r="I439" s="961"/>
      <c r="J439" s="961"/>
      <c r="K439" s="961"/>
      <c r="L439" s="962"/>
      <c r="M439" s="961"/>
      <c r="N439" s="961"/>
      <c r="O439" s="994"/>
      <c r="P439" s="961"/>
      <c r="Q439" s="961"/>
      <c r="R439" s="961"/>
      <c r="S439" s="961"/>
      <c r="T439" s="961"/>
      <c r="U439" s="961"/>
      <c r="V439" s="962"/>
      <c r="W439" s="968"/>
      <c r="X439" s="962"/>
      <c r="Y439" s="968"/>
      <c r="Z439" s="962"/>
      <c r="AA439" s="968"/>
      <c r="AB439" s="961"/>
      <c r="AC439" s="961"/>
    </row>
    <row r="440" customFormat="false" ht="15.75" hidden="false" customHeight="true" outlineLevel="0" collapsed="false">
      <c r="A440" s="961"/>
      <c r="B440" s="961"/>
      <c r="C440" s="961"/>
      <c r="D440" s="961"/>
      <c r="E440" s="961"/>
      <c r="F440" s="961"/>
      <c r="G440" s="993"/>
      <c r="H440" s="961"/>
      <c r="I440" s="961"/>
      <c r="J440" s="961"/>
      <c r="K440" s="961"/>
      <c r="L440" s="962"/>
      <c r="M440" s="961"/>
      <c r="N440" s="961"/>
      <c r="O440" s="994"/>
      <c r="P440" s="961"/>
      <c r="Q440" s="961"/>
      <c r="R440" s="961"/>
      <c r="S440" s="961"/>
      <c r="T440" s="961"/>
      <c r="U440" s="961"/>
      <c r="V440" s="962"/>
      <c r="W440" s="968"/>
      <c r="X440" s="962"/>
      <c r="Y440" s="968"/>
      <c r="Z440" s="962"/>
      <c r="AA440" s="968"/>
      <c r="AB440" s="961"/>
      <c r="AC440" s="961"/>
    </row>
    <row r="441" customFormat="false" ht="15.75" hidden="false" customHeight="true" outlineLevel="0" collapsed="false">
      <c r="A441" s="961"/>
      <c r="B441" s="961"/>
      <c r="C441" s="961"/>
      <c r="D441" s="961"/>
      <c r="E441" s="961"/>
      <c r="F441" s="961"/>
      <c r="G441" s="993"/>
      <c r="H441" s="961"/>
      <c r="I441" s="961"/>
      <c r="J441" s="961"/>
      <c r="K441" s="961"/>
      <c r="L441" s="962"/>
      <c r="M441" s="961"/>
      <c r="N441" s="961"/>
      <c r="O441" s="994"/>
      <c r="P441" s="961"/>
      <c r="Q441" s="961"/>
      <c r="R441" s="961"/>
      <c r="S441" s="961"/>
      <c r="T441" s="961"/>
      <c r="U441" s="961"/>
      <c r="V441" s="962"/>
      <c r="W441" s="968"/>
      <c r="X441" s="962"/>
      <c r="Y441" s="968"/>
      <c r="Z441" s="962"/>
      <c r="AA441" s="968"/>
      <c r="AB441" s="961"/>
      <c r="AC441" s="961"/>
    </row>
    <row r="442" customFormat="false" ht="15.75" hidden="false" customHeight="true" outlineLevel="0" collapsed="false">
      <c r="A442" s="961"/>
      <c r="B442" s="961"/>
      <c r="C442" s="961"/>
      <c r="D442" s="961"/>
      <c r="E442" s="961"/>
      <c r="F442" s="961"/>
      <c r="G442" s="993"/>
      <c r="H442" s="961"/>
      <c r="I442" s="961"/>
      <c r="J442" s="961"/>
      <c r="K442" s="961"/>
      <c r="L442" s="962"/>
      <c r="M442" s="961"/>
      <c r="N442" s="961"/>
      <c r="O442" s="994"/>
      <c r="P442" s="961"/>
      <c r="Q442" s="961"/>
      <c r="R442" s="961"/>
      <c r="S442" s="961"/>
      <c r="T442" s="961"/>
      <c r="U442" s="961"/>
      <c r="V442" s="962"/>
      <c r="W442" s="968"/>
      <c r="X442" s="962"/>
      <c r="Y442" s="968"/>
      <c r="Z442" s="962"/>
      <c r="AA442" s="968"/>
      <c r="AB442" s="961"/>
      <c r="AC442" s="961"/>
    </row>
    <row r="443" customFormat="false" ht="15.75" hidden="false" customHeight="true" outlineLevel="0" collapsed="false">
      <c r="A443" s="961"/>
      <c r="B443" s="961"/>
      <c r="C443" s="961"/>
      <c r="D443" s="961"/>
      <c r="E443" s="961"/>
      <c r="F443" s="961"/>
      <c r="G443" s="993"/>
      <c r="H443" s="961"/>
      <c r="I443" s="961"/>
      <c r="J443" s="961"/>
      <c r="K443" s="961"/>
      <c r="L443" s="962"/>
      <c r="M443" s="961"/>
      <c r="N443" s="961"/>
      <c r="O443" s="994"/>
      <c r="P443" s="961"/>
      <c r="Q443" s="961"/>
      <c r="R443" s="961"/>
      <c r="S443" s="961"/>
      <c r="T443" s="961"/>
      <c r="U443" s="961"/>
      <c r="V443" s="962"/>
      <c r="W443" s="968"/>
      <c r="X443" s="962"/>
      <c r="Y443" s="968"/>
      <c r="Z443" s="962"/>
      <c r="AA443" s="968"/>
      <c r="AB443" s="961"/>
      <c r="AC443" s="961"/>
    </row>
    <row r="444" customFormat="false" ht="15.75" hidden="false" customHeight="true" outlineLevel="0" collapsed="false">
      <c r="A444" s="961"/>
      <c r="B444" s="961"/>
      <c r="C444" s="961"/>
      <c r="D444" s="961"/>
      <c r="E444" s="961"/>
      <c r="F444" s="961"/>
      <c r="G444" s="993"/>
      <c r="H444" s="961"/>
      <c r="I444" s="961"/>
      <c r="J444" s="961"/>
      <c r="K444" s="961"/>
      <c r="L444" s="962"/>
      <c r="M444" s="961"/>
      <c r="N444" s="961"/>
      <c r="O444" s="994"/>
      <c r="P444" s="961"/>
      <c r="Q444" s="961"/>
      <c r="R444" s="961"/>
      <c r="S444" s="961"/>
      <c r="T444" s="961"/>
      <c r="U444" s="961"/>
      <c r="V444" s="962"/>
      <c r="W444" s="968"/>
      <c r="X444" s="962"/>
      <c r="Y444" s="968"/>
      <c r="Z444" s="962"/>
      <c r="AA444" s="968"/>
      <c r="AB444" s="961"/>
      <c r="AC444" s="961"/>
    </row>
    <row r="445" customFormat="false" ht="15.75" hidden="false" customHeight="true" outlineLevel="0" collapsed="false">
      <c r="A445" s="961"/>
      <c r="B445" s="961"/>
      <c r="C445" s="961"/>
      <c r="D445" s="961"/>
      <c r="E445" s="961"/>
      <c r="F445" s="961"/>
      <c r="G445" s="993"/>
      <c r="H445" s="961"/>
      <c r="I445" s="961"/>
      <c r="J445" s="961"/>
      <c r="K445" s="961"/>
      <c r="L445" s="962"/>
      <c r="M445" s="961"/>
      <c r="N445" s="961"/>
      <c r="O445" s="994"/>
      <c r="P445" s="961"/>
      <c r="Q445" s="961"/>
      <c r="R445" s="961"/>
      <c r="S445" s="961"/>
      <c r="T445" s="961"/>
      <c r="U445" s="961"/>
      <c r="V445" s="962"/>
      <c r="W445" s="968"/>
      <c r="X445" s="962"/>
      <c r="Y445" s="968"/>
      <c r="Z445" s="962"/>
      <c r="AA445" s="968"/>
      <c r="AB445" s="995"/>
      <c r="AC445" s="995"/>
    </row>
    <row r="446" customFormat="false" ht="15.75" hidden="false" customHeight="true" outlineLevel="0" collapsed="false">
      <c r="A446" s="961"/>
      <c r="B446" s="961"/>
      <c r="C446" s="961"/>
      <c r="D446" s="961"/>
      <c r="E446" s="961"/>
      <c r="F446" s="961"/>
      <c r="G446" s="993"/>
      <c r="H446" s="961"/>
      <c r="I446" s="961"/>
      <c r="J446" s="961"/>
      <c r="K446" s="961"/>
      <c r="L446" s="962"/>
      <c r="M446" s="961"/>
      <c r="N446" s="961"/>
      <c r="O446" s="994"/>
      <c r="P446" s="961"/>
      <c r="Q446" s="961"/>
      <c r="R446" s="961"/>
      <c r="S446" s="961"/>
      <c r="T446" s="961"/>
      <c r="U446" s="961"/>
      <c r="V446" s="962"/>
      <c r="W446" s="968"/>
      <c r="X446" s="962"/>
      <c r="Y446" s="968"/>
      <c r="Z446" s="962"/>
      <c r="AA446" s="968"/>
      <c r="AB446" s="995"/>
      <c r="AC446" s="995"/>
    </row>
    <row r="447" customFormat="false" ht="15.75" hidden="false" customHeight="true" outlineLevel="0" collapsed="false">
      <c r="A447" s="961"/>
      <c r="B447" s="961"/>
      <c r="C447" s="961"/>
      <c r="D447" s="961"/>
      <c r="E447" s="961"/>
      <c r="F447" s="961"/>
      <c r="G447" s="993"/>
      <c r="H447" s="961"/>
      <c r="I447" s="961"/>
      <c r="J447" s="961"/>
      <c r="K447" s="961"/>
      <c r="L447" s="962"/>
      <c r="M447" s="961"/>
      <c r="N447" s="961"/>
      <c r="O447" s="994"/>
      <c r="P447" s="961"/>
      <c r="Q447" s="961"/>
      <c r="R447" s="961"/>
      <c r="S447" s="961"/>
      <c r="T447" s="961"/>
      <c r="U447" s="961"/>
      <c r="V447" s="962"/>
      <c r="W447" s="968"/>
      <c r="X447" s="962"/>
      <c r="Y447" s="968"/>
      <c r="Z447" s="962"/>
      <c r="AA447" s="968"/>
      <c r="AB447" s="995"/>
      <c r="AC447" s="995"/>
    </row>
    <row r="448" customFormat="false" ht="15.75" hidden="false" customHeight="true" outlineLevel="0" collapsed="false">
      <c r="A448" s="961"/>
      <c r="B448" s="961"/>
      <c r="C448" s="961"/>
      <c r="D448" s="961"/>
      <c r="E448" s="961"/>
      <c r="F448" s="961"/>
      <c r="G448" s="993"/>
      <c r="H448" s="961"/>
      <c r="I448" s="961"/>
      <c r="J448" s="961"/>
      <c r="K448" s="961"/>
      <c r="L448" s="962"/>
      <c r="M448" s="961"/>
      <c r="N448" s="961"/>
      <c r="O448" s="994"/>
      <c r="P448" s="961"/>
      <c r="Q448" s="961"/>
      <c r="R448" s="961"/>
      <c r="S448" s="961"/>
      <c r="T448" s="961"/>
      <c r="U448" s="961"/>
      <c r="V448" s="962"/>
      <c r="W448" s="968"/>
      <c r="X448" s="962"/>
      <c r="Y448" s="968"/>
      <c r="Z448" s="962"/>
      <c r="AA448" s="968"/>
      <c r="AB448" s="995"/>
      <c r="AC448" s="995"/>
    </row>
    <row r="449" customFormat="false" ht="15.75" hidden="false" customHeight="true" outlineLevel="0" collapsed="false">
      <c r="A449" s="961"/>
      <c r="B449" s="961"/>
      <c r="C449" s="961"/>
      <c r="D449" s="961"/>
      <c r="E449" s="961"/>
      <c r="F449" s="961"/>
      <c r="G449" s="993"/>
      <c r="H449" s="961"/>
      <c r="I449" s="961"/>
      <c r="J449" s="961"/>
      <c r="K449" s="961"/>
      <c r="L449" s="962"/>
      <c r="M449" s="961"/>
      <c r="N449" s="961"/>
      <c r="O449" s="994"/>
      <c r="P449" s="961"/>
      <c r="Q449" s="961"/>
      <c r="R449" s="961"/>
      <c r="S449" s="961"/>
      <c r="T449" s="961"/>
      <c r="U449" s="961"/>
      <c r="V449" s="962"/>
      <c r="W449" s="968"/>
      <c r="X449" s="962"/>
      <c r="Y449" s="968"/>
      <c r="Z449" s="962"/>
      <c r="AA449" s="968"/>
      <c r="AB449" s="995"/>
      <c r="AC449" s="995"/>
    </row>
    <row r="450" customFormat="false" ht="15.75" hidden="false" customHeight="true" outlineLevel="0" collapsed="false">
      <c r="A450" s="961"/>
      <c r="B450" s="961"/>
      <c r="C450" s="961"/>
      <c r="D450" s="961"/>
      <c r="E450" s="961"/>
      <c r="F450" s="961"/>
      <c r="G450" s="993"/>
      <c r="H450" s="961"/>
      <c r="I450" s="961"/>
      <c r="J450" s="961"/>
      <c r="K450" s="961"/>
      <c r="L450" s="962"/>
      <c r="M450" s="961"/>
      <c r="N450" s="961"/>
      <c r="O450" s="994"/>
      <c r="P450" s="961"/>
      <c r="Q450" s="961"/>
      <c r="R450" s="961"/>
      <c r="S450" s="961"/>
      <c r="T450" s="961"/>
      <c r="U450" s="961"/>
      <c r="V450" s="962"/>
      <c r="W450" s="968"/>
      <c r="X450" s="962"/>
      <c r="Y450" s="968"/>
      <c r="Z450" s="962"/>
      <c r="AA450" s="968"/>
      <c r="AB450" s="995"/>
      <c r="AC450" s="995"/>
    </row>
    <row r="451" customFormat="false" ht="15.75" hidden="false" customHeight="true" outlineLevel="0" collapsed="false">
      <c r="A451" s="961"/>
      <c r="B451" s="961"/>
      <c r="C451" s="961"/>
      <c r="D451" s="961"/>
      <c r="E451" s="961"/>
      <c r="F451" s="961"/>
      <c r="G451" s="993"/>
      <c r="H451" s="961"/>
      <c r="I451" s="961"/>
      <c r="J451" s="961"/>
      <c r="K451" s="961"/>
      <c r="L451" s="962"/>
      <c r="M451" s="961"/>
      <c r="N451" s="961"/>
      <c r="O451" s="994"/>
      <c r="P451" s="961"/>
      <c r="Q451" s="961"/>
      <c r="R451" s="961"/>
      <c r="S451" s="961"/>
      <c r="T451" s="961"/>
      <c r="U451" s="961"/>
      <c r="V451" s="962"/>
      <c r="W451" s="968"/>
      <c r="X451" s="962"/>
      <c r="Y451" s="968"/>
      <c r="Z451" s="962"/>
      <c r="AA451" s="968"/>
      <c r="AB451" s="995"/>
      <c r="AC451" s="995"/>
    </row>
    <row r="452" customFormat="false" ht="15.75" hidden="false" customHeight="true" outlineLevel="0" collapsed="false">
      <c r="A452" s="961"/>
      <c r="B452" s="961"/>
      <c r="C452" s="961"/>
      <c r="D452" s="961"/>
      <c r="E452" s="961"/>
      <c r="F452" s="961"/>
      <c r="G452" s="993"/>
      <c r="H452" s="961"/>
      <c r="I452" s="961"/>
      <c r="J452" s="961"/>
      <c r="K452" s="961"/>
      <c r="L452" s="962"/>
      <c r="M452" s="961"/>
      <c r="N452" s="961"/>
      <c r="O452" s="994"/>
      <c r="P452" s="961"/>
      <c r="Q452" s="961"/>
      <c r="R452" s="961"/>
      <c r="S452" s="961"/>
      <c r="T452" s="961"/>
      <c r="U452" s="961"/>
      <c r="V452" s="962"/>
      <c r="W452" s="968"/>
      <c r="X452" s="962"/>
      <c r="Y452" s="968"/>
      <c r="Z452" s="962"/>
      <c r="AA452" s="968"/>
      <c r="AB452" s="995"/>
      <c r="AC452" s="995"/>
    </row>
    <row r="453" customFormat="false" ht="15.75" hidden="false" customHeight="true" outlineLevel="0" collapsed="false">
      <c r="A453" s="961"/>
      <c r="B453" s="961"/>
      <c r="C453" s="961"/>
      <c r="D453" s="961"/>
      <c r="E453" s="961"/>
      <c r="F453" s="961"/>
      <c r="G453" s="993"/>
      <c r="H453" s="961"/>
      <c r="I453" s="961"/>
      <c r="J453" s="961"/>
      <c r="K453" s="961"/>
      <c r="L453" s="962"/>
      <c r="M453" s="961"/>
      <c r="N453" s="961"/>
      <c r="O453" s="994"/>
      <c r="P453" s="961"/>
      <c r="Q453" s="961"/>
      <c r="R453" s="961"/>
      <c r="S453" s="961"/>
      <c r="T453" s="961"/>
      <c r="U453" s="961"/>
      <c r="V453" s="962"/>
      <c r="W453" s="968"/>
      <c r="X453" s="962"/>
      <c r="Y453" s="968"/>
      <c r="Z453" s="962"/>
      <c r="AA453" s="968"/>
      <c r="AB453" s="995"/>
      <c r="AC453" s="995"/>
    </row>
    <row r="454" customFormat="false" ht="15.75" hidden="false" customHeight="true" outlineLevel="0" collapsed="false">
      <c r="A454" s="961"/>
      <c r="B454" s="961"/>
      <c r="C454" s="961"/>
      <c r="D454" s="961"/>
      <c r="E454" s="961"/>
      <c r="F454" s="961"/>
      <c r="G454" s="993"/>
      <c r="H454" s="961"/>
      <c r="I454" s="961"/>
      <c r="J454" s="961"/>
      <c r="K454" s="961"/>
      <c r="L454" s="962"/>
      <c r="M454" s="961"/>
      <c r="N454" s="961"/>
      <c r="O454" s="994"/>
      <c r="P454" s="961"/>
      <c r="Q454" s="961"/>
      <c r="R454" s="961"/>
      <c r="S454" s="961"/>
      <c r="T454" s="961"/>
      <c r="U454" s="961"/>
      <c r="V454" s="962"/>
      <c r="W454" s="968"/>
      <c r="X454" s="962"/>
      <c r="Y454" s="968"/>
      <c r="Z454" s="962"/>
      <c r="AA454" s="968"/>
      <c r="AB454" s="995"/>
      <c r="AC454" s="995"/>
    </row>
    <row r="455" customFormat="false" ht="15.75" hidden="false" customHeight="true" outlineLevel="0" collapsed="false">
      <c r="A455" s="961"/>
      <c r="B455" s="961"/>
      <c r="C455" s="961"/>
      <c r="D455" s="961"/>
      <c r="E455" s="961"/>
      <c r="F455" s="961"/>
      <c r="G455" s="993"/>
      <c r="H455" s="961"/>
      <c r="I455" s="961"/>
      <c r="J455" s="961"/>
      <c r="K455" s="961"/>
      <c r="L455" s="962"/>
      <c r="M455" s="961"/>
      <c r="N455" s="961"/>
      <c r="O455" s="994"/>
      <c r="P455" s="961"/>
      <c r="Q455" s="961"/>
      <c r="R455" s="961"/>
      <c r="S455" s="961"/>
      <c r="T455" s="961"/>
      <c r="U455" s="961"/>
      <c r="V455" s="962"/>
      <c r="W455" s="968"/>
      <c r="X455" s="962"/>
      <c r="Y455" s="968"/>
      <c r="Z455" s="962"/>
      <c r="AA455" s="968"/>
      <c r="AB455" s="995"/>
      <c r="AC455" s="995"/>
    </row>
    <row r="456" customFormat="false" ht="15.75" hidden="false" customHeight="true" outlineLevel="0" collapsed="false">
      <c r="A456" s="961"/>
      <c r="B456" s="961"/>
      <c r="C456" s="961"/>
      <c r="D456" s="961"/>
      <c r="E456" s="961"/>
      <c r="F456" s="961"/>
      <c r="G456" s="993"/>
      <c r="H456" s="961"/>
      <c r="I456" s="961"/>
      <c r="J456" s="961"/>
      <c r="K456" s="961"/>
      <c r="L456" s="962"/>
      <c r="M456" s="961"/>
      <c r="N456" s="961"/>
      <c r="O456" s="994"/>
      <c r="P456" s="961"/>
      <c r="Q456" s="961"/>
      <c r="R456" s="961"/>
      <c r="S456" s="961"/>
      <c r="T456" s="961"/>
      <c r="U456" s="961"/>
      <c r="V456" s="962"/>
      <c r="W456" s="968"/>
      <c r="X456" s="962"/>
      <c r="Y456" s="968"/>
      <c r="Z456" s="962"/>
      <c r="AA456" s="968"/>
      <c r="AB456" s="995"/>
      <c r="AC456" s="995"/>
    </row>
    <row r="457" customFormat="false" ht="15.75" hidden="false" customHeight="true" outlineLevel="0" collapsed="false">
      <c r="A457" s="961"/>
      <c r="B457" s="961"/>
      <c r="C457" s="961"/>
      <c r="D457" s="961"/>
      <c r="E457" s="961"/>
      <c r="F457" s="961"/>
      <c r="G457" s="993"/>
      <c r="H457" s="961"/>
      <c r="I457" s="961"/>
      <c r="J457" s="961"/>
      <c r="K457" s="961"/>
      <c r="L457" s="962"/>
      <c r="M457" s="961"/>
      <c r="N457" s="961"/>
      <c r="O457" s="994"/>
      <c r="P457" s="961"/>
      <c r="Q457" s="961"/>
      <c r="R457" s="961"/>
      <c r="S457" s="961"/>
      <c r="T457" s="961"/>
      <c r="U457" s="961"/>
      <c r="V457" s="962"/>
      <c r="W457" s="968"/>
      <c r="X457" s="962"/>
      <c r="Y457" s="968"/>
      <c r="Z457" s="962"/>
      <c r="AA457" s="968"/>
      <c r="AB457" s="995"/>
      <c r="AC457" s="995"/>
    </row>
    <row r="458" customFormat="false" ht="15.75" hidden="false" customHeight="true" outlineLevel="0" collapsed="false">
      <c r="A458" s="961"/>
      <c r="B458" s="961"/>
      <c r="C458" s="961"/>
      <c r="D458" s="961"/>
      <c r="E458" s="961"/>
      <c r="F458" s="961"/>
      <c r="G458" s="993"/>
      <c r="H458" s="961"/>
      <c r="I458" s="961"/>
      <c r="J458" s="961"/>
      <c r="K458" s="961"/>
      <c r="L458" s="962"/>
      <c r="M458" s="961"/>
      <c r="N458" s="961"/>
      <c r="O458" s="994"/>
      <c r="P458" s="961"/>
      <c r="Q458" s="961"/>
      <c r="R458" s="961"/>
      <c r="S458" s="961"/>
      <c r="T458" s="961"/>
      <c r="U458" s="961"/>
      <c r="V458" s="962"/>
      <c r="W458" s="968"/>
      <c r="X458" s="962"/>
      <c r="Y458" s="968"/>
      <c r="Z458" s="962"/>
      <c r="AA458" s="968"/>
      <c r="AB458" s="995"/>
      <c r="AC458" s="995"/>
    </row>
    <row r="459" customFormat="false" ht="15.75" hidden="false" customHeight="true" outlineLevel="0" collapsed="false">
      <c r="A459" s="961"/>
      <c r="B459" s="961"/>
      <c r="C459" s="961"/>
      <c r="D459" s="961"/>
      <c r="E459" s="961"/>
      <c r="F459" s="961"/>
      <c r="G459" s="993"/>
      <c r="H459" s="961"/>
      <c r="I459" s="961"/>
      <c r="J459" s="961"/>
      <c r="K459" s="961"/>
      <c r="L459" s="962"/>
      <c r="M459" s="961"/>
      <c r="N459" s="961"/>
      <c r="O459" s="994"/>
      <c r="P459" s="961"/>
      <c r="Q459" s="961"/>
      <c r="R459" s="961"/>
      <c r="S459" s="961"/>
      <c r="T459" s="961"/>
      <c r="U459" s="961"/>
      <c r="V459" s="962"/>
      <c r="W459" s="968"/>
      <c r="X459" s="962"/>
      <c r="Y459" s="968"/>
      <c r="Z459" s="962"/>
      <c r="AA459" s="968"/>
      <c r="AB459" s="995"/>
      <c r="AC459" s="995"/>
    </row>
    <row r="460" customFormat="false" ht="15.75" hidden="false" customHeight="true" outlineLevel="0" collapsed="false">
      <c r="A460" s="961"/>
      <c r="B460" s="961"/>
      <c r="C460" s="961"/>
      <c r="D460" s="961"/>
      <c r="E460" s="961"/>
      <c r="F460" s="961"/>
      <c r="G460" s="993"/>
      <c r="H460" s="961"/>
      <c r="I460" s="961"/>
      <c r="J460" s="961"/>
      <c r="K460" s="961"/>
      <c r="L460" s="962"/>
      <c r="M460" s="961"/>
      <c r="N460" s="961"/>
      <c r="O460" s="994"/>
      <c r="P460" s="961"/>
      <c r="Q460" s="961"/>
      <c r="R460" s="961"/>
      <c r="S460" s="961"/>
      <c r="T460" s="961"/>
      <c r="U460" s="961"/>
      <c r="V460" s="962"/>
      <c r="W460" s="968"/>
      <c r="X460" s="962"/>
      <c r="Y460" s="968"/>
      <c r="Z460" s="962"/>
      <c r="AA460" s="968"/>
      <c r="AB460" s="995"/>
      <c r="AC460" s="995"/>
    </row>
    <row r="461" customFormat="false" ht="15.75" hidden="false" customHeight="true" outlineLevel="0" collapsed="false">
      <c r="A461" s="961"/>
      <c r="B461" s="961"/>
      <c r="C461" s="961"/>
      <c r="D461" s="961"/>
      <c r="E461" s="961"/>
      <c r="F461" s="961"/>
      <c r="G461" s="993"/>
      <c r="H461" s="961"/>
      <c r="I461" s="961"/>
      <c r="J461" s="961"/>
      <c r="K461" s="961"/>
      <c r="L461" s="962"/>
      <c r="M461" s="961"/>
      <c r="N461" s="961"/>
      <c r="O461" s="994"/>
      <c r="P461" s="961"/>
      <c r="Q461" s="961"/>
      <c r="R461" s="961"/>
      <c r="S461" s="961"/>
      <c r="T461" s="961"/>
      <c r="U461" s="961"/>
      <c r="V461" s="962"/>
      <c r="W461" s="968"/>
      <c r="X461" s="962"/>
      <c r="Y461" s="968"/>
      <c r="Z461" s="962"/>
      <c r="AA461" s="968"/>
      <c r="AB461" s="995"/>
      <c r="AC461" s="995"/>
    </row>
    <row r="462" customFormat="false" ht="15.75" hidden="false" customHeight="true" outlineLevel="0" collapsed="false">
      <c r="A462" s="961"/>
      <c r="B462" s="961"/>
      <c r="C462" s="961"/>
      <c r="D462" s="961"/>
      <c r="E462" s="961"/>
      <c r="F462" s="961"/>
      <c r="G462" s="993"/>
      <c r="H462" s="961"/>
      <c r="I462" s="961"/>
      <c r="J462" s="961"/>
      <c r="K462" s="961"/>
      <c r="L462" s="962"/>
      <c r="M462" s="961"/>
      <c r="N462" s="961"/>
      <c r="O462" s="994"/>
      <c r="P462" s="961"/>
      <c r="Q462" s="961"/>
      <c r="R462" s="961"/>
      <c r="S462" s="961"/>
      <c r="T462" s="961"/>
      <c r="U462" s="961"/>
      <c r="V462" s="962"/>
      <c r="W462" s="968"/>
      <c r="X462" s="962"/>
      <c r="Y462" s="968"/>
      <c r="Z462" s="962"/>
      <c r="AA462" s="968"/>
      <c r="AB462" s="995"/>
      <c r="AC462" s="995"/>
    </row>
    <row r="463" customFormat="false" ht="15.75" hidden="false" customHeight="true" outlineLevel="0" collapsed="false">
      <c r="A463" s="961"/>
      <c r="B463" s="961"/>
      <c r="C463" s="961"/>
      <c r="D463" s="961"/>
      <c r="E463" s="961"/>
      <c r="F463" s="961"/>
      <c r="G463" s="993"/>
      <c r="H463" s="961"/>
      <c r="I463" s="961"/>
      <c r="J463" s="961"/>
      <c r="K463" s="961"/>
      <c r="L463" s="962"/>
      <c r="M463" s="961"/>
      <c r="N463" s="961"/>
      <c r="O463" s="994"/>
      <c r="P463" s="961"/>
      <c r="Q463" s="961"/>
      <c r="R463" s="961"/>
      <c r="S463" s="961"/>
      <c r="T463" s="961"/>
      <c r="U463" s="961"/>
      <c r="V463" s="962"/>
      <c r="W463" s="968"/>
      <c r="X463" s="962"/>
      <c r="Y463" s="968"/>
      <c r="Z463" s="962"/>
      <c r="AA463" s="968"/>
      <c r="AB463" s="995"/>
      <c r="AC463" s="995"/>
    </row>
    <row r="464" customFormat="false" ht="15.75" hidden="false" customHeight="true" outlineLevel="0" collapsed="false">
      <c r="A464" s="961"/>
      <c r="B464" s="961"/>
      <c r="C464" s="961"/>
      <c r="D464" s="961"/>
      <c r="E464" s="961"/>
      <c r="F464" s="961"/>
      <c r="G464" s="993"/>
      <c r="H464" s="961"/>
      <c r="I464" s="961"/>
      <c r="J464" s="961"/>
      <c r="K464" s="961"/>
      <c r="L464" s="962"/>
      <c r="M464" s="961"/>
      <c r="N464" s="961"/>
      <c r="O464" s="994"/>
      <c r="P464" s="961"/>
      <c r="Q464" s="961"/>
      <c r="R464" s="961"/>
      <c r="S464" s="961"/>
      <c r="T464" s="961"/>
      <c r="U464" s="961"/>
      <c r="V464" s="962"/>
      <c r="W464" s="968"/>
      <c r="X464" s="962"/>
      <c r="Y464" s="968"/>
      <c r="Z464" s="962"/>
      <c r="AA464" s="968"/>
      <c r="AB464" s="995"/>
      <c r="AC464" s="995"/>
    </row>
    <row r="465" customFormat="false" ht="15.75" hidden="false" customHeight="true" outlineLevel="0" collapsed="false">
      <c r="A465" s="961"/>
      <c r="B465" s="961"/>
      <c r="C465" s="961"/>
      <c r="D465" s="961"/>
      <c r="E465" s="961"/>
      <c r="F465" s="961"/>
      <c r="G465" s="993"/>
      <c r="H465" s="961"/>
      <c r="I465" s="961"/>
      <c r="J465" s="961"/>
      <c r="K465" s="961"/>
      <c r="L465" s="962"/>
      <c r="M465" s="961"/>
      <c r="N465" s="961"/>
      <c r="O465" s="994"/>
      <c r="P465" s="961"/>
      <c r="Q465" s="961"/>
      <c r="R465" s="961"/>
      <c r="S465" s="961"/>
      <c r="T465" s="961"/>
      <c r="U465" s="961"/>
      <c r="V465" s="962"/>
      <c r="W465" s="968"/>
      <c r="X465" s="962"/>
      <c r="Y465" s="968"/>
      <c r="Z465" s="962"/>
      <c r="AA465" s="968"/>
      <c r="AB465" s="995"/>
      <c r="AC465" s="995"/>
    </row>
    <row r="466" customFormat="false" ht="15.75" hidden="false" customHeight="true" outlineLevel="0" collapsed="false">
      <c r="A466" s="961"/>
      <c r="B466" s="961"/>
      <c r="C466" s="961"/>
      <c r="D466" s="961"/>
      <c r="E466" s="961"/>
      <c r="F466" s="961"/>
      <c r="G466" s="993"/>
      <c r="H466" s="961"/>
      <c r="I466" s="961"/>
      <c r="J466" s="961"/>
      <c r="K466" s="961"/>
      <c r="L466" s="962"/>
      <c r="M466" s="961"/>
      <c r="N466" s="961"/>
      <c r="O466" s="994"/>
      <c r="P466" s="961"/>
      <c r="Q466" s="961"/>
      <c r="R466" s="961"/>
      <c r="S466" s="961"/>
      <c r="T466" s="961"/>
      <c r="U466" s="961"/>
      <c r="V466" s="962"/>
      <c r="W466" s="968"/>
      <c r="X466" s="962"/>
      <c r="Y466" s="968"/>
      <c r="Z466" s="962"/>
      <c r="AA466" s="968"/>
      <c r="AB466" s="995"/>
      <c r="AC466" s="995"/>
    </row>
    <row r="467" customFormat="false" ht="15.75" hidden="false" customHeight="true" outlineLevel="0" collapsed="false">
      <c r="A467" s="961"/>
      <c r="B467" s="961"/>
      <c r="C467" s="961"/>
      <c r="D467" s="961"/>
      <c r="E467" s="961"/>
      <c r="F467" s="961"/>
      <c r="G467" s="993"/>
      <c r="H467" s="961"/>
      <c r="I467" s="961"/>
      <c r="J467" s="961"/>
      <c r="K467" s="961"/>
      <c r="L467" s="962"/>
      <c r="M467" s="961"/>
      <c r="N467" s="961"/>
      <c r="O467" s="994"/>
      <c r="P467" s="961"/>
      <c r="Q467" s="961"/>
      <c r="R467" s="961"/>
      <c r="S467" s="961"/>
      <c r="T467" s="961"/>
      <c r="U467" s="961"/>
      <c r="V467" s="962"/>
      <c r="W467" s="968"/>
      <c r="X467" s="962"/>
      <c r="Y467" s="968"/>
      <c r="Z467" s="962"/>
      <c r="AA467" s="968"/>
      <c r="AB467" s="995"/>
      <c r="AC467" s="995"/>
    </row>
    <row r="468" customFormat="false" ht="15.75" hidden="false" customHeight="true" outlineLevel="0" collapsed="false">
      <c r="A468" s="961"/>
      <c r="B468" s="961"/>
      <c r="C468" s="961"/>
      <c r="D468" s="961"/>
      <c r="E468" s="961"/>
      <c r="F468" s="961"/>
      <c r="G468" s="993"/>
      <c r="H468" s="961"/>
      <c r="I468" s="961"/>
      <c r="J468" s="961"/>
      <c r="K468" s="961"/>
      <c r="L468" s="962"/>
      <c r="M468" s="961"/>
      <c r="N468" s="961"/>
      <c r="O468" s="994"/>
      <c r="P468" s="961"/>
      <c r="Q468" s="961"/>
      <c r="R468" s="961"/>
      <c r="S468" s="961"/>
      <c r="T468" s="961"/>
      <c r="U468" s="961"/>
      <c r="V468" s="962"/>
      <c r="W468" s="968"/>
      <c r="X468" s="962"/>
      <c r="Y468" s="968"/>
      <c r="Z468" s="962"/>
      <c r="AA468" s="968"/>
      <c r="AB468" s="995"/>
      <c r="AC468" s="995"/>
    </row>
    <row r="469" customFormat="false" ht="15.75" hidden="false" customHeight="true" outlineLevel="0" collapsed="false">
      <c r="A469" s="961"/>
      <c r="B469" s="961"/>
      <c r="C469" s="961"/>
      <c r="D469" s="961"/>
      <c r="E469" s="961"/>
      <c r="F469" s="961"/>
      <c r="G469" s="993"/>
      <c r="H469" s="961"/>
      <c r="I469" s="961"/>
      <c r="J469" s="961"/>
      <c r="K469" s="961"/>
      <c r="L469" s="962"/>
      <c r="M469" s="961"/>
      <c r="N469" s="961"/>
      <c r="O469" s="994"/>
      <c r="P469" s="961"/>
      <c r="Q469" s="961"/>
      <c r="R469" s="961"/>
      <c r="S469" s="961"/>
      <c r="T469" s="961"/>
      <c r="U469" s="961"/>
      <c r="V469" s="962"/>
      <c r="W469" s="968"/>
      <c r="X469" s="962"/>
      <c r="Y469" s="968"/>
      <c r="Z469" s="962"/>
      <c r="AA469" s="968"/>
      <c r="AB469" s="995"/>
      <c r="AC469" s="995"/>
    </row>
    <row r="470" customFormat="false" ht="15.75" hidden="false" customHeight="true" outlineLevel="0" collapsed="false">
      <c r="A470" s="961"/>
      <c r="B470" s="961"/>
      <c r="C470" s="961"/>
      <c r="D470" s="961"/>
      <c r="E470" s="961"/>
      <c r="F470" s="961"/>
      <c r="G470" s="993"/>
      <c r="H470" s="961"/>
      <c r="I470" s="961"/>
      <c r="J470" s="961"/>
      <c r="K470" s="961"/>
      <c r="L470" s="962"/>
      <c r="M470" s="961"/>
      <c r="N470" s="961"/>
      <c r="O470" s="994"/>
      <c r="P470" s="961"/>
      <c r="Q470" s="961"/>
      <c r="R470" s="961"/>
      <c r="S470" s="961"/>
      <c r="T470" s="961"/>
      <c r="U470" s="961"/>
      <c r="V470" s="962"/>
      <c r="W470" s="968"/>
      <c r="X470" s="962"/>
      <c r="Y470" s="968"/>
      <c r="Z470" s="962"/>
      <c r="AA470" s="968"/>
      <c r="AB470" s="995"/>
      <c r="AC470" s="995"/>
    </row>
    <row r="471" customFormat="false" ht="15.75" hidden="false" customHeight="true" outlineLevel="0" collapsed="false">
      <c r="A471" s="961"/>
      <c r="B471" s="961"/>
      <c r="C471" s="961"/>
      <c r="D471" s="961"/>
      <c r="E471" s="961"/>
      <c r="F471" s="961"/>
      <c r="G471" s="993"/>
      <c r="H471" s="961"/>
      <c r="I471" s="961"/>
      <c r="J471" s="961"/>
      <c r="K471" s="961"/>
      <c r="L471" s="962"/>
      <c r="M471" s="961"/>
      <c r="N471" s="961"/>
      <c r="O471" s="994"/>
      <c r="P471" s="961"/>
      <c r="Q471" s="961"/>
      <c r="R471" s="961"/>
      <c r="S471" s="961"/>
      <c r="T471" s="961"/>
      <c r="U471" s="961"/>
      <c r="V471" s="962"/>
      <c r="W471" s="968"/>
      <c r="X471" s="962"/>
      <c r="Y471" s="968"/>
      <c r="Z471" s="962"/>
      <c r="AA471" s="968"/>
      <c r="AB471" s="995"/>
      <c r="AC471" s="995"/>
    </row>
    <row r="472" customFormat="false" ht="15.75" hidden="false" customHeight="true" outlineLevel="0" collapsed="false">
      <c r="A472" s="961"/>
      <c r="B472" s="961"/>
      <c r="C472" s="961"/>
      <c r="D472" s="961"/>
      <c r="E472" s="961"/>
      <c r="F472" s="961"/>
      <c r="G472" s="993"/>
      <c r="H472" s="961"/>
      <c r="I472" s="961"/>
      <c r="J472" s="961"/>
      <c r="K472" s="961"/>
      <c r="L472" s="962"/>
      <c r="M472" s="961"/>
      <c r="N472" s="961"/>
      <c r="O472" s="994"/>
      <c r="P472" s="961"/>
      <c r="Q472" s="961"/>
      <c r="R472" s="961"/>
      <c r="S472" s="961"/>
      <c r="T472" s="961"/>
      <c r="U472" s="961"/>
      <c r="V472" s="962"/>
      <c r="W472" s="968"/>
      <c r="X472" s="962"/>
      <c r="Y472" s="968"/>
      <c r="Z472" s="962"/>
      <c r="AA472" s="968"/>
      <c r="AB472" s="995"/>
      <c r="AC472" s="995"/>
    </row>
    <row r="473" customFormat="false" ht="15.75" hidden="false" customHeight="true" outlineLevel="0" collapsed="false">
      <c r="A473" s="961"/>
      <c r="B473" s="961"/>
      <c r="C473" s="961"/>
      <c r="D473" s="961"/>
      <c r="E473" s="961"/>
      <c r="F473" s="961"/>
      <c r="G473" s="993"/>
      <c r="H473" s="961"/>
      <c r="I473" s="961"/>
      <c r="J473" s="961"/>
      <c r="K473" s="961"/>
      <c r="L473" s="962"/>
      <c r="M473" s="961"/>
      <c r="N473" s="961"/>
      <c r="O473" s="994"/>
      <c r="P473" s="961"/>
      <c r="Q473" s="961"/>
      <c r="R473" s="961"/>
      <c r="S473" s="961"/>
      <c r="T473" s="961"/>
      <c r="U473" s="961"/>
      <c r="V473" s="962"/>
      <c r="W473" s="968"/>
      <c r="X473" s="962"/>
      <c r="Y473" s="968"/>
      <c r="Z473" s="962"/>
      <c r="AA473" s="968"/>
      <c r="AB473" s="995"/>
      <c r="AC473" s="995"/>
    </row>
    <row r="474" customFormat="false" ht="15.75" hidden="false" customHeight="true" outlineLevel="0" collapsed="false">
      <c r="A474" s="961"/>
      <c r="B474" s="961"/>
      <c r="C474" s="961"/>
      <c r="D474" s="961"/>
      <c r="E474" s="961"/>
      <c r="F474" s="961"/>
      <c r="G474" s="993"/>
      <c r="H474" s="961"/>
      <c r="I474" s="961"/>
      <c r="J474" s="961"/>
      <c r="K474" s="961"/>
      <c r="L474" s="962"/>
      <c r="M474" s="961"/>
      <c r="N474" s="961"/>
      <c r="O474" s="994"/>
      <c r="P474" s="961"/>
      <c r="Q474" s="961"/>
      <c r="R474" s="961"/>
      <c r="S474" s="961"/>
      <c r="T474" s="961"/>
      <c r="U474" s="961"/>
      <c r="V474" s="962"/>
      <c r="W474" s="968"/>
      <c r="X474" s="962"/>
      <c r="Y474" s="968"/>
      <c r="Z474" s="962"/>
      <c r="AA474" s="968"/>
      <c r="AB474" s="995"/>
      <c r="AC474" s="995"/>
    </row>
    <row r="475" customFormat="false" ht="15.75" hidden="false" customHeight="true" outlineLevel="0" collapsed="false">
      <c r="A475" s="961"/>
      <c r="B475" s="961"/>
      <c r="C475" s="961"/>
      <c r="D475" s="961"/>
      <c r="E475" s="961"/>
      <c r="F475" s="961"/>
      <c r="G475" s="993"/>
      <c r="H475" s="961"/>
      <c r="I475" s="961"/>
      <c r="J475" s="961"/>
      <c r="K475" s="961"/>
      <c r="L475" s="962"/>
      <c r="M475" s="961"/>
      <c r="N475" s="961"/>
      <c r="O475" s="994"/>
      <c r="P475" s="961"/>
      <c r="Q475" s="961"/>
      <c r="R475" s="961"/>
      <c r="S475" s="961"/>
      <c r="T475" s="961"/>
      <c r="U475" s="961"/>
      <c r="V475" s="962"/>
      <c r="W475" s="968"/>
      <c r="X475" s="962"/>
      <c r="Y475" s="968"/>
      <c r="Z475" s="962"/>
      <c r="AA475" s="968"/>
      <c r="AB475" s="995"/>
      <c r="AC475" s="995"/>
    </row>
    <row r="476" customFormat="false" ht="15.75" hidden="false" customHeight="true" outlineLevel="0" collapsed="false">
      <c r="A476" s="961"/>
      <c r="B476" s="961"/>
      <c r="C476" s="961"/>
      <c r="D476" s="961"/>
      <c r="E476" s="961"/>
      <c r="F476" s="961"/>
      <c r="G476" s="993"/>
      <c r="H476" s="961"/>
      <c r="I476" s="961"/>
      <c r="J476" s="961"/>
      <c r="K476" s="961"/>
      <c r="L476" s="962"/>
      <c r="M476" s="961"/>
      <c r="N476" s="961"/>
      <c r="O476" s="994"/>
      <c r="P476" s="961"/>
      <c r="Q476" s="961"/>
      <c r="R476" s="961"/>
      <c r="S476" s="961"/>
      <c r="T476" s="961"/>
      <c r="U476" s="961"/>
      <c r="V476" s="962"/>
      <c r="W476" s="968"/>
      <c r="X476" s="962"/>
      <c r="Y476" s="968"/>
      <c r="Z476" s="962"/>
      <c r="AA476" s="968"/>
      <c r="AB476" s="995"/>
      <c r="AC476" s="995"/>
    </row>
    <row r="477" customFormat="false" ht="15.75" hidden="false" customHeight="true" outlineLevel="0" collapsed="false">
      <c r="A477" s="961"/>
      <c r="B477" s="961"/>
      <c r="C477" s="961"/>
      <c r="D477" s="961"/>
      <c r="E477" s="961"/>
      <c r="F477" s="961"/>
      <c r="G477" s="993"/>
      <c r="H477" s="961"/>
      <c r="I477" s="961"/>
      <c r="J477" s="961"/>
      <c r="K477" s="961"/>
      <c r="L477" s="962"/>
      <c r="M477" s="961"/>
      <c r="N477" s="961"/>
      <c r="O477" s="994"/>
      <c r="P477" s="961"/>
      <c r="Q477" s="961"/>
      <c r="R477" s="961"/>
      <c r="S477" s="961"/>
      <c r="T477" s="961"/>
      <c r="U477" s="961"/>
      <c r="V477" s="962"/>
      <c r="W477" s="968"/>
      <c r="X477" s="962"/>
      <c r="Y477" s="968"/>
      <c r="Z477" s="962"/>
      <c r="AA477" s="968"/>
      <c r="AB477" s="995"/>
      <c r="AC477" s="995"/>
    </row>
    <row r="478" customFormat="false" ht="15.75" hidden="false" customHeight="true" outlineLevel="0" collapsed="false">
      <c r="A478" s="961"/>
      <c r="B478" s="961"/>
      <c r="C478" s="961"/>
      <c r="D478" s="961"/>
      <c r="E478" s="961"/>
      <c r="F478" s="961"/>
      <c r="G478" s="993"/>
      <c r="H478" s="961"/>
      <c r="I478" s="961"/>
      <c r="J478" s="961"/>
      <c r="K478" s="961"/>
      <c r="L478" s="962"/>
      <c r="M478" s="961"/>
      <c r="N478" s="961"/>
      <c r="O478" s="994"/>
      <c r="P478" s="961"/>
      <c r="Q478" s="961"/>
      <c r="R478" s="961"/>
      <c r="S478" s="961"/>
      <c r="T478" s="961"/>
      <c r="U478" s="961"/>
      <c r="V478" s="962"/>
      <c r="W478" s="968"/>
      <c r="X478" s="962"/>
      <c r="Y478" s="968"/>
      <c r="Z478" s="962"/>
      <c r="AA478" s="968"/>
      <c r="AB478" s="995"/>
      <c r="AC478" s="995"/>
    </row>
    <row r="479" customFormat="false" ht="15.75" hidden="false" customHeight="true" outlineLevel="0" collapsed="false">
      <c r="A479" s="961"/>
      <c r="B479" s="961"/>
      <c r="C479" s="961"/>
      <c r="D479" s="961"/>
      <c r="E479" s="961"/>
      <c r="F479" s="961"/>
      <c r="G479" s="993"/>
      <c r="H479" s="961"/>
      <c r="I479" s="961"/>
      <c r="J479" s="961"/>
      <c r="K479" s="961"/>
      <c r="L479" s="962"/>
      <c r="M479" s="961"/>
      <c r="N479" s="961"/>
      <c r="O479" s="994"/>
      <c r="P479" s="961"/>
      <c r="Q479" s="961"/>
      <c r="R479" s="961"/>
      <c r="S479" s="961"/>
      <c r="T479" s="961"/>
      <c r="U479" s="961"/>
      <c r="V479" s="962"/>
      <c r="W479" s="968"/>
      <c r="X479" s="962"/>
      <c r="Y479" s="968"/>
      <c r="Z479" s="962"/>
      <c r="AA479" s="968"/>
      <c r="AB479" s="995"/>
      <c r="AC479" s="995"/>
    </row>
    <row r="480" customFormat="false" ht="15.75" hidden="false" customHeight="true" outlineLevel="0" collapsed="false">
      <c r="A480" s="961"/>
      <c r="B480" s="961"/>
      <c r="C480" s="961"/>
      <c r="D480" s="961"/>
      <c r="E480" s="961"/>
      <c r="F480" s="961"/>
      <c r="G480" s="993"/>
      <c r="H480" s="961"/>
      <c r="I480" s="961"/>
      <c r="J480" s="961"/>
      <c r="K480" s="961"/>
      <c r="L480" s="962"/>
      <c r="M480" s="961"/>
      <c r="N480" s="961"/>
      <c r="O480" s="994"/>
      <c r="P480" s="961"/>
      <c r="Q480" s="961"/>
      <c r="R480" s="961"/>
      <c r="S480" s="961"/>
      <c r="T480" s="961"/>
      <c r="U480" s="961"/>
      <c r="V480" s="962"/>
      <c r="W480" s="968"/>
      <c r="X480" s="962"/>
      <c r="Y480" s="968"/>
      <c r="Z480" s="962"/>
      <c r="AA480" s="968"/>
      <c r="AB480" s="995"/>
      <c r="AC480" s="995"/>
    </row>
    <row r="481" customFormat="false" ht="15.75" hidden="false" customHeight="true" outlineLevel="0" collapsed="false">
      <c r="A481" s="961"/>
      <c r="B481" s="961"/>
      <c r="C481" s="961"/>
      <c r="D481" s="961"/>
      <c r="E481" s="961"/>
      <c r="F481" s="961"/>
      <c r="G481" s="993"/>
      <c r="H481" s="961"/>
      <c r="I481" s="961"/>
      <c r="J481" s="961"/>
      <c r="K481" s="961"/>
      <c r="L481" s="962"/>
      <c r="M481" s="961"/>
      <c r="N481" s="961"/>
      <c r="O481" s="994"/>
      <c r="P481" s="961"/>
      <c r="Q481" s="961"/>
      <c r="R481" s="961"/>
      <c r="S481" s="961"/>
      <c r="T481" s="961"/>
      <c r="U481" s="961"/>
      <c r="V481" s="962"/>
      <c r="W481" s="968"/>
      <c r="X481" s="962"/>
      <c r="Y481" s="968"/>
      <c r="Z481" s="962"/>
      <c r="AA481" s="968"/>
      <c r="AB481" s="995"/>
      <c r="AC481" s="995"/>
    </row>
    <row r="482" customFormat="false" ht="15.75" hidden="false" customHeight="true" outlineLevel="0" collapsed="false">
      <c r="A482" s="961"/>
      <c r="B482" s="961"/>
      <c r="C482" s="961"/>
      <c r="D482" s="961"/>
      <c r="E482" s="961"/>
      <c r="F482" s="961"/>
      <c r="G482" s="993"/>
      <c r="H482" s="961"/>
      <c r="I482" s="961"/>
      <c r="J482" s="961"/>
      <c r="K482" s="961"/>
      <c r="L482" s="962"/>
      <c r="M482" s="961"/>
      <c r="N482" s="961"/>
      <c r="O482" s="994"/>
      <c r="P482" s="961"/>
      <c r="Q482" s="961"/>
      <c r="R482" s="961"/>
      <c r="S482" s="961"/>
      <c r="T482" s="961"/>
      <c r="U482" s="961"/>
      <c r="V482" s="962"/>
      <c r="W482" s="968"/>
      <c r="X482" s="962"/>
      <c r="Y482" s="968"/>
      <c r="Z482" s="962"/>
      <c r="AA482" s="968"/>
      <c r="AB482" s="995"/>
      <c r="AC482" s="995"/>
    </row>
    <row r="483" customFormat="false" ht="15.75" hidden="false" customHeight="true" outlineLevel="0" collapsed="false">
      <c r="A483" s="961"/>
      <c r="B483" s="961"/>
      <c r="C483" s="961"/>
      <c r="D483" s="961"/>
      <c r="E483" s="961"/>
      <c r="F483" s="961"/>
      <c r="G483" s="993"/>
      <c r="H483" s="961"/>
      <c r="I483" s="961"/>
      <c r="J483" s="961"/>
      <c r="K483" s="961"/>
      <c r="L483" s="962"/>
      <c r="M483" s="961"/>
      <c r="N483" s="961"/>
      <c r="O483" s="994"/>
      <c r="P483" s="961"/>
      <c r="Q483" s="961"/>
      <c r="R483" s="961"/>
      <c r="S483" s="961"/>
      <c r="T483" s="961"/>
      <c r="U483" s="961"/>
      <c r="V483" s="962"/>
      <c r="W483" s="968"/>
      <c r="X483" s="962"/>
      <c r="Y483" s="968"/>
      <c r="Z483" s="962"/>
      <c r="AA483" s="968"/>
      <c r="AB483" s="995"/>
      <c r="AC483" s="995"/>
    </row>
    <row r="484" customFormat="false" ht="15.75" hidden="false" customHeight="true" outlineLevel="0" collapsed="false">
      <c r="A484" s="961"/>
      <c r="B484" s="961"/>
      <c r="C484" s="961"/>
      <c r="D484" s="961"/>
      <c r="E484" s="961"/>
      <c r="F484" s="961"/>
      <c r="G484" s="993"/>
      <c r="H484" s="961"/>
      <c r="I484" s="961"/>
      <c r="J484" s="961"/>
      <c r="K484" s="961"/>
      <c r="L484" s="962"/>
      <c r="M484" s="961"/>
      <c r="N484" s="961"/>
      <c r="O484" s="994"/>
      <c r="P484" s="961"/>
      <c r="Q484" s="961"/>
      <c r="R484" s="961"/>
      <c r="S484" s="961"/>
      <c r="T484" s="961"/>
      <c r="U484" s="961"/>
      <c r="V484" s="962"/>
      <c r="W484" s="968"/>
      <c r="X484" s="962"/>
      <c r="Y484" s="968"/>
      <c r="Z484" s="962"/>
      <c r="AA484" s="968"/>
      <c r="AB484" s="995"/>
      <c r="AC484" s="995"/>
    </row>
    <row r="485" customFormat="false" ht="15.75" hidden="false" customHeight="true" outlineLevel="0" collapsed="false">
      <c r="A485" s="961"/>
      <c r="B485" s="961"/>
      <c r="C485" s="961"/>
      <c r="D485" s="961"/>
      <c r="E485" s="961"/>
      <c r="F485" s="961"/>
      <c r="G485" s="993"/>
      <c r="H485" s="961"/>
      <c r="I485" s="961"/>
      <c r="J485" s="961"/>
      <c r="K485" s="961"/>
      <c r="L485" s="962"/>
      <c r="M485" s="961"/>
      <c r="N485" s="961"/>
      <c r="O485" s="994"/>
      <c r="P485" s="961"/>
      <c r="Q485" s="961"/>
      <c r="R485" s="961"/>
      <c r="S485" s="961"/>
      <c r="T485" s="961"/>
      <c r="U485" s="961"/>
      <c r="V485" s="962"/>
      <c r="W485" s="968"/>
      <c r="X485" s="962"/>
      <c r="Y485" s="968"/>
      <c r="Z485" s="962"/>
      <c r="AA485" s="968"/>
      <c r="AB485" s="995"/>
      <c r="AC485" s="995"/>
    </row>
    <row r="486" customFormat="false" ht="15.75" hidden="false" customHeight="true" outlineLevel="0" collapsed="false">
      <c r="A486" s="961"/>
      <c r="B486" s="961"/>
      <c r="C486" s="961"/>
      <c r="D486" s="961"/>
      <c r="E486" s="961"/>
      <c r="F486" s="961"/>
      <c r="G486" s="993"/>
      <c r="H486" s="961"/>
      <c r="I486" s="961"/>
      <c r="J486" s="961"/>
      <c r="K486" s="961"/>
      <c r="L486" s="962"/>
      <c r="M486" s="961"/>
      <c r="N486" s="961"/>
      <c r="O486" s="994"/>
      <c r="P486" s="961"/>
      <c r="Q486" s="961"/>
      <c r="R486" s="961"/>
      <c r="S486" s="961"/>
      <c r="T486" s="961"/>
      <c r="U486" s="961"/>
      <c r="V486" s="962"/>
      <c r="W486" s="968"/>
      <c r="X486" s="962"/>
      <c r="Y486" s="968"/>
      <c r="Z486" s="962"/>
      <c r="AA486" s="968"/>
      <c r="AB486" s="995"/>
      <c r="AC486" s="995"/>
    </row>
    <row r="487" customFormat="false" ht="15.75" hidden="false" customHeight="true" outlineLevel="0" collapsed="false">
      <c r="A487" s="961"/>
      <c r="B487" s="961"/>
      <c r="C487" s="961"/>
      <c r="D487" s="961"/>
      <c r="E487" s="961"/>
      <c r="F487" s="961"/>
      <c r="G487" s="993"/>
      <c r="H487" s="961"/>
      <c r="I487" s="961"/>
      <c r="J487" s="961"/>
      <c r="K487" s="961"/>
      <c r="L487" s="962"/>
      <c r="M487" s="961"/>
      <c r="N487" s="961"/>
      <c r="O487" s="994"/>
      <c r="P487" s="961"/>
      <c r="Q487" s="961"/>
      <c r="R487" s="961"/>
      <c r="S487" s="961"/>
      <c r="T487" s="961"/>
      <c r="U487" s="961"/>
      <c r="V487" s="962"/>
      <c r="W487" s="968"/>
      <c r="X487" s="962"/>
      <c r="Y487" s="968"/>
      <c r="Z487" s="962"/>
      <c r="AA487" s="968"/>
      <c r="AB487" s="995"/>
      <c r="AC487" s="995"/>
    </row>
    <row r="488" customFormat="false" ht="15.75" hidden="false" customHeight="true" outlineLevel="0" collapsed="false">
      <c r="A488" s="961"/>
      <c r="B488" s="961"/>
      <c r="C488" s="961"/>
      <c r="D488" s="961"/>
      <c r="E488" s="961"/>
      <c r="F488" s="961"/>
      <c r="G488" s="993"/>
      <c r="H488" s="961"/>
      <c r="I488" s="961"/>
      <c r="J488" s="961"/>
      <c r="K488" s="961"/>
      <c r="L488" s="962"/>
      <c r="M488" s="961"/>
      <c r="N488" s="961"/>
      <c r="O488" s="994"/>
      <c r="P488" s="961"/>
      <c r="Q488" s="961"/>
      <c r="R488" s="961"/>
      <c r="S488" s="961"/>
      <c r="T488" s="961"/>
      <c r="U488" s="961"/>
      <c r="V488" s="962"/>
      <c r="W488" s="968"/>
      <c r="X488" s="962"/>
      <c r="Y488" s="968"/>
      <c r="Z488" s="962"/>
      <c r="AA488" s="968"/>
      <c r="AB488" s="995"/>
      <c r="AC488" s="995"/>
    </row>
    <row r="489" customFormat="false" ht="15.75" hidden="false" customHeight="true" outlineLevel="0" collapsed="false">
      <c r="A489" s="961"/>
      <c r="B489" s="961"/>
      <c r="C489" s="961"/>
      <c r="D489" s="961"/>
      <c r="E489" s="961"/>
      <c r="F489" s="961"/>
      <c r="G489" s="993"/>
      <c r="H489" s="961"/>
      <c r="I489" s="961"/>
      <c r="J489" s="961"/>
      <c r="K489" s="961"/>
      <c r="L489" s="962"/>
      <c r="M489" s="961"/>
      <c r="N489" s="961"/>
      <c r="O489" s="994"/>
      <c r="P489" s="961"/>
      <c r="Q489" s="961"/>
      <c r="R489" s="961"/>
      <c r="S489" s="961"/>
      <c r="T489" s="961"/>
      <c r="U489" s="961"/>
      <c r="V489" s="962"/>
      <c r="W489" s="968"/>
      <c r="X489" s="962"/>
      <c r="Y489" s="968"/>
      <c r="Z489" s="962"/>
      <c r="AA489" s="968"/>
      <c r="AB489" s="995"/>
      <c r="AC489" s="995"/>
    </row>
    <row r="490" customFormat="false" ht="15.75" hidden="false" customHeight="true" outlineLevel="0" collapsed="false">
      <c r="A490" s="961"/>
      <c r="B490" s="961"/>
      <c r="C490" s="961"/>
      <c r="D490" s="961"/>
      <c r="E490" s="961"/>
      <c r="F490" s="961"/>
      <c r="G490" s="993"/>
      <c r="H490" s="961"/>
      <c r="I490" s="961"/>
      <c r="J490" s="961"/>
      <c r="K490" s="961"/>
      <c r="L490" s="962"/>
      <c r="M490" s="961"/>
      <c r="N490" s="961"/>
      <c r="O490" s="994"/>
      <c r="P490" s="961"/>
      <c r="Q490" s="961"/>
      <c r="R490" s="961"/>
      <c r="S490" s="961"/>
      <c r="T490" s="961"/>
      <c r="U490" s="961"/>
      <c r="V490" s="962"/>
      <c r="W490" s="968"/>
      <c r="X490" s="962"/>
      <c r="Y490" s="968"/>
      <c r="Z490" s="962"/>
      <c r="AA490" s="968"/>
      <c r="AB490" s="995"/>
      <c r="AC490" s="995"/>
    </row>
    <row r="491" customFormat="false" ht="15.75" hidden="false" customHeight="true" outlineLevel="0" collapsed="false">
      <c r="A491" s="961"/>
      <c r="B491" s="961"/>
      <c r="C491" s="961"/>
      <c r="D491" s="961"/>
      <c r="E491" s="961"/>
      <c r="F491" s="961"/>
      <c r="G491" s="993"/>
      <c r="H491" s="961"/>
      <c r="I491" s="961"/>
      <c r="J491" s="961"/>
      <c r="K491" s="961"/>
      <c r="L491" s="962"/>
      <c r="M491" s="961"/>
      <c r="N491" s="961"/>
      <c r="O491" s="994"/>
      <c r="P491" s="961"/>
      <c r="Q491" s="961"/>
      <c r="R491" s="961"/>
      <c r="S491" s="961"/>
      <c r="T491" s="961"/>
      <c r="U491" s="961"/>
      <c r="V491" s="962"/>
      <c r="W491" s="968"/>
      <c r="X491" s="962"/>
      <c r="Y491" s="968"/>
      <c r="Z491" s="962"/>
      <c r="AA491" s="968"/>
      <c r="AB491" s="995"/>
      <c r="AC491" s="995"/>
    </row>
    <row r="492" customFormat="false" ht="15.75" hidden="false" customHeight="true" outlineLevel="0" collapsed="false">
      <c r="A492" s="961"/>
      <c r="B492" s="961"/>
      <c r="C492" s="961"/>
      <c r="D492" s="961"/>
      <c r="E492" s="961"/>
      <c r="F492" s="961"/>
      <c r="G492" s="993"/>
      <c r="H492" s="961"/>
      <c r="I492" s="961"/>
      <c r="J492" s="961"/>
      <c r="K492" s="961"/>
      <c r="L492" s="962"/>
      <c r="M492" s="961"/>
      <c r="N492" s="961"/>
      <c r="O492" s="994"/>
      <c r="P492" s="961"/>
      <c r="Q492" s="961"/>
      <c r="R492" s="961"/>
      <c r="S492" s="961"/>
      <c r="T492" s="961"/>
      <c r="U492" s="961"/>
      <c r="V492" s="962"/>
      <c r="W492" s="968"/>
      <c r="X492" s="962"/>
      <c r="Y492" s="968"/>
      <c r="Z492" s="962"/>
      <c r="AA492" s="968"/>
      <c r="AB492" s="995"/>
      <c r="AC492" s="995"/>
    </row>
    <row r="493" customFormat="false" ht="15.75" hidden="false" customHeight="true" outlineLevel="0" collapsed="false">
      <c r="A493" s="961"/>
      <c r="B493" s="961"/>
      <c r="C493" s="961"/>
      <c r="D493" s="961"/>
      <c r="E493" s="961"/>
      <c r="F493" s="961"/>
      <c r="G493" s="993"/>
      <c r="H493" s="961"/>
      <c r="I493" s="961"/>
      <c r="J493" s="961"/>
      <c r="K493" s="961"/>
      <c r="L493" s="962"/>
      <c r="M493" s="961"/>
      <c r="N493" s="961"/>
      <c r="O493" s="994"/>
      <c r="P493" s="961"/>
      <c r="Q493" s="961"/>
      <c r="R493" s="961"/>
      <c r="S493" s="961"/>
      <c r="T493" s="961"/>
      <c r="U493" s="961"/>
      <c r="V493" s="962"/>
      <c r="W493" s="968"/>
      <c r="X493" s="962"/>
      <c r="Y493" s="968"/>
      <c r="Z493" s="962"/>
      <c r="AA493" s="968"/>
      <c r="AB493" s="995"/>
      <c r="AC493" s="995"/>
    </row>
    <row r="494" customFormat="false" ht="15.75" hidden="false" customHeight="true" outlineLevel="0" collapsed="false">
      <c r="A494" s="961"/>
      <c r="B494" s="961"/>
      <c r="C494" s="961"/>
      <c r="D494" s="961"/>
      <c r="E494" s="961"/>
      <c r="F494" s="961"/>
      <c r="G494" s="993"/>
      <c r="H494" s="961"/>
      <c r="I494" s="961"/>
      <c r="J494" s="961"/>
      <c r="K494" s="961"/>
      <c r="L494" s="962"/>
      <c r="M494" s="961"/>
      <c r="N494" s="961"/>
      <c r="O494" s="994"/>
      <c r="P494" s="961"/>
      <c r="Q494" s="961"/>
      <c r="R494" s="961"/>
      <c r="S494" s="961"/>
      <c r="T494" s="961"/>
      <c r="U494" s="961"/>
      <c r="V494" s="962"/>
      <c r="W494" s="968"/>
      <c r="X494" s="962"/>
      <c r="Y494" s="968"/>
      <c r="Z494" s="962"/>
      <c r="AA494" s="968"/>
      <c r="AB494" s="995"/>
      <c r="AC494" s="995"/>
    </row>
    <row r="495" customFormat="false" ht="15.75" hidden="false" customHeight="true" outlineLevel="0" collapsed="false">
      <c r="A495" s="961"/>
      <c r="B495" s="961"/>
      <c r="C495" s="961"/>
      <c r="D495" s="961"/>
      <c r="E495" s="961"/>
      <c r="F495" s="961"/>
      <c r="G495" s="993"/>
      <c r="H495" s="961"/>
      <c r="I495" s="961"/>
      <c r="J495" s="961"/>
      <c r="K495" s="961"/>
      <c r="L495" s="962"/>
      <c r="M495" s="961"/>
      <c r="N495" s="961"/>
      <c r="O495" s="994"/>
      <c r="P495" s="961"/>
      <c r="Q495" s="961"/>
      <c r="R495" s="961"/>
      <c r="S495" s="961"/>
      <c r="T495" s="961"/>
      <c r="U495" s="961"/>
      <c r="V495" s="962"/>
      <c r="W495" s="968"/>
      <c r="X495" s="962"/>
      <c r="Y495" s="968"/>
      <c r="Z495" s="962"/>
      <c r="AA495" s="968"/>
      <c r="AB495" s="995"/>
      <c r="AC495" s="995"/>
    </row>
    <row r="496" customFormat="false" ht="15.75" hidden="false" customHeight="true" outlineLevel="0" collapsed="false">
      <c r="A496" s="961"/>
      <c r="B496" s="961"/>
      <c r="C496" s="961"/>
      <c r="D496" s="961"/>
      <c r="E496" s="961"/>
      <c r="F496" s="961"/>
      <c r="G496" s="993"/>
      <c r="H496" s="961"/>
      <c r="I496" s="961"/>
      <c r="J496" s="961"/>
      <c r="K496" s="961"/>
      <c r="L496" s="962"/>
      <c r="M496" s="961"/>
      <c r="N496" s="961"/>
      <c r="O496" s="994"/>
      <c r="P496" s="961"/>
      <c r="Q496" s="961"/>
      <c r="R496" s="961"/>
      <c r="S496" s="961"/>
      <c r="T496" s="961"/>
      <c r="U496" s="961"/>
      <c r="V496" s="962"/>
      <c r="W496" s="968"/>
      <c r="X496" s="962"/>
      <c r="Y496" s="968"/>
      <c r="Z496" s="962"/>
      <c r="AA496" s="968"/>
      <c r="AB496" s="995"/>
      <c r="AC496" s="995"/>
    </row>
    <row r="497" customFormat="false" ht="15.75" hidden="false" customHeight="true" outlineLevel="0" collapsed="false">
      <c r="A497" s="961"/>
      <c r="B497" s="961"/>
      <c r="C497" s="961"/>
      <c r="D497" s="961"/>
      <c r="E497" s="961"/>
      <c r="F497" s="961"/>
      <c r="G497" s="993"/>
      <c r="H497" s="961"/>
      <c r="I497" s="961"/>
      <c r="J497" s="961"/>
      <c r="K497" s="961"/>
      <c r="L497" s="962"/>
      <c r="M497" s="961"/>
      <c r="N497" s="961"/>
      <c r="O497" s="994"/>
      <c r="P497" s="961"/>
      <c r="Q497" s="961"/>
      <c r="R497" s="961"/>
      <c r="S497" s="961"/>
      <c r="T497" s="961"/>
      <c r="U497" s="961"/>
      <c r="V497" s="962"/>
      <c r="W497" s="968"/>
      <c r="X497" s="962"/>
      <c r="Y497" s="968"/>
      <c r="Z497" s="962"/>
      <c r="AA497" s="968"/>
      <c r="AB497" s="995"/>
      <c r="AC497" s="995"/>
    </row>
    <row r="498" customFormat="false" ht="15.75" hidden="false" customHeight="true" outlineLevel="0" collapsed="false">
      <c r="A498" s="961"/>
      <c r="B498" s="961"/>
      <c r="C498" s="961"/>
      <c r="D498" s="961"/>
      <c r="E498" s="961"/>
      <c r="F498" s="961"/>
      <c r="G498" s="993"/>
      <c r="H498" s="961"/>
      <c r="I498" s="961"/>
      <c r="J498" s="961"/>
      <c r="K498" s="961"/>
      <c r="L498" s="962"/>
      <c r="M498" s="961"/>
      <c r="N498" s="961"/>
      <c r="O498" s="994"/>
      <c r="P498" s="961"/>
      <c r="Q498" s="961"/>
      <c r="R498" s="961"/>
      <c r="S498" s="961"/>
      <c r="T498" s="961"/>
      <c r="U498" s="961"/>
      <c r="V498" s="962"/>
      <c r="W498" s="968"/>
      <c r="X498" s="962"/>
      <c r="Y498" s="968"/>
      <c r="Z498" s="962"/>
      <c r="AA498" s="968"/>
      <c r="AB498" s="995"/>
      <c r="AC498" s="995"/>
    </row>
    <row r="499" customFormat="false" ht="15.75" hidden="false" customHeight="true" outlineLevel="0" collapsed="false">
      <c r="A499" s="961"/>
      <c r="B499" s="961"/>
      <c r="C499" s="961"/>
      <c r="D499" s="961"/>
      <c r="E499" s="961"/>
      <c r="F499" s="961"/>
      <c r="G499" s="993"/>
      <c r="H499" s="961"/>
      <c r="I499" s="961"/>
      <c r="J499" s="961"/>
      <c r="K499" s="961"/>
      <c r="L499" s="962"/>
      <c r="M499" s="961"/>
      <c r="N499" s="961"/>
      <c r="O499" s="994"/>
      <c r="P499" s="961"/>
      <c r="Q499" s="961"/>
      <c r="R499" s="961"/>
      <c r="S499" s="961"/>
      <c r="T499" s="961"/>
      <c r="U499" s="961"/>
      <c r="V499" s="962"/>
      <c r="W499" s="968"/>
      <c r="X499" s="962"/>
      <c r="Y499" s="968"/>
      <c r="Z499" s="962"/>
      <c r="AA499" s="968"/>
      <c r="AB499" s="995"/>
      <c r="AC499" s="995"/>
    </row>
    <row r="500" customFormat="false" ht="15.75" hidden="false" customHeight="true" outlineLevel="0" collapsed="false">
      <c r="A500" s="961"/>
      <c r="B500" s="961"/>
      <c r="C500" s="961"/>
      <c r="D500" s="961"/>
      <c r="E500" s="961"/>
      <c r="F500" s="961"/>
      <c r="G500" s="993"/>
      <c r="H500" s="961"/>
      <c r="I500" s="961"/>
      <c r="J500" s="961"/>
      <c r="K500" s="961"/>
      <c r="L500" s="962"/>
      <c r="M500" s="961"/>
      <c r="N500" s="961"/>
      <c r="O500" s="994"/>
      <c r="P500" s="961"/>
      <c r="Q500" s="961"/>
      <c r="R500" s="961"/>
      <c r="S500" s="961"/>
      <c r="T500" s="961"/>
      <c r="U500" s="961"/>
      <c r="V500" s="962"/>
      <c r="W500" s="968"/>
      <c r="X500" s="962"/>
      <c r="Y500" s="968"/>
      <c r="Z500" s="962"/>
      <c r="AA500" s="968"/>
      <c r="AB500" s="995"/>
      <c r="AC500" s="995"/>
    </row>
    <row r="501" customFormat="false" ht="15.75" hidden="false" customHeight="true" outlineLevel="0" collapsed="false">
      <c r="A501" s="961"/>
      <c r="B501" s="961"/>
      <c r="C501" s="961"/>
      <c r="D501" s="961"/>
      <c r="E501" s="961"/>
      <c r="F501" s="961"/>
      <c r="G501" s="993"/>
      <c r="H501" s="961"/>
      <c r="I501" s="961"/>
      <c r="J501" s="961"/>
      <c r="K501" s="961"/>
      <c r="L501" s="962"/>
      <c r="M501" s="961"/>
      <c r="N501" s="961"/>
      <c r="O501" s="994"/>
      <c r="P501" s="961"/>
      <c r="Q501" s="961"/>
      <c r="R501" s="961"/>
      <c r="S501" s="961"/>
      <c r="T501" s="961"/>
      <c r="U501" s="961"/>
      <c r="V501" s="962"/>
      <c r="W501" s="968"/>
      <c r="X501" s="962"/>
      <c r="Y501" s="968"/>
      <c r="Z501" s="962"/>
      <c r="AA501" s="968"/>
      <c r="AB501" s="995"/>
      <c r="AC501" s="995"/>
    </row>
    <row r="502" customFormat="false" ht="15.75" hidden="false" customHeight="true" outlineLevel="0" collapsed="false">
      <c r="A502" s="961"/>
      <c r="B502" s="961"/>
      <c r="C502" s="961"/>
      <c r="D502" s="961"/>
      <c r="E502" s="961"/>
      <c r="F502" s="961"/>
      <c r="G502" s="993"/>
      <c r="H502" s="961"/>
      <c r="I502" s="961"/>
      <c r="J502" s="961"/>
      <c r="K502" s="961"/>
      <c r="L502" s="962"/>
      <c r="M502" s="961"/>
      <c r="N502" s="961"/>
      <c r="O502" s="994"/>
      <c r="P502" s="961"/>
      <c r="Q502" s="961"/>
      <c r="R502" s="961"/>
      <c r="S502" s="961"/>
      <c r="T502" s="961"/>
      <c r="U502" s="961"/>
      <c r="V502" s="962"/>
      <c r="W502" s="968"/>
      <c r="X502" s="962"/>
      <c r="Y502" s="968"/>
      <c r="Z502" s="962"/>
      <c r="AA502" s="968"/>
      <c r="AB502" s="995"/>
      <c r="AC502" s="995"/>
    </row>
    <row r="503" customFormat="false" ht="15" hidden="false" customHeight="false" outlineLevel="0" collapsed="false">
      <c r="A503" s="961"/>
      <c r="B503" s="961"/>
      <c r="C503" s="961"/>
      <c r="D503" s="961"/>
      <c r="E503" s="961"/>
      <c r="F503" s="961"/>
      <c r="G503" s="993"/>
      <c r="H503" s="961"/>
      <c r="I503" s="961"/>
      <c r="J503" s="961"/>
      <c r="K503" s="961"/>
      <c r="L503" s="962"/>
      <c r="M503" s="961"/>
      <c r="N503" s="961"/>
      <c r="O503" s="994"/>
      <c r="P503" s="961"/>
      <c r="Q503" s="961"/>
      <c r="R503" s="961"/>
      <c r="S503" s="961"/>
      <c r="T503" s="961"/>
      <c r="U503" s="961"/>
      <c r="V503" s="962"/>
      <c r="W503" s="968"/>
      <c r="X503" s="962"/>
      <c r="Y503" s="968"/>
      <c r="Z503" s="962"/>
      <c r="AA503" s="968"/>
    </row>
    <row r="504" customFormat="false" ht="15" hidden="false" customHeight="false" outlineLevel="0" collapsed="false">
      <c r="A504" s="961"/>
      <c r="B504" s="961"/>
      <c r="C504" s="961"/>
      <c r="D504" s="961"/>
      <c r="E504" s="961"/>
      <c r="F504" s="961"/>
      <c r="G504" s="993"/>
      <c r="H504" s="961"/>
      <c r="I504" s="961"/>
      <c r="J504" s="961"/>
      <c r="K504" s="961"/>
      <c r="L504" s="962"/>
      <c r="M504" s="961"/>
      <c r="N504" s="961"/>
      <c r="O504" s="994"/>
      <c r="P504" s="961"/>
      <c r="Q504" s="961"/>
      <c r="R504" s="961"/>
      <c r="S504" s="961"/>
      <c r="T504" s="961"/>
      <c r="U504" s="961"/>
      <c r="V504" s="962"/>
      <c r="W504" s="968"/>
      <c r="X504" s="962"/>
      <c r="Y504" s="968"/>
      <c r="Z504" s="962"/>
      <c r="AA504" s="968"/>
    </row>
    <row r="505" customFormat="false" ht="15" hidden="false" customHeight="false" outlineLevel="0" collapsed="false">
      <c r="A505" s="961"/>
      <c r="B505" s="961"/>
      <c r="C505" s="961"/>
      <c r="D505" s="961"/>
      <c r="E505" s="961"/>
      <c r="F505" s="961"/>
      <c r="G505" s="993"/>
      <c r="H505" s="961"/>
      <c r="I505" s="961"/>
      <c r="J505" s="961"/>
      <c r="K505" s="961"/>
      <c r="L505" s="962"/>
      <c r="M505" s="961"/>
      <c r="N505" s="961"/>
      <c r="O505" s="994"/>
      <c r="P505" s="961"/>
      <c r="Q505" s="961"/>
      <c r="R505" s="961"/>
      <c r="S505" s="961"/>
      <c r="T505" s="961"/>
      <c r="U505" s="961"/>
      <c r="V505" s="962"/>
      <c r="W505" s="968"/>
      <c r="X505" s="962"/>
      <c r="Y505" s="968"/>
      <c r="Z505" s="962"/>
      <c r="AA505" s="968"/>
    </row>
    <row r="506" customFormat="false" ht="15" hidden="false" customHeight="false" outlineLevel="0" collapsed="false">
      <c r="A506" s="961"/>
      <c r="B506" s="961"/>
      <c r="C506" s="961"/>
      <c r="D506" s="961"/>
      <c r="E506" s="961"/>
      <c r="F506" s="961"/>
      <c r="G506" s="993"/>
      <c r="H506" s="961"/>
      <c r="I506" s="961"/>
      <c r="J506" s="961"/>
      <c r="K506" s="961"/>
      <c r="L506" s="962"/>
      <c r="M506" s="961"/>
      <c r="N506" s="961"/>
      <c r="O506" s="994"/>
      <c r="P506" s="961"/>
      <c r="Q506" s="961"/>
      <c r="R506" s="961"/>
      <c r="S506" s="961"/>
      <c r="T506" s="961"/>
      <c r="U506" s="961"/>
      <c r="V506" s="962"/>
      <c r="W506" s="968"/>
      <c r="X506" s="962"/>
      <c r="Y506" s="968"/>
      <c r="Z506" s="962"/>
      <c r="AA506" s="968"/>
    </row>
    <row r="507" customFormat="false" ht="15" hidden="false" customHeight="false" outlineLevel="0" collapsed="false">
      <c r="A507" s="961"/>
      <c r="B507" s="961"/>
      <c r="C507" s="961"/>
      <c r="D507" s="961"/>
      <c r="E507" s="961"/>
      <c r="F507" s="961"/>
      <c r="G507" s="993"/>
      <c r="H507" s="961"/>
      <c r="I507" s="961"/>
      <c r="J507" s="961"/>
      <c r="K507" s="961"/>
      <c r="L507" s="962"/>
      <c r="M507" s="961"/>
      <c r="N507" s="961"/>
      <c r="O507" s="994"/>
      <c r="P507" s="961"/>
      <c r="Q507" s="961"/>
      <c r="R507" s="961"/>
      <c r="S507" s="961"/>
      <c r="T507" s="961"/>
      <c r="U507" s="961"/>
      <c r="V507" s="962"/>
      <c r="W507" s="968"/>
      <c r="X507" s="962"/>
      <c r="Y507" s="968"/>
      <c r="Z507" s="962"/>
      <c r="AA507" s="968"/>
    </row>
    <row r="508" customFormat="false" ht="15" hidden="false" customHeight="false" outlineLevel="0" collapsed="false">
      <c r="A508" s="961"/>
      <c r="B508" s="961"/>
      <c r="C508" s="961"/>
      <c r="D508" s="961"/>
      <c r="E508" s="961"/>
      <c r="F508" s="961"/>
      <c r="G508" s="993"/>
      <c r="H508" s="961"/>
      <c r="I508" s="961"/>
      <c r="J508" s="961"/>
      <c r="K508" s="961"/>
      <c r="L508" s="962"/>
      <c r="M508" s="961"/>
      <c r="N508" s="961"/>
      <c r="O508" s="994"/>
      <c r="P508" s="961"/>
      <c r="Q508" s="961"/>
      <c r="R508" s="961"/>
      <c r="S508" s="961"/>
      <c r="T508" s="961"/>
      <c r="U508" s="961"/>
      <c r="V508" s="962"/>
      <c r="W508" s="968"/>
      <c r="X508" s="962"/>
      <c r="Y508" s="968"/>
      <c r="Z508" s="962"/>
      <c r="AA508" s="968"/>
    </row>
    <row r="509" customFormat="false" ht="15" hidden="false" customHeight="false" outlineLevel="0" collapsed="false">
      <c r="A509" s="961"/>
      <c r="B509" s="961"/>
      <c r="C509" s="961"/>
      <c r="D509" s="961"/>
      <c r="E509" s="961"/>
      <c r="F509" s="961"/>
      <c r="G509" s="993"/>
      <c r="H509" s="961"/>
      <c r="I509" s="961"/>
      <c r="J509" s="961"/>
      <c r="K509" s="961"/>
      <c r="L509" s="962"/>
      <c r="M509" s="961"/>
      <c r="N509" s="961"/>
      <c r="O509" s="994"/>
      <c r="P509" s="961"/>
      <c r="Q509" s="961"/>
      <c r="R509" s="961"/>
      <c r="S509" s="961"/>
      <c r="T509" s="961"/>
      <c r="U509" s="961"/>
      <c r="V509" s="962"/>
      <c r="W509" s="968"/>
      <c r="X509" s="962"/>
      <c r="Y509" s="968"/>
      <c r="Z509" s="962"/>
      <c r="AA509" s="968"/>
    </row>
    <row r="510" customFormat="false" ht="15" hidden="false" customHeight="false" outlineLevel="0" collapsed="false">
      <c r="A510" s="961"/>
      <c r="B510" s="961"/>
      <c r="C510" s="961"/>
      <c r="D510" s="961"/>
      <c r="E510" s="961"/>
      <c r="F510" s="961"/>
      <c r="G510" s="993"/>
      <c r="H510" s="961"/>
      <c r="I510" s="961"/>
      <c r="J510" s="961"/>
      <c r="K510" s="961"/>
      <c r="L510" s="962"/>
      <c r="M510" s="961"/>
      <c r="N510" s="961"/>
      <c r="O510" s="994"/>
      <c r="P510" s="961"/>
      <c r="Q510" s="961"/>
      <c r="R510" s="961"/>
      <c r="S510" s="961"/>
      <c r="T510" s="961"/>
      <c r="U510" s="961"/>
      <c r="V510" s="962"/>
      <c r="W510" s="968"/>
      <c r="X510" s="962"/>
      <c r="Y510" s="968"/>
      <c r="Z510" s="962"/>
      <c r="AA510" s="968"/>
    </row>
    <row r="511" customFormat="false" ht="15" hidden="false" customHeight="false" outlineLevel="0" collapsed="false">
      <c r="A511" s="961"/>
      <c r="B511" s="961"/>
      <c r="C511" s="961"/>
      <c r="D511" s="961"/>
      <c r="E511" s="961"/>
      <c r="F511" s="961"/>
      <c r="G511" s="993"/>
      <c r="H511" s="961"/>
      <c r="I511" s="961"/>
      <c r="J511" s="961"/>
      <c r="K511" s="961"/>
      <c r="L511" s="962"/>
      <c r="M511" s="961"/>
      <c r="N511" s="961"/>
      <c r="O511" s="994"/>
      <c r="P511" s="961"/>
      <c r="Q511" s="961"/>
      <c r="R511" s="961"/>
      <c r="S511" s="961"/>
      <c r="T511" s="961"/>
      <c r="U511" s="961"/>
      <c r="V511" s="962"/>
      <c r="W511" s="968"/>
      <c r="X511" s="962"/>
      <c r="Y511" s="968"/>
      <c r="Z511" s="962"/>
      <c r="AA511" s="968"/>
    </row>
    <row r="512" customFormat="false" ht="15" hidden="false" customHeight="false" outlineLevel="0" collapsed="false">
      <c r="A512" s="961"/>
      <c r="B512" s="961"/>
      <c r="C512" s="961"/>
      <c r="D512" s="961"/>
      <c r="E512" s="961"/>
      <c r="F512" s="961"/>
      <c r="G512" s="993"/>
      <c r="H512" s="961"/>
      <c r="I512" s="961"/>
      <c r="J512" s="961"/>
      <c r="K512" s="961"/>
      <c r="L512" s="962"/>
      <c r="M512" s="961"/>
      <c r="N512" s="961"/>
      <c r="O512" s="994"/>
      <c r="P512" s="961"/>
      <c r="Q512" s="961"/>
      <c r="R512" s="961"/>
      <c r="S512" s="961"/>
      <c r="T512" s="961"/>
      <c r="U512" s="961"/>
      <c r="V512" s="962"/>
      <c r="W512" s="968"/>
      <c r="X512" s="962"/>
      <c r="Y512" s="968"/>
      <c r="Z512" s="962"/>
      <c r="AA512" s="968"/>
    </row>
    <row r="513" customFormat="false" ht="15" hidden="false" customHeight="false" outlineLevel="0" collapsed="false">
      <c r="A513" s="961"/>
      <c r="B513" s="961"/>
      <c r="C513" s="961"/>
      <c r="D513" s="961"/>
      <c r="E513" s="961"/>
      <c r="F513" s="961"/>
      <c r="G513" s="993"/>
      <c r="H513" s="961"/>
      <c r="I513" s="961"/>
      <c r="J513" s="961"/>
      <c r="K513" s="961"/>
      <c r="L513" s="962"/>
      <c r="M513" s="961"/>
      <c r="N513" s="961"/>
      <c r="O513" s="994"/>
      <c r="P513" s="961"/>
      <c r="Q513" s="961"/>
      <c r="R513" s="961"/>
      <c r="S513" s="961"/>
      <c r="T513" s="961"/>
      <c r="U513" s="961"/>
      <c r="V513" s="962"/>
      <c r="W513" s="968"/>
      <c r="X513" s="962"/>
      <c r="Y513" s="968"/>
      <c r="Z513" s="962"/>
      <c r="AA513" s="968"/>
    </row>
    <row r="514" customFormat="false" ht="15" hidden="false" customHeight="false" outlineLevel="0" collapsed="false">
      <c r="A514" s="961"/>
      <c r="B514" s="961"/>
      <c r="C514" s="961"/>
      <c r="D514" s="961"/>
      <c r="E514" s="961"/>
      <c r="F514" s="961"/>
      <c r="G514" s="993"/>
      <c r="H514" s="961"/>
      <c r="I514" s="961"/>
      <c r="J514" s="961"/>
      <c r="K514" s="961"/>
      <c r="L514" s="962"/>
      <c r="M514" s="961"/>
      <c r="N514" s="961"/>
      <c r="O514" s="994"/>
      <c r="P514" s="961"/>
      <c r="Q514" s="961"/>
      <c r="R514" s="961"/>
      <c r="S514" s="961"/>
      <c r="T514" s="961"/>
      <c r="U514" s="961"/>
      <c r="V514" s="962"/>
      <c r="W514" s="968"/>
      <c r="X514" s="962"/>
      <c r="Y514" s="968"/>
      <c r="Z514" s="962"/>
      <c r="AA514" s="968"/>
    </row>
    <row r="515" customFormat="false" ht="15" hidden="false" customHeight="false" outlineLevel="0" collapsed="false">
      <c r="A515" s="961"/>
      <c r="B515" s="961"/>
      <c r="C515" s="961"/>
      <c r="D515" s="961"/>
      <c r="E515" s="961"/>
      <c r="F515" s="961"/>
      <c r="G515" s="993"/>
      <c r="H515" s="961"/>
      <c r="I515" s="961"/>
      <c r="J515" s="961"/>
      <c r="K515" s="961"/>
      <c r="L515" s="962"/>
      <c r="M515" s="961"/>
      <c r="N515" s="961"/>
      <c r="O515" s="994"/>
      <c r="P515" s="961"/>
      <c r="Q515" s="961"/>
      <c r="R515" s="961"/>
      <c r="S515" s="961"/>
      <c r="T515" s="961"/>
      <c r="U515" s="961"/>
      <c r="V515" s="962"/>
      <c r="W515" s="968"/>
      <c r="X515" s="962"/>
      <c r="Y515" s="968"/>
      <c r="Z515" s="962"/>
      <c r="AA515" s="968"/>
    </row>
    <row r="516" customFormat="false" ht="15" hidden="false" customHeight="false" outlineLevel="0" collapsed="false">
      <c r="A516" s="961"/>
      <c r="B516" s="961"/>
      <c r="C516" s="961"/>
      <c r="D516" s="961"/>
      <c r="E516" s="961"/>
      <c r="F516" s="961"/>
      <c r="G516" s="993"/>
      <c r="H516" s="961"/>
      <c r="I516" s="961"/>
      <c r="J516" s="961"/>
      <c r="K516" s="961"/>
      <c r="L516" s="962"/>
      <c r="M516" s="961"/>
      <c r="N516" s="961"/>
      <c r="O516" s="994"/>
      <c r="P516" s="961"/>
      <c r="Q516" s="961"/>
      <c r="R516" s="961"/>
      <c r="S516" s="961"/>
      <c r="T516" s="961"/>
      <c r="U516" s="961"/>
      <c r="V516" s="962"/>
      <c r="W516" s="968"/>
      <c r="X516" s="962"/>
      <c r="Y516" s="968"/>
      <c r="Z516" s="962"/>
      <c r="AA516" s="968"/>
    </row>
    <row r="517" customFormat="false" ht="15" hidden="false" customHeight="false" outlineLevel="0" collapsed="false">
      <c r="A517" s="961"/>
      <c r="B517" s="961"/>
      <c r="C517" s="961"/>
      <c r="D517" s="961"/>
      <c r="E517" s="961"/>
      <c r="F517" s="961"/>
      <c r="G517" s="993"/>
      <c r="H517" s="961"/>
      <c r="I517" s="961"/>
      <c r="J517" s="961"/>
      <c r="K517" s="961"/>
      <c r="L517" s="962"/>
      <c r="M517" s="961"/>
      <c r="N517" s="961"/>
      <c r="O517" s="994"/>
      <c r="P517" s="961"/>
      <c r="Q517" s="961"/>
      <c r="R517" s="961"/>
      <c r="S517" s="961"/>
      <c r="T517" s="961"/>
      <c r="U517" s="961"/>
      <c r="V517" s="962"/>
      <c r="W517" s="968"/>
      <c r="X517" s="962"/>
      <c r="Y517" s="968"/>
      <c r="Z517" s="962"/>
      <c r="AA517" s="968"/>
    </row>
    <row r="518" customFormat="false" ht="15" hidden="false" customHeight="false" outlineLevel="0" collapsed="false">
      <c r="A518" s="961"/>
      <c r="B518" s="961"/>
      <c r="C518" s="961"/>
      <c r="D518" s="961"/>
      <c r="E518" s="961"/>
      <c r="F518" s="961"/>
      <c r="G518" s="993"/>
      <c r="H518" s="961"/>
      <c r="I518" s="961"/>
      <c r="J518" s="961"/>
      <c r="K518" s="961"/>
      <c r="L518" s="962"/>
      <c r="M518" s="961"/>
      <c r="N518" s="961"/>
      <c r="O518" s="994"/>
      <c r="P518" s="961"/>
      <c r="Q518" s="961"/>
      <c r="R518" s="961"/>
      <c r="S518" s="961"/>
      <c r="T518" s="961"/>
      <c r="U518" s="961"/>
      <c r="V518" s="962"/>
      <c r="W518" s="968"/>
      <c r="X518" s="962"/>
      <c r="Y518" s="968"/>
      <c r="Z518" s="962"/>
      <c r="AA518" s="968"/>
    </row>
    <row r="519" customFormat="false" ht="15" hidden="false" customHeight="false" outlineLevel="0" collapsed="false">
      <c r="A519" s="961"/>
      <c r="B519" s="961"/>
      <c r="C519" s="961"/>
      <c r="D519" s="961"/>
      <c r="E519" s="961"/>
      <c r="F519" s="961"/>
      <c r="G519" s="993"/>
      <c r="H519" s="961"/>
      <c r="I519" s="961"/>
      <c r="J519" s="961"/>
      <c r="K519" s="961"/>
      <c r="L519" s="962"/>
      <c r="M519" s="961"/>
      <c r="N519" s="961"/>
      <c r="O519" s="994"/>
      <c r="P519" s="961"/>
      <c r="Q519" s="961"/>
      <c r="R519" s="961"/>
      <c r="S519" s="961"/>
      <c r="T519" s="961"/>
      <c r="U519" s="961"/>
      <c r="V519" s="962"/>
      <c r="W519" s="968"/>
      <c r="X519" s="962"/>
      <c r="Y519" s="968"/>
      <c r="Z519" s="962"/>
      <c r="AA519" s="968"/>
    </row>
    <row r="520" customFormat="false" ht="15" hidden="false" customHeight="false" outlineLevel="0" collapsed="false">
      <c r="A520" s="961"/>
      <c r="B520" s="961"/>
      <c r="C520" s="961"/>
      <c r="D520" s="961"/>
      <c r="E520" s="961"/>
      <c r="F520" s="961"/>
      <c r="G520" s="993"/>
      <c r="H520" s="961"/>
      <c r="I520" s="961"/>
      <c r="J520" s="961"/>
      <c r="K520" s="961"/>
      <c r="L520" s="962"/>
      <c r="M520" s="961"/>
      <c r="N520" s="961"/>
      <c r="O520" s="994"/>
      <c r="P520" s="961"/>
      <c r="Q520" s="961"/>
      <c r="R520" s="961"/>
      <c r="S520" s="961"/>
      <c r="T520" s="961"/>
      <c r="U520" s="961"/>
      <c r="V520" s="962"/>
      <c r="W520" s="968"/>
      <c r="X520" s="962"/>
      <c r="Y520" s="968"/>
      <c r="Z520" s="962"/>
      <c r="AA520" s="968"/>
    </row>
    <row r="521" customFormat="false" ht="15" hidden="false" customHeight="false" outlineLevel="0" collapsed="false">
      <c r="A521" s="961"/>
      <c r="B521" s="961"/>
      <c r="C521" s="961"/>
      <c r="D521" s="961"/>
      <c r="E521" s="961"/>
      <c r="F521" s="961"/>
      <c r="G521" s="993"/>
      <c r="H521" s="961"/>
      <c r="I521" s="961"/>
      <c r="J521" s="961"/>
      <c r="K521" s="961"/>
      <c r="L521" s="962"/>
      <c r="M521" s="961"/>
      <c r="N521" s="961"/>
      <c r="O521" s="994"/>
      <c r="P521" s="961"/>
      <c r="Q521" s="961"/>
      <c r="R521" s="961"/>
      <c r="S521" s="961"/>
      <c r="T521" s="961"/>
      <c r="U521" s="961"/>
      <c r="V521" s="962"/>
      <c r="W521" s="968"/>
      <c r="X521" s="962"/>
      <c r="Y521" s="968"/>
      <c r="Z521" s="962"/>
      <c r="AA521" s="968"/>
    </row>
    <row r="522" customFormat="false" ht="15" hidden="false" customHeight="false" outlineLevel="0" collapsed="false">
      <c r="A522" s="961"/>
      <c r="B522" s="961"/>
      <c r="C522" s="961"/>
      <c r="D522" s="961"/>
      <c r="E522" s="961"/>
      <c r="F522" s="961"/>
      <c r="G522" s="993"/>
      <c r="H522" s="961"/>
      <c r="I522" s="961"/>
      <c r="J522" s="961"/>
      <c r="K522" s="961"/>
      <c r="L522" s="962"/>
      <c r="M522" s="961"/>
      <c r="N522" s="961"/>
      <c r="O522" s="994"/>
      <c r="P522" s="961"/>
      <c r="Q522" s="961"/>
      <c r="R522" s="961"/>
      <c r="S522" s="961"/>
      <c r="T522" s="961"/>
      <c r="U522" s="961"/>
      <c r="V522" s="962"/>
      <c r="W522" s="968"/>
      <c r="X522" s="962"/>
      <c r="Y522" s="968"/>
      <c r="Z522" s="962"/>
      <c r="AA522" s="968"/>
    </row>
    <row r="523" customFormat="false" ht="15" hidden="false" customHeight="false" outlineLevel="0" collapsed="false">
      <c r="A523" s="961"/>
      <c r="B523" s="961"/>
      <c r="C523" s="961"/>
      <c r="D523" s="961"/>
      <c r="E523" s="961"/>
      <c r="F523" s="961"/>
      <c r="G523" s="993"/>
      <c r="H523" s="961"/>
      <c r="I523" s="961"/>
      <c r="J523" s="961"/>
      <c r="K523" s="961"/>
      <c r="L523" s="962"/>
      <c r="M523" s="961"/>
      <c r="N523" s="961"/>
      <c r="O523" s="994"/>
      <c r="P523" s="961"/>
      <c r="Q523" s="961"/>
      <c r="R523" s="961"/>
      <c r="S523" s="961"/>
      <c r="T523" s="961"/>
      <c r="U523" s="961"/>
      <c r="V523" s="962"/>
      <c r="W523" s="968"/>
      <c r="X523" s="962"/>
      <c r="Y523" s="968"/>
      <c r="Z523" s="962"/>
      <c r="AA523" s="968"/>
    </row>
    <row r="524" customFormat="false" ht="15" hidden="false" customHeight="false" outlineLevel="0" collapsed="false">
      <c r="A524" s="961"/>
      <c r="B524" s="961"/>
      <c r="C524" s="961"/>
      <c r="D524" s="961"/>
      <c r="E524" s="961"/>
      <c r="F524" s="961"/>
      <c r="G524" s="993"/>
      <c r="H524" s="961"/>
      <c r="I524" s="961"/>
      <c r="J524" s="961"/>
      <c r="K524" s="961"/>
      <c r="L524" s="962"/>
      <c r="M524" s="961"/>
      <c r="N524" s="961"/>
      <c r="O524" s="994"/>
      <c r="P524" s="961"/>
      <c r="Q524" s="961"/>
      <c r="R524" s="961"/>
      <c r="S524" s="961"/>
      <c r="T524" s="961"/>
      <c r="U524" s="961"/>
      <c r="V524" s="962"/>
      <c r="W524" s="968"/>
      <c r="X524" s="962"/>
      <c r="Y524" s="968"/>
      <c r="Z524" s="962"/>
      <c r="AA524" s="968"/>
    </row>
    <row r="525" customFormat="false" ht="15" hidden="false" customHeight="false" outlineLevel="0" collapsed="false">
      <c r="A525" s="961"/>
      <c r="B525" s="961"/>
      <c r="C525" s="961"/>
      <c r="D525" s="961"/>
      <c r="E525" s="961"/>
      <c r="F525" s="961"/>
      <c r="G525" s="993"/>
      <c r="H525" s="961"/>
      <c r="I525" s="961"/>
      <c r="J525" s="961"/>
      <c r="K525" s="961"/>
      <c r="L525" s="962"/>
      <c r="M525" s="961"/>
      <c r="N525" s="961"/>
      <c r="O525" s="994"/>
      <c r="P525" s="961"/>
      <c r="Q525" s="961"/>
      <c r="R525" s="961"/>
      <c r="S525" s="961"/>
      <c r="T525" s="961"/>
      <c r="U525" s="961"/>
      <c r="V525" s="962"/>
      <c r="W525" s="968"/>
      <c r="X525" s="962"/>
      <c r="Y525" s="968"/>
      <c r="Z525" s="962"/>
      <c r="AA525" s="968"/>
    </row>
    <row r="526" customFormat="false" ht="15" hidden="false" customHeight="false" outlineLevel="0" collapsed="false">
      <c r="A526" s="961"/>
      <c r="B526" s="961"/>
      <c r="C526" s="961"/>
      <c r="D526" s="961"/>
      <c r="E526" s="961"/>
      <c r="F526" s="961"/>
      <c r="G526" s="993"/>
      <c r="H526" s="961"/>
      <c r="I526" s="961"/>
      <c r="J526" s="961"/>
      <c r="K526" s="961"/>
      <c r="L526" s="962"/>
      <c r="M526" s="961"/>
      <c r="N526" s="961"/>
      <c r="O526" s="994"/>
      <c r="P526" s="961"/>
      <c r="Q526" s="961"/>
      <c r="R526" s="961"/>
      <c r="S526" s="961"/>
      <c r="T526" s="961"/>
      <c r="U526" s="961"/>
      <c r="V526" s="962"/>
      <c r="W526" s="968"/>
      <c r="X526" s="962"/>
      <c r="Y526" s="968"/>
      <c r="Z526" s="962"/>
      <c r="AA526" s="968"/>
    </row>
    <row r="527" customFormat="false" ht="15" hidden="false" customHeight="false" outlineLevel="0" collapsed="false">
      <c r="A527" s="961"/>
      <c r="B527" s="961"/>
      <c r="C527" s="961"/>
      <c r="D527" s="961"/>
      <c r="E527" s="961"/>
      <c r="F527" s="961"/>
      <c r="G527" s="993"/>
      <c r="H527" s="961"/>
      <c r="I527" s="961"/>
      <c r="J527" s="961"/>
      <c r="K527" s="961"/>
      <c r="L527" s="962"/>
      <c r="M527" s="961"/>
      <c r="N527" s="961"/>
      <c r="O527" s="994"/>
      <c r="P527" s="961"/>
      <c r="Q527" s="961"/>
      <c r="R527" s="961"/>
      <c r="S527" s="961"/>
      <c r="T527" s="961"/>
      <c r="U527" s="961"/>
      <c r="V527" s="962"/>
      <c r="W527" s="968"/>
      <c r="X527" s="962"/>
      <c r="Y527" s="968"/>
      <c r="Z527" s="962"/>
      <c r="AA527" s="968"/>
    </row>
    <row r="528" customFormat="false" ht="15" hidden="false" customHeight="false" outlineLevel="0" collapsed="false">
      <c r="A528" s="961"/>
      <c r="B528" s="961"/>
      <c r="C528" s="961"/>
      <c r="D528" s="961"/>
      <c r="E528" s="961"/>
      <c r="F528" s="961"/>
      <c r="G528" s="993"/>
      <c r="H528" s="961"/>
      <c r="I528" s="961"/>
      <c r="J528" s="961"/>
      <c r="K528" s="961"/>
      <c r="L528" s="962"/>
      <c r="M528" s="961"/>
      <c r="N528" s="961"/>
      <c r="O528" s="994"/>
      <c r="P528" s="961"/>
      <c r="Q528" s="961"/>
      <c r="R528" s="961"/>
      <c r="S528" s="961"/>
      <c r="T528" s="961"/>
      <c r="U528" s="961"/>
      <c r="V528" s="962"/>
      <c r="W528" s="968"/>
      <c r="X528" s="962"/>
      <c r="Y528" s="968"/>
      <c r="Z528" s="962"/>
      <c r="AA528" s="968"/>
    </row>
    <row r="529" customFormat="false" ht="15" hidden="false" customHeight="false" outlineLevel="0" collapsed="false">
      <c r="A529" s="961"/>
      <c r="B529" s="961"/>
      <c r="C529" s="961"/>
      <c r="D529" s="961"/>
      <c r="E529" s="961"/>
      <c r="F529" s="961"/>
      <c r="G529" s="993"/>
      <c r="H529" s="961"/>
      <c r="I529" s="961"/>
      <c r="J529" s="961"/>
      <c r="K529" s="961"/>
      <c r="L529" s="962"/>
      <c r="M529" s="961"/>
      <c r="N529" s="961"/>
      <c r="O529" s="994"/>
      <c r="P529" s="961"/>
      <c r="Q529" s="961"/>
      <c r="R529" s="961"/>
      <c r="S529" s="961"/>
      <c r="T529" s="961"/>
      <c r="U529" s="961"/>
      <c r="V529" s="962"/>
      <c r="W529" s="968"/>
      <c r="X529" s="962"/>
      <c r="Y529" s="968"/>
      <c r="Z529" s="962"/>
      <c r="AA529" s="968"/>
    </row>
    <row r="530" customFormat="false" ht="15" hidden="false" customHeight="false" outlineLevel="0" collapsed="false">
      <c r="A530" s="961"/>
      <c r="B530" s="961"/>
      <c r="C530" s="961"/>
      <c r="D530" s="961"/>
      <c r="E530" s="961"/>
      <c r="F530" s="961"/>
      <c r="G530" s="993"/>
      <c r="H530" s="961"/>
      <c r="I530" s="961"/>
      <c r="J530" s="961"/>
      <c r="K530" s="961"/>
      <c r="L530" s="962"/>
      <c r="M530" s="961"/>
      <c r="N530" s="961"/>
      <c r="O530" s="994"/>
      <c r="P530" s="961"/>
      <c r="Q530" s="961"/>
      <c r="R530" s="961"/>
      <c r="S530" s="961"/>
      <c r="T530" s="961"/>
      <c r="U530" s="961"/>
      <c r="V530" s="962"/>
      <c r="W530" s="968"/>
      <c r="X530" s="962"/>
      <c r="Y530" s="968"/>
      <c r="Z530" s="962"/>
      <c r="AA530" s="968"/>
    </row>
    <row r="531" customFormat="false" ht="15" hidden="false" customHeight="false" outlineLevel="0" collapsed="false">
      <c r="A531" s="961"/>
      <c r="B531" s="961"/>
      <c r="C531" s="961"/>
      <c r="D531" s="961"/>
      <c r="E531" s="961"/>
      <c r="F531" s="961"/>
      <c r="G531" s="993"/>
      <c r="H531" s="961"/>
      <c r="I531" s="961"/>
      <c r="J531" s="961"/>
      <c r="K531" s="961"/>
      <c r="L531" s="962"/>
      <c r="M531" s="961"/>
      <c r="N531" s="961"/>
      <c r="O531" s="994"/>
      <c r="P531" s="961"/>
      <c r="Q531" s="961"/>
      <c r="R531" s="961"/>
      <c r="S531" s="961"/>
      <c r="T531" s="961"/>
      <c r="U531" s="961"/>
      <c r="V531" s="962"/>
      <c r="W531" s="968"/>
      <c r="X531" s="962"/>
      <c r="Y531" s="968"/>
      <c r="Z531" s="962"/>
      <c r="AA531" s="968"/>
    </row>
    <row r="532" customFormat="false" ht="15" hidden="false" customHeight="false" outlineLevel="0" collapsed="false">
      <c r="A532" s="961"/>
      <c r="B532" s="961"/>
      <c r="C532" s="961"/>
      <c r="D532" s="961"/>
      <c r="E532" s="961"/>
      <c r="F532" s="961"/>
      <c r="G532" s="993"/>
      <c r="H532" s="961"/>
      <c r="I532" s="961"/>
      <c r="J532" s="961"/>
      <c r="K532" s="961"/>
      <c r="L532" s="962"/>
      <c r="M532" s="961"/>
      <c r="N532" s="961"/>
      <c r="O532" s="994"/>
      <c r="P532" s="961"/>
      <c r="Q532" s="961"/>
      <c r="R532" s="961"/>
      <c r="S532" s="961"/>
      <c r="T532" s="961"/>
      <c r="U532" s="961"/>
      <c r="V532" s="962"/>
      <c r="W532" s="968"/>
      <c r="X532" s="962"/>
      <c r="Y532" s="968"/>
      <c r="Z532" s="962"/>
      <c r="AA532" s="968"/>
    </row>
    <row r="533" customFormat="false" ht="15" hidden="false" customHeight="false" outlineLevel="0" collapsed="false">
      <c r="A533" s="961"/>
      <c r="B533" s="961"/>
      <c r="C533" s="961"/>
      <c r="D533" s="961"/>
      <c r="E533" s="961"/>
      <c r="F533" s="961"/>
      <c r="G533" s="993"/>
      <c r="H533" s="961"/>
      <c r="I533" s="961"/>
      <c r="J533" s="961"/>
      <c r="K533" s="961"/>
      <c r="L533" s="962"/>
      <c r="M533" s="961"/>
      <c r="N533" s="961"/>
      <c r="O533" s="994"/>
      <c r="P533" s="961"/>
      <c r="Q533" s="961"/>
      <c r="R533" s="961"/>
      <c r="S533" s="961"/>
      <c r="T533" s="961"/>
      <c r="U533" s="961"/>
      <c r="V533" s="962"/>
      <c r="W533" s="968"/>
      <c r="X533" s="962"/>
      <c r="Y533" s="968"/>
      <c r="Z533" s="962"/>
      <c r="AA533" s="968"/>
    </row>
    <row r="534" customFormat="false" ht="15" hidden="false" customHeight="false" outlineLevel="0" collapsed="false">
      <c r="A534" s="961"/>
      <c r="B534" s="961"/>
      <c r="C534" s="961"/>
      <c r="D534" s="961"/>
      <c r="E534" s="961"/>
      <c r="F534" s="961"/>
      <c r="G534" s="993"/>
      <c r="H534" s="961"/>
      <c r="I534" s="961"/>
      <c r="J534" s="961"/>
      <c r="K534" s="961"/>
      <c r="L534" s="962"/>
      <c r="M534" s="961"/>
      <c r="N534" s="961"/>
      <c r="O534" s="994"/>
      <c r="P534" s="961"/>
      <c r="Q534" s="961"/>
      <c r="R534" s="961"/>
      <c r="S534" s="961"/>
      <c r="T534" s="961"/>
      <c r="U534" s="961"/>
      <c r="V534" s="962"/>
      <c r="W534" s="968"/>
      <c r="X534" s="962"/>
      <c r="Y534" s="968"/>
      <c r="Z534" s="962"/>
      <c r="AA534" s="968"/>
    </row>
    <row r="535" customFormat="false" ht="15" hidden="false" customHeight="false" outlineLevel="0" collapsed="false">
      <c r="A535" s="961"/>
      <c r="B535" s="961"/>
      <c r="C535" s="961"/>
      <c r="D535" s="961"/>
      <c r="E535" s="961"/>
      <c r="F535" s="961"/>
      <c r="G535" s="993"/>
      <c r="H535" s="961"/>
      <c r="I535" s="961"/>
      <c r="J535" s="961"/>
      <c r="K535" s="961"/>
      <c r="L535" s="962"/>
      <c r="M535" s="961"/>
      <c r="N535" s="961"/>
      <c r="O535" s="994"/>
      <c r="P535" s="961"/>
      <c r="Q535" s="961"/>
      <c r="R535" s="961"/>
      <c r="S535" s="961"/>
      <c r="T535" s="961"/>
      <c r="U535" s="961"/>
      <c r="V535" s="962"/>
      <c r="W535" s="968"/>
      <c r="X535" s="962"/>
      <c r="Y535" s="968"/>
      <c r="Z535" s="962"/>
      <c r="AA535" s="968"/>
    </row>
    <row r="536" customFormat="false" ht="15" hidden="false" customHeight="false" outlineLevel="0" collapsed="false">
      <c r="A536" s="961"/>
      <c r="B536" s="961"/>
      <c r="C536" s="961"/>
      <c r="D536" s="961"/>
      <c r="E536" s="961"/>
      <c r="F536" s="961"/>
      <c r="G536" s="993"/>
      <c r="H536" s="961"/>
      <c r="I536" s="961"/>
      <c r="J536" s="961"/>
      <c r="K536" s="961"/>
      <c r="L536" s="962"/>
      <c r="M536" s="961"/>
      <c r="N536" s="961"/>
      <c r="O536" s="994"/>
      <c r="P536" s="961"/>
      <c r="Q536" s="961"/>
      <c r="R536" s="961"/>
      <c r="S536" s="961"/>
      <c r="T536" s="961"/>
      <c r="U536" s="961"/>
      <c r="V536" s="962"/>
      <c r="W536" s="968"/>
      <c r="X536" s="962"/>
      <c r="Y536" s="968"/>
      <c r="Z536" s="962"/>
      <c r="AA536" s="968"/>
    </row>
    <row r="537" customFormat="false" ht="15" hidden="false" customHeight="false" outlineLevel="0" collapsed="false">
      <c r="A537" s="961"/>
      <c r="B537" s="961"/>
      <c r="C537" s="961"/>
      <c r="D537" s="961"/>
      <c r="E537" s="961"/>
      <c r="F537" s="961"/>
      <c r="G537" s="993"/>
      <c r="H537" s="961"/>
      <c r="I537" s="961"/>
      <c r="J537" s="961"/>
      <c r="K537" s="961"/>
      <c r="L537" s="962"/>
      <c r="M537" s="961"/>
      <c r="N537" s="961"/>
      <c r="O537" s="994"/>
      <c r="P537" s="961"/>
      <c r="Q537" s="961"/>
      <c r="R537" s="961"/>
      <c r="S537" s="961"/>
      <c r="T537" s="961"/>
      <c r="U537" s="961"/>
      <c r="V537" s="962"/>
      <c r="W537" s="968"/>
      <c r="X537" s="962"/>
      <c r="Y537" s="968"/>
      <c r="Z537" s="962"/>
      <c r="AA537" s="968"/>
    </row>
    <row r="538" customFormat="false" ht="15" hidden="false" customHeight="false" outlineLevel="0" collapsed="false">
      <c r="A538" s="961"/>
      <c r="B538" s="961"/>
      <c r="C538" s="961"/>
      <c r="D538" s="961"/>
      <c r="E538" s="961"/>
      <c r="F538" s="961"/>
      <c r="G538" s="993"/>
      <c r="H538" s="961"/>
      <c r="I538" s="961"/>
      <c r="J538" s="961"/>
      <c r="K538" s="961"/>
      <c r="L538" s="962"/>
      <c r="M538" s="961"/>
      <c r="N538" s="961"/>
      <c r="O538" s="994"/>
      <c r="P538" s="961"/>
      <c r="Q538" s="961"/>
      <c r="R538" s="961"/>
      <c r="S538" s="961"/>
      <c r="T538" s="961"/>
      <c r="U538" s="961"/>
      <c r="V538" s="962"/>
      <c r="W538" s="968"/>
      <c r="X538" s="962"/>
      <c r="Y538" s="968"/>
      <c r="Z538" s="962"/>
      <c r="AA538" s="968"/>
    </row>
    <row r="539" customFormat="false" ht="15" hidden="false" customHeight="false" outlineLevel="0" collapsed="false">
      <c r="A539" s="961"/>
      <c r="B539" s="961"/>
      <c r="C539" s="961"/>
      <c r="D539" s="961"/>
      <c r="E539" s="961"/>
      <c r="F539" s="961"/>
      <c r="G539" s="993"/>
      <c r="H539" s="961"/>
      <c r="I539" s="961"/>
      <c r="J539" s="961"/>
      <c r="K539" s="961"/>
      <c r="L539" s="962"/>
      <c r="M539" s="961"/>
      <c r="N539" s="961"/>
      <c r="O539" s="994"/>
      <c r="P539" s="961"/>
      <c r="Q539" s="961"/>
      <c r="R539" s="961"/>
      <c r="S539" s="961"/>
      <c r="T539" s="961"/>
      <c r="U539" s="961"/>
      <c r="V539" s="962"/>
      <c r="W539" s="968"/>
      <c r="X539" s="962"/>
      <c r="Y539" s="968"/>
      <c r="Z539" s="962"/>
      <c r="AA539" s="968"/>
    </row>
    <row r="540" customFormat="false" ht="15" hidden="false" customHeight="false" outlineLevel="0" collapsed="false">
      <c r="A540" s="961"/>
      <c r="B540" s="961"/>
      <c r="C540" s="961"/>
      <c r="D540" s="961"/>
      <c r="E540" s="961"/>
      <c r="F540" s="961"/>
      <c r="G540" s="993"/>
      <c r="H540" s="961"/>
      <c r="I540" s="961"/>
      <c r="J540" s="961"/>
      <c r="K540" s="961"/>
      <c r="L540" s="962"/>
      <c r="M540" s="961"/>
      <c r="N540" s="961"/>
      <c r="O540" s="994"/>
      <c r="P540" s="961"/>
      <c r="Q540" s="961"/>
      <c r="R540" s="961"/>
      <c r="S540" s="961"/>
      <c r="T540" s="961"/>
      <c r="U540" s="961"/>
      <c r="V540" s="962"/>
      <c r="W540" s="968"/>
      <c r="X540" s="962"/>
      <c r="Y540" s="968"/>
      <c r="Z540" s="962"/>
      <c r="AA540" s="968"/>
    </row>
    <row r="541" customFormat="false" ht="15" hidden="false" customHeight="false" outlineLevel="0" collapsed="false">
      <c r="A541" s="961"/>
      <c r="B541" s="961"/>
      <c r="C541" s="961"/>
      <c r="D541" s="961"/>
      <c r="E541" s="961"/>
      <c r="F541" s="961"/>
      <c r="G541" s="993"/>
      <c r="H541" s="961"/>
      <c r="I541" s="961"/>
      <c r="J541" s="961"/>
      <c r="K541" s="961"/>
      <c r="L541" s="962"/>
      <c r="M541" s="961"/>
      <c r="N541" s="961"/>
      <c r="O541" s="994"/>
      <c r="P541" s="961"/>
      <c r="Q541" s="961"/>
      <c r="R541" s="961"/>
      <c r="S541" s="961"/>
      <c r="T541" s="961"/>
      <c r="U541" s="961"/>
      <c r="V541" s="962"/>
      <c r="W541" s="968"/>
      <c r="X541" s="962"/>
      <c r="Y541" s="968"/>
      <c r="Z541" s="962"/>
      <c r="AA541" s="968"/>
    </row>
    <row r="542" customFormat="false" ht="15" hidden="false" customHeight="false" outlineLevel="0" collapsed="false">
      <c r="A542" s="961"/>
      <c r="B542" s="961"/>
      <c r="C542" s="961"/>
      <c r="D542" s="961"/>
      <c r="E542" s="961"/>
      <c r="F542" s="961"/>
      <c r="G542" s="993"/>
      <c r="H542" s="961"/>
      <c r="I542" s="961"/>
      <c r="J542" s="961"/>
      <c r="K542" s="961"/>
      <c r="L542" s="962"/>
      <c r="M542" s="961"/>
      <c r="N542" s="961"/>
      <c r="O542" s="994"/>
      <c r="P542" s="961"/>
      <c r="Q542" s="961"/>
      <c r="R542" s="961"/>
      <c r="S542" s="961"/>
      <c r="T542" s="961"/>
      <c r="U542" s="961"/>
      <c r="V542" s="962"/>
      <c r="W542" s="968"/>
      <c r="X542" s="962"/>
      <c r="Y542" s="968"/>
      <c r="Z542" s="962"/>
      <c r="AA542" s="968"/>
    </row>
    <row r="543" customFormat="false" ht="15" hidden="false" customHeight="false" outlineLevel="0" collapsed="false">
      <c r="A543" s="961"/>
      <c r="B543" s="961"/>
      <c r="C543" s="961"/>
      <c r="D543" s="961"/>
      <c r="E543" s="961"/>
      <c r="F543" s="961"/>
      <c r="G543" s="993"/>
      <c r="H543" s="961"/>
      <c r="I543" s="961"/>
      <c r="J543" s="961"/>
      <c r="K543" s="961"/>
      <c r="L543" s="962"/>
      <c r="M543" s="961"/>
      <c r="N543" s="961"/>
      <c r="O543" s="994"/>
      <c r="P543" s="961"/>
      <c r="Q543" s="961"/>
      <c r="R543" s="961"/>
      <c r="S543" s="961"/>
      <c r="T543" s="961"/>
      <c r="U543" s="961"/>
      <c r="V543" s="962"/>
      <c r="W543" s="968"/>
      <c r="X543" s="962"/>
      <c r="Y543" s="968"/>
      <c r="Z543" s="962"/>
      <c r="AA543" s="968"/>
    </row>
    <row r="544" customFormat="false" ht="15" hidden="false" customHeight="false" outlineLevel="0" collapsed="false">
      <c r="A544" s="961"/>
      <c r="B544" s="961"/>
      <c r="C544" s="961"/>
      <c r="D544" s="961"/>
      <c r="E544" s="961"/>
      <c r="F544" s="961"/>
      <c r="G544" s="993"/>
      <c r="H544" s="961"/>
      <c r="I544" s="961"/>
      <c r="J544" s="961"/>
      <c r="K544" s="961"/>
      <c r="L544" s="962"/>
      <c r="M544" s="961"/>
      <c r="N544" s="961"/>
      <c r="O544" s="994"/>
      <c r="P544" s="961"/>
      <c r="Q544" s="961"/>
      <c r="R544" s="961"/>
      <c r="S544" s="961"/>
      <c r="T544" s="961"/>
      <c r="U544" s="961"/>
      <c r="V544" s="962"/>
      <c r="W544" s="968"/>
      <c r="X544" s="962"/>
      <c r="Y544" s="968"/>
      <c r="Z544" s="962"/>
      <c r="AA544" s="968"/>
    </row>
    <row r="545" customFormat="false" ht="15" hidden="false" customHeight="false" outlineLevel="0" collapsed="false">
      <c r="A545" s="961"/>
      <c r="B545" s="961"/>
      <c r="C545" s="961"/>
      <c r="D545" s="961"/>
      <c r="E545" s="961"/>
      <c r="F545" s="961"/>
      <c r="G545" s="993"/>
      <c r="H545" s="961"/>
      <c r="I545" s="961"/>
      <c r="J545" s="961"/>
      <c r="K545" s="961"/>
      <c r="L545" s="962"/>
      <c r="M545" s="961"/>
      <c r="N545" s="961"/>
      <c r="O545" s="994"/>
      <c r="P545" s="961"/>
      <c r="Q545" s="961"/>
      <c r="R545" s="961"/>
      <c r="S545" s="961"/>
      <c r="T545" s="961"/>
      <c r="U545" s="961"/>
      <c r="V545" s="962"/>
      <c r="W545" s="968"/>
      <c r="X545" s="962"/>
      <c r="Y545" s="968"/>
      <c r="Z545" s="962"/>
      <c r="AA545" s="968"/>
    </row>
    <row r="546" customFormat="false" ht="15" hidden="false" customHeight="false" outlineLevel="0" collapsed="false">
      <c r="A546" s="961"/>
      <c r="B546" s="961"/>
      <c r="C546" s="961"/>
      <c r="D546" s="961"/>
      <c r="E546" s="961"/>
      <c r="F546" s="961"/>
      <c r="G546" s="993"/>
      <c r="H546" s="961"/>
      <c r="I546" s="961"/>
      <c r="J546" s="961"/>
      <c r="K546" s="961"/>
      <c r="L546" s="962"/>
      <c r="M546" s="961"/>
      <c r="N546" s="961"/>
      <c r="O546" s="994"/>
      <c r="P546" s="961"/>
      <c r="Q546" s="961"/>
      <c r="R546" s="961"/>
      <c r="S546" s="961"/>
      <c r="T546" s="961"/>
      <c r="U546" s="961"/>
      <c r="V546" s="962"/>
      <c r="W546" s="968"/>
      <c r="X546" s="962"/>
      <c r="Y546" s="968"/>
      <c r="Z546" s="962"/>
      <c r="AA546" s="968"/>
    </row>
    <row r="547" customFormat="false" ht="15" hidden="false" customHeight="false" outlineLevel="0" collapsed="false">
      <c r="A547" s="961"/>
      <c r="B547" s="961"/>
      <c r="C547" s="961"/>
      <c r="D547" s="961"/>
      <c r="E547" s="961"/>
      <c r="F547" s="961"/>
      <c r="G547" s="993"/>
      <c r="H547" s="961"/>
      <c r="I547" s="961"/>
      <c r="J547" s="961"/>
      <c r="K547" s="961"/>
      <c r="L547" s="962"/>
      <c r="M547" s="961"/>
      <c r="N547" s="961"/>
      <c r="O547" s="994"/>
      <c r="P547" s="961"/>
      <c r="Q547" s="961"/>
      <c r="R547" s="961"/>
      <c r="S547" s="961"/>
      <c r="T547" s="961"/>
      <c r="U547" s="961"/>
      <c r="V547" s="962"/>
      <c r="W547" s="968"/>
      <c r="X547" s="962"/>
      <c r="Y547" s="968"/>
      <c r="Z547" s="962"/>
      <c r="AA547" s="968"/>
    </row>
    <row r="548" customFormat="false" ht="15" hidden="false" customHeight="false" outlineLevel="0" collapsed="false">
      <c r="A548" s="961"/>
      <c r="B548" s="961"/>
      <c r="C548" s="961"/>
      <c r="D548" s="961"/>
      <c r="E548" s="961"/>
      <c r="F548" s="961"/>
      <c r="G548" s="993"/>
      <c r="H548" s="961"/>
      <c r="I548" s="961"/>
      <c r="J548" s="961"/>
      <c r="K548" s="961"/>
      <c r="L548" s="962"/>
      <c r="M548" s="961"/>
      <c r="N548" s="961"/>
      <c r="O548" s="994"/>
      <c r="P548" s="961"/>
      <c r="Q548" s="961"/>
      <c r="R548" s="961"/>
      <c r="S548" s="961"/>
      <c r="T548" s="961"/>
      <c r="U548" s="961"/>
      <c r="V548" s="962"/>
      <c r="W548" s="968"/>
      <c r="X548" s="962"/>
      <c r="Y548" s="968"/>
      <c r="Z548" s="962"/>
      <c r="AA548" s="968"/>
    </row>
    <row r="549" customFormat="false" ht="15" hidden="false" customHeight="false" outlineLevel="0" collapsed="false">
      <c r="A549" s="961"/>
      <c r="B549" s="961"/>
      <c r="C549" s="961"/>
      <c r="D549" s="961"/>
      <c r="E549" s="961"/>
      <c r="F549" s="961"/>
      <c r="G549" s="993"/>
      <c r="H549" s="961"/>
      <c r="I549" s="961"/>
      <c r="J549" s="961"/>
      <c r="K549" s="961"/>
      <c r="L549" s="962"/>
      <c r="M549" s="961"/>
      <c r="N549" s="961"/>
      <c r="O549" s="994"/>
      <c r="P549" s="961"/>
      <c r="Q549" s="961"/>
      <c r="R549" s="961"/>
      <c r="S549" s="961"/>
      <c r="T549" s="961"/>
      <c r="U549" s="961"/>
      <c r="V549" s="962"/>
      <c r="W549" s="968"/>
      <c r="X549" s="962"/>
      <c r="Y549" s="968"/>
      <c r="Z549" s="962"/>
      <c r="AA549" s="968"/>
    </row>
    <row r="550" customFormat="false" ht="15" hidden="false" customHeight="false" outlineLevel="0" collapsed="false">
      <c r="A550" s="961"/>
      <c r="B550" s="961"/>
      <c r="C550" s="961"/>
      <c r="D550" s="961"/>
      <c r="E550" s="961"/>
      <c r="F550" s="961"/>
      <c r="G550" s="993"/>
      <c r="H550" s="961"/>
      <c r="I550" s="961"/>
      <c r="J550" s="961"/>
      <c r="K550" s="961"/>
      <c r="L550" s="962"/>
      <c r="M550" s="961"/>
      <c r="N550" s="961"/>
      <c r="O550" s="994"/>
      <c r="P550" s="961"/>
      <c r="Q550" s="961"/>
      <c r="R550" s="961"/>
      <c r="S550" s="961"/>
      <c r="T550" s="961"/>
      <c r="U550" s="961"/>
      <c r="V550" s="962"/>
      <c r="W550" s="968"/>
      <c r="X550" s="962"/>
      <c r="Y550" s="968"/>
      <c r="Z550" s="962"/>
      <c r="AA550" s="968"/>
    </row>
    <row r="551" customFormat="false" ht="15" hidden="false" customHeight="false" outlineLevel="0" collapsed="false">
      <c r="A551" s="961"/>
      <c r="B551" s="961"/>
      <c r="C551" s="961"/>
      <c r="D551" s="961"/>
      <c r="E551" s="961"/>
      <c r="F551" s="961"/>
      <c r="G551" s="993"/>
      <c r="H551" s="961"/>
      <c r="I551" s="961"/>
      <c r="J551" s="961"/>
      <c r="K551" s="961"/>
      <c r="L551" s="962"/>
      <c r="M551" s="961"/>
      <c r="N551" s="961"/>
      <c r="O551" s="994"/>
      <c r="P551" s="961"/>
      <c r="Q551" s="961"/>
      <c r="R551" s="961"/>
      <c r="S551" s="961"/>
      <c r="T551" s="961"/>
      <c r="U551" s="961"/>
      <c r="V551" s="962"/>
      <c r="W551" s="968"/>
      <c r="X551" s="962"/>
      <c r="Y551" s="968"/>
      <c r="Z551" s="962"/>
      <c r="AA551" s="968"/>
    </row>
    <row r="552" customFormat="false" ht="15" hidden="false" customHeight="false" outlineLevel="0" collapsed="false">
      <c r="A552" s="961"/>
      <c r="B552" s="961"/>
      <c r="C552" s="961"/>
      <c r="D552" s="961"/>
      <c r="E552" s="961"/>
      <c r="F552" s="961"/>
      <c r="G552" s="993"/>
      <c r="H552" s="961"/>
      <c r="I552" s="961"/>
      <c r="J552" s="961"/>
      <c r="K552" s="961"/>
      <c r="L552" s="962"/>
      <c r="M552" s="961"/>
      <c r="N552" s="961"/>
      <c r="O552" s="994"/>
      <c r="P552" s="961"/>
      <c r="Q552" s="961"/>
      <c r="R552" s="961"/>
      <c r="S552" s="961"/>
      <c r="T552" s="961"/>
      <c r="U552" s="961"/>
      <c r="V552" s="962"/>
      <c r="W552" s="968"/>
      <c r="X552" s="962"/>
      <c r="Y552" s="968"/>
      <c r="Z552" s="962"/>
      <c r="AA552" s="968"/>
    </row>
    <row r="553" customFormat="false" ht="15" hidden="false" customHeight="false" outlineLevel="0" collapsed="false">
      <c r="A553" s="961"/>
      <c r="B553" s="961"/>
      <c r="C553" s="961"/>
      <c r="D553" s="961"/>
      <c r="E553" s="961"/>
      <c r="F553" s="961"/>
      <c r="G553" s="993"/>
      <c r="H553" s="961"/>
      <c r="I553" s="961"/>
      <c r="J553" s="961"/>
      <c r="K553" s="961"/>
      <c r="L553" s="962"/>
      <c r="M553" s="961"/>
      <c r="N553" s="961"/>
      <c r="O553" s="994"/>
      <c r="P553" s="961"/>
      <c r="Q553" s="961"/>
      <c r="R553" s="961"/>
      <c r="S553" s="961"/>
      <c r="T553" s="961"/>
      <c r="U553" s="961"/>
      <c r="V553" s="962"/>
      <c r="W553" s="968"/>
      <c r="X553" s="962"/>
      <c r="Y553" s="968"/>
      <c r="Z553" s="962"/>
      <c r="AA553" s="968"/>
    </row>
    <row r="554" customFormat="false" ht="15" hidden="false" customHeight="false" outlineLevel="0" collapsed="false">
      <c r="A554" s="961"/>
      <c r="B554" s="961"/>
      <c r="C554" s="961"/>
      <c r="D554" s="961"/>
      <c r="E554" s="961"/>
      <c r="F554" s="961"/>
      <c r="G554" s="993"/>
      <c r="H554" s="961"/>
      <c r="I554" s="961"/>
      <c r="J554" s="961"/>
      <c r="K554" s="961"/>
      <c r="L554" s="962"/>
      <c r="M554" s="961"/>
      <c r="N554" s="961"/>
      <c r="O554" s="994"/>
      <c r="P554" s="961"/>
      <c r="Q554" s="961"/>
      <c r="R554" s="961"/>
      <c r="S554" s="961"/>
      <c r="T554" s="961"/>
      <c r="U554" s="961"/>
      <c r="V554" s="962"/>
      <c r="W554" s="968"/>
      <c r="X554" s="962"/>
      <c r="Y554" s="968"/>
      <c r="Z554" s="962"/>
      <c r="AA554" s="968"/>
    </row>
    <row r="555" customFormat="false" ht="15" hidden="false" customHeight="false" outlineLevel="0" collapsed="false">
      <c r="A555" s="961"/>
      <c r="B555" s="961"/>
      <c r="C555" s="961"/>
      <c r="D555" s="961"/>
      <c r="E555" s="961"/>
      <c r="F555" s="961"/>
      <c r="G555" s="993"/>
      <c r="H555" s="961"/>
      <c r="I555" s="961"/>
      <c r="J555" s="961"/>
      <c r="K555" s="961"/>
      <c r="L555" s="962"/>
      <c r="M555" s="961"/>
      <c r="N555" s="961"/>
      <c r="O555" s="994"/>
      <c r="P555" s="961"/>
      <c r="Q555" s="961"/>
      <c r="R555" s="961"/>
      <c r="S555" s="961"/>
      <c r="T555" s="961"/>
      <c r="U555" s="961"/>
      <c r="V555" s="962"/>
      <c r="W555" s="968"/>
      <c r="X555" s="962"/>
      <c r="Y555" s="968"/>
      <c r="Z555" s="962"/>
      <c r="AA555" s="968"/>
    </row>
    <row r="556" customFormat="false" ht="15" hidden="false" customHeight="false" outlineLevel="0" collapsed="false">
      <c r="A556" s="961"/>
      <c r="B556" s="961"/>
      <c r="C556" s="961"/>
      <c r="D556" s="961"/>
      <c r="E556" s="961"/>
      <c r="F556" s="961"/>
      <c r="G556" s="993"/>
      <c r="H556" s="961"/>
      <c r="I556" s="961"/>
      <c r="J556" s="961"/>
      <c r="K556" s="961"/>
      <c r="L556" s="962"/>
      <c r="M556" s="961"/>
      <c r="N556" s="961"/>
      <c r="O556" s="994"/>
      <c r="P556" s="961"/>
      <c r="Q556" s="961"/>
      <c r="R556" s="961"/>
      <c r="S556" s="961"/>
      <c r="T556" s="961"/>
      <c r="U556" s="961"/>
      <c r="V556" s="962"/>
      <c r="W556" s="968"/>
      <c r="X556" s="962"/>
      <c r="Y556" s="968"/>
      <c r="Z556" s="962"/>
      <c r="AA556" s="968"/>
    </row>
  </sheetData>
  <sheetProtection sheet="true" objects="true" scenarios="true"/>
  <mergeCells count="198">
    <mergeCell ref="A1:I1"/>
    <mergeCell ref="K1:S1"/>
    <mergeCell ref="B2:H2"/>
    <mergeCell ref="L2:R2"/>
    <mergeCell ref="B3:H3"/>
    <mergeCell ref="L3:R3"/>
    <mergeCell ref="B4:H4"/>
    <mergeCell ref="L4:R4"/>
    <mergeCell ref="B7:AA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O9"/>
    <mergeCell ref="P8:Q8"/>
    <mergeCell ref="R8:S8"/>
    <mergeCell ref="T8:T9"/>
    <mergeCell ref="U8:U9"/>
    <mergeCell ref="V8:AA8"/>
    <mergeCell ref="AB8:AB9"/>
    <mergeCell ref="B30:J30"/>
    <mergeCell ref="C31:U31"/>
    <mergeCell ref="V31:V32"/>
    <mergeCell ref="W31:W32"/>
    <mergeCell ref="X31:X32"/>
    <mergeCell ref="Y31:Y32"/>
    <mergeCell ref="Z31:Z32"/>
    <mergeCell ref="AA31:AA32"/>
    <mergeCell ref="C32:U32"/>
    <mergeCell ref="W33:X33"/>
    <mergeCell ref="Z33:AA33"/>
    <mergeCell ref="W34:Y34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B55:J55"/>
    <mergeCell ref="C56:U56"/>
    <mergeCell ref="V56:V57"/>
    <mergeCell ref="W56:W57"/>
    <mergeCell ref="X56:X57"/>
    <mergeCell ref="Y56:Y57"/>
    <mergeCell ref="Z56:Z57"/>
    <mergeCell ref="AA56:AA57"/>
    <mergeCell ref="C57:U57"/>
    <mergeCell ref="W58:X58"/>
    <mergeCell ref="Z58:AA58"/>
    <mergeCell ref="W59:Y59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W88:X88"/>
    <mergeCell ref="Z88:AA88"/>
    <mergeCell ref="W89:Y89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AB92:AB93"/>
    <mergeCell ref="B110:J110"/>
    <mergeCell ref="C111:U111"/>
    <mergeCell ref="V111:V112"/>
    <mergeCell ref="W111:W112"/>
    <mergeCell ref="X111:X112"/>
    <mergeCell ref="Y111:Y112"/>
    <mergeCell ref="Z111:Z112"/>
    <mergeCell ref="AA111:AA112"/>
    <mergeCell ref="C112:U112"/>
    <mergeCell ref="W113:X113"/>
    <mergeCell ref="Z113:AA113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B161:J161"/>
    <mergeCell ref="C162:U162"/>
    <mergeCell ref="V162:V163"/>
    <mergeCell ref="W162:W163"/>
    <mergeCell ref="X162:X163"/>
    <mergeCell ref="Y162:Y163"/>
    <mergeCell ref="Z162:Z163"/>
    <mergeCell ref="AA162:AA163"/>
    <mergeCell ref="C163:U163"/>
    <mergeCell ref="W164:X164"/>
    <mergeCell ref="Z164:AA164"/>
    <mergeCell ref="W165:Y165"/>
  </mergeCells>
  <conditionalFormatting sqref="O10:O29">
    <cfRule type="cellIs" priority="2" operator="greaterThan" aboveAverage="0" equalAverage="0" bottom="0" percent="0" rank="0" text="" dxfId="261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2:H2">
    <cfRule type="cellIs" priority="4" operator="equal" aboveAverage="0" equalAverage="0" bottom="0" percent="0" rank="0" text="" dxfId="262">
      <formula>0</formula>
    </cfRule>
  </conditionalFormatting>
  <conditionalFormatting sqref="B3:H3">
    <cfRule type="cellIs" priority="5" operator="equal" aboveAverage="0" equalAverage="0" bottom="0" percent="0" rank="0" text="" dxfId="263">
      <formula>0</formula>
    </cfRule>
  </conditionalFormatting>
  <conditionalFormatting sqref="B4:H4">
    <cfRule type="cellIs" priority="6" operator="equal" aboveAverage="0" equalAverage="0" bottom="0" percent="0" rank="0" text="" dxfId="264">
      <formula>0</formula>
    </cfRule>
  </conditionalFormatting>
  <conditionalFormatting sqref="L2:R2">
    <cfRule type="cellIs" priority="7" operator="equal" aboveAverage="0" equalAverage="0" bottom="0" percent="0" rank="0" text="" dxfId="265">
      <formula>0</formula>
    </cfRule>
  </conditionalFormatting>
  <conditionalFormatting sqref="L3:R3">
    <cfRule type="cellIs" priority="8" operator="equal" aboveAverage="0" equalAverage="0" bottom="0" percent="0" rank="0" text="" dxfId="266">
      <formula>0</formula>
    </cfRule>
  </conditionalFormatting>
  <conditionalFormatting sqref="L4:R4">
    <cfRule type="cellIs" priority="9" operator="equal" aboveAverage="0" equalAverage="0" bottom="0" percent="0" rank="0" text="" dxfId="267">
      <formula>0</formula>
    </cfRule>
  </conditionalFormatting>
  <conditionalFormatting sqref="A2:A4">
    <cfRule type="cellIs" priority="10" operator="equal" aboveAverage="0" equalAverage="0" bottom="0" percent="0" rank="0" text="" dxfId="268">
      <formula>0</formula>
    </cfRule>
  </conditionalFormatting>
  <conditionalFormatting sqref="K2:K4">
    <cfRule type="cellIs" priority="11" operator="equal" aboveAverage="0" equalAverage="0" bottom="0" percent="0" rank="0" text="" dxfId="269">
      <formula>0</formula>
    </cfRule>
  </conditionalFormatting>
  <conditionalFormatting sqref="B10:C29">
    <cfRule type="cellIs" priority="12" operator="equal" aboveAverage="0" equalAverage="0" bottom="0" percent="0" rank="0" text="" dxfId="270">
      <formula>0</formula>
    </cfRule>
    <cfRule type="cellIs" priority="13" operator="equal" aboveAverage="0" equalAverage="0" bottom="0" percent="0" rank="0" text="" dxfId="271">
      <formula>0</formula>
    </cfRule>
  </conditionalFormatting>
  <conditionalFormatting sqref="O39:O54">
    <cfRule type="cellIs" priority="14" operator="greaterThan" aboveAverage="0" equalAverage="0" bottom="0" percent="0" rank="0" text="" dxfId="272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39:C54">
    <cfRule type="cellIs" priority="16" operator="equal" aboveAverage="0" equalAverage="0" bottom="0" percent="0" rank="0" text="" dxfId="273">
      <formula>0</formula>
    </cfRule>
    <cfRule type="cellIs" priority="17" operator="equal" aboveAverage="0" equalAverage="0" bottom="0" percent="0" rank="0" text="" dxfId="274">
      <formula>0</formula>
    </cfRule>
  </conditionalFormatting>
  <conditionalFormatting sqref="O65:O84">
    <cfRule type="cellIs" priority="18" operator="greaterThan" aboveAverage="0" equalAverage="0" bottom="0" percent="0" rank="0" text="" dxfId="275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65:C84">
    <cfRule type="cellIs" priority="20" operator="equal" aboveAverage="0" equalAverage="0" bottom="0" percent="0" rank="0" text="" dxfId="276">
      <formula>0</formula>
    </cfRule>
    <cfRule type="cellIs" priority="21" operator="equal" aboveAverage="0" equalAverage="0" bottom="0" percent="0" rank="0" text="" dxfId="277">
      <formula>0</formula>
    </cfRule>
  </conditionalFormatting>
  <conditionalFormatting sqref="O94:O109">
    <cfRule type="cellIs" priority="22" operator="greaterThan" aboveAverage="0" equalAverage="0" bottom="0" percent="0" rank="0" text="" dxfId="278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94:C109">
    <cfRule type="cellIs" priority="24" operator="equal" aboveAverage="0" equalAverage="0" bottom="0" percent="0" rank="0" text="" dxfId="279">
      <formula>0</formula>
    </cfRule>
    <cfRule type="cellIs" priority="25" operator="equal" aboveAverage="0" equalAverage="0" bottom="0" percent="0" rank="0" text="" dxfId="280">
      <formula>0</formula>
    </cfRule>
  </conditionalFormatting>
  <conditionalFormatting sqref="O119:O134">
    <cfRule type="cellIs" priority="26" operator="greaterThan" aboveAverage="0" equalAverage="0" bottom="0" percent="0" rank="0" text="" dxfId="281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19:C134">
    <cfRule type="cellIs" priority="28" operator="equal" aboveAverage="0" equalAverage="0" bottom="0" percent="0" rank="0" text="" dxfId="282">
      <formula>0</formula>
    </cfRule>
    <cfRule type="cellIs" priority="29" operator="equal" aboveAverage="0" equalAverage="0" bottom="0" percent="0" rank="0" text="" dxfId="283">
      <formula>0</formula>
    </cfRule>
  </conditionalFormatting>
  <conditionalFormatting sqref="O145:O160">
    <cfRule type="cellIs" priority="30" operator="greaterThan" aboveAverage="0" equalAverage="0" bottom="0" percent="0" rank="0" text="" dxfId="284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45:C160">
    <cfRule type="cellIs" priority="32" operator="equal" aboveAverage="0" equalAverage="0" bottom="0" percent="0" rank="0" text="" dxfId="285">
      <formula>0</formula>
    </cfRule>
    <cfRule type="cellIs" priority="33" operator="equal" aboveAverage="0" equalAverage="0" bottom="0" percent="0" rank="0" text="" dxfId="286">
      <formula>0</formula>
    </cfRule>
  </conditionalFormatting>
  <dataValidations count="14">
    <dataValidation allowBlank="true" errorStyle="stop" operator="between" showDropDown="false" showErrorMessage="false" showInputMessage="false" sqref="D10:D29 D39:D54 D65:D84 D94:D109 D119:D134 D145:D160" type="list">
      <formula1>DADOS!$BC$3:$BC$14</formula1>
      <formula2>0</formula2>
    </dataValidation>
    <dataValidation allowBlank="true" errorStyle="stop" operator="between" showDropDown="false" showErrorMessage="false" showInputMessage="false" sqref="E10:E29 E39:E54 E65:E84 E94:E109 E119:E134 E145:E160" type="list">
      <formula1>DADOS!$AU$3:$AU$11</formula1>
      <formula2>0</formula2>
    </dataValidation>
    <dataValidation allowBlank="true" errorStyle="stop" operator="between" showDropDown="false" showErrorMessage="false" showInputMessage="false" sqref="F10:F29 F39:F54 F65:F84 F94:F109 F119:F134 F145:F160" type="list">
      <formula1>DADOS!$AW$3:$AW$10</formula1>
      <formula2>0</formula2>
    </dataValidation>
    <dataValidation allowBlank="true" errorStyle="stop" operator="between" showDropDown="false" showErrorMessage="false" showInputMessage="false" sqref="G10:G29 G39:G54 G65:G84 G94:G109 G119:G134 G145:G160" type="list">
      <formula1>DADOS!$AY$3:$AY$10</formula1>
      <formula2>0</formula2>
    </dataValidation>
    <dataValidation allowBlank="true" errorStyle="stop" operator="between" showDropDown="false" showErrorMessage="false" showInputMessage="false" sqref="H10:H29 H39:H54 H65:H84 H94:H109 H119:H134 H145:H160" type="list">
      <formula1>DADOS!$BA$3:$BA$10</formula1>
      <formula2>0</formula2>
    </dataValidation>
    <dataValidation allowBlank="true" errorStyle="stop" operator="between" showDropDown="false" showErrorMessage="false" showInputMessage="false" sqref="N10:N29 N39:N54 N65:N84 N94:N109 N119:N134 N145:N160" type="list">
      <formula1>DADOS!$G$2:$G$4</formula1>
      <formula2>0</formula2>
    </dataValidation>
    <dataValidation allowBlank="true" errorStyle="stop" operator="between" showDropDown="false" showErrorMessage="true" showInputMessage="true" sqref="I2:I4 S2:S4 AB11 AB40 AB66 AB95 AB120 AB146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10:O29 O39:O54 O65:O84 O94:O109 O119:O134 O145:O160" type="list">
      <formula1>DADOS!$E$2:$E$27</formula1>
      <formula2>0</formula2>
    </dataValidation>
    <dataValidation allowBlank="true" errorStyle="stop" operator="between" showDropDown="false" showErrorMessage="true" showInputMessage="true" sqref="AB14 AB43 AB69 AB98 AB123 AB149" type="list">
      <formula1>DADOS!$G$6:$G$8</formula1>
      <formula2>0</formula2>
    </dataValidation>
    <dataValidation allowBlank="false" errorStyle="stop" operator="equal" showDropDown="false" showErrorMessage="true" showInputMessage="false" sqref="V9 V38 V64 V93 V118 V144" type="list">
      <formula1>DADOS!$C$2:$C$12</formula1>
      <formula2>0</formula2>
    </dataValidation>
    <dataValidation allowBlank="true" errorStyle="stop" operator="between" showDropDown="false" showErrorMessage="true" showInputMessage="true" sqref="X9 X38 X64 X93 X118 X144" type="list">
      <formula1>DADOS!$D$2:$D$12</formula1>
      <formula2>0</formula2>
    </dataValidation>
    <dataValidation allowBlank="false" errorStyle="stop" operator="between" showDropDown="false" showErrorMessage="true" showInputMessage="true" sqref="Z9 Z38 Z64 Z93 Z118 Z144" type="list">
      <formula1>DADOS!$E$2:$E$52</formula1>
      <formula2>0</formula2>
    </dataValidation>
    <dataValidation allowBlank="true" errorStyle="stop" operator="between" showDropDown="false" showErrorMessage="false" showInputMessage="false" sqref="J10:J29 J39:J54 J65:J84 J94:J109 J119:J134 J145:J160" type="list">
      <formula1>DADOS!$A$2:$A$803</formula1>
      <formula2>0</formula2>
    </dataValidation>
    <dataValidation allowBlank="true" errorStyle="stop" operator="between" showDropDown="false" showErrorMessage="false" showInputMessage="false" sqref="K10:K29 K39:K54 K65:K84 K94:K109 K119:K134 K145:K160" type="list">
      <formula1>DADOS!$A$2:$A$812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A1:AR48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AG42" activeCellId="0" sqref="AG42"/>
    </sheetView>
  </sheetViews>
  <sheetFormatPr defaultColWidth="9.00390625" defaultRowHeight="9.75" zeroHeight="false" outlineLevelRow="0" outlineLevelCol="0"/>
  <cols>
    <col collapsed="false" customWidth="true" hidden="false" outlineLevel="0" max="5" min="1" style="996" width="1.5"/>
    <col collapsed="false" customWidth="true" hidden="false" outlineLevel="0" max="10" min="6" style="996" width="1.7"/>
    <col collapsed="false" customWidth="true" hidden="false" outlineLevel="0" max="12" min="11" style="996" width="2.2"/>
    <col collapsed="false" customWidth="true" hidden="false" outlineLevel="0" max="13" min="13" style="996" width="2.1"/>
    <col collapsed="false" customWidth="true" hidden="false" outlineLevel="0" max="14" min="14" style="996" width="2.2"/>
    <col collapsed="false" customWidth="true" hidden="false" outlineLevel="0" max="15" min="15" style="996" width="3.1"/>
    <col collapsed="false" customWidth="true" hidden="false" outlineLevel="0" max="16" min="16" style="996" width="1.6"/>
    <col collapsed="false" customWidth="true" hidden="false" outlineLevel="0" max="17" min="17" style="996" width="2.9"/>
    <col collapsed="false" customWidth="true" hidden="false" outlineLevel="0" max="18" min="18" style="996" width="3.4"/>
    <col collapsed="false" customWidth="true" hidden="false" outlineLevel="0" max="19" min="19" style="996" width="2.1"/>
    <col collapsed="false" customWidth="true" hidden="false" outlineLevel="0" max="20" min="20" style="996" width="0.2"/>
    <col collapsed="false" customWidth="true" hidden="false" outlineLevel="0" max="21" min="21" style="996" width="1.2"/>
    <col collapsed="false" customWidth="true" hidden="false" outlineLevel="0" max="22" min="22" style="996" width="1.1"/>
    <col collapsed="false" customWidth="true" hidden="false" outlineLevel="0" max="23" min="23" style="996" width="1.6"/>
    <col collapsed="false" customWidth="true" hidden="false" outlineLevel="0" max="24" min="24" style="996" width="3.7"/>
    <col collapsed="false" customWidth="true" hidden="false" outlineLevel="0" max="25" min="25" style="996" width="0.7"/>
    <col collapsed="false" customWidth="true" hidden="false" outlineLevel="0" max="26" min="26" style="996" width="1.5"/>
    <col collapsed="false" customWidth="true" hidden="false" outlineLevel="0" max="27" min="27" style="996" width="0.7"/>
    <col collapsed="false" customWidth="true" hidden="false" outlineLevel="0" max="28" min="28" style="996" width="3.2"/>
    <col collapsed="false" customWidth="true" hidden="false" outlineLevel="0" max="29" min="29" style="996" width="0.6"/>
    <col collapsed="false" customWidth="true" hidden="false" outlineLevel="0" max="30" min="30" style="996" width="1"/>
    <col collapsed="false" customWidth="true" hidden="false" outlineLevel="0" max="31" min="31" style="996" width="2.6"/>
    <col collapsed="false" customWidth="true" hidden="false" outlineLevel="0" max="32" min="32" style="996" width="0.7"/>
    <col collapsed="false" customWidth="true" hidden="false" outlineLevel="0" max="33" min="33" style="996" width="1.2"/>
    <col collapsed="false" customWidth="true" hidden="false" outlineLevel="0" max="34" min="34" style="996" width="1.1"/>
    <col collapsed="false" customWidth="true" hidden="false" outlineLevel="0" max="36" min="35" style="996" width="1.7"/>
    <col collapsed="false" customWidth="true" hidden="false" outlineLevel="0" max="37" min="37" style="996" width="0.6"/>
    <col collapsed="false" customWidth="true" hidden="false" outlineLevel="0" max="38" min="38" style="996" width="2.5"/>
    <col collapsed="false" customWidth="true" hidden="false" outlineLevel="0" max="39" min="39" style="996" width="1.2"/>
    <col collapsed="false" customWidth="true" hidden="true" outlineLevel="0" max="40" min="40" style="996" width="0.9"/>
    <col collapsed="false" customWidth="true" hidden="false" outlineLevel="0" max="41" min="41" style="996" width="4.1"/>
    <col collapsed="false" customWidth="true" hidden="false" outlineLevel="0" max="42" min="42" style="996" width="21.5"/>
    <col collapsed="false" customWidth="false" hidden="false" outlineLevel="0" max="43" min="43" style="996" width="9"/>
    <col collapsed="false" customWidth="true" hidden="false" outlineLevel="0" max="44" min="44" style="996" width="25.7"/>
    <col collapsed="false" customWidth="false" hidden="false" outlineLevel="0" max="16384" min="45" style="996" width="9"/>
  </cols>
  <sheetData>
    <row r="1" customFormat="false" ht="31.5" hidden="false" customHeight="true" outlineLevel="0" collapsed="false">
      <c r="A1" s="997"/>
      <c r="B1" s="997"/>
      <c r="C1" s="997"/>
      <c r="D1" s="997"/>
      <c r="E1" s="997"/>
      <c r="F1" s="997"/>
      <c r="G1" s="998" t="s">
        <v>334</v>
      </c>
      <c r="H1" s="998"/>
      <c r="I1" s="998"/>
      <c r="J1" s="998"/>
      <c r="K1" s="998"/>
      <c r="L1" s="998"/>
      <c r="M1" s="998"/>
      <c r="N1" s="998"/>
      <c r="O1" s="998"/>
      <c r="P1" s="998"/>
      <c r="Q1" s="998"/>
      <c r="R1" s="998"/>
      <c r="S1" s="998"/>
      <c r="T1" s="998"/>
      <c r="U1" s="998"/>
      <c r="V1" s="998"/>
      <c r="W1" s="998"/>
      <c r="X1" s="998"/>
      <c r="Y1" s="998"/>
      <c r="Z1" s="998"/>
      <c r="AA1" s="998"/>
      <c r="AB1" s="998"/>
      <c r="AC1" s="998"/>
      <c r="AD1" s="998"/>
      <c r="AE1" s="998"/>
      <c r="AF1" s="998"/>
      <c r="AG1" s="998"/>
      <c r="AH1" s="998"/>
      <c r="AI1" s="998"/>
      <c r="AJ1" s="998"/>
      <c r="AK1" s="998"/>
      <c r="AL1" s="998"/>
      <c r="AM1" s="998"/>
      <c r="AN1" s="998"/>
      <c r="AO1" s="998"/>
      <c r="AP1" s="997"/>
    </row>
    <row r="2" customFormat="false" ht="15" hidden="false" customHeight="true" outlineLevel="0" collapsed="false">
      <c r="A2" s="997"/>
      <c r="B2" s="997"/>
      <c r="C2" s="997"/>
      <c r="D2" s="997"/>
      <c r="E2" s="997"/>
      <c r="F2" s="997"/>
      <c r="G2" s="999"/>
      <c r="H2" s="999"/>
      <c r="I2" s="999"/>
      <c r="J2" s="999"/>
      <c r="K2" s="999"/>
      <c r="L2" s="999"/>
      <c r="M2" s="999"/>
      <c r="N2" s="999"/>
      <c r="O2" s="999"/>
      <c r="P2" s="999"/>
      <c r="Q2" s="999"/>
      <c r="R2" s="999"/>
      <c r="S2" s="999"/>
      <c r="T2" s="999"/>
      <c r="U2" s="999"/>
      <c r="V2" s="999"/>
      <c r="W2" s="999"/>
      <c r="X2" s="999"/>
      <c r="Y2" s="999"/>
      <c r="Z2" s="766"/>
      <c r="AA2" s="766"/>
      <c r="AB2" s="766"/>
      <c r="AC2" s="766"/>
      <c r="AD2" s="766"/>
      <c r="AE2" s="766"/>
      <c r="AF2" s="766"/>
      <c r="AG2" s="766"/>
      <c r="AH2" s="766"/>
      <c r="AI2" s="766"/>
      <c r="AJ2" s="766"/>
      <c r="AK2" s="766"/>
      <c r="AL2" s="766"/>
      <c r="AM2" s="766"/>
      <c r="AN2" s="766"/>
      <c r="AO2" s="766"/>
      <c r="AP2" s="997"/>
      <c r="AR2" s="1000" t="s">
        <v>335</v>
      </c>
    </row>
    <row r="3" customFormat="false" ht="15" hidden="false" customHeight="true" outlineLevel="0" collapsed="false">
      <c r="A3" s="997"/>
      <c r="B3" s="997"/>
      <c r="C3" s="997"/>
      <c r="D3" s="997"/>
      <c r="E3" s="997"/>
      <c r="F3" s="997"/>
      <c r="G3" s="99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66"/>
      <c r="AM3" s="766"/>
      <c r="AN3" s="766"/>
      <c r="AO3" s="766"/>
      <c r="AP3" s="997"/>
      <c r="AR3" s="1001" t="n">
        <v>0</v>
      </c>
    </row>
    <row r="4" customFormat="false" ht="15" hidden="false" customHeight="true" outlineLevel="0" collapsed="false">
      <c r="A4" s="1002" t="n">
        <f aca="false">AR3</f>
        <v>0</v>
      </c>
      <c r="B4" s="1002"/>
      <c r="C4" s="1002"/>
      <c r="D4" s="1002"/>
      <c r="E4" s="1002"/>
      <c r="F4" s="1002"/>
      <c r="G4" s="1002"/>
      <c r="H4" s="1002"/>
      <c r="I4" s="1002"/>
      <c r="J4" s="1002"/>
      <c r="K4" s="1002"/>
      <c r="L4" s="1002"/>
      <c r="M4" s="1002"/>
      <c r="N4" s="1002"/>
      <c r="O4" s="1002"/>
      <c r="P4" s="1002"/>
      <c r="Q4" s="1002"/>
      <c r="R4" s="1002"/>
      <c r="S4" s="1002"/>
      <c r="T4" s="1002"/>
      <c r="U4" s="1002"/>
      <c r="V4" s="1002"/>
      <c r="W4" s="1002"/>
      <c r="X4" s="1002"/>
      <c r="Y4" s="1002"/>
      <c r="Z4" s="1002"/>
      <c r="AA4" s="1002"/>
      <c r="AB4" s="1002"/>
      <c r="AC4" s="1002"/>
      <c r="AD4" s="1002"/>
      <c r="AE4" s="1002"/>
      <c r="AF4" s="1002"/>
      <c r="AG4" s="1002"/>
      <c r="AH4" s="1002"/>
      <c r="AI4" s="1002"/>
      <c r="AJ4" s="1002"/>
      <c r="AK4" s="1002"/>
      <c r="AL4" s="1002"/>
      <c r="AM4" s="1002"/>
      <c r="AN4" s="1002"/>
      <c r="AO4" s="1002"/>
      <c r="AP4" s="1002"/>
    </row>
    <row r="5" customFormat="false" ht="15" hidden="false" customHeight="true" outlineLevel="0" collapsed="false">
      <c r="A5" s="1003"/>
      <c r="B5" s="1003"/>
      <c r="C5" s="1003"/>
      <c r="D5" s="1003"/>
      <c r="E5" s="1003"/>
      <c r="F5" s="1003"/>
      <c r="G5" s="1003"/>
      <c r="H5" s="1003"/>
      <c r="I5" s="1003"/>
      <c r="J5" s="1003"/>
      <c r="K5" s="1003"/>
      <c r="L5" s="1003"/>
      <c r="M5" s="1003"/>
      <c r="N5" s="1003"/>
      <c r="O5" s="1003"/>
      <c r="P5" s="1003"/>
      <c r="Q5" s="1003"/>
      <c r="R5" s="1003"/>
      <c r="S5" s="1003"/>
      <c r="T5" s="1003"/>
      <c r="U5" s="1003"/>
      <c r="V5" s="1003"/>
      <c r="W5" s="1003"/>
      <c r="X5" s="1003"/>
      <c r="Y5" s="1003"/>
      <c r="Z5" s="1003"/>
      <c r="AA5" s="1003"/>
      <c r="AB5" s="1003"/>
      <c r="AC5" s="1003"/>
      <c r="AD5" s="1003"/>
      <c r="AE5" s="1003"/>
      <c r="AF5" s="1003"/>
      <c r="AG5" s="1003"/>
      <c r="AH5" s="1003"/>
      <c r="AI5" s="1003"/>
      <c r="AJ5" s="1003"/>
      <c r="AK5" s="1003"/>
      <c r="AL5" s="1003"/>
      <c r="AM5" s="1003"/>
      <c r="AN5" s="1003"/>
      <c r="AO5" s="1003"/>
      <c r="AP5" s="1004"/>
    </row>
    <row r="6" customFormat="false" ht="15" hidden="false" customHeight="true" outlineLevel="0" collapsed="false">
      <c r="A6" s="1005"/>
      <c r="B6" s="1005"/>
      <c r="C6" s="1005"/>
      <c r="D6" s="1005"/>
      <c r="E6" s="1005"/>
      <c r="F6" s="1005"/>
      <c r="G6" s="1005"/>
      <c r="H6" s="1005"/>
      <c r="I6" s="1005"/>
      <c r="J6" s="1005"/>
      <c r="K6" s="1005"/>
      <c r="L6" s="1005"/>
      <c r="M6" s="1005"/>
      <c r="N6" s="1005"/>
      <c r="O6" s="1005"/>
      <c r="P6" s="1005"/>
      <c r="Q6" s="1005"/>
      <c r="R6" s="1005"/>
      <c r="S6" s="1005"/>
      <c r="T6" s="1005"/>
      <c r="U6" s="1005"/>
      <c r="V6" s="1005"/>
      <c r="W6" s="1005"/>
      <c r="X6" s="1005"/>
      <c r="Y6" s="1005"/>
      <c r="Z6" s="1005"/>
      <c r="AA6" s="1005"/>
      <c r="AB6" s="1005"/>
      <c r="AC6" s="1005"/>
      <c r="AD6" s="1005"/>
      <c r="AE6" s="1005"/>
      <c r="AF6" s="1005"/>
      <c r="AG6" s="1005"/>
      <c r="AH6" s="1005"/>
      <c r="AI6" s="1005"/>
      <c r="AJ6" s="1005"/>
      <c r="AK6" s="1005"/>
      <c r="AL6" s="1005"/>
      <c r="AM6" s="1005"/>
      <c r="AN6" s="1005"/>
      <c r="AO6" s="1005"/>
      <c r="AP6" s="1005"/>
    </row>
    <row r="7" customFormat="false" ht="15" hidden="false" customHeight="true" outlineLevel="0" collapsed="false">
      <c r="A7" s="1006" t="s">
        <v>336</v>
      </c>
      <c r="B7" s="1006"/>
      <c r="C7" s="1006"/>
      <c r="D7" s="1006"/>
      <c r="E7" s="1006"/>
      <c r="F7" s="1006" t="s">
        <v>297</v>
      </c>
      <c r="G7" s="1006"/>
      <c r="H7" s="1006"/>
      <c r="I7" s="1006"/>
      <c r="J7" s="1006"/>
      <c r="K7" s="1006" t="s">
        <v>337</v>
      </c>
      <c r="L7" s="1006"/>
      <c r="M7" s="1006"/>
      <c r="N7" s="1006"/>
      <c r="O7" s="1007" t="s">
        <v>324</v>
      </c>
      <c r="P7" s="1007"/>
      <c r="Q7" s="1007"/>
      <c r="R7" s="1008" t="s">
        <v>168</v>
      </c>
      <c r="S7" s="1008"/>
      <c r="T7" s="1008"/>
      <c r="U7" s="1008"/>
      <c r="V7" s="1008"/>
      <c r="W7" s="1008" t="s">
        <v>188</v>
      </c>
      <c r="X7" s="1008"/>
      <c r="Y7" s="1008"/>
      <c r="Z7" s="1008"/>
      <c r="AA7" s="1008"/>
      <c r="AB7" s="1007" t="s">
        <v>170</v>
      </c>
      <c r="AC7" s="1007"/>
      <c r="AD7" s="1007" t="s">
        <v>93</v>
      </c>
      <c r="AE7" s="1007"/>
      <c r="AF7" s="1009" t="s">
        <v>115</v>
      </c>
      <c r="AG7" s="1009"/>
      <c r="AH7" s="1009"/>
      <c r="AI7" s="1009"/>
      <c r="AJ7" s="1009"/>
      <c r="AK7" s="1009"/>
      <c r="AL7" s="1010" t="s">
        <v>338</v>
      </c>
      <c r="AM7" s="1010"/>
      <c r="AN7" s="1010"/>
      <c r="AO7" s="1010"/>
      <c r="AP7" s="1011" t="s">
        <v>339</v>
      </c>
    </row>
    <row r="8" customFormat="false" ht="15" hidden="false" customHeight="true" outlineLevel="0" collapsed="false">
      <c r="A8" s="1012" t="n">
        <f aca="false"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1012"/>
      <c r="C8" s="1012"/>
      <c r="D8" s="1012"/>
      <c r="E8" s="1012"/>
      <c r="F8" s="1012" t="n">
        <f aca="false"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1012"/>
      <c r="H8" s="1012"/>
      <c r="I8" s="1012"/>
      <c r="J8" s="1012"/>
      <c r="K8" s="1012" t="n">
        <f aca="false"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1012"/>
      <c r="M8" s="1012"/>
      <c r="N8" s="1012"/>
      <c r="O8" s="1012" t="n">
        <f aca="false"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1012"/>
      <c r="Q8" s="1012"/>
      <c r="R8" s="1013" t="n">
        <f aca="false"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1013"/>
      <c r="T8" s="1013"/>
      <c r="U8" s="1013"/>
      <c r="V8" s="1013"/>
      <c r="W8" s="1013" t="n">
        <f aca="false"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1013"/>
      <c r="Y8" s="1013"/>
      <c r="Z8" s="1013"/>
      <c r="AA8" s="1013"/>
      <c r="AB8" s="1012" t="n">
        <f aca="false"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1012"/>
      <c r="AD8" s="1012" t="n">
        <f aca="false"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1012"/>
      <c r="AF8" s="1014" t="s">
        <v>154</v>
      </c>
      <c r="AG8" s="1014"/>
      <c r="AH8" s="1014"/>
      <c r="AI8" s="1015" t="s">
        <v>78</v>
      </c>
      <c r="AJ8" s="1015"/>
      <c r="AK8" s="1015"/>
      <c r="AL8" s="1016" t="n">
        <v>0</v>
      </c>
      <c r="AM8" s="1016"/>
      <c r="AN8" s="1016"/>
      <c r="AO8" s="1016"/>
      <c r="AP8" s="1017" t="n">
        <f aca="false"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customFormat="false" ht="15" hidden="false" customHeight="true" outlineLevel="0" collapsed="false">
      <c r="A9" s="1012" t="n">
        <f aca="false"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1012"/>
      <c r="C9" s="1012"/>
      <c r="D9" s="1012"/>
      <c r="E9" s="1012"/>
      <c r="F9" s="1012" t="n">
        <f aca="false"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1012"/>
      <c r="H9" s="1012"/>
      <c r="I9" s="1012"/>
      <c r="J9" s="1012"/>
      <c r="K9" s="1012" t="n">
        <f aca="false"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1012"/>
      <c r="M9" s="1012"/>
      <c r="N9" s="1012"/>
      <c r="O9" s="1012" t="n">
        <f aca="false"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1012"/>
      <c r="Q9" s="1012"/>
      <c r="R9" s="1013" t="n">
        <f aca="false"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1013"/>
      <c r="T9" s="1013"/>
      <c r="U9" s="1013"/>
      <c r="V9" s="1013"/>
      <c r="W9" s="1013" t="n">
        <f aca="false"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1013"/>
      <c r="Y9" s="1013"/>
      <c r="Z9" s="1013"/>
      <c r="AA9" s="1013"/>
      <c r="AB9" s="1012" t="n">
        <f aca="false"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1012"/>
      <c r="AD9" s="1012" t="n">
        <f aca="false"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1012"/>
      <c r="AF9" s="1014" t="s">
        <v>154</v>
      </c>
      <c r="AG9" s="1014"/>
      <c r="AH9" s="1014"/>
      <c r="AI9" s="1015" t="s">
        <v>78</v>
      </c>
      <c r="AJ9" s="1015"/>
      <c r="AK9" s="1015"/>
      <c r="AL9" s="1018" t="n">
        <v>0</v>
      </c>
      <c r="AM9" s="1018"/>
      <c r="AN9" s="1018"/>
      <c r="AO9" s="1018"/>
      <c r="AP9" s="1017" t="n">
        <f aca="false"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customFormat="false" ht="15" hidden="false" customHeight="true" outlineLevel="0" collapsed="false">
      <c r="A10" s="1012" t="n">
        <f aca="false"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1012"/>
      <c r="C10" s="1012"/>
      <c r="D10" s="1012"/>
      <c r="E10" s="1012"/>
      <c r="F10" s="1012" t="n">
        <f aca="false"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1012"/>
      <c r="H10" s="1012"/>
      <c r="I10" s="1012"/>
      <c r="J10" s="1012"/>
      <c r="K10" s="1012" t="n">
        <f aca="false"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1012"/>
      <c r="M10" s="1012"/>
      <c r="N10" s="1012"/>
      <c r="O10" s="1012" t="n">
        <f aca="false"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1012"/>
      <c r="Q10" s="1012"/>
      <c r="R10" s="1013" t="n">
        <f aca="false"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1013"/>
      <c r="T10" s="1013"/>
      <c r="U10" s="1013"/>
      <c r="V10" s="1013"/>
      <c r="W10" s="1013" t="n">
        <f aca="false"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1013"/>
      <c r="Y10" s="1013"/>
      <c r="Z10" s="1013"/>
      <c r="AA10" s="1013"/>
      <c r="AB10" s="1012" t="n">
        <f aca="false"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1012"/>
      <c r="AD10" s="1012" t="n">
        <f aca="false"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1012"/>
      <c r="AF10" s="1014" t="s">
        <v>154</v>
      </c>
      <c r="AG10" s="1014"/>
      <c r="AH10" s="1014"/>
      <c r="AI10" s="1015" t="s">
        <v>78</v>
      </c>
      <c r="AJ10" s="1015"/>
      <c r="AK10" s="1015"/>
      <c r="AL10" s="1018" t="n">
        <v>0</v>
      </c>
      <c r="AM10" s="1018"/>
      <c r="AN10" s="1018"/>
      <c r="AO10" s="1018"/>
      <c r="AP10" s="1017" t="n">
        <f aca="false"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customFormat="false" ht="15" hidden="false" customHeight="true" outlineLevel="0" collapsed="false">
      <c r="A11" s="1012" t="n">
        <f aca="false"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1012"/>
      <c r="C11" s="1012"/>
      <c r="D11" s="1012"/>
      <c r="E11" s="1012"/>
      <c r="F11" s="1012" t="n">
        <f aca="false"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1012"/>
      <c r="H11" s="1012"/>
      <c r="I11" s="1012"/>
      <c r="J11" s="1012"/>
      <c r="K11" s="1012" t="n">
        <f aca="false"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1012"/>
      <c r="M11" s="1012"/>
      <c r="N11" s="1012"/>
      <c r="O11" s="1012" t="n">
        <f aca="false"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1012"/>
      <c r="Q11" s="1012"/>
      <c r="R11" s="1013" t="n">
        <f aca="false"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1013"/>
      <c r="T11" s="1013"/>
      <c r="U11" s="1013"/>
      <c r="V11" s="1013"/>
      <c r="W11" s="1013" t="n">
        <f aca="false"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1013"/>
      <c r="Y11" s="1013"/>
      <c r="Z11" s="1013"/>
      <c r="AA11" s="1013"/>
      <c r="AB11" s="1012" t="n">
        <f aca="false"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1012"/>
      <c r="AD11" s="1012" t="n">
        <f aca="false"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1012"/>
      <c r="AF11" s="1014" t="s">
        <v>154</v>
      </c>
      <c r="AG11" s="1014"/>
      <c r="AH11" s="1014"/>
      <c r="AI11" s="1015" t="s">
        <v>78</v>
      </c>
      <c r="AJ11" s="1015"/>
      <c r="AK11" s="1015"/>
      <c r="AL11" s="1018" t="n">
        <v>0</v>
      </c>
      <c r="AM11" s="1018"/>
      <c r="AN11" s="1018"/>
      <c r="AO11" s="1018"/>
      <c r="AP11" s="1017" t="n">
        <f aca="false"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customFormat="false" ht="15" hidden="false" customHeight="true" outlineLevel="0" collapsed="false">
      <c r="A12" s="1012" t="n">
        <f aca="false"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1012"/>
      <c r="C12" s="1012"/>
      <c r="D12" s="1012"/>
      <c r="E12" s="1012"/>
      <c r="F12" s="1012" t="n">
        <f aca="false"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1012"/>
      <c r="H12" s="1012"/>
      <c r="I12" s="1012"/>
      <c r="J12" s="1012"/>
      <c r="K12" s="1012" t="n">
        <f aca="false"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1012"/>
      <c r="M12" s="1012"/>
      <c r="N12" s="1012"/>
      <c r="O12" s="1012" t="n">
        <f aca="false"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1012"/>
      <c r="Q12" s="1012"/>
      <c r="R12" s="1013" t="n">
        <f aca="false"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1013"/>
      <c r="T12" s="1013"/>
      <c r="U12" s="1013"/>
      <c r="V12" s="1013"/>
      <c r="W12" s="1013" t="n">
        <f aca="false"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1013"/>
      <c r="Y12" s="1013"/>
      <c r="Z12" s="1013"/>
      <c r="AA12" s="1013"/>
      <c r="AB12" s="1012" t="n">
        <f aca="false"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1012"/>
      <c r="AD12" s="1012" t="n">
        <f aca="false"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1012"/>
      <c r="AF12" s="1014" t="s">
        <v>154</v>
      </c>
      <c r="AG12" s="1014"/>
      <c r="AH12" s="1014"/>
      <c r="AI12" s="1015" t="s">
        <v>78</v>
      </c>
      <c r="AJ12" s="1015"/>
      <c r="AK12" s="1015"/>
      <c r="AL12" s="1018" t="n">
        <v>0</v>
      </c>
      <c r="AM12" s="1018"/>
      <c r="AN12" s="1018"/>
      <c r="AO12" s="1018"/>
      <c r="AP12" s="1017" t="n">
        <f aca="false"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customFormat="false" ht="15" hidden="false" customHeight="true" outlineLevel="0" collapsed="false">
      <c r="A13" s="1012" t="n">
        <f aca="false"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1012"/>
      <c r="C13" s="1012"/>
      <c r="D13" s="1012"/>
      <c r="E13" s="1012"/>
      <c r="F13" s="1012" t="n">
        <f aca="false"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1012"/>
      <c r="H13" s="1012"/>
      <c r="I13" s="1012"/>
      <c r="J13" s="1012"/>
      <c r="K13" s="1012" t="n">
        <f aca="false"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1012"/>
      <c r="M13" s="1012"/>
      <c r="N13" s="1012"/>
      <c r="O13" s="1012" t="n">
        <f aca="false"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1012"/>
      <c r="Q13" s="1012"/>
      <c r="R13" s="1013" t="n">
        <f aca="false"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1013"/>
      <c r="T13" s="1013"/>
      <c r="U13" s="1013"/>
      <c r="V13" s="1013"/>
      <c r="W13" s="1013" t="n">
        <f aca="false"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1013"/>
      <c r="Y13" s="1013"/>
      <c r="Z13" s="1013"/>
      <c r="AA13" s="1013"/>
      <c r="AB13" s="1012" t="n">
        <f aca="false"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1012"/>
      <c r="AD13" s="1012" t="n">
        <f aca="false"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1012"/>
      <c r="AF13" s="1019" t="s">
        <v>154</v>
      </c>
      <c r="AG13" s="1019"/>
      <c r="AH13" s="1019"/>
      <c r="AI13" s="1015" t="s">
        <v>78</v>
      </c>
      <c r="AJ13" s="1015"/>
      <c r="AK13" s="1015"/>
      <c r="AL13" s="1018" t="n">
        <v>0</v>
      </c>
      <c r="AM13" s="1018"/>
      <c r="AN13" s="1018"/>
      <c r="AO13" s="1018"/>
      <c r="AP13" s="1017" t="n">
        <f aca="false"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customFormat="false" ht="15" hidden="false" customHeight="true" outlineLevel="0" collapsed="false">
      <c r="A14" s="1012" t="n">
        <f aca="false"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1012"/>
      <c r="C14" s="1012"/>
      <c r="D14" s="1012"/>
      <c r="E14" s="1012"/>
      <c r="F14" s="1012" t="n">
        <f aca="false"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1012"/>
      <c r="H14" s="1012"/>
      <c r="I14" s="1012"/>
      <c r="J14" s="1012"/>
      <c r="K14" s="1012" t="n">
        <f aca="false"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1012"/>
      <c r="M14" s="1012"/>
      <c r="N14" s="1012"/>
      <c r="O14" s="1012" t="n">
        <f aca="false"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1012"/>
      <c r="Q14" s="1012"/>
      <c r="R14" s="1013" t="n">
        <f aca="false"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1013"/>
      <c r="T14" s="1013"/>
      <c r="U14" s="1013"/>
      <c r="V14" s="1013"/>
      <c r="W14" s="1013" t="n">
        <f aca="false"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1013"/>
      <c r="Y14" s="1013"/>
      <c r="Z14" s="1013"/>
      <c r="AA14" s="1013"/>
      <c r="AB14" s="1012" t="n">
        <f aca="false"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1012"/>
      <c r="AD14" s="1012" t="n">
        <f aca="false"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1012"/>
      <c r="AF14" s="1019" t="s">
        <v>154</v>
      </c>
      <c r="AG14" s="1019"/>
      <c r="AH14" s="1019"/>
      <c r="AI14" s="1015" t="s">
        <v>78</v>
      </c>
      <c r="AJ14" s="1015"/>
      <c r="AK14" s="1015"/>
      <c r="AL14" s="1018" t="n">
        <v>0</v>
      </c>
      <c r="AM14" s="1018"/>
      <c r="AN14" s="1018"/>
      <c r="AO14" s="1018"/>
      <c r="AP14" s="1017" t="n">
        <f aca="false"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customFormat="false" ht="15" hidden="false" customHeight="true" outlineLevel="0" collapsed="false">
      <c r="A15" s="1012" t="n">
        <f aca="false"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1012"/>
      <c r="C15" s="1012"/>
      <c r="D15" s="1012"/>
      <c r="E15" s="1012"/>
      <c r="F15" s="1012" t="n">
        <f aca="false"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1012"/>
      <c r="H15" s="1012"/>
      <c r="I15" s="1012"/>
      <c r="J15" s="1012"/>
      <c r="K15" s="1012" t="n">
        <f aca="false"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1012"/>
      <c r="M15" s="1012"/>
      <c r="N15" s="1012"/>
      <c r="O15" s="1012" t="n">
        <f aca="false"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1012"/>
      <c r="Q15" s="1012"/>
      <c r="R15" s="1013" t="n">
        <f aca="false"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1013"/>
      <c r="T15" s="1013"/>
      <c r="U15" s="1013"/>
      <c r="V15" s="1013"/>
      <c r="W15" s="1013" t="n">
        <f aca="false"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1013"/>
      <c r="Y15" s="1013"/>
      <c r="Z15" s="1013"/>
      <c r="AA15" s="1013"/>
      <c r="AB15" s="1012" t="n">
        <f aca="false"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1012"/>
      <c r="AD15" s="1012" t="n">
        <f aca="false"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1012"/>
      <c r="AF15" s="1019" t="s">
        <v>154</v>
      </c>
      <c r="AG15" s="1019"/>
      <c r="AH15" s="1019"/>
      <c r="AI15" s="1015" t="s">
        <v>78</v>
      </c>
      <c r="AJ15" s="1015"/>
      <c r="AK15" s="1015"/>
      <c r="AL15" s="1018" t="n">
        <v>0</v>
      </c>
      <c r="AM15" s="1018"/>
      <c r="AN15" s="1018"/>
      <c r="AO15" s="1018"/>
      <c r="AP15" s="1017" t="n">
        <f aca="false"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customFormat="false" ht="15" hidden="false" customHeight="true" outlineLevel="0" collapsed="false">
      <c r="A16" s="1012" t="n">
        <f aca="false"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1012"/>
      <c r="C16" s="1012"/>
      <c r="D16" s="1012"/>
      <c r="E16" s="1012"/>
      <c r="F16" s="1012" t="n">
        <f aca="false"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1012"/>
      <c r="H16" s="1012"/>
      <c r="I16" s="1012"/>
      <c r="J16" s="1012"/>
      <c r="K16" s="1012" t="n">
        <f aca="false"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1012"/>
      <c r="M16" s="1012"/>
      <c r="N16" s="1012"/>
      <c r="O16" s="1012" t="n">
        <f aca="false"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1012"/>
      <c r="Q16" s="1012"/>
      <c r="R16" s="1013" t="n">
        <f aca="false"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1013"/>
      <c r="T16" s="1013"/>
      <c r="U16" s="1013"/>
      <c r="V16" s="1013"/>
      <c r="W16" s="1013" t="n">
        <f aca="false"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1013"/>
      <c r="Y16" s="1013"/>
      <c r="Z16" s="1013"/>
      <c r="AA16" s="1013"/>
      <c r="AB16" s="1012" t="n">
        <f aca="false"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1012"/>
      <c r="AD16" s="1012" t="n">
        <f aca="false"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1012"/>
      <c r="AF16" s="1019" t="s">
        <v>154</v>
      </c>
      <c r="AG16" s="1019"/>
      <c r="AH16" s="1019"/>
      <c r="AI16" s="1015" t="s">
        <v>78</v>
      </c>
      <c r="AJ16" s="1015"/>
      <c r="AK16" s="1015"/>
      <c r="AL16" s="1018" t="n">
        <v>0</v>
      </c>
      <c r="AM16" s="1018"/>
      <c r="AN16" s="1018"/>
      <c r="AO16" s="1018"/>
      <c r="AP16" s="1017" t="n">
        <f aca="false"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customFormat="false" ht="15" hidden="false" customHeight="true" outlineLevel="0" collapsed="false">
      <c r="A17" s="1012" t="n">
        <f aca="false"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1012"/>
      <c r="C17" s="1012"/>
      <c r="D17" s="1012"/>
      <c r="E17" s="1012"/>
      <c r="F17" s="1012" t="n">
        <f aca="false"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1012"/>
      <c r="H17" s="1012"/>
      <c r="I17" s="1012"/>
      <c r="J17" s="1012"/>
      <c r="K17" s="1012" t="n">
        <f aca="false"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1012"/>
      <c r="M17" s="1012"/>
      <c r="N17" s="1012"/>
      <c r="O17" s="1012" t="n">
        <f aca="false"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1012"/>
      <c r="Q17" s="1012"/>
      <c r="R17" s="1013" t="n">
        <f aca="false"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1013"/>
      <c r="T17" s="1013"/>
      <c r="U17" s="1013"/>
      <c r="V17" s="1013"/>
      <c r="W17" s="1013" t="n">
        <f aca="false"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1013"/>
      <c r="Y17" s="1013"/>
      <c r="Z17" s="1013"/>
      <c r="AA17" s="1013"/>
      <c r="AB17" s="1012" t="n">
        <f aca="false"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1012"/>
      <c r="AD17" s="1012" t="n">
        <f aca="false"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1012"/>
      <c r="AF17" s="1019" t="s">
        <v>154</v>
      </c>
      <c r="AG17" s="1019"/>
      <c r="AH17" s="1019"/>
      <c r="AI17" s="1015" t="s">
        <v>78</v>
      </c>
      <c r="AJ17" s="1015"/>
      <c r="AK17" s="1015"/>
      <c r="AL17" s="1018" t="n">
        <v>0</v>
      </c>
      <c r="AM17" s="1018"/>
      <c r="AN17" s="1018"/>
      <c r="AO17" s="1018"/>
      <c r="AP17" s="1017" t="n">
        <f aca="false"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customFormat="false" ht="15" hidden="false" customHeight="true" outlineLevel="0" collapsed="false">
      <c r="A18" s="1012" t="n">
        <f aca="false"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1012"/>
      <c r="C18" s="1012"/>
      <c r="D18" s="1012"/>
      <c r="E18" s="1012"/>
      <c r="F18" s="1012" t="n">
        <f aca="false"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1012"/>
      <c r="H18" s="1012"/>
      <c r="I18" s="1012"/>
      <c r="J18" s="1012"/>
      <c r="K18" s="1012" t="n">
        <f aca="false"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1012"/>
      <c r="M18" s="1012"/>
      <c r="N18" s="1012"/>
      <c r="O18" s="1012" t="n">
        <f aca="false"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1012"/>
      <c r="Q18" s="1012"/>
      <c r="R18" s="1013" t="n">
        <f aca="false"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1013"/>
      <c r="T18" s="1013"/>
      <c r="U18" s="1013"/>
      <c r="V18" s="1013"/>
      <c r="W18" s="1013" t="n">
        <f aca="false"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1013"/>
      <c r="Y18" s="1013"/>
      <c r="Z18" s="1013"/>
      <c r="AA18" s="1013"/>
      <c r="AB18" s="1012" t="n">
        <f aca="false"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1012"/>
      <c r="AD18" s="1012" t="n">
        <f aca="false"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1012"/>
      <c r="AF18" s="1019" t="s">
        <v>154</v>
      </c>
      <c r="AG18" s="1019"/>
      <c r="AH18" s="1019"/>
      <c r="AI18" s="1015" t="s">
        <v>78</v>
      </c>
      <c r="AJ18" s="1015"/>
      <c r="AK18" s="1015"/>
      <c r="AL18" s="1018" t="n">
        <v>0</v>
      </c>
      <c r="AM18" s="1018"/>
      <c r="AN18" s="1018"/>
      <c r="AO18" s="1018"/>
      <c r="AP18" s="1017" t="n">
        <f aca="false"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customFormat="false" ht="15" hidden="false" customHeight="true" outlineLevel="0" collapsed="false">
      <c r="A19" s="1012" t="n">
        <f aca="false"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1012"/>
      <c r="C19" s="1012"/>
      <c r="D19" s="1012"/>
      <c r="E19" s="1012"/>
      <c r="F19" s="1012" t="n">
        <f aca="false"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1012"/>
      <c r="H19" s="1012"/>
      <c r="I19" s="1012"/>
      <c r="J19" s="1012"/>
      <c r="K19" s="1012" t="n">
        <f aca="false"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1012"/>
      <c r="M19" s="1012"/>
      <c r="N19" s="1012"/>
      <c r="O19" s="1012" t="n">
        <f aca="false"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1012"/>
      <c r="Q19" s="1012"/>
      <c r="R19" s="1013" t="n">
        <f aca="false"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1013"/>
      <c r="T19" s="1013"/>
      <c r="U19" s="1013"/>
      <c r="V19" s="1013"/>
      <c r="W19" s="1013" t="n">
        <f aca="false"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1013"/>
      <c r="Y19" s="1013"/>
      <c r="Z19" s="1013"/>
      <c r="AA19" s="1013"/>
      <c r="AB19" s="1012" t="n">
        <f aca="false"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1012"/>
      <c r="AD19" s="1012" t="n">
        <f aca="false"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1012"/>
      <c r="AF19" s="1019" t="s">
        <v>154</v>
      </c>
      <c r="AG19" s="1019"/>
      <c r="AH19" s="1019"/>
      <c r="AI19" s="1015" t="s">
        <v>78</v>
      </c>
      <c r="AJ19" s="1015"/>
      <c r="AK19" s="1015"/>
      <c r="AL19" s="1018" t="n">
        <v>0</v>
      </c>
      <c r="AM19" s="1018"/>
      <c r="AN19" s="1018"/>
      <c r="AO19" s="1018"/>
      <c r="AP19" s="1017" t="n">
        <f aca="false"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customFormat="false" ht="15" hidden="false" customHeight="true" outlineLevel="0" collapsed="false">
      <c r="A20" s="1012" t="n">
        <f aca="false"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1012"/>
      <c r="C20" s="1012"/>
      <c r="D20" s="1012"/>
      <c r="E20" s="1012"/>
      <c r="F20" s="1012" t="n">
        <f aca="false"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1012"/>
      <c r="H20" s="1012"/>
      <c r="I20" s="1012"/>
      <c r="J20" s="1012"/>
      <c r="K20" s="1012" t="n">
        <f aca="false"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1012"/>
      <c r="M20" s="1012"/>
      <c r="N20" s="1012"/>
      <c r="O20" s="1012" t="n">
        <f aca="false"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1012"/>
      <c r="Q20" s="1012"/>
      <c r="R20" s="1013" t="n">
        <f aca="false"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1013"/>
      <c r="T20" s="1013"/>
      <c r="U20" s="1013"/>
      <c r="V20" s="1013"/>
      <c r="W20" s="1013" t="n">
        <f aca="false"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1013"/>
      <c r="Y20" s="1013"/>
      <c r="Z20" s="1013"/>
      <c r="AA20" s="1013"/>
      <c r="AB20" s="1012" t="n">
        <f aca="false"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1012"/>
      <c r="AD20" s="1012" t="n">
        <f aca="false"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1012"/>
      <c r="AF20" s="1019" t="s">
        <v>154</v>
      </c>
      <c r="AG20" s="1019"/>
      <c r="AH20" s="1019"/>
      <c r="AI20" s="1015" t="s">
        <v>78</v>
      </c>
      <c r="AJ20" s="1015"/>
      <c r="AK20" s="1015"/>
      <c r="AL20" s="1018" t="n">
        <v>0</v>
      </c>
      <c r="AM20" s="1018"/>
      <c r="AN20" s="1018"/>
      <c r="AO20" s="1018"/>
      <c r="AP20" s="1017" t="n">
        <f aca="false"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customFormat="false" ht="15" hidden="false" customHeight="true" outlineLevel="0" collapsed="false">
      <c r="A21" s="1012" t="n">
        <f aca="false"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1012"/>
      <c r="C21" s="1012"/>
      <c r="D21" s="1012"/>
      <c r="E21" s="1012"/>
      <c r="F21" s="1012" t="n">
        <f aca="false"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1012"/>
      <c r="H21" s="1012"/>
      <c r="I21" s="1012"/>
      <c r="J21" s="1012"/>
      <c r="K21" s="1012" t="n">
        <f aca="false"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1012"/>
      <c r="M21" s="1012"/>
      <c r="N21" s="1012"/>
      <c r="O21" s="1012" t="n">
        <f aca="false"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1012"/>
      <c r="Q21" s="1012"/>
      <c r="R21" s="1013" t="n">
        <f aca="false"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1013"/>
      <c r="T21" s="1013"/>
      <c r="U21" s="1013"/>
      <c r="V21" s="1013"/>
      <c r="W21" s="1013" t="n">
        <f aca="false"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1013"/>
      <c r="Y21" s="1013"/>
      <c r="Z21" s="1013"/>
      <c r="AA21" s="1013"/>
      <c r="AB21" s="1012" t="n">
        <f aca="false"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1012"/>
      <c r="AD21" s="1012" t="n">
        <f aca="false"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1012"/>
      <c r="AF21" s="1019" t="s">
        <v>154</v>
      </c>
      <c r="AG21" s="1019"/>
      <c r="AH21" s="1019"/>
      <c r="AI21" s="1015" t="s">
        <v>78</v>
      </c>
      <c r="AJ21" s="1015"/>
      <c r="AK21" s="1015"/>
      <c r="AL21" s="1018" t="n">
        <v>0</v>
      </c>
      <c r="AM21" s="1018"/>
      <c r="AN21" s="1018"/>
      <c r="AO21" s="1018"/>
      <c r="AP21" s="1017" t="n">
        <f aca="false"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customFormat="false" ht="15" hidden="false" customHeight="true" outlineLevel="0" collapsed="false">
      <c r="A22" s="1012" t="n">
        <f aca="false"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1012"/>
      <c r="C22" s="1012"/>
      <c r="D22" s="1012"/>
      <c r="E22" s="1012"/>
      <c r="F22" s="1012" t="n">
        <f aca="false"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1012"/>
      <c r="H22" s="1012"/>
      <c r="I22" s="1012"/>
      <c r="J22" s="1012"/>
      <c r="K22" s="1012" t="n">
        <f aca="false"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1012"/>
      <c r="M22" s="1012"/>
      <c r="N22" s="1012"/>
      <c r="O22" s="1012" t="n">
        <f aca="false"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1012"/>
      <c r="Q22" s="1012"/>
      <c r="R22" s="1013" t="n">
        <f aca="false"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1013"/>
      <c r="T22" s="1013"/>
      <c r="U22" s="1013"/>
      <c r="V22" s="1013"/>
      <c r="W22" s="1013" t="n">
        <f aca="false"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1013"/>
      <c r="Y22" s="1013"/>
      <c r="Z22" s="1013"/>
      <c r="AA22" s="1013"/>
      <c r="AB22" s="1012" t="n">
        <f aca="false"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1012"/>
      <c r="AD22" s="1012" t="n">
        <f aca="false"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1012"/>
      <c r="AF22" s="1019" t="s">
        <v>154</v>
      </c>
      <c r="AG22" s="1019"/>
      <c r="AH22" s="1019"/>
      <c r="AI22" s="1015" t="s">
        <v>78</v>
      </c>
      <c r="AJ22" s="1015"/>
      <c r="AK22" s="1015"/>
      <c r="AL22" s="1018" t="n">
        <v>0</v>
      </c>
      <c r="AM22" s="1018"/>
      <c r="AN22" s="1018"/>
      <c r="AO22" s="1018"/>
      <c r="AP22" s="1017" t="n">
        <f aca="false"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customFormat="false" ht="15" hidden="false" customHeight="true" outlineLevel="0" collapsed="false">
      <c r="A23" s="1012" t="n">
        <f aca="false"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1012"/>
      <c r="C23" s="1012"/>
      <c r="D23" s="1012"/>
      <c r="E23" s="1012"/>
      <c r="F23" s="1012" t="n">
        <f aca="false"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1012"/>
      <c r="H23" s="1012"/>
      <c r="I23" s="1012"/>
      <c r="J23" s="1012"/>
      <c r="K23" s="1012" t="n">
        <f aca="false"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1012"/>
      <c r="M23" s="1012"/>
      <c r="N23" s="1012"/>
      <c r="O23" s="1012" t="n">
        <f aca="false"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1012"/>
      <c r="Q23" s="1012"/>
      <c r="R23" s="1013" t="n">
        <f aca="false"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1013"/>
      <c r="T23" s="1013"/>
      <c r="U23" s="1013"/>
      <c r="V23" s="1013"/>
      <c r="W23" s="1013" t="n">
        <f aca="false"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1013"/>
      <c r="Y23" s="1013"/>
      <c r="Z23" s="1013"/>
      <c r="AA23" s="1013"/>
      <c r="AB23" s="1012" t="n">
        <f aca="false"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1012"/>
      <c r="AD23" s="1012" t="n">
        <f aca="false"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1012"/>
      <c r="AF23" s="1019" t="s">
        <v>154</v>
      </c>
      <c r="AG23" s="1019"/>
      <c r="AH23" s="1019"/>
      <c r="AI23" s="1015" t="s">
        <v>78</v>
      </c>
      <c r="AJ23" s="1015"/>
      <c r="AK23" s="1015"/>
      <c r="AL23" s="1018" t="n">
        <v>0</v>
      </c>
      <c r="AM23" s="1018"/>
      <c r="AN23" s="1018"/>
      <c r="AO23" s="1018"/>
      <c r="AP23" s="1017" t="n">
        <f aca="false"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customFormat="false" ht="15" hidden="false" customHeight="true" outlineLevel="0" collapsed="false">
      <c r="A24" s="1012" t="e">
        <f aca="false"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#VALUE!</v>
      </c>
      <c r="B24" s="1012"/>
      <c r="C24" s="1012"/>
      <c r="D24" s="1012"/>
      <c r="E24" s="1012"/>
      <c r="F24" s="1012" t="e">
        <f aca="false"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#VALUE!</v>
      </c>
      <c r="G24" s="1012"/>
      <c r="H24" s="1012"/>
      <c r="I24" s="1012"/>
      <c r="J24" s="1012"/>
      <c r="K24" s="1012" t="e">
        <f aca="false"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#VALUE!</v>
      </c>
      <c r="L24" s="1012"/>
      <c r="M24" s="1012"/>
      <c r="N24" s="1012"/>
      <c r="O24" s="1012" t="e">
        <f aca="false"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#VALUE!</v>
      </c>
      <c r="P24" s="1012"/>
      <c r="Q24" s="1012"/>
      <c r="R24" s="1013" t="e">
        <f aca="false"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#VALUE!</v>
      </c>
      <c r="S24" s="1013"/>
      <c r="T24" s="1013"/>
      <c r="U24" s="1013"/>
      <c r="V24" s="1013"/>
      <c r="W24" s="1013" t="e">
        <f aca="false"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#VALUE!</v>
      </c>
      <c r="X24" s="1013"/>
      <c r="Y24" s="1013"/>
      <c r="Z24" s="1013"/>
      <c r="AA24" s="1013"/>
      <c r="AB24" s="1012" t="e">
        <f aca="false"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#VALUE!</v>
      </c>
      <c r="AC24" s="1012"/>
      <c r="AD24" s="1012" t="e">
        <f aca="false"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#VALUE!</v>
      </c>
      <c r="AE24" s="1012"/>
      <c r="AF24" s="1019" t="s">
        <v>154</v>
      </c>
      <c r="AG24" s="1019"/>
      <c r="AH24" s="1019"/>
      <c r="AI24" s="1015" t="s">
        <v>78</v>
      </c>
      <c r="AJ24" s="1015"/>
      <c r="AK24" s="1015"/>
      <c r="AL24" s="1018" t="n">
        <v>0</v>
      </c>
      <c r="AM24" s="1018"/>
      <c r="AN24" s="1018"/>
      <c r="AO24" s="1018"/>
      <c r="AP24" s="1017" t="n">
        <f aca="false"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customFormat="false" ht="15" hidden="false" customHeight="true" outlineLevel="0" collapsed="false">
      <c r="A25" s="1012" t="e">
        <f aca="false"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#VALUE!</v>
      </c>
      <c r="B25" s="1012"/>
      <c r="C25" s="1012"/>
      <c r="D25" s="1012"/>
      <c r="E25" s="1012"/>
      <c r="F25" s="1012" t="e">
        <f aca="false"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#VALUE!</v>
      </c>
      <c r="G25" s="1012"/>
      <c r="H25" s="1012"/>
      <c r="I25" s="1012"/>
      <c r="J25" s="1012"/>
      <c r="K25" s="1012" t="e">
        <f aca="false"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#VALUE!</v>
      </c>
      <c r="L25" s="1012"/>
      <c r="M25" s="1012"/>
      <c r="N25" s="1012"/>
      <c r="O25" s="1012" t="e">
        <f aca="false"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#VALUE!</v>
      </c>
      <c r="P25" s="1012"/>
      <c r="Q25" s="1012"/>
      <c r="R25" s="1013" t="e">
        <f aca="false"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#VALUE!</v>
      </c>
      <c r="S25" s="1013"/>
      <c r="T25" s="1013"/>
      <c r="U25" s="1013"/>
      <c r="V25" s="1013"/>
      <c r="W25" s="1013" t="e">
        <f aca="false"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#VALUE!</v>
      </c>
      <c r="X25" s="1013"/>
      <c r="Y25" s="1013"/>
      <c r="Z25" s="1013"/>
      <c r="AA25" s="1013"/>
      <c r="AB25" s="1012" t="e">
        <f aca="false"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#VALUE!</v>
      </c>
      <c r="AC25" s="1012"/>
      <c r="AD25" s="1012" t="e">
        <f aca="false"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#VALUE!</v>
      </c>
      <c r="AE25" s="1012"/>
      <c r="AF25" s="1019" t="s">
        <v>154</v>
      </c>
      <c r="AG25" s="1019"/>
      <c r="AH25" s="1019"/>
      <c r="AI25" s="1015" t="s">
        <v>78</v>
      </c>
      <c r="AJ25" s="1015"/>
      <c r="AK25" s="1015"/>
      <c r="AL25" s="1018" t="n">
        <v>0</v>
      </c>
      <c r="AM25" s="1018"/>
      <c r="AN25" s="1018"/>
      <c r="AO25" s="1018"/>
      <c r="AP25" s="1017" t="n">
        <f aca="false"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customFormat="false" ht="15" hidden="false" customHeight="true" outlineLevel="0" collapsed="false">
      <c r="A26" s="1012" t="e">
        <f aca="false"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#VALUE!</v>
      </c>
      <c r="B26" s="1012"/>
      <c r="C26" s="1012"/>
      <c r="D26" s="1012"/>
      <c r="E26" s="1012"/>
      <c r="F26" s="1012" t="e">
        <f aca="false"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#VALUE!</v>
      </c>
      <c r="G26" s="1012"/>
      <c r="H26" s="1012"/>
      <c r="I26" s="1012"/>
      <c r="J26" s="1012"/>
      <c r="K26" s="1012" t="e">
        <f aca="false"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#VALUE!</v>
      </c>
      <c r="L26" s="1012"/>
      <c r="M26" s="1012"/>
      <c r="N26" s="1012"/>
      <c r="O26" s="1012" t="e">
        <f aca="false"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#VALUE!</v>
      </c>
      <c r="P26" s="1012"/>
      <c r="Q26" s="1012"/>
      <c r="R26" s="1013" t="e">
        <f aca="false"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#VALUE!</v>
      </c>
      <c r="S26" s="1013"/>
      <c r="T26" s="1013"/>
      <c r="U26" s="1013"/>
      <c r="V26" s="1013"/>
      <c r="W26" s="1013" t="e">
        <f aca="false"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#VALUE!</v>
      </c>
      <c r="X26" s="1013"/>
      <c r="Y26" s="1013"/>
      <c r="Z26" s="1013"/>
      <c r="AA26" s="1013"/>
      <c r="AB26" s="1012" t="e">
        <f aca="false"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#VALUE!</v>
      </c>
      <c r="AC26" s="1012"/>
      <c r="AD26" s="1020" t="e">
        <f aca="false"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#VALUE!</v>
      </c>
      <c r="AE26" s="1020"/>
      <c r="AF26" s="1019" t="s">
        <v>154</v>
      </c>
      <c r="AG26" s="1019"/>
      <c r="AH26" s="1019"/>
      <c r="AI26" s="1015" t="s">
        <v>78</v>
      </c>
      <c r="AJ26" s="1015"/>
      <c r="AK26" s="1015"/>
      <c r="AL26" s="1018" t="n">
        <v>0</v>
      </c>
      <c r="AM26" s="1018"/>
      <c r="AN26" s="1018"/>
      <c r="AO26" s="1018"/>
      <c r="AP26" s="1017" t="n">
        <f aca="false"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customFormat="false" ht="15" hidden="false" customHeight="true" outlineLevel="0" collapsed="false">
      <c r="A27" s="1012" t="e">
        <f aca="false"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#VALUE!</v>
      </c>
      <c r="B27" s="1012"/>
      <c r="C27" s="1012"/>
      <c r="D27" s="1012"/>
      <c r="E27" s="1012"/>
      <c r="F27" s="1012" t="e">
        <f aca="false"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#VALUE!</v>
      </c>
      <c r="G27" s="1012"/>
      <c r="H27" s="1012"/>
      <c r="I27" s="1012"/>
      <c r="J27" s="1012"/>
      <c r="K27" s="1012" t="e">
        <f aca="false"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#VALUE!</v>
      </c>
      <c r="L27" s="1012"/>
      <c r="M27" s="1012"/>
      <c r="N27" s="1012"/>
      <c r="O27" s="1012" t="e">
        <f aca="false"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#VALUE!</v>
      </c>
      <c r="P27" s="1012"/>
      <c r="Q27" s="1012"/>
      <c r="R27" s="1013" t="e">
        <f aca="false"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#VALUE!</v>
      </c>
      <c r="S27" s="1013"/>
      <c r="T27" s="1013"/>
      <c r="U27" s="1013"/>
      <c r="V27" s="1013"/>
      <c r="W27" s="1021" t="e">
        <f aca="false"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#VALUE!</v>
      </c>
      <c r="X27" s="1021"/>
      <c r="Y27" s="1021"/>
      <c r="Z27" s="1021"/>
      <c r="AA27" s="1021"/>
      <c r="AB27" s="1022" t="e">
        <f aca="false"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#VALUE!</v>
      </c>
      <c r="AC27" s="1022"/>
      <c r="AD27" s="1012" t="e">
        <f aca="false"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#VALUE!</v>
      </c>
      <c r="AE27" s="1012"/>
      <c r="AF27" s="1019" t="s">
        <v>154</v>
      </c>
      <c r="AG27" s="1019"/>
      <c r="AH27" s="1019"/>
      <c r="AI27" s="1015" t="s">
        <v>78</v>
      </c>
      <c r="AJ27" s="1015"/>
      <c r="AK27" s="1015"/>
      <c r="AL27" s="1018" t="n">
        <v>0</v>
      </c>
      <c r="AM27" s="1018"/>
      <c r="AN27" s="1018"/>
      <c r="AO27" s="1018"/>
      <c r="AP27" s="1017" t="n">
        <f aca="false"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customFormat="false" ht="15" hidden="false" customHeight="true" outlineLevel="0" collapsed="false">
      <c r="A28" s="1023" t="s">
        <v>340</v>
      </c>
      <c r="B28" s="1023"/>
      <c r="C28" s="1023"/>
      <c r="D28" s="1023"/>
      <c r="E28" s="1023"/>
      <c r="F28" s="1023"/>
      <c r="G28" s="1023"/>
      <c r="H28" s="1024"/>
      <c r="I28" s="1024"/>
      <c r="J28" s="1024"/>
      <c r="K28" s="1024"/>
      <c r="L28" s="1025" t="s">
        <v>341</v>
      </c>
      <c r="M28" s="1025"/>
      <c r="N28" s="1025"/>
      <c r="O28" s="1026"/>
      <c r="P28" s="1026"/>
      <c r="Q28" s="1026"/>
      <c r="R28" s="1027" t="s">
        <v>342</v>
      </c>
      <c r="S28" s="1027"/>
      <c r="T28" s="1027"/>
      <c r="U28" s="1027"/>
      <c r="V28" s="1028"/>
      <c r="W28" s="1028"/>
      <c r="X28" s="1028"/>
      <c r="Y28" s="1028"/>
      <c r="Z28" s="1028"/>
      <c r="AA28" s="1028"/>
      <c r="AB28" s="1028"/>
      <c r="AC28" s="1028"/>
      <c r="AD28" s="1029" t="s">
        <v>237</v>
      </c>
      <c r="AE28" s="1029"/>
      <c r="AF28" s="1029"/>
      <c r="AG28" s="1029"/>
      <c r="AH28" s="1029"/>
      <c r="AI28" s="1029"/>
      <c r="AJ28" s="1029"/>
      <c r="AK28" s="1029"/>
      <c r="AL28" s="1029"/>
      <c r="AM28" s="1029"/>
      <c r="AN28" s="1029"/>
      <c r="AO28" s="1029"/>
      <c r="AP28" s="1030"/>
    </row>
    <row r="29" customFormat="false" ht="15" hidden="false" customHeight="true" outlineLevel="0" collapsed="false">
      <c r="A29" s="1023" t="s">
        <v>72</v>
      </c>
      <c r="B29" s="1023"/>
      <c r="C29" s="1023"/>
      <c r="D29" s="1023"/>
      <c r="E29" s="1023"/>
      <c r="F29" s="1023"/>
      <c r="G29" s="1023"/>
      <c r="H29" s="1031"/>
      <c r="I29" s="1031"/>
      <c r="J29" s="1031"/>
      <c r="K29" s="1031"/>
      <c r="L29" s="1032" t="s">
        <v>343</v>
      </c>
      <c r="M29" s="1032"/>
      <c r="N29" s="1032"/>
      <c r="O29" s="1032"/>
      <c r="P29" s="1032"/>
      <c r="Q29" s="1032"/>
      <c r="R29" s="1033"/>
      <c r="S29" s="1033"/>
      <c r="T29" s="1033"/>
      <c r="U29" s="1033"/>
      <c r="V29" s="1034" t="s">
        <v>344</v>
      </c>
      <c r="W29" s="1034"/>
      <c r="X29" s="1034"/>
      <c r="Y29" s="1034"/>
      <c r="Z29" s="1034"/>
      <c r="AA29" s="1034"/>
      <c r="AB29" s="1034"/>
      <c r="AC29" s="1035"/>
      <c r="AD29" s="1035"/>
      <c r="AE29" s="1035"/>
      <c r="AF29" s="1035"/>
      <c r="AG29" s="1035"/>
      <c r="AH29" s="1035"/>
      <c r="AI29" s="1035"/>
      <c r="AJ29" s="1035"/>
      <c r="AK29" s="1035"/>
      <c r="AL29" s="1035"/>
      <c r="AM29" s="1035"/>
      <c r="AN29" s="1035"/>
      <c r="AO29" s="1035"/>
      <c r="AP29" s="1030"/>
    </row>
    <row r="30" customFormat="false" ht="15" hidden="false" customHeight="true" outlineLevel="0" collapsed="false">
      <c r="A30" s="1023" t="s">
        <v>74</v>
      </c>
      <c r="B30" s="1023"/>
      <c r="C30" s="1023"/>
      <c r="D30" s="1023"/>
      <c r="E30" s="1023"/>
      <c r="F30" s="1023"/>
      <c r="G30" s="1023"/>
      <c r="H30" s="1031"/>
      <c r="I30" s="1031"/>
      <c r="J30" s="1031"/>
      <c r="K30" s="1031"/>
      <c r="L30" s="1032" t="s">
        <v>345</v>
      </c>
      <c r="M30" s="1032"/>
      <c r="N30" s="1032"/>
      <c r="O30" s="1032"/>
      <c r="P30" s="1032"/>
      <c r="Q30" s="1032"/>
      <c r="R30" s="1036"/>
      <c r="S30" s="1036"/>
      <c r="T30" s="1036"/>
      <c r="U30" s="1036"/>
      <c r="V30" s="1037" t="s">
        <v>346</v>
      </c>
      <c r="W30" s="1037"/>
      <c r="X30" s="1037"/>
      <c r="Y30" s="1037"/>
      <c r="Z30" s="1037"/>
      <c r="AA30" s="1037"/>
      <c r="AB30" s="1037"/>
      <c r="AC30" s="1038"/>
      <c r="AD30" s="1038"/>
      <c r="AE30" s="1038"/>
      <c r="AF30" s="1038"/>
      <c r="AG30" s="1038"/>
      <c r="AH30" s="1038"/>
      <c r="AI30" s="1038"/>
      <c r="AJ30" s="1038"/>
      <c r="AK30" s="1038"/>
      <c r="AL30" s="1038"/>
      <c r="AM30" s="1038"/>
      <c r="AN30" s="1038"/>
      <c r="AO30" s="1038"/>
      <c r="AP30" s="1030"/>
    </row>
    <row r="31" customFormat="false" ht="15" hidden="false" customHeight="true" outlineLevel="0" collapsed="false">
      <c r="A31" s="1039" t="s">
        <v>347</v>
      </c>
      <c r="B31" s="1039"/>
      <c r="C31" s="1039"/>
      <c r="D31" s="1039"/>
      <c r="E31" s="1039"/>
      <c r="F31" s="1039"/>
      <c r="G31" s="1039"/>
      <c r="H31" s="1040"/>
      <c r="I31" s="1040"/>
      <c r="J31" s="1040"/>
      <c r="K31" s="1040"/>
      <c r="L31" s="1040"/>
      <c r="M31" s="1040"/>
      <c r="N31" s="1040"/>
      <c r="O31" s="1040"/>
      <c r="P31" s="1040"/>
      <c r="Q31" s="1040"/>
      <c r="R31" s="1040"/>
      <c r="S31" s="1040"/>
      <c r="T31" s="1040"/>
      <c r="U31" s="1040"/>
      <c r="V31" s="1040"/>
      <c r="W31" s="1040"/>
      <c r="X31" s="1040"/>
      <c r="Y31" s="1040"/>
      <c r="Z31" s="1040"/>
      <c r="AA31" s="1040"/>
      <c r="AB31" s="1040"/>
      <c r="AC31" s="1040"/>
      <c r="AD31" s="1040"/>
      <c r="AE31" s="1040"/>
      <c r="AF31" s="1040"/>
      <c r="AG31" s="1040"/>
      <c r="AH31" s="1040"/>
      <c r="AI31" s="1040"/>
      <c r="AJ31" s="1040"/>
      <c r="AK31" s="1040"/>
      <c r="AL31" s="1040"/>
      <c r="AM31" s="1040"/>
      <c r="AN31" s="1040"/>
      <c r="AO31" s="1040"/>
      <c r="AP31" s="1040"/>
    </row>
    <row r="32" customFormat="false" ht="15" hidden="false" customHeight="true" outlineLevel="0" collapsed="false">
      <c r="A32" s="1041"/>
      <c r="B32" s="1041"/>
      <c r="C32" s="1041"/>
      <c r="D32" s="1041"/>
      <c r="E32" s="1041"/>
      <c r="F32" s="1041"/>
      <c r="G32" s="1041"/>
      <c r="H32" s="1041"/>
      <c r="I32" s="1041"/>
      <c r="J32" s="1041"/>
      <c r="K32" s="1041"/>
      <c r="L32" s="1041"/>
      <c r="M32" s="1041"/>
      <c r="N32" s="1041"/>
      <c r="O32" s="1041"/>
      <c r="P32" s="1041"/>
      <c r="Q32" s="1041"/>
      <c r="R32" s="1041"/>
      <c r="S32" s="1041"/>
      <c r="T32" s="1041"/>
      <c r="U32" s="1041"/>
      <c r="V32" s="1041"/>
      <c r="W32" s="1041"/>
      <c r="X32" s="1041"/>
      <c r="Y32" s="1041"/>
      <c r="Z32" s="1041"/>
      <c r="AA32" s="1041"/>
      <c r="AB32" s="1041"/>
      <c r="AC32" s="1041"/>
      <c r="AD32" s="1041"/>
      <c r="AE32" s="1041"/>
      <c r="AF32" s="1041"/>
      <c r="AG32" s="1041"/>
      <c r="AH32" s="1041"/>
      <c r="AI32" s="1041"/>
      <c r="AJ32" s="1041"/>
      <c r="AK32" s="1041"/>
      <c r="AL32" s="1041"/>
      <c r="AM32" s="1041"/>
      <c r="AN32" s="1041"/>
      <c r="AO32" s="1041"/>
      <c r="AP32" s="1041"/>
    </row>
    <row r="33" customFormat="false" ht="15" hidden="false" customHeight="true" outlineLevel="0" collapsed="false">
      <c r="A33" s="1042"/>
      <c r="B33" s="1042"/>
      <c r="C33" s="1042"/>
      <c r="D33" s="1043"/>
      <c r="E33" s="1003"/>
      <c r="F33" s="1003"/>
      <c r="G33" s="1003"/>
      <c r="H33" s="1003"/>
      <c r="I33" s="1003"/>
      <c r="J33" s="1003"/>
      <c r="K33" s="1003"/>
      <c r="L33" s="1003"/>
      <c r="M33" s="1003"/>
      <c r="N33" s="1003"/>
      <c r="O33" s="1003"/>
      <c r="P33" s="1042"/>
      <c r="Q33" s="1042"/>
      <c r="R33" s="1042"/>
      <c r="S33" s="1042"/>
      <c r="T33" s="1042"/>
      <c r="U33" s="1042"/>
      <c r="V33" s="1042"/>
      <c r="W33" s="1042"/>
      <c r="X33" s="1042"/>
      <c r="Y33" s="1042"/>
      <c r="Z33" s="1042"/>
      <c r="AA33" s="1042"/>
      <c r="AB33" s="1042"/>
      <c r="AC33" s="1042"/>
      <c r="AD33" s="1042"/>
      <c r="AE33" s="1042"/>
      <c r="AF33" s="1042"/>
      <c r="AG33" s="1042"/>
      <c r="AH33" s="1042"/>
      <c r="AI33" s="1042"/>
      <c r="AJ33" s="1042"/>
      <c r="AK33" s="1042"/>
      <c r="AL33" s="1042"/>
      <c r="AM33" s="1042"/>
      <c r="AN33" s="1042"/>
      <c r="AO33" s="1042"/>
      <c r="AP33" s="1042"/>
    </row>
    <row r="34" customFormat="false" ht="15" hidden="false" customHeight="true" outlineLevel="0" collapsed="false">
      <c r="A34" s="997"/>
      <c r="B34" s="997"/>
      <c r="C34" s="997"/>
      <c r="D34" s="1043"/>
      <c r="E34" s="1042"/>
      <c r="F34" s="1042"/>
      <c r="G34" s="1044"/>
      <c r="H34" s="1044"/>
      <c r="I34" s="759" t="s">
        <v>268</v>
      </c>
      <c r="J34" s="1044"/>
      <c r="K34" s="1044"/>
      <c r="L34" s="1044"/>
      <c r="M34" s="1044"/>
      <c r="N34" s="1044"/>
      <c r="O34" s="1044"/>
      <c r="P34" s="1045"/>
      <c r="Q34" s="1045"/>
      <c r="R34" s="1046"/>
      <c r="S34" s="1043"/>
      <c r="T34" s="1043"/>
      <c r="U34" s="1043"/>
      <c r="V34" s="1043"/>
      <c r="W34" s="1043"/>
      <c r="X34" s="1043"/>
      <c r="Y34" s="1043"/>
      <c r="Z34" s="1043"/>
      <c r="AA34" s="1043"/>
      <c r="AB34" s="1043"/>
      <c r="AC34" s="1043"/>
      <c r="AD34" s="1047"/>
      <c r="AE34" s="762" t="s">
        <v>269</v>
      </c>
      <c r="AF34" s="1046"/>
      <c r="AG34" s="1046"/>
      <c r="AH34" s="1046"/>
      <c r="AI34" s="1046"/>
      <c r="AJ34" s="1046"/>
      <c r="AK34" s="1046"/>
      <c r="AL34" s="1046"/>
      <c r="AM34" s="1046"/>
      <c r="AN34" s="1047"/>
      <c r="AO34" s="1047"/>
      <c r="AP34" s="1046"/>
    </row>
    <row r="35" customFormat="false" ht="15" hidden="false" customHeight="true" outlineLevel="0" collapsed="false">
      <c r="A35" s="997"/>
      <c r="B35" s="997"/>
      <c r="C35" s="997"/>
      <c r="D35" s="1043"/>
      <c r="E35" s="1046"/>
      <c r="F35" s="1046"/>
      <c r="G35" s="1045"/>
      <c r="H35" s="1045"/>
      <c r="I35" s="759" t="s">
        <v>270</v>
      </c>
      <c r="J35" s="1045"/>
      <c r="K35" s="1045"/>
      <c r="L35" s="1045"/>
      <c r="M35" s="1045"/>
      <c r="N35" s="1045"/>
      <c r="O35" s="1045"/>
      <c r="P35" s="1048"/>
      <c r="Q35" s="1048"/>
      <c r="R35" s="1004"/>
      <c r="S35" s="1043"/>
      <c r="T35" s="1043"/>
      <c r="U35" s="1043"/>
      <c r="V35" s="1043"/>
      <c r="W35" s="1043"/>
      <c r="X35" s="1043"/>
      <c r="Y35" s="1043"/>
      <c r="Z35" s="1043"/>
      <c r="AA35" s="1043"/>
      <c r="AB35" s="1043"/>
      <c r="AC35" s="1043"/>
      <c r="AD35" s="1049"/>
      <c r="AE35" s="768" t="s">
        <v>320</v>
      </c>
      <c r="AF35" s="1004"/>
      <c r="AG35" s="1004"/>
      <c r="AH35" s="1004"/>
      <c r="AI35" s="1004"/>
      <c r="AJ35" s="1004"/>
      <c r="AK35" s="1004"/>
      <c r="AL35" s="1004"/>
      <c r="AM35" s="1004"/>
      <c r="AN35" s="1049"/>
      <c r="AO35" s="1049"/>
      <c r="AP35" s="1003"/>
    </row>
    <row r="36" customFormat="false" ht="15" hidden="false" customHeight="true" outlineLevel="0" collapsed="false">
      <c r="A36" s="1004"/>
      <c r="B36" s="1004"/>
      <c r="C36" s="1004"/>
      <c r="D36" s="1004"/>
      <c r="E36" s="1004"/>
      <c r="F36" s="1004"/>
      <c r="G36" s="1004"/>
      <c r="H36" s="1004"/>
      <c r="I36" s="1004"/>
      <c r="J36" s="1004"/>
      <c r="K36" s="1004"/>
      <c r="L36" s="1004"/>
      <c r="M36" s="1004"/>
      <c r="N36" s="1004"/>
      <c r="O36" s="1004"/>
      <c r="P36" s="1004"/>
      <c r="Q36" s="1004"/>
      <c r="R36" s="1004"/>
      <c r="S36" s="1004"/>
      <c r="T36" s="1004"/>
      <c r="U36" s="1004"/>
      <c r="V36" s="1004"/>
      <c r="W36" s="1004"/>
      <c r="X36" s="1004"/>
      <c r="Y36" s="1004"/>
      <c r="Z36" s="1004"/>
      <c r="AA36" s="1004"/>
      <c r="AB36" s="1049"/>
      <c r="AC36" s="1049"/>
      <c r="AD36" s="1049"/>
      <c r="AE36" s="1049"/>
      <c r="AF36" s="1004"/>
      <c r="AG36" s="1004"/>
      <c r="AH36" s="1004"/>
      <c r="AI36" s="1004"/>
      <c r="AJ36" s="1004"/>
      <c r="AK36" s="1004"/>
      <c r="AL36" s="1004"/>
      <c r="AM36" s="1004"/>
      <c r="AN36" s="1004"/>
      <c r="AO36" s="1004"/>
      <c r="AP36" s="1004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K42" s="1050" t="s">
        <v>348</v>
      </c>
      <c r="L42" s="1050"/>
      <c r="M42" s="1050"/>
      <c r="N42" s="1050"/>
      <c r="O42" s="1050"/>
      <c r="P42" s="1050"/>
      <c r="AG42" s="1051" t="s">
        <v>26</v>
      </c>
      <c r="AH42" s="1051"/>
      <c r="AI42" s="1051"/>
      <c r="AJ42" s="1051"/>
      <c r="AK42" s="1051"/>
      <c r="AL42" s="1051"/>
      <c r="AM42" s="1051"/>
    </row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>
      <c r="M45" s="1052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61">
    <mergeCell ref="A1:F3"/>
    <mergeCell ref="G1:AO1"/>
    <mergeCell ref="AP1:AP3"/>
    <mergeCell ref="A4:AP4"/>
    <mergeCell ref="A6:AP6"/>
    <mergeCell ref="A7:E7"/>
    <mergeCell ref="F7:J7"/>
    <mergeCell ref="K7:N7"/>
    <mergeCell ref="O7:Q7"/>
    <mergeCell ref="R7:V7"/>
    <mergeCell ref="W7:AA7"/>
    <mergeCell ref="AB7:AC7"/>
    <mergeCell ref="AD7:AE7"/>
    <mergeCell ref="AF7:AK7"/>
    <mergeCell ref="AL7:AO7"/>
    <mergeCell ref="A8:E8"/>
    <mergeCell ref="F8:J8"/>
    <mergeCell ref="K8:N8"/>
    <mergeCell ref="O8:Q8"/>
    <mergeCell ref="R8:V8"/>
    <mergeCell ref="W8:AA8"/>
    <mergeCell ref="AB8:AC8"/>
    <mergeCell ref="AD8:AE8"/>
    <mergeCell ref="AF8:AH8"/>
    <mergeCell ref="AI8:AK8"/>
    <mergeCell ref="AL8:AO8"/>
    <mergeCell ref="A9:E9"/>
    <mergeCell ref="F9:J9"/>
    <mergeCell ref="K9:N9"/>
    <mergeCell ref="O9:Q9"/>
    <mergeCell ref="R9:V9"/>
    <mergeCell ref="W9:AA9"/>
    <mergeCell ref="AB9:AC9"/>
    <mergeCell ref="AD9:AE9"/>
    <mergeCell ref="AF9:AH9"/>
    <mergeCell ref="AI9:AK9"/>
    <mergeCell ref="AL9:AO9"/>
    <mergeCell ref="A10:E10"/>
    <mergeCell ref="F10:J10"/>
    <mergeCell ref="K10:N10"/>
    <mergeCell ref="O10:Q10"/>
    <mergeCell ref="R10:V10"/>
    <mergeCell ref="W10:AA10"/>
    <mergeCell ref="AB10:AC10"/>
    <mergeCell ref="AD10:AE10"/>
    <mergeCell ref="AF10:AH10"/>
    <mergeCell ref="AI10:AK10"/>
    <mergeCell ref="AL10:AO10"/>
    <mergeCell ref="A11:E11"/>
    <mergeCell ref="F11:J11"/>
    <mergeCell ref="K11:N11"/>
    <mergeCell ref="O11:Q11"/>
    <mergeCell ref="R11:V11"/>
    <mergeCell ref="W11:AA11"/>
    <mergeCell ref="AB11:AC11"/>
    <mergeCell ref="AD11:AE11"/>
    <mergeCell ref="AF11:AH11"/>
    <mergeCell ref="AI11:AK11"/>
    <mergeCell ref="AL11:AO11"/>
    <mergeCell ref="A12:E12"/>
    <mergeCell ref="F12:J12"/>
    <mergeCell ref="K12:N12"/>
    <mergeCell ref="O12:Q12"/>
    <mergeCell ref="R12:V12"/>
    <mergeCell ref="W12:AA12"/>
    <mergeCell ref="AB12:AC12"/>
    <mergeCell ref="AD12:AE12"/>
    <mergeCell ref="AF12:AH12"/>
    <mergeCell ref="AI12:AK12"/>
    <mergeCell ref="AL12:AO12"/>
    <mergeCell ref="A13:E13"/>
    <mergeCell ref="F13:J13"/>
    <mergeCell ref="K13:N13"/>
    <mergeCell ref="O13:Q13"/>
    <mergeCell ref="R13:V13"/>
    <mergeCell ref="W13:AA13"/>
    <mergeCell ref="AB13:AC13"/>
    <mergeCell ref="AD13:AE13"/>
    <mergeCell ref="AF13:AH13"/>
    <mergeCell ref="AI13:AK13"/>
    <mergeCell ref="AL13:AO13"/>
    <mergeCell ref="A14:E14"/>
    <mergeCell ref="F14:J14"/>
    <mergeCell ref="K14:N14"/>
    <mergeCell ref="O14:Q14"/>
    <mergeCell ref="R14:V14"/>
    <mergeCell ref="W14:AA14"/>
    <mergeCell ref="AB14:AC14"/>
    <mergeCell ref="AD14:AE14"/>
    <mergeCell ref="AF14:AH14"/>
    <mergeCell ref="AI14:AK14"/>
    <mergeCell ref="AL14:AO14"/>
    <mergeCell ref="A15:E15"/>
    <mergeCell ref="F15:J15"/>
    <mergeCell ref="K15:N15"/>
    <mergeCell ref="O15:Q15"/>
    <mergeCell ref="R15:V15"/>
    <mergeCell ref="W15:AA15"/>
    <mergeCell ref="AB15:AC15"/>
    <mergeCell ref="AD15:AE15"/>
    <mergeCell ref="AF15:AH15"/>
    <mergeCell ref="AI15:AK15"/>
    <mergeCell ref="AL15:AO15"/>
    <mergeCell ref="A16:E16"/>
    <mergeCell ref="F16:J16"/>
    <mergeCell ref="K16:N16"/>
    <mergeCell ref="O16:Q16"/>
    <mergeCell ref="R16:V16"/>
    <mergeCell ref="W16:AA16"/>
    <mergeCell ref="AB16:AC16"/>
    <mergeCell ref="AD16:AE16"/>
    <mergeCell ref="AF16:AH16"/>
    <mergeCell ref="AI16:AK16"/>
    <mergeCell ref="AL16:AO16"/>
    <mergeCell ref="A17:E17"/>
    <mergeCell ref="F17:J17"/>
    <mergeCell ref="K17:N17"/>
    <mergeCell ref="O17:Q17"/>
    <mergeCell ref="R17:V17"/>
    <mergeCell ref="W17:AA17"/>
    <mergeCell ref="AB17:AC17"/>
    <mergeCell ref="AD17:AE17"/>
    <mergeCell ref="AF17:AH17"/>
    <mergeCell ref="AI17:AK17"/>
    <mergeCell ref="AL17:AO17"/>
    <mergeCell ref="A18:E18"/>
    <mergeCell ref="F18:J18"/>
    <mergeCell ref="K18:N18"/>
    <mergeCell ref="O18:Q18"/>
    <mergeCell ref="R18:V18"/>
    <mergeCell ref="W18:AA18"/>
    <mergeCell ref="AB18:AC18"/>
    <mergeCell ref="AD18:AE18"/>
    <mergeCell ref="AF18:AH18"/>
    <mergeCell ref="AI18:AK18"/>
    <mergeCell ref="AL18:AO18"/>
    <mergeCell ref="A19:E19"/>
    <mergeCell ref="F19:J19"/>
    <mergeCell ref="K19:N19"/>
    <mergeCell ref="O19:Q19"/>
    <mergeCell ref="R19:V19"/>
    <mergeCell ref="W19:AA19"/>
    <mergeCell ref="AB19:AC19"/>
    <mergeCell ref="AD19:AE19"/>
    <mergeCell ref="AF19:AH19"/>
    <mergeCell ref="AI19:AK19"/>
    <mergeCell ref="AL19:AO19"/>
    <mergeCell ref="A20:E20"/>
    <mergeCell ref="F20:J20"/>
    <mergeCell ref="K20:N20"/>
    <mergeCell ref="O20:Q20"/>
    <mergeCell ref="R20:V20"/>
    <mergeCell ref="W20:AA20"/>
    <mergeCell ref="AB20:AC20"/>
    <mergeCell ref="AD20:AE20"/>
    <mergeCell ref="AF20:AH20"/>
    <mergeCell ref="AI20:AK20"/>
    <mergeCell ref="AL20:AO20"/>
    <mergeCell ref="A21:E21"/>
    <mergeCell ref="F21:J21"/>
    <mergeCell ref="K21:N21"/>
    <mergeCell ref="O21:Q21"/>
    <mergeCell ref="R21:V21"/>
    <mergeCell ref="W21:AA21"/>
    <mergeCell ref="AB21:AC21"/>
    <mergeCell ref="AD21:AE21"/>
    <mergeCell ref="AF21:AH21"/>
    <mergeCell ref="AI21:AK21"/>
    <mergeCell ref="AL21:AO21"/>
    <mergeCell ref="A22:E22"/>
    <mergeCell ref="F22:J22"/>
    <mergeCell ref="K22:N22"/>
    <mergeCell ref="O22:Q22"/>
    <mergeCell ref="R22:V22"/>
    <mergeCell ref="W22:AA22"/>
    <mergeCell ref="AB22:AC22"/>
    <mergeCell ref="AD22:AE22"/>
    <mergeCell ref="AF22:AH22"/>
    <mergeCell ref="AI22:AK22"/>
    <mergeCell ref="AL22:AO22"/>
    <mergeCell ref="A23:E23"/>
    <mergeCell ref="F23:J23"/>
    <mergeCell ref="K23:N23"/>
    <mergeCell ref="O23:Q23"/>
    <mergeCell ref="R23:V23"/>
    <mergeCell ref="W23:AA23"/>
    <mergeCell ref="AB23:AC23"/>
    <mergeCell ref="AD23:AE23"/>
    <mergeCell ref="AF23:AH23"/>
    <mergeCell ref="AI23:AK23"/>
    <mergeCell ref="AL23:AO23"/>
    <mergeCell ref="A24:E24"/>
    <mergeCell ref="F24:J24"/>
    <mergeCell ref="K24:N24"/>
    <mergeCell ref="O24:Q24"/>
    <mergeCell ref="R24:V24"/>
    <mergeCell ref="W24:AA24"/>
    <mergeCell ref="AB24:AC24"/>
    <mergeCell ref="AD24:AE24"/>
    <mergeCell ref="AF24:AH24"/>
    <mergeCell ref="AI24:AK24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I25:AK25"/>
    <mergeCell ref="AL25:AO25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8:G28"/>
    <mergeCell ref="H28:K28"/>
    <mergeCell ref="L28:N28"/>
    <mergeCell ref="O28:Q28"/>
    <mergeCell ref="R28:U28"/>
    <mergeCell ref="V28:AC28"/>
    <mergeCell ref="AD28:AO28"/>
    <mergeCell ref="AP28:AP30"/>
    <mergeCell ref="A29:G29"/>
    <mergeCell ref="H29:K29"/>
    <mergeCell ref="L29:Q29"/>
    <mergeCell ref="R29:U29"/>
    <mergeCell ref="V29:AB29"/>
    <mergeCell ref="AC29:AO29"/>
    <mergeCell ref="A30:G30"/>
    <mergeCell ref="H30:K30"/>
    <mergeCell ref="L30:Q30"/>
    <mergeCell ref="R30:U30"/>
    <mergeCell ref="V30:AB30"/>
    <mergeCell ref="AC30:AO30"/>
    <mergeCell ref="A31:G31"/>
    <mergeCell ref="H31:AP31"/>
    <mergeCell ref="A32:AP32"/>
    <mergeCell ref="A34:C35"/>
    <mergeCell ref="K42:P42"/>
    <mergeCell ref="AG42:AM42"/>
  </mergeCells>
  <conditionalFormatting sqref="A5:AP5">
    <cfRule type="expression" priority="2" aboveAverage="0" equalAverage="0" bottom="0" percent="0" rank="0" text="" dxfId="287">
      <formula>LEN(TRIM(A5))&gt;0</formula>
    </cfRule>
  </conditionalFormatting>
  <conditionalFormatting sqref="A8:AE27">
    <cfRule type="beginsWith" priority="3" operator="beginsWith" aboveAverage="0" equalAverage="0" bottom="0" percent="0" rank="0" text="0" dxfId="288">
      <formula>LEFT(A8,LEN("0"))="0"</formula>
    </cfRule>
  </conditionalFormatting>
  <dataValidations count="3">
    <dataValidation allowBlank="true" errorStyle="stop" operator="between" showDropDown="false" showErrorMessage="false" showInputMessage="false" sqref="AF8:AH27" type="list">
      <formula1>DADOS!$G$2:$G$4</formula1>
      <formula2>0</formula2>
    </dataValidation>
    <dataValidation allowBlank="true" errorStyle="stop" operator="between" showDropDown="false" showErrorMessage="false" showInputMessage="false" sqref="AI8:AK27" type="list">
      <formula1>DADOS!$E$2:$E$27</formula1>
      <formula2>0</formula2>
    </dataValidation>
    <dataValidation allowBlank="true" errorStyle="stop" operator="between" showDropDown="false" showErrorMessage="true" showInputMessage="true" sqref="AR3" type="list">
      <formula1>'Transporte Terrestre'!$AI$5:$AI$10</formula1>
      <formula2>0</formula2>
    </dataValidation>
  </dataValidations>
  <hyperlinks>
    <hyperlink ref="AE34" r:id="rId1" display="www.4BTS.com.br"/>
    <hyperlink ref="K42" location="'Orçamento Transporte'!A1:AP40" display="SELECIONAR"/>
  </hyperlinks>
  <printOptions headings="false" gridLines="false" gridLinesSet="true" horizontalCentered="true" verticalCentered="false"/>
  <pageMargins left="0.118055555555556" right="0.118055555555556" top="0.157638888888889" bottom="0.157638888888889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Z60" activeCellId="0" sqref="Z6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4"/>
    <col collapsed="false" customWidth="true" hidden="false" outlineLevel="0" max="2" min="2" style="41" width="3.9"/>
    <col collapsed="false" customWidth="true" hidden="false" outlineLevel="0" max="3" min="3" style="41" width="5.1"/>
    <col collapsed="false" customWidth="true" hidden="false" outlineLevel="0" max="4" min="4" style="41" width="6.5"/>
    <col collapsed="false" customWidth="true" hidden="false" outlineLevel="0" max="5" min="5" style="41" width="9.7"/>
    <col collapsed="false" customWidth="true" hidden="false" outlineLevel="0" max="6" min="6" style="41" width="10.4"/>
    <col collapsed="false" customWidth="true" hidden="false" outlineLevel="0" max="7" min="7" style="41" width="10.2"/>
    <col collapsed="false" customWidth="true" hidden="false" outlineLevel="0" max="11" min="11" style="41" width="30"/>
    <col collapsed="false" customWidth="true" hidden="false" outlineLevel="0" max="12" min="12" style="152" width="8.1"/>
    <col collapsed="false" customWidth="true" hidden="false" outlineLevel="0" max="13" min="13" style="41" width="5.1"/>
    <col collapsed="false" customWidth="true" hidden="false" outlineLevel="0" max="14" min="14" style="41" width="4.4"/>
    <col collapsed="false" customWidth="true" hidden="false" outlineLevel="0" max="15" min="15" style="41" width="11.7"/>
    <col collapsed="false" customWidth="true" hidden="false" outlineLevel="0" max="16" min="16" style="41" width="7.7"/>
    <col collapsed="false" customWidth="true" hidden="false" outlineLevel="0" max="17" min="17" style="41" width="5.1"/>
    <col collapsed="false" customWidth="true" hidden="false" outlineLevel="0" max="18" min="18" style="41" width="10.5"/>
    <col collapsed="false" customWidth="true" hidden="false" outlineLevel="0" max="19" min="19" style="41" width="11.6"/>
    <col collapsed="false" customWidth="true" hidden="false" outlineLevel="0" max="20" min="20" style="41" width="12.1"/>
    <col collapsed="false" customWidth="true" hidden="false" outlineLevel="0" max="21" min="21" style="41" width="11.4"/>
    <col collapsed="false" customWidth="true" hidden="false" outlineLevel="0" max="22" min="22" style="41" width="15.5"/>
    <col collapsed="false" customWidth="true" hidden="false" outlineLevel="0" max="23" min="23" style="41" width="11.5"/>
    <col collapsed="false" customWidth="true" hidden="false" outlineLevel="0" max="24" min="24" style="41" width="12"/>
    <col collapsed="false" customWidth="true" hidden="false" outlineLevel="0" max="26" min="25" style="41" width="12.7"/>
  </cols>
  <sheetData>
    <row r="1" customFormat="false" ht="49.5" hidden="false" customHeight="true" outlineLevel="0" collapsed="false">
      <c r="A1" s="1053" t="s">
        <v>349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1053"/>
      <c r="O1" s="1053"/>
      <c r="P1" s="1053"/>
      <c r="Q1" s="1053"/>
      <c r="R1" s="1053"/>
      <c r="S1" s="1053"/>
      <c r="T1" s="1053"/>
      <c r="U1" s="1053"/>
      <c r="V1" s="1054" t="s">
        <v>350</v>
      </c>
      <c r="W1" s="1054"/>
      <c r="X1" s="1054"/>
      <c r="Y1" s="1054"/>
      <c r="Z1" s="1054"/>
    </row>
    <row r="2" customFormat="false" ht="21" hidden="false" customHeight="false" outlineLevel="0" collapsed="false">
      <c r="A2" s="1055" t="n">
        <v>1</v>
      </c>
      <c r="B2" s="1056" t="s">
        <v>351</v>
      </c>
      <c r="C2" s="1056"/>
      <c r="D2" s="1056"/>
      <c r="E2" s="1057"/>
      <c r="F2" s="1057"/>
      <c r="G2" s="1056" t="s">
        <v>352</v>
      </c>
      <c r="H2" s="1058"/>
      <c r="I2" s="1058"/>
      <c r="J2" s="1059"/>
      <c r="K2" s="1060"/>
      <c r="L2" s="1061"/>
      <c r="M2" s="1060"/>
      <c r="N2" s="1060"/>
      <c r="O2" s="1060"/>
      <c r="P2" s="1060"/>
      <c r="Q2" s="1060"/>
      <c r="R2" s="1060"/>
      <c r="S2" s="1062"/>
      <c r="T2" s="1063" t="s">
        <v>353</v>
      </c>
      <c r="U2" s="1064" t="n">
        <v>0.06</v>
      </c>
      <c r="V2" s="1059"/>
      <c r="W2" s="1062"/>
      <c r="X2" s="1065" t="s">
        <v>354</v>
      </c>
      <c r="Y2" s="1065"/>
      <c r="Z2" s="1065"/>
    </row>
    <row r="3" customFormat="false" ht="33" hidden="false" customHeight="true" outlineLevel="0" collapsed="false">
      <c r="B3" s="1066" t="s">
        <v>355</v>
      </c>
      <c r="C3" s="1066"/>
      <c r="D3" s="1066" t="s">
        <v>356</v>
      </c>
      <c r="E3" s="1066" t="s">
        <v>357</v>
      </c>
      <c r="F3" s="1066" t="s">
        <v>358</v>
      </c>
      <c r="G3" s="1066" t="s">
        <v>168</v>
      </c>
      <c r="H3" s="1066" t="s">
        <v>359</v>
      </c>
      <c r="I3" s="1067" t="s">
        <v>360</v>
      </c>
      <c r="J3" s="1068" t="s">
        <v>361</v>
      </c>
      <c r="K3" s="1068" t="s">
        <v>362</v>
      </c>
      <c r="L3" s="1069" t="s">
        <v>363</v>
      </c>
      <c r="M3" s="1070" t="s">
        <v>364</v>
      </c>
      <c r="N3" s="1070"/>
      <c r="O3" s="1071" t="s">
        <v>365</v>
      </c>
      <c r="P3" s="1071" t="s">
        <v>366</v>
      </c>
      <c r="Q3" s="1071"/>
      <c r="R3" s="1072" t="s">
        <v>367</v>
      </c>
      <c r="S3" s="1072" t="s">
        <v>368</v>
      </c>
      <c r="T3" s="1073" t="s">
        <v>369</v>
      </c>
      <c r="U3" s="1074" t="s">
        <v>370</v>
      </c>
      <c r="V3" s="1075" t="s">
        <v>371</v>
      </c>
      <c r="W3" s="1072" t="s">
        <v>65</v>
      </c>
      <c r="X3" s="1072" t="s">
        <v>372</v>
      </c>
      <c r="Y3" s="1072" t="s">
        <v>373</v>
      </c>
      <c r="Z3" s="1072" t="s">
        <v>374</v>
      </c>
    </row>
    <row r="4" customFormat="false" ht="15" hidden="false" customHeight="false" outlineLevel="0" collapsed="false">
      <c r="B4" s="1076" t="s">
        <v>375</v>
      </c>
      <c r="C4" s="1076"/>
      <c r="D4" s="1076" t="n">
        <v>2124</v>
      </c>
      <c r="E4" s="1076" t="s">
        <v>376</v>
      </c>
      <c r="F4" s="1077" t="n">
        <v>44661</v>
      </c>
      <c r="G4" s="1076" t="s">
        <v>377</v>
      </c>
      <c r="H4" s="1076" t="s">
        <v>378</v>
      </c>
      <c r="I4" s="1078" t="n">
        <v>0.979166666666667</v>
      </c>
      <c r="J4" s="1079" t="n">
        <v>0.40625</v>
      </c>
      <c r="K4" s="1057" t="s">
        <v>379</v>
      </c>
      <c r="L4" s="1080"/>
      <c r="M4" s="1081" t="n">
        <v>1200</v>
      </c>
      <c r="N4" s="1081"/>
      <c r="O4" s="1082" t="n">
        <v>0.7</v>
      </c>
      <c r="P4" s="1083" t="n">
        <v>100</v>
      </c>
      <c r="Q4" s="1083"/>
      <c r="R4" s="1084" t="n">
        <v>10</v>
      </c>
      <c r="S4" s="1084" t="n">
        <f aca="false">M4+P4+R4</f>
        <v>1310</v>
      </c>
      <c r="T4" s="1085" t="n">
        <f aca="false">V4-S4</f>
        <v>586.285714285714</v>
      </c>
      <c r="U4" s="1086" t="n">
        <f aca="false">M4*$U$2</f>
        <v>72</v>
      </c>
      <c r="V4" s="1087" t="n">
        <f aca="false">(M4/O4)+P4+R4+U4</f>
        <v>1896.28571428571</v>
      </c>
      <c r="W4" s="1088" t="s">
        <v>131</v>
      </c>
      <c r="X4" s="1089" t="n">
        <v>0</v>
      </c>
      <c r="Y4" s="1090" t="n">
        <v>0</v>
      </c>
      <c r="Z4" s="1090" t="n">
        <v>0</v>
      </c>
    </row>
    <row r="5" customFormat="false" ht="15" hidden="false" customHeight="false" outlineLevel="0" collapsed="false">
      <c r="B5" s="1076"/>
      <c r="C5" s="1076"/>
      <c r="D5" s="1076"/>
      <c r="E5" s="1076"/>
      <c r="F5" s="1077"/>
      <c r="G5" s="1076"/>
      <c r="H5" s="1076" t="s">
        <v>378</v>
      </c>
      <c r="I5" s="1076"/>
      <c r="J5" s="1091"/>
      <c r="K5" s="1057" t="s">
        <v>380</v>
      </c>
      <c r="L5" s="1080"/>
      <c r="M5" s="1081"/>
      <c r="N5" s="1081"/>
      <c r="O5" s="1082"/>
      <c r="P5" s="1083"/>
      <c r="Q5" s="1083"/>
      <c r="R5" s="1084"/>
      <c r="S5" s="1084"/>
      <c r="T5" s="1085"/>
      <c r="U5" s="1086"/>
      <c r="V5" s="1087"/>
      <c r="W5" s="1088"/>
      <c r="X5" s="1089"/>
      <c r="Y5" s="1089"/>
      <c r="Z5" s="1089"/>
    </row>
    <row r="6" customFormat="false" ht="15" hidden="false" customHeight="false" outlineLevel="0" collapsed="false">
      <c r="B6" s="1076"/>
      <c r="C6" s="1076"/>
      <c r="D6" s="1076"/>
      <c r="E6" s="1076"/>
      <c r="F6" s="1077"/>
      <c r="G6" s="1076"/>
      <c r="H6" s="1076" t="s">
        <v>378</v>
      </c>
      <c r="I6" s="1076"/>
      <c r="J6" s="1091"/>
      <c r="K6" s="1057" t="s">
        <v>381</v>
      </c>
      <c r="L6" s="1080"/>
      <c r="M6" s="1081"/>
      <c r="N6" s="1081"/>
      <c r="O6" s="1082"/>
      <c r="P6" s="1083"/>
      <c r="Q6" s="1083"/>
      <c r="R6" s="1084"/>
      <c r="S6" s="1084"/>
      <c r="T6" s="1085"/>
      <c r="U6" s="1086"/>
      <c r="V6" s="1087"/>
      <c r="W6" s="1088"/>
      <c r="X6" s="1089"/>
      <c r="Y6" s="1089"/>
      <c r="Z6" s="1089"/>
    </row>
    <row r="7" customFormat="false" ht="15" hidden="false" customHeight="false" outlineLevel="0" collapsed="false">
      <c r="B7" s="1076"/>
      <c r="C7" s="1076"/>
      <c r="D7" s="1076"/>
      <c r="E7" s="1076"/>
      <c r="F7" s="1077"/>
      <c r="G7" s="1076"/>
      <c r="H7" s="1076" t="s">
        <v>378</v>
      </c>
      <c r="I7" s="1076"/>
      <c r="J7" s="1091"/>
      <c r="K7" s="1057"/>
      <c r="L7" s="1080"/>
      <c r="M7" s="1081"/>
      <c r="N7" s="1081"/>
      <c r="O7" s="1082"/>
      <c r="P7" s="1083"/>
      <c r="Q7" s="1083"/>
      <c r="R7" s="1084"/>
      <c r="S7" s="1084"/>
      <c r="T7" s="1085"/>
      <c r="U7" s="1086"/>
      <c r="V7" s="1087"/>
      <c r="W7" s="1088"/>
      <c r="X7" s="1089"/>
      <c r="Y7" s="1089"/>
      <c r="Z7" s="1089"/>
    </row>
    <row r="8" customFormat="false" ht="15" hidden="false" customHeight="false" outlineLevel="0" collapsed="false">
      <c r="B8" s="1076"/>
      <c r="C8" s="1076"/>
      <c r="D8" s="1076"/>
      <c r="E8" s="1076"/>
      <c r="F8" s="1077"/>
      <c r="G8" s="1076"/>
      <c r="H8" s="1076" t="s">
        <v>378</v>
      </c>
      <c r="I8" s="1076"/>
      <c r="J8" s="1091"/>
      <c r="K8" s="1057"/>
      <c r="L8" s="1080"/>
      <c r="M8" s="1081"/>
      <c r="N8" s="1081"/>
      <c r="O8" s="1082"/>
      <c r="P8" s="1083"/>
      <c r="Q8" s="1083"/>
      <c r="R8" s="1084"/>
      <c r="S8" s="1084"/>
      <c r="T8" s="1085"/>
      <c r="U8" s="1086"/>
      <c r="V8" s="1087"/>
      <c r="W8" s="1088"/>
      <c r="X8" s="1089"/>
      <c r="Y8" s="1089"/>
      <c r="Z8" s="1089"/>
    </row>
    <row r="9" customFormat="false" ht="15" hidden="false" customHeight="false" outlineLevel="0" collapsed="false">
      <c r="B9" s="1076"/>
      <c r="C9" s="1076"/>
      <c r="D9" s="1076"/>
      <c r="E9" s="1076"/>
      <c r="F9" s="1077"/>
      <c r="G9" s="1076"/>
      <c r="H9" s="1076" t="s">
        <v>378</v>
      </c>
      <c r="I9" s="1092"/>
      <c r="J9" s="1093"/>
      <c r="K9" s="1057"/>
      <c r="L9" s="1080"/>
      <c r="M9" s="1081"/>
      <c r="N9" s="1081"/>
      <c r="O9" s="1082"/>
      <c r="P9" s="1083"/>
      <c r="Q9" s="1083"/>
      <c r="R9" s="1084"/>
      <c r="S9" s="1084"/>
      <c r="T9" s="1085"/>
      <c r="U9" s="1086"/>
      <c r="V9" s="1087"/>
      <c r="W9" s="1088"/>
      <c r="X9" s="1089"/>
      <c r="Y9" s="1090"/>
      <c r="Z9" s="1090"/>
    </row>
    <row r="10" customFormat="false" ht="31.5" hidden="false" customHeight="true" outlineLevel="0" collapsed="false">
      <c r="B10" s="1094" t="s">
        <v>382</v>
      </c>
      <c r="C10" s="1094"/>
      <c r="D10" s="1094"/>
      <c r="E10" s="1094"/>
      <c r="F10" s="1094"/>
      <c r="G10" s="1094"/>
      <c r="H10" s="1095" t="n">
        <f aca="false">COUNTA(K4:K11)</f>
        <v>3</v>
      </c>
      <c r="I10" s="1095"/>
      <c r="J10" s="1095"/>
      <c r="K10" s="1096"/>
      <c r="L10" s="1097" t="s">
        <v>65</v>
      </c>
      <c r="M10" s="1098" t="s">
        <v>98</v>
      </c>
      <c r="N10" s="1098"/>
      <c r="O10" s="1098" t="s">
        <v>383</v>
      </c>
      <c r="P10" s="1098" t="s">
        <v>61</v>
      </c>
      <c r="Q10" s="1098"/>
      <c r="R10" s="1098" t="s">
        <v>384</v>
      </c>
      <c r="S10" s="1098" t="s">
        <v>385</v>
      </c>
      <c r="T10" s="1098" t="s">
        <v>194</v>
      </c>
      <c r="U10" s="1098" t="s">
        <v>386</v>
      </c>
      <c r="V10" s="1098" t="s">
        <v>387</v>
      </c>
      <c r="W10" s="1099" t="s">
        <v>388</v>
      </c>
      <c r="Y10" s="1098" t="s">
        <v>389</v>
      </c>
      <c r="Z10" s="1100" t="n">
        <f aca="false">Z11+Z12</f>
        <v>1896.28571428571</v>
      </c>
    </row>
    <row r="11" customFormat="false" ht="15" hidden="false" customHeight="false" outlineLevel="0" collapsed="false">
      <c r="B11" s="1094"/>
      <c r="C11" s="1094"/>
      <c r="D11" s="1094"/>
      <c r="E11" s="1094"/>
      <c r="F11" s="1094"/>
      <c r="G11" s="1094"/>
      <c r="H11" s="1095"/>
      <c r="I11" s="1095"/>
      <c r="J11" s="1095"/>
      <c r="K11" s="1096"/>
      <c r="L11" s="1101" t="str">
        <f aca="false">W4</f>
        <v>Dólar</v>
      </c>
      <c r="M11" s="1102" t="n">
        <f aca="false">S4</f>
        <v>1310</v>
      </c>
      <c r="N11" s="1102"/>
      <c r="O11" s="1103" t="n">
        <v>5.22</v>
      </c>
      <c r="P11" s="1104" t="n">
        <f aca="false">V4</f>
        <v>1896.28571428571</v>
      </c>
      <c r="Q11" s="1104"/>
      <c r="R11" s="1105" t="n">
        <f aca="false">R4</f>
        <v>10</v>
      </c>
      <c r="S11" s="1105" t="n">
        <f aca="false">S4</f>
        <v>1310</v>
      </c>
      <c r="T11" s="1105" t="n">
        <f aca="false">M11*H10</f>
        <v>3930</v>
      </c>
      <c r="U11" s="1105" t="n">
        <f aca="false">U4*H10</f>
        <v>216</v>
      </c>
      <c r="V11" s="1105" t="n">
        <f aca="false">V4*H10</f>
        <v>5688.85714285714</v>
      </c>
      <c r="W11" s="1105" t="n">
        <f aca="false">V11-T11</f>
        <v>1758.85714285714</v>
      </c>
      <c r="Y11" s="148" t="s">
        <v>149</v>
      </c>
      <c r="Z11" s="1100" t="n">
        <f aca="false">M4/O4</f>
        <v>1714.28571428571</v>
      </c>
    </row>
    <row r="12" customFormat="false" ht="15" hidden="false" customHeight="false" outlineLevel="0" collapsed="false">
      <c r="B12" s="1106" t="s">
        <v>390</v>
      </c>
      <c r="C12" s="1107"/>
      <c r="D12" s="1107"/>
      <c r="E12" s="1107"/>
      <c r="F12" s="1107"/>
      <c r="G12" s="1107"/>
      <c r="H12" s="1107"/>
      <c r="I12" s="1107"/>
      <c r="J12" s="1107"/>
      <c r="K12" s="1107"/>
      <c r="L12" s="1108" t="str">
        <f aca="false">IF(L11="Reais"," ","Reais")</f>
        <v>Reais</v>
      </c>
      <c r="M12" s="1109" t="n">
        <f aca="false">IF(L12="Reais",O11*S4," ")</f>
        <v>6838.2</v>
      </c>
      <c r="N12" s="1109"/>
      <c r="O12" s="1103"/>
      <c r="P12" s="1110" t="n">
        <f aca="false">IF(L12="Reais",P11*O11," ")</f>
        <v>9898.61142857143</v>
      </c>
      <c r="Q12" s="1110"/>
      <c r="R12" s="1111" t="n">
        <f aca="false">IF(L12="Reais",R11*O11, " ")</f>
        <v>52.2</v>
      </c>
      <c r="S12" s="1111" t="n">
        <f aca="false">IF(L12="Reais",S11*O11, " ")</f>
        <v>6838.2</v>
      </c>
      <c r="T12" s="1111" t="n">
        <f aca="false">IF(L12="Reais",M12*H10, " ")</f>
        <v>20514.6</v>
      </c>
      <c r="U12" s="1111" t="n">
        <f aca="false">IF(L12="Reais",U11*H10," ")</f>
        <v>648</v>
      </c>
      <c r="V12" s="1111" t="n">
        <f aca="false">IF(L12="Reais",(V11*O11)," ")</f>
        <v>29695.8342857143</v>
      </c>
      <c r="W12" s="1111" t="n">
        <f aca="false">IF(L12="Reais",(V12-T12)," ")</f>
        <v>9181.23428571429</v>
      </c>
      <c r="Y12" s="148" t="s">
        <v>391</v>
      </c>
      <c r="Z12" s="1100" t="n">
        <f aca="false">P4+R4+U4</f>
        <v>182</v>
      </c>
    </row>
    <row r="13" customFormat="false" ht="14.25" hidden="false" customHeight="true" outlineLevel="0" collapsed="false">
      <c r="C13" s="1107"/>
      <c r="D13" s="1107"/>
      <c r="E13" s="1107"/>
      <c r="F13" s="1107"/>
      <c r="G13" s="1107"/>
      <c r="H13" s="1107"/>
      <c r="I13" s="1107"/>
      <c r="J13" s="1107"/>
      <c r="K13" s="1107"/>
    </row>
    <row r="14" customFormat="false" ht="21" hidden="false" customHeight="false" outlineLevel="0" collapsed="false">
      <c r="A14" s="1055" t="n">
        <v>2</v>
      </c>
      <c r="B14" s="1056" t="s">
        <v>351</v>
      </c>
      <c r="C14" s="1056"/>
      <c r="D14" s="1056"/>
      <c r="E14" s="1057"/>
      <c r="F14" s="1057"/>
      <c r="G14" s="1056" t="s">
        <v>352</v>
      </c>
      <c r="H14" s="1058"/>
      <c r="I14" s="1058"/>
      <c r="J14" s="1059"/>
      <c r="K14" s="1060"/>
      <c r="L14" s="1061"/>
      <c r="M14" s="1060"/>
      <c r="N14" s="1060"/>
      <c r="O14" s="1060"/>
      <c r="P14" s="1060"/>
      <c r="Q14" s="1060"/>
      <c r="R14" s="1060"/>
      <c r="S14" s="1062"/>
      <c r="T14" s="1063" t="s">
        <v>353</v>
      </c>
      <c r="U14" s="1064" t="n">
        <v>0.06</v>
      </c>
      <c r="V14" s="1059"/>
      <c r="W14" s="1062"/>
      <c r="X14" s="1065" t="s">
        <v>354</v>
      </c>
      <c r="Y14" s="1065"/>
      <c r="Z14" s="1065"/>
    </row>
    <row r="15" customFormat="false" ht="28.5" hidden="false" customHeight="true" outlineLevel="0" collapsed="false">
      <c r="B15" s="1112" t="s">
        <v>355</v>
      </c>
      <c r="C15" s="1112"/>
      <c r="D15" s="1112" t="s">
        <v>356</v>
      </c>
      <c r="E15" s="1112" t="s">
        <v>357</v>
      </c>
      <c r="F15" s="1112" t="s">
        <v>358</v>
      </c>
      <c r="G15" s="1112" t="s">
        <v>168</v>
      </c>
      <c r="H15" s="1112" t="s">
        <v>359</v>
      </c>
      <c r="I15" s="1113" t="s">
        <v>360</v>
      </c>
      <c r="J15" s="1114" t="s">
        <v>361</v>
      </c>
      <c r="K15" s="1114" t="s">
        <v>362</v>
      </c>
      <c r="L15" s="1069" t="s">
        <v>363</v>
      </c>
      <c r="M15" s="1070" t="s">
        <v>364</v>
      </c>
      <c r="N15" s="1070"/>
      <c r="O15" s="1071" t="s">
        <v>365</v>
      </c>
      <c r="P15" s="1071" t="s">
        <v>366</v>
      </c>
      <c r="Q15" s="1071"/>
      <c r="R15" s="1072" t="s">
        <v>367</v>
      </c>
      <c r="S15" s="1072" t="s">
        <v>368</v>
      </c>
      <c r="T15" s="1073" t="s">
        <v>369</v>
      </c>
      <c r="U15" s="1074" t="s">
        <v>370</v>
      </c>
      <c r="V15" s="1075" t="s">
        <v>371</v>
      </c>
      <c r="W15" s="1072" t="s">
        <v>65</v>
      </c>
      <c r="X15" s="1072" t="s">
        <v>372</v>
      </c>
      <c r="Y15" s="1072" t="s">
        <v>373</v>
      </c>
      <c r="Z15" s="1072" t="s">
        <v>374</v>
      </c>
    </row>
    <row r="16" customFormat="false" ht="15" hidden="false" customHeight="false" outlineLevel="0" collapsed="false">
      <c r="B16" s="1076" t="s">
        <v>375</v>
      </c>
      <c r="C16" s="1076"/>
      <c r="D16" s="1076" t="n">
        <v>2124</v>
      </c>
      <c r="E16" s="1076" t="s">
        <v>376</v>
      </c>
      <c r="F16" s="1077" t="n">
        <v>44661</v>
      </c>
      <c r="G16" s="1076" t="s">
        <v>377</v>
      </c>
      <c r="H16" s="1076" t="s">
        <v>378</v>
      </c>
      <c r="I16" s="1078" t="n">
        <v>0.979166666666667</v>
      </c>
      <c r="J16" s="1079" t="n">
        <v>0.40625</v>
      </c>
      <c r="K16" s="1115" t="s">
        <v>392</v>
      </c>
      <c r="L16" s="1080"/>
      <c r="M16" s="1081" t="n">
        <v>100</v>
      </c>
      <c r="N16" s="1081"/>
      <c r="O16" s="1082" t="n">
        <v>0.7</v>
      </c>
      <c r="P16" s="1083" t="n">
        <v>0</v>
      </c>
      <c r="Q16" s="1083"/>
      <c r="R16" s="1084" t="n">
        <v>10</v>
      </c>
      <c r="S16" s="1084" t="n">
        <f aca="false">M16+P16+R16</f>
        <v>110</v>
      </c>
      <c r="T16" s="1085" t="n">
        <f aca="false">V16-S16</f>
        <v>48.8571428571429</v>
      </c>
      <c r="U16" s="1086" t="n">
        <f aca="false">M16*$U$2</f>
        <v>6</v>
      </c>
      <c r="V16" s="1087" t="n">
        <f aca="false">(M16/O16)+P16+R16+U16</f>
        <v>158.857142857143</v>
      </c>
      <c r="W16" s="1088" t="s">
        <v>131</v>
      </c>
      <c r="X16" s="1089" t="n">
        <v>0</v>
      </c>
      <c r="Y16" s="1089" t="n">
        <v>0</v>
      </c>
      <c r="Z16" s="1090" t="n">
        <v>0</v>
      </c>
    </row>
    <row r="17" customFormat="false" ht="15" hidden="false" customHeight="false" outlineLevel="0" collapsed="false">
      <c r="B17" s="1076"/>
      <c r="C17" s="1076"/>
      <c r="D17" s="1076"/>
      <c r="E17" s="1076"/>
      <c r="F17" s="1076"/>
      <c r="G17" s="1076"/>
      <c r="H17" s="1076"/>
      <c r="I17" s="1078"/>
      <c r="J17" s="1116"/>
      <c r="K17" s="1115" t="s">
        <v>393</v>
      </c>
      <c r="L17" s="1080"/>
      <c r="M17" s="1081"/>
      <c r="N17" s="1081"/>
      <c r="O17" s="1082"/>
      <c r="P17" s="1083"/>
      <c r="Q17" s="1083"/>
      <c r="R17" s="1084"/>
      <c r="S17" s="1084"/>
      <c r="T17" s="1085"/>
      <c r="U17" s="1086"/>
      <c r="V17" s="1087"/>
      <c r="W17" s="1088"/>
      <c r="X17" s="1089"/>
      <c r="Y17" s="1089"/>
      <c r="Z17" s="1089"/>
    </row>
    <row r="18" customFormat="false" ht="15" hidden="false" customHeight="false" outlineLevel="0" collapsed="false">
      <c r="B18" s="1076"/>
      <c r="C18" s="1076"/>
      <c r="D18" s="1076"/>
      <c r="E18" s="1076"/>
      <c r="F18" s="1076"/>
      <c r="G18" s="1076"/>
      <c r="H18" s="1076"/>
      <c r="I18" s="1078"/>
      <c r="J18" s="1116"/>
      <c r="K18" s="1115" t="s">
        <v>394</v>
      </c>
      <c r="L18" s="1080"/>
      <c r="M18" s="1081"/>
      <c r="N18" s="1081"/>
      <c r="O18" s="1082"/>
      <c r="P18" s="1083"/>
      <c r="Q18" s="1083"/>
      <c r="R18" s="1084"/>
      <c r="S18" s="1084"/>
      <c r="T18" s="1085"/>
      <c r="U18" s="1086"/>
      <c r="V18" s="1087"/>
      <c r="W18" s="1088"/>
      <c r="X18" s="1089"/>
      <c r="Y18" s="1089"/>
      <c r="Z18" s="1089"/>
    </row>
    <row r="19" customFormat="false" ht="15" hidden="false" customHeight="false" outlineLevel="0" collapsed="false">
      <c r="B19" s="1076"/>
      <c r="C19" s="1076"/>
      <c r="D19" s="1076"/>
      <c r="E19" s="1076"/>
      <c r="F19" s="1076"/>
      <c r="G19" s="1076"/>
      <c r="H19" s="1076"/>
      <c r="I19" s="1078"/>
      <c r="J19" s="1116"/>
      <c r="K19" s="1115" t="s">
        <v>395</v>
      </c>
      <c r="L19" s="1080"/>
      <c r="M19" s="1081"/>
      <c r="N19" s="1081"/>
      <c r="O19" s="1082"/>
      <c r="P19" s="1083"/>
      <c r="Q19" s="1083"/>
      <c r="R19" s="1084"/>
      <c r="S19" s="1084"/>
      <c r="T19" s="1085"/>
      <c r="U19" s="1086"/>
      <c r="V19" s="1087"/>
      <c r="W19" s="1088"/>
      <c r="X19" s="1089"/>
      <c r="Y19" s="1089"/>
      <c r="Z19" s="1089"/>
    </row>
    <row r="20" customFormat="false" ht="15" hidden="false" customHeight="false" outlineLevel="0" collapsed="false">
      <c r="B20" s="1076"/>
      <c r="C20" s="1076"/>
      <c r="D20" s="1076"/>
      <c r="E20" s="1076"/>
      <c r="F20" s="1076"/>
      <c r="G20" s="1076"/>
      <c r="H20" s="1076"/>
      <c r="I20" s="1078"/>
      <c r="J20" s="1116"/>
      <c r="K20" s="1115"/>
      <c r="L20" s="1080"/>
      <c r="M20" s="1081"/>
      <c r="N20" s="1081"/>
      <c r="O20" s="1082"/>
      <c r="P20" s="1083"/>
      <c r="Q20" s="1083"/>
      <c r="R20" s="1084"/>
      <c r="S20" s="1084"/>
      <c r="T20" s="1085"/>
      <c r="U20" s="1086"/>
      <c r="V20" s="1087"/>
      <c r="W20" s="1088"/>
      <c r="X20" s="1089"/>
      <c r="Y20" s="1089"/>
      <c r="Z20" s="1090"/>
    </row>
    <row r="21" customFormat="false" ht="15" hidden="false" customHeight="false" outlineLevel="0" collapsed="false">
      <c r="B21" s="1076"/>
      <c r="C21" s="1076"/>
      <c r="D21" s="1076"/>
      <c r="E21" s="1076"/>
      <c r="F21" s="1076"/>
      <c r="G21" s="1076"/>
      <c r="H21" s="1076"/>
      <c r="I21" s="1078"/>
      <c r="J21" s="1116"/>
      <c r="K21" s="1115"/>
      <c r="L21" s="1080"/>
      <c r="M21" s="1081"/>
      <c r="N21" s="1081"/>
      <c r="O21" s="1082"/>
      <c r="P21" s="1083"/>
      <c r="Q21" s="1083"/>
      <c r="R21" s="1084"/>
      <c r="S21" s="1084"/>
      <c r="T21" s="1085"/>
      <c r="U21" s="1086"/>
      <c r="V21" s="1087"/>
      <c r="W21" s="1088"/>
      <c r="X21" s="1089"/>
      <c r="Y21" s="1089"/>
      <c r="Z21" s="1090"/>
    </row>
    <row r="22" customFormat="false" ht="30" hidden="false" customHeight="true" outlineLevel="0" collapsed="false">
      <c r="B22" s="1094" t="s">
        <v>382</v>
      </c>
      <c r="C22" s="1094"/>
      <c r="D22" s="1094"/>
      <c r="E22" s="1094"/>
      <c r="F22" s="1094"/>
      <c r="G22" s="1094"/>
      <c r="H22" s="1095" t="n">
        <f aca="false">COUNTA(K16:K23)</f>
        <v>4</v>
      </c>
      <c r="I22" s="1095"/>
      <c r="J22" s="1095"/>
      <c r="K22" s="1096"/>
      <c r="L22" s="1097" t="s">
        <v>65</v>
      </c>
      <c r="M22" s="1098" t="s">
        <v>98</v>
      </c>
      <c r="N22" s="1098"/>
      <c r="O22" s="1098" t="s">
        <v>383</v>
      </c>
      <c r="P22" s="1098" t="s">
        <v>61</v>
      </c>
      <c r="Q22" s="1098"/>
      <c r="R22" s="1098" t="s">
        <v>384</v>
      </c>
      <c r="S22" s="1098" t="s">
        <v>385</v>
      </c>
      <c r="T22" s="1098" t="s">
        <v>194</v>
      </c>
      <c r="U22" s="1098" t="s">
        <v>386</v>
      </c>
      <c r="V22" s="1098" t="s">
        <v>387</v>
      </c>
      <c r="W22" s="1099" t="s">
        <v>388</v>
      </c>
      <c r="Y22" s="1098" t="s">
        <v>389</v>
      </c>
      <c r="Z22" s="1100" t="n">
        <f aca="false">Z23+Z24</f>
        <v>158.857142857143</v>
      </c>
    </row>
    <row r="23" customFormat="false" ht="15" hidden="false" customHeight="false" outlineLevel="0" collapsed="false">
      <c r="B23" s="1094"/>
      <c r="C23" s="1094"/>
      <c r="D23" s="1094"/>
      <c r="E23" s="1094"/>
      <c r="F23" s="1094"/>
      <c r="G23" s="1094"/>
      <c r="H23" s="1095"/>
      <c r="I23" s="1095"/>
      <c r="J23" s="1095"/>
      <c r="K23" s="1096"/>
      <c r="L23" s="1101" t="str">
        <f aca="false">W16</f>
        <v>Dólar</v>
      </c>
      <c r="M23" s="1102" t="n">
        <f aca="false">S16</f>
        <v>110</v>
      </c>
      <c r="N23" s="1102"/>
      <c r="O23" s="1103" t="n">
        <v>5.22</v>
      </c>
      <c r="P23" s="1104" t="n">
        <f aca="false">V16</f>
        <v>158.857142857143</v>
      </c>
      <c r="Q23" s="1104"/>
      <c r="R23" s="1105" t="n">
        <f aca="false">R16</f>
        <v>10</v>
      </c>
      <c r="S23" s="1105" t="n">
        <f aca="false">S16</f>
        <v>110</v>
      </c>
      <c r="T23" s="1105" t="n">
        <f aca="false">M23*H22</f>
        <v>440</v>
      </c>
      <c r="U23" s="1105" t="n">
        <f aca="false">U16*H22</f>
        <v>24</v>
      </c>
      <c r="V23" s="1105" t="n">
        <f aca="false">V16*H22</f>
        <v>635.428571428571</v>
      </c>
      <c r="W23" s="1105" t="n">
        <f aca="false">V23-T23</f>
        <v>195.428571428571</v>
      </c>
      <c r="Y23" s="148" t="s">
        <v>149</v>
      </c>
      <c r="Z23" s="1100" t="n">
        <f aca="false">M16/O16</f>
        <v>142.857142857143</v>
      </c>
    </row>
    <row r="24" customFormat="false" ht="15" hidden="false" customHeight="false" outlineLevel="0" collapsed="false">
      <c r="B24" s="1106" t="s">
        <v>390</v>
      </c>
      <c r="C24" s="1080"/>
      <c r="D24" s="1080"/>
      <c r="E24" s="1080"/>
      <c r="F24" s="1080"/>
      <c r="G24" s="1080"/>
      <c r="H24" s="1080"/>
      <c r="I24" s="1080"/>
      <c r="J24" s="1080"/>
      <c r="K24" s="1080"/>
      <c r="L24" s="1117" t="str">
        <f aca="false">IF(L23="Reais"," ","Reais")</f>
        <v>Reais</v>
      </c>
      <c r="M24" s="1118" t="n">
        <f aca="false">IF(L24="Reais",O23*S16," ")</f>
        <v>574.2</v>
      </c>
      <c r="N24" s="1118"/>
      <c r="O24" s="1103"/>
      <c r="P24" s="1119" t="n">
        <f aca="false">IF(L24="Reais",P23*O23," ")</f>
        <v>829.234285714286</v>
      </c>
      <c r="Q24" s="1119"/>
      <c r="R24" s="1120" t="n">
        <f aca="false">IF(L24="Reais",R23*O23, " ")</f>
        <v>52.2</v>
      </c>
      <c r="S24" s="1120" t="n">
        <f aca="false">IF(L24="Reais",S23*O23, " ")</f>
        <v>574.2</v>
      </c>
      <c r="T24" s="1120" t="n">
        <f aca="false">IF(L24="Reais",M24*H22, " ")</f>
        <v>2296.8</v>
      </c>
      <c r="U24" s="1120" t="n">
        <f aca="false">IF(L24="Reais",U23*H22," ")</f>
        <v>96</v>
      </c>
      <c r="V24" s="1120" t="n">
        <f aca="false">IF(L24="Reais",(V23*O23)," ")</f>
        <v>3316.93714285714</v>
      </c>
      <c r="W24" s="1120" t="n">
        <f aca="false">IF(L24="Reais",(V24-T24)," ")</f>
        <v>1020.13714285714</v>
      </c>
      <c r="Y24" s="148" t="s">
        <v>391</v>
      </c>
      <c r="Z24" s="1100" t="n">
        <f aca="false">P16+R16+U16</f>
        <v>16</v>
      </c>
    </row>
    <row r="26" customFormat="false" ht="21" hidden="false" customHeight="false" outlineLevel="0" collapsed="false">
      <c r="A26" s="1055" t="n">
        <v>3</v>
      </c>
      <c r="B26" s="1056" t="s">
        <v>351</v>
      </c>
      <c r="C26" s="1056"/>
      <c r="D26" s="1056"/>
      <c r="E26" s="1057"/>
      <c r="F26" s="1057"/>
      <c r="G26" s="1056" t="s">
        <v>352</v>
      </c>
      <c r="H26" s="1058"/>
      <c r="I26" s="1058"/>
      <c r="J26" s="1059"/>
      <c r="K26" s="1060"/>
      <c r="L26" s="1061"/>
      <c r="M26" s="1060"/>
      <c r="N26" s="1060"/>
      <c r="O26" s="1060"/>
      <c r="P26" s="1060"/>
      <c r="Q26" s="1060"/>
      <c r="R26" s="1060"/>
      <c r="S26" s="1062"/>
      <c r="T26" s="1063" t="s">
        <v>353</v>
      </c>
      <c r="U26" s="1064" t="n">
        <v>0.06</v>
      </c>
      <c r="V26" s="1059"/>
      <c r="W26" s="1062"/>
      <c r="X26" s="1065" t="s">
        <v>354</v>
      </c>
      <c r="Y26" s="1065"/>
      <c r="Z26" s="1065"/>
    </row>
    <row r="27" customFormat="false" ht="28.5" hidden="false" customHeight="true" outlineLevel="0" collapsed="false">
      <c r="B27" s="1112" t="s">
        <v>355</v>
      </c>
      <c r="C27" s="1112"/>
      <c r="D27" s="1112" t="s">
        <v>356</v>
      </c>
      <c r="E27" s="1112" t="s">
        <v>357</v>
      </c>
      <c r="F27" s="1112" t="s">
        <v>358</v>
      </c>
      <c r="G27" s="1112" t="s">
        <v>168</v>
      </c>
      <c r="H27" s="1112" t="s">
        <v>359</v>
      </c>
      <c r="I27" s="1113" t="s">
        <v>360</v>
      </c>
      <c r="J27" s="1114" t="s">
        <v>361</v>
      </c>
      <c r="K27" s="1114" t="s">
        <v>362</v>
      </c>
      <c r="L27" s="1069" t="s">
        <v>363</v>
      </c>
      <c r="M27" s="1070" t="s">
        <v>364</v>
      </c>
      <c r="N27" s="1070"/>
      <c r="O27" s="1071" t="s">
        <v>365</v>
      </c>
      <c r="P27" s="1071" t="s">
        <v>366</v>
      </c>
      <c r="Q27" s="1071"/>
      <c r="R27" s="1072" t="s">
        <v>367</v>
      </c>
      <c r="S27" s="1072" t="s">
        <v>368</v>
      </c>
      <c r="T27" s="1073" t="s">
        <v>369</v>
      </c>
      <c r="U27" s="1074" t="s">
        <v>370</v>
      </c>
      <c r="V27" s="1075" t="s">
        <v>371</v>
      </c>
      <c r="W27" s="1072" t="s">
        <v>65</v>
      </c>
      <c r="X27" s="1072" t="s">
        <v>372</v>
      </c>
      <c r="Y27" s="1072" t="s">
        <v>373</v>
      </c>
      <c r="Z27" s="1072" t="s">
        <v>374</v>
      </c>
    </row>
    <row r="28" customFormat="false" ht="15" hidden="false" customHeight="false" outlineLevel="0" collapsed="false">
      <c r="B28" s="1076" t="s">
        <v>375</v>
      </c>
      <c r="C28" s="1076"/>
      <c r="D28" s="1076" t="n">
        <v>2124</v>
      </c>
      <c r="E28" s="1076" t="s">
        <v>376</v>
      </c>
      <c r="F28" s="1077" t="n">
        <v>44661</v>
      </c>
      <c r="G28" s="1076" t="s">
        <v>377</v>
      </c>
      <c r="H28" s="1076" t="s">
        <v>378</v>
      </c>
      <c r="I28" s="1078" t="n">
        <v>0.979166666666667</v>
      </c>
      <c r="J28" s="1079" t="n">
        <v>0.40625</v>
      </c>
      <c r="K28" s="1115" t="s">
        <v>396</v>
      </c>
      <c r="L28" s="1080"/>
      <c r="M28" s="1081" t="n">
        <v>100</v>
      </c>
      <c r="N28" s="1081"/>
      <c r="O28" s="1082" t="n">
        <v>0.7</v>
      </c>
      <c r="P28" s="1083" t="n">
        <v>0</v>
      </c>
      <c r="Q28" s="1083"/>
      <c r="R28" s="1084" t="n">
        <v>10</v>
      </c>
      <c r="S28" s="1084" t="n">
        <f aca="false">M28+P28+R28</f>
        <v>110</v>
      </c>
      <c r="T28" s="1085" t="n">
        <f aca="false">V28-S28</f>
        <v>48.8571428571429</v>
      </c>
      <c r="U28" s="1086" t="n">
        <f aca="false">M28*$U$2</f>
        <v>6</v>
      </c>
      <c r="V28" s="1087" t="n">
        <f aca="false">(M28/O28)+P28+R28+U28</f>
        <v>158.857142857143</v>
      </c>
      <c r="W28" s="1088" t="s">
        <v>131</v>
      </c>
      <c r="X28" s="1089" t="n">
        <v>0</v>
      </c>
      <c r="Y28" s="1089" t="n">
        <v>0</v>
      </c>
      <c r="Z28" s="1090" t="n">
        <v>0</v>
      </c>
    </row>
    <row r="29" customFormat="false" ht="15" hidden="false" customHeight="false" outlineLevel="0" collapsed="false">
      <c r="B29" s="1076"/>
      <c r="C29" s="1076"/>
      <c r="D29" s="1076"/>
      <c r="E29" s="1076"/>
      <c r="F29" s="1076"/>
      <c r="G29" s="1076"/>
      <c r="H29" s="1076"/>
      <c r="I29" s="1076"/>
      <c r="J29" s="1121"/>
      <c r="K29" s="1115" t="s">
        <v>397</v>
      </c>
      <c r="L29" s="1080"/>
      <c r="M29" s="1081"/>
      <c r="N29" s="1081"/>
      <c r="O29" s="1082"/>
      <c r="P29" s="1083"/>
      <c r="Q29" s="1083"/>
      <c r="R29" s="1084"/>
      <c r="S29" s="1084"/>
      <c r="T29" s="1085"/>
      <c r="U29" s="1086"/>
      <c r="V29" s="1087"/>
      <c r="W29" s="1088"/>
      <c r="X29" s="1089"/>
      <c r="Y29" s="1089"/>
      <c r="Z29" s="1089"/>
    </row>
    <row r="30" customFormat="false" ht="15" hidden="false" customHeight="false" outlineLevel="0" collapsed="false">
      <c r="B30" s="1076"/>
      <c r="C30" s="1076"/>
      <c r="D30" s="1076"/>
      <c r="E30" s="1076"/>
      <c r="F30" s="1076"/>
      <c r="G30" s="1076"/>
      <c r="H30" s="1076"/>
      <c r="I30" s="1076"/>
      <c r="J30" s="1121"/>
      <c r="K30" s="1115" t="s">
        <v>21</v>
      </c>
      <c r="L30" s="1080"/>
      <c r="M30" s="1081"/>
      <c r="N30" s="1081"/>
      <c r="O30" s="1082"/>
      <c r="P30" s="1083"/>
      <c r="Q30" s="1083"/>
      <c r="R30" s="1084"/>
      <c r="S30" s="1084"/>
      <c r="T30" s="1085"/>
      <c r="U30" s="1086"/>
      <c r="V30" s="1087"/>
      <c r="W30" s="1088"/>
      <c r="X30" s="1089"/>
      <c r="Y30" s="1089"/>
      <c r="Z30" s="1089"/>
    </row>
    <row r="31" customFormat="false" ht="15" hidden="false" customHeight="false" outlineLevel="0" collapsed="false">
      <c r="B31" s="1076"/>
      <c r="C31" s="1076"/>
      <c r="D31" s="1076"/>
      <c r="E31" s="1076"/>
      <c r="F31" s="1076"/>
      <c r="G31" s="1076"/>
      <c r="H31" s="1076"/>
      <c r="I31" s="1076"/>
      <c r="J31" s="1121"/>
      <c r="K31" s="1115" t="s">
        <v>398</v>
      </c>
      <c r="L31" s="1080"/>
      <c r="M31" s="1081"/>
      <c r="N31" s="1081"/>
      <c r="O31" s="1082"/>
      <c r="P31" s="1083"/>
      <c r="Q31" s="1083"/>
      <c r="R31" s="1084"/>
      <c r="S31" s="1084"/>
      <c r="T31" s="1085"/>
      <c r="U31" s="1086"/>
      <c r="V31" s="1087"/>
      <c r="W31" s="1088"/>
      <c r="X31" s="1089"/>
      <c r="Y31" s="1089"/>
      <c r="Z31" s="1089"/>
    </row>
    <row r="32" customFormat="false" ht="15" hidden="false" customHeight="false" outlineLevel="0" collapsed="false">
      <c r="B32" s="1076"/>
      <c r="C32" s="1076"/>
      <c r="D32" s="1076"/>
      <c r="E32" s="1076"/>
      <c r="F32" s="1076"/>
      <c r="G32" s="1076"/>
      <c r="H32" s="1076"/>
      <c r="I32" s="1076"/>
      <c r="J32" s="1121"/>
      <c r="K32" s="1115"/>
      <c r="L32" s="1080"/>
      <c r="M32" s="1081"/>
      <c r="N32" s="1081"/>
      <c r="O32" s="1082"/>
      <c r="P32" s="1083"/>
      <c r="Q32" s="1083"/>
      <c r="R32" s="1084"/>
      <c r="S32" s="1084"/>
      <c r="T32" s="1085"/>
      <c r="U32" s="1086"/>
      <c r="V32" s="1087"/>
      <c r="W32" s="1088"/>
      <c r="X32" s="1089"/>
      <c r="Y32" s="1089"/>
      <c r="Z32" s="1090"/>
    </row>
    <row r="33" customFormat="false" ht="15" hidden="false" customHeight="false" outlineLevel="0" collapsed="false">
      <c r="B33" s="1076"/>
      <c r="C33" s="1076"/>
      <c r="D33" s="1076"/>
      <c r="E33" s="1076"/>
      <c r="F33" s="1076"/>
      <c r="G33" s="1076"/>
      <c r="H33" s="1092"/>
      <c r="I33" s="1092"/>
      <c r="J33" s="1122"/>
      <c r="K33" s="1115"/>
      <c r="L33" s="1080"/>
      <c r="M33" s="1081"/>
      <c r="N33" s="1081"/>
      <c r="O33" s="1082"/>
      <c r="P33" s="1083"/>
      <c r="Q33" s="1083"/>
      <c r="R33" s="1084"/>
      <c r="S33" s="1084"/>
      <c r="T33" s="1085"/>
      <c r="U33" s="1086"/>
      <c r="V33" s="1087"/>
      <c r="W33" s="1088"/>
      <c r="X33" s="1089"/>
      <c r="Y33" s="1089"/>
      <c r="Z33" s="1090"/>
    </row>
    <row r="34" customFormat="false" ht="30.75" hidden="false" customHeight="true" outlineLevel="0" collapsed="false">
      <c r="B34" s="1094" t="s">
        <v>382</v>
      </c>
      <c r="C34" s="1094"/>
      <c r="D34" s="1094"/>
      <c r="E34" s="1094"/>
      <c r="F34" s="1094"/>
      <c r="G34" s="1094"/>
      <c r="H34" s="1095" t="n">
        <f aca="false">COUNTA(L35:M35)</f>
        <v>2</v>
      </c>
      <c r="I34" s="1095"/>
      <c r="J34" s="1095"/>
      <c r="K34" s="1096"/>
      <c r="L34" s="1097" t="s">
        <v>65</v>
      </c>
      <c r="M34" s="1098" t="s">
        <v>98</v>
      </c>
      <c r="N34" s="1098"/>
      <c r="O34" s="1098" t="s">
        <v>383</v>
      </c>
      <c r="P34" s="1098" t="s">
        <v>61</v>
      </c>
      <c r="Q34" s="1098"/>
      <c r="R34" s="1098" t="s">
        <v>384</v>
      </c>
      <c r="S34" s="1098" t="s">
        <v>385</v>
      </c>
      <c r="T34" s="1098" t="s">
        <v>194</v>
      </c>
      <c r="U34" s="1098" t="s">
        <v>386</v>
      </c>
      <c r="V34" s="1098" t="s">
        <v>387</v>
      </c>
      <c r="W34" s="1099" t="s">
        <v>388</v>
      </c>
      <c r="Y34" s="1098" t="s">
        <v>389</v>
      </c>
      <c r="Z34" s="1100" t="n">
        <f aca="false">Z35+Z36</f>
        <v>158.857142857143</v>
      </c>
    </row>
    <row r="35" customFormat="false" ht="15" hidden="false" customHeight="false" outlineLevel="0" collapsed="false">
      <c r="B35" s="1094"/>
      <c r="C35" s="1094"/>
      <c r="D35" s="1094"/>
      <c r="E35" s="1094"/>
      <c r="F35" s="1094"/>
      <c r="G35" s="1094"/>
      <c r="H35" s="1095"/>
      <c r="I35" s="1095"/>
      <c r="J35" s="1095"/>
      <c r="K35" s="1096"/>
      <c r="L35" s="1101" t="str">
        <f aca="false">W28</f>
        <v>Dólar</v>
      </c>
      <c r="M35" s="1102" t="n">
        <f aca="false">S28</f>
        <v>110</v>
      </c>
      <c r="N35" s="1102"/>
      <c r="O35" s="1103" t="n">
        <v>5.22</v>
      </c>
      <c r="P35" s="1104" t="n">
        <f aca="false">V28</f>
        <v>158.857142857143</v>
      </c>
      <c r="Q35" s="1104"/>
      <c r="R35" s="1105" t="n">
        <f aca="false">R28</f>
        <v>10</v>
      </c>
      <c r="S35" s="1105" t="n">
        <f aca="false">S28</f>
        <v>110</v>
      </c>
      <c r="T35" s="1105" t="n">
        <f aca="false">M35*H34</f>
        <v>220</v>
      </c>
      <c r="U35" s="1105" t="n">
        <f aca="false">U28*H34</f>
        <v>12</v>
      </c>
      <c r="V35" s="1105" t="n">
        <f aca="false">V28*H34</f>
        <v>317.714285714286</v>
      </c>
      <c r="W35" s="1105" t="n">
        <f aca="false">V35-T35</f>
        <v>97.7142857142857</v>
      </c>
      <c r="Y35" s="148" t="s">
        <v>149</v>
      </c>
      <c r="Z35" s="1100" t="n">
        <f aca="false">M28/O28</f>
        <v>142.857142857143</v>
      </c>
    </row>
    <row r="36" customFormat="false" ht="15" hidden="false" customHeight="false" outlineLevel="0" collapsed="false">
      <c r="B36" s="1106" t="s">
        <v>390</v>
      </c>
      <c r="C36" s="1080"/>
      <c r="D36" s="1080"/>
      <c r="E36" s="1080"/>
      <c r="F36" s="1080"/>
      <c r="G36" s="1080"/>
      <c r="H36" s="1080"/>
      <c r="I36" s="1080"/>
      <c r="J36" s="1080"/>
      <c r="K36" s="1080"/>
      <c r="L36" s="1117" t="str">
        <f aca="false">IF(L35="Reais"," ","Reais")</f>
        <v>Reais</v>
      </c>
      <c r="M36" s="1118" t="n">
        <f aca="false">IF(L36="Reais",O35*S28," ")</f>
        <v>574.2</v>
      </c>
      <c r="N36" s="1118"/>
      <c r="O36" s="1103"/>
      <c r="P36" s="1119" t="n">
        <f aca="false">IF(L36="Reais",P35*O35," ")</f>
        <v>829.234285714286</v>
      </c>
      <c r="Q36" s="1119"/>
      <c r="R36" s="1120" t="n">
        <f aca="false">IF(L36="Reais",R35*O35, " ")</f>
        <v>52.2</v>
      </c>
      <c r="S36" s="1120" t="n">
        <f aca="false">IF(L36="Reais",S35*O35, " ")</f>
        <v>574.2</v>
      </c>
      <c r="T36" s="1120" t="n">
        <f aca="false">IF(L36="Reais",M36*H34, " ")</f>
        <v>1148.4</v>
      </c>
      <c r="U36" s="1120" t="n">
        <f aca="false">IF(L36="Reais",U35*H34," ")</f>
        <v>24</v>
      </c>
      <c r="V36" s="1120" t="n">
        <f aca="false">IF(L36="Reais",(V35*O35)," ")</f>
        <v>1658.46857142857</v>
      </c>
      <c r="W36" s="1120" t="n">
        <f aca="false">IF(L36="Reais",(V36-T36)," ")</f>
        <v>510.068571428571</v>
      </c>
      <c r="Y36" s="148" t="s">
        <v>391</v>
      </c>
      <c r="Z36" s="1100" t="n">
        <f aca="false">P28+R28+U28</f>
        <v>16</v>
      </c>
    </row>
    <row r="38" customFormat="false" ht="21" hidden="false" customHeight="false" outlineLevel="0" collapsed="false">
      <c r="A38" s="1055" t="n">
        <v>4</v>
      </c>
      <c r="B38" s="1056" t="s">
        <v>351</v>
      </c>
      <c r="C38" s="1056"/>
      <c r="D38" s="1056"/>
      <c r="E38" s="1057"/>
      <c r="F38" s="1057"/>
      <c r="G38" s="1056" t="s">
        <v>352</v>
      </c>
      <c r="H38" s="1058"/>
      <c r="I38" s="1058"/>
      <c r="J38" s="1059"/>
      <c r="K38" s="1060"/>
      <c r="L38" s="1061"/>
      <c r="M38" s="1060"/>
      <c r="N38" s="1060"/>
      <c r="O38" s="1060"/>
      <c r="P38" s="1060"/>
      <c r="Q38" s="1060"/>
      <c r="R38" s="1060"/>
      <c r="S38" s="1062"/>
      <c r="T38" s="1063" t="s">
        <v>353</v>
      </c>
      <c r="U38" s="1064" t="n">
        <v>0.06</v>
      </c>
      <c r="V38" s="1059"/>
      <c r="W38" s="1062"/>
      <c r="X38" s="1065" t="s">
        <v>354</v>
      </c>
      <c r="Y38" s="1065"/>
      <c r="Z38" s="1065"/>
    </row>
    <row r="39" customFormat="false" ht="28.5" hidden="false" customHeight="true" outlineLevel="0" collapsed="false">
      <c r="B39" s="1112" t="s">
        <v>355</v>
      </c>
      <c r="C39" s="1112"/>
      <c r="D39" s="1112" t="s">
        <v>356</v>
      </c>
      <c r="E39" s="1112" t="s">
        <v>357</v>
      </c>
      <c r="F39" s="1112" t="s">
        <v>358</v>
      </c>
      <c r="G39" s="1112" t="s">
        <v>168</v>
      </c>
      <c r="H39" s="1112" t="s">
        <v>359</v>
      </c>
      <c r="I39" s="1113" t="s">
        <v>360</v>
      </c>
      <c r="J39" s="1114" t="s">
        <v>361</v>
      </c>
      <c r="K39" s="1114" t="s">
        <v>362</v>
      </c>
      <c r="L39" s="1069" t="s">
        <v>363</v>
      </c>
      <c r="M39" s="1070" t="s">
        <v>364</v>
      </c>
      <c r="N39" s="1070"/>
      <c r="O39" s="1071" t="s">
        <v>365</v>
      </c>
      <c r="P39" s="1071" t="s">
        <v>366</v>
      </c>
      <c r="Q39" s="1071"/>
      <c r="R39" s="1072" t="s">
        <v>367</v>
      </c>
      <c r="S39" s="1072" t="s">
        <v>368</v>
      </c>
      <c r="T39" s="1073" t="s">
        <v>369</v>
      </c>
      <c r="U39" s="1074" t="s">
        <v>370</v>
      </c>
      <c r="V39" s="1075" t="s">
        <v>371</v>
      </c>
      <c r="W39" s="1072" t="s">
        <v>65</v>
      </c>
      <c r="X39" s="1072" t="s">
        <v>372</v>
      </c>
      <c r="Y39" s="1072" t="s">
        <v>373</v>
      </c>
      <c r="Z39" s="1072" t="s">
        <v>374</v>
      </c>
    </row>
    <row r="40" customFormat="false" ht="15" hidden="false" customHeight="false" outlineLevel="0" collapsed="false">
      <c r="B40" s="1076" t="s">
        <v>399</v>
      </c>
      <c r="C40" s="1076"/>
      <c r="D40" s="1076" t="n">
        <v>2124</v>
      </c>
      <c r="E40" s="1076"/>
      <c r="F40" s="1123"/>
      <c r="G40" s="1076"/>
      <c r="H40" s="1076"/>
      <c r="I40" s="1078"/>
      <c r="J40" s="1121"/>
      <c r="K40" s="1115" t="s">
        <v>400</v>
      </c>
      <c r="L40" s="1080"/>
      <c r="M40" s="1081" t="n">
        <v>100</v>
      </c>
      <c r="N40" s="1081"/>
      <c r="O40" s="1082" t="n">
        <v>0.7</v>
      </c>
      <c r="P40" s="1083" t="n">
        <v>0</v>
      </c>
      <c r="Q40" s="1083"/>
      <c r="R40" s="1084" t="n">
        <v>10</v>
      </c>
      <c r="S40" s="1084" t="n">
        <f aca="false">M40+P40+R40</f>
        <v>110</v>
      </c>
      <c r="T40" s="1085" t="n">
        <f aca="false">V40-S40</f>
        <v>48.8571428571429</v>
      </c>
      <c r="U40" s="1086" t="n">
        <f aca="false">M40*$U$2</f>
        <v>6</v>
      </c>
      <c r="V40" s="1087" t="n">
        <f aca="false">(M40/O40)+P40+R40+U40</f>
        <v>158.857142857143</v>
      </c>
      <c r="W40" s="1088" t="s">
        <v>131</v>
      </c>
      <c r="X40" s="1089" t="n">
        <v>0</v>
      </c>
      <c r="Y40" s="1089" t="n">
        <v>0</v>
      </c>
      <c r="Z40" s="1089" t="n">
        <v>0</v>
      </c>
    </row>
    <row r="41" customFormat="false" ht="15" hidden="false" customHeight="false" outlineLevel="0" collapsed="false">
      <c r="B41" s="1076"/>
      <c r="C41" s="1076"/>
      <c r="D41" s="1076"/>
      <c r="E41" s="1076"/>
      <c r="F41" s="1076"/>
      <c r="G41" s="1076"/>
      <c r="H41" s="1076"/>
      <c r="I41" s="1076"/>
      <c r="J41" s="1121"/>
      <c r="K41" s="1115" t="s">
        <v>400</v>
      </c>
      <c r="L41" s="1080"/>
      <c r="M41" s="1081"/>
      <c r="N41" s="1081"/>
      <c r="O41" s="1082"/>
      <c r="P41" s="1083"/>
      <c r="Q41" s="1083"/>
      <c r="R41" s="1084"/>
      <c r="S41" s="1084"/>
      <c r="T41" s="1085"/>
      <c r="U41" s="1086"/>
      <c r="V41" s="1087"/>
      <c r="W41" s="1088"/>
      <c r="X41" s="1089"/>
      <c r="Y41" s="1089"/>
      <c r="Z41" s="1089"/>
    </row>
    <row r="42" customFormat="false" ht="15" hidden="false" customHeight="false" outlineLevel="0" collapsed="false">
      <c r="B42" s="1076"/>
      <c r="C42" s="1076"/>
      <c r="D42" s="1076"/>
      <c r="E42" s="1076"/>
      <c r="F42" s="1076"/>
      <c r="G42" s="1076"/>
      <c r="H42" s="1076"/>
      <c r="I42" s="1076"/>
      <c r="J42" s="1121"/>
      <c r="K42" s="1115" t="s">
        <v>400</v>
      </c>
      <c r="L42" s="1080"/>
      <c r="M42" s="1081"/>
      <c r="N42" s="1081"/>
      <c r="O42" s="1082"/>
      <c r="P42" s="1083"/>
      <c r="Q42" s="1083"/>
      <c r="R42" s="1084"/>
      <c r="S42" s="1084"/>
      <c r="T42" s="1085"/>
      <c r="U42" s="1086"/>
      <c r="V42" s="1087"/>
      <c r="W42" s="1088"/>
      <c r="X42" s="1089"/>
      <c r="Y42" s="1089"/>
      <c r="Z42" s="1089"/>
    </row>
    <row r="43" customFormat="false" ht="15" hidden="false" customHeight="false" outlineLevel="0" collapsed="false">
      <c r="B43" s="1076"/>
      <c r="C43" s="1076"/>
      <c r="D43" s="1076"/>
      <c r="E43" s="1076"/>
      <c r="F43" s="1076"/>
      <c r="G43" s="1076"/>
      <c r="H43" s="1076"/>
      <c r="I43" s="1076"/>
      <c r="J43" s="1121"/>
      <c r="K43" s="1115" t="s">
        <v>400</v>
      </c>
      <c r="L43" s="1080"/>
      <c r="M43" s="1081"/>
      <c r="N43" s="1081"/>
      <c r="O43" s="1082"/>
      <c r="P43" s="1083"/>
      <c r="Q43" s="1083"/>
      <c r="R43" s="1084"/>
      <c r="S43" s="1084"/>
      <c r="T43" s="1085"/>
      <c r="U43" s="1086"/>
      <c r="V43" s="1087"/>
      <c r="W43" s="1088"/>
      <c r="X43" s="1089"/>
      <c r="Y43" s="1089"/>
      <c r="Z43" s="1089"/>
    </row>
    <row r="44" customFormat="false" ht="15" hidden="false" customHeight="false" outlineLevel="0" collapsed="false">
      <c r="B44" s="1076"/>
      <c r="C44" s="1076"/>
      <c r="D44" s="1076"/>
      <c r="E44" s="1076"/>
      <c r="F44" s="1076"/>
      <c r="G44" s="1076"/>
      <c r="H44" s="1076"/>
      <c r="I44" s="1076"/>
      <c r="J44" s="1121"/>
      <c r="K44" s="1115" t="s">
        <v>400</v>
      </c>
      <c r="L44" s="1080"/>
      <c r="M44" s="1081"/>
      <c r="N44" s="1081"/>
      <c r="O44" s="1082"/>
      <c r="P44" s="1083"/>
      <c r="Q44" s="1083"/>
      <c r="R44" s="1084"/>
      <c r="S44" s="1084"/>
      <c r="T44" s="1085"/>
      <c r="U44" s="1086"/>
      <c r="V44" s="1087"/>
      <c r="W44" s="1088"/>
      <c r="X44" s="1089"/>
      <c r="Y44" s="1089"/>
      <c r="Z44" s="1089"/>
    </row>
    <row r="45" customFormat="false" ht="15" hidden="false" customHeight="false" outlineLevel="0" collapsed="false">
      <c r="B45" s="1076"/>
      <c r="C45" s="1076"/>
      <c r="D45" s="1076"/>
      <c r="E45" s="1076"/>
      <c r="F45" s="1076"/>
      <c r="G45" s="1076"/>
      <c r="H45" s="1092"/>
      <c r="I45" s="1092"/>
      <c r="J45" s="1122"/>
      <c r="K45" s="1115" t="s">
        <v>400</v>
      </c>
      <c r="L45" s="1080"/>
      <c r="M45" s="1081"/>
      <c r="N45" s="1081"/>
      <c r="O45" s="1082"/>
      <c r="P45" s="1083"/>
      <c r="Q45" s="1083"/>
      <c r="R45" s="1084"/>
      <c r="S45" s="1084"/>
      <c r="T45" s="1085"/>
      <c r="U45" s="1086"/>
      <c r="V45" s="1087"/>
      <c r="W45" s="1088"/>
      <c r="X45" s="1089"/>
      <c r="Y45" s="1089"/>
      <c r="Z45" s="1089"/>
    </row>
    <row r="46" customFormat="false" ht="30" hidden="false" customHeight="true" outlineLevel="0" collapsed="false">
      <c r="B46" s="1094" t="s">
        <v>382</v>
      </c>
      <c r="C46" s="1094"/>
      <c r="D46" s="1094"/>
      <c r="E46" s="1094"/>
      <c r="F46" s="1094"/>
      <c r="G46" s="1094"/>
      <c r="H46" s="1095" t="n">
        <f aca="false">COUNTA(K40:K47)</f>
        <v>6</v>
      </c>
      <c r="I46" s="1095"/>
      <c r="J46" s="1095"/>
      <c r="K46" s="1096"/>
      <c r="L46" s="1097" t="s">
        <v>65</v>
      </c>
      <c r="M46" s="1098" t="s">
        <v>98</v>
      </c>
      <c r="N46" s="1098"/>
      <c r="O46" s="1098" t="s">
        <v>383</v>
      </c>
      <c r="P46" s="1098" t="s">
        <v>61</v>
      </c>
      <c r="Q46" s="1098"/>
      <c r="R46" s="1098" t="s">
        <v>384</v>
      </c>
      <c r="S46" s="1098" t="s">
        <v>385</v>
      </c>
      <c r="T46" s="1098" t="s">
        <v>194</v>
      </c>
      <c r="U46" s="1098" t="s">
        <v>386</v>
      </c>
      <c r="V46" s="1098" t="s">
        <v>387</v>
      </c>
      <c r="W46" s="1099" t="s">
        <v>388</v>
      </c>
      <c r="Y46" s="1098" t="s">
        <v>389</v>
      </c>
      <c r="Z46" s="1100" t="n">
        <f aca="false">Z47+Z48</f>
        <v>158.857142857143</v>
      </c>
    </row>
    <row r="47" customFormat="false" ht="15" hidden="false" customHeight="false" outlineLevel="0" collapsed="false">
      <c r="B47" s="1094"/>
      <c r="C47" s="1094"/>
      <c r="D47" s="1094"/>
      <c r="E47" s="1094"/>
      <c r="F47" s="1094"/>
      <c r="G47" s="1094"/>
      <c r="H47" s="1095"/>
      <c r="I47" s="1095"/>
      <c r="J47" s="1095"/>
      <c r="K47" s="1096"/>
      <c r="L47" s="1101" t="str">
        <f aca="false">W40</f>
        <v>Dólar</v>
      </c>
      <c r="M47" s="1102" t="n">
        <f aca="false">S40</f>
        <v>110</v>
      </c>
      <c r="N47" s="1102"/>
      <c r="O47" s="1103" t="n">
        <v>5.22</v>
      </c>
      <c r="P47" s="1104" t="n">
        <f aca="false">V40</f>
        <v>158.857142857143</v>
      </c>
      <c r="Q47" s="1104"/>
      <c r="R47" s="1105" t="n">
        <f aca="false">R40</f>
        <v>10</v>
      </c>
      <c r="S47" s="1105" t="n">
        <f aca="false">S40</f>
        <v>110</v>
      </c>
      <c r="T47" s="1105" t="n">
        <f aca="false">M47*H46</f>
        <v>660</v>
      </c>
      <c r="U47" s="1105" t="n">
        <f aca="false">U40*H46</f>
        <v>36</v>
      </c>
      <c r="V47" s="1105" t="n">
        <f aca="false">V40*H46</f>
        <v>953.142857142857</v>
      </c>
      <c r="W47" s="1105" t="n">
        <f aca="false">V47-T47</f>
        <v>293.142857142857</v>
      </c>
      <c r="Y47" s="148" t="s">
        <v>149</v>
      </c>
      <c r="Z47" s="1100" t="n">
        <f aca="false">M40/O40</f>
        <v>142.857142857143</v>
      </c>
    </row>
    <row r="48" customFormat="false" ht="15" hidden="false" customHeight="false" outlineLevel="0" collapsed="false">
      <c r="B48" s="1106" t="s">
        <v>390</v>
      </c>
      <c r="C48" s="1080"/>
      <c r="D48" s="1080"/>
      <c r="E48" s="1080"/>
      <c r="F48" s="1080"/>
      <c r="G48" s="1080"/>
      <c r="H48" s="1080"/>
      <c r="I48" s="1080"/>
      <c r="J48" s="1080"/>
      <c r="K48" s="1080"/>
      <c r="L48" s="1117" t="str">
        <f aca="false">IF(L47="Reais"," ","Reais")</f>
        <v>Reais</v>
      </c>
      <c r="M48" s="1118" t="n">
        <f aca="false">IF(L48="Reais",O47*S40," ")</f>
        <v>574.2</v>
      </c>
      <c r="N48" s="1118"/>
      <c r="O48" s="1103"/>
      <c r="P48" s="1119" t="n">
        <f aca="false">IF(L48="Reais",P47*O47," ")</f>
        <v>829.234285714286</v>
      </c>
      <c r="Q48" s="1119"/>
      <c r="R48" s="1120" t="n">
        <f aca="false">IF(L48="Reais",R47*O47, " ")</f>
        <v>52.2</v>
      </c>
      <c r="S48" s="1120" t="n">
        <f aca="false">IF(L48="Reais",S47*O47, " ")</f>
        <v>574.2</v>
      </c>
      <c r="T48" s="1120" t="n">
        <f aca="false">IF(L48="Reais",M48*H46, " ")</f>
        <v>3445.2</v>
      </c>
      <c r="U48" s="1120" t="n">
        <f aca="false">IF(L48="Reais",U47*H46," ")</f>
        <v>216</v>
      </c>
      <c r="V48" s="1120" t="n">
        <f aca="false">IF(L48="Reais",(V47*O47)," ")</f>
        <v>4975.40571428571</v>
      </c>
      <c r="W48" s="1120" t="n">
        <f aca="false">IF(L48="Reais",(V48-T48)," ")</f>
        <v>1530.20571428571</v>
      </c>
      <c r="Y48" s="148" t="s">
        <v>391</v>
      </c>
      <c r="Z48" s="1100" t="n">
        <f aca="false">P40+R40+U40</f>
        <v>16</v>
      </c>
    </row>
    <row r="50" customFormat="false" ht="21" hidden="false" customHeight="false" outlineLevel="0" collapsed="false">
      <c r="A50" s="1055" t="n">
        <v>5</v>
      </c>
      <c r="B50" s="1056" t="s">
        <v>351</v>
      </c>
      <c r="C50" s="1056"/>
      <c r="D50" s="1056"/>
      <c r="E50" s="1057"/>
      <c r="F50" s="1057"/>
      <c r="G50" s="1056" t="s">
        <v>352</v>
      </c>
      <c r="H50" s="1057"/>
      <c r="I50" s="1057"/>
      <c r="J50" s="1059"/>
      <c r="K50" s="1060"/>
      <c r="L50" s="1061"/>
      <c r="M50" s="1060"/>
      <c r="N50" s="1060"/>
      <c r="O50" s="1060"/>
      <c r="P50" s="1060"/>
      <c r="Q50" s="1060"/>
      <c r="R50" s="1060"/>
      <c r="S50" s="1062"/>
      <c r="T50" s="1124" t="s">
        <v>353</v>
      </c>
      <c r="U50" s="1125" t="n">
        <v>0.06</v>
      </c>
      <c r="V50" s="1059"/>
      <c r="W50" s="1062"/>
      <c r="X50" s="1126" t="s">
        <v>354</v>
      </c>
      <c r="Y50" s="1126"/>
      <c r="Z50" s="1126"/>
    </row>
    <row r="51" customFormat="false" ht="28.5" hidden="false" customHeight="true" outlineLevel="0" collapsed="false">
      <c r="B51" s="1112" t="s">
        <v>355</v>
      </c>
      <c r="C51" s="1112"/>
      <c r="D51" s="1112" t="s">
        <v>356</v>
      </c>
      <c r="E51" s="1112" t="s">
        <v>357</v>
      </c>
      <c r="F51" s="1112" t="s">
        <v>358</v>
      </c>
      <c r="G51" s="1112" t="s">
        <v>168</v>
      </c>
      <c r="H51" s="1112" t="s">
        <v>359</v>
      </c>
      <c r="I51" s="1113" t="s">
        <v>360</v>
      </c>
      <c r="J51" s="1114" t="s">
        <v>361</v>
      </c>
      <c r="K51" s="1114" t="s">
        <v>362</v>
      </c>
      <c r="L51" s="1069" t="s">
        <v>363</v>
      </c>
      <c r="M51" s="1070" t="s">
        <v>364</v>
      </c>
      <c r="N51" s="1070"/>
      <c r="O51" s="1071" t="s">
        <v>365</v>
      </c>
      <c r="P51" s="1071" t="s">
        <v>366</v>
      </c>
      <c r="Q51" s="1071"/>
      <c r="R51" s="1072" t="s">
        <v>367</v>
      </c>
      <c r="S51" s="1072" t="s">
        <v>368</v>
      </c>
      <c r="T51" s="1073" t="s">
        <v>369</v>
      </c>
      <c r="U51" s="1074" t="s">
        <v>370</v>
      </c>
      <c r="V51" s="1075" t="s">
        <v>371</v>
      </c>
      <c r="W51" s="1072" t="s">
        <v>65</v>
      </c>
      <c r="X51" s="1072" t="s">
        <v>372</v>
      </c>
      <c r="Y51" s="1072" t="s">
        <v>373</v>
      </c>
      <c r="Z51" s="1072" t="s">
        <v>374</v>
      </c>
    </row>
    <row r="52" customFormat="false" ht="15" hidden="false" customHeight="false" outlineLevel="0" collapsed="false">
      <c r="B52" s="1076" t="s">
        <v>399</v>
      </c>
      <c r="C52" s="1076"/>
      <c r="D52" s="1076" t="n">
        <v>2124</v>
      </c>
      <c r="E52" s="1076"/>
      <c r="F52" s="1123"/>
      <c r="G52" s="1076"/>
      <c r="H52" s="1076"/>
      <c r="I52" s="1078"/>
      <c r="J52" s="1121"/>
      <c r="K52" s="1115" t="s">
        <v>401</v>
      </c>
      <c r="L52" s="1080"/>
      <c r="M52" s="1081" t="n">
        <v>100</v>
      </c>
      <c r="N52" s="1081"/>
      <c r="O52" s="1082" t="n">
        <v>0.7</v>
      </c>
      <c r="P52" s="1083" t="n">
        <v>0</v>
      </c>
      <c r="Q52" s="1083"/>
      <c r="R52" s="1084" t="n">
        <v>10</v>
      </c>
      <c r="S52" s="1084" t="n">
        <f aca="false">M52+P52+R52</f>
        <v>110</v>
      </c>
      <c r="T52" s="1085" t="n">
        <f aca="false">V52-S52</f>
        <v>48.8571428571429</v>
      </c>
      <c r="U52" s="1086" t="n">
        <f aca="false">M52*$U$2</f>
        <v>6</v>
      </c>
      <c r="V52" s="1087" t="n">
        <f aca="false">(M52/O52)+P52+R52+U52</f>
        <v>158.857142857143</v>
      </c>
      <c r="W52" s="1088" t="s">
        <v>131</v>
      </c>
      <c r="X52" s="1089" t="n">
        <v>0</v>
      </c>
      <c r="Y52" s="1089" t="n">
        <v>0</v>
      </c>
      <c r="Z52" s="1089" t="n">
        <v>0</v>
      </c>
    </row>
    <row r="53" customFormat="false" ht="15" hidden="false" customHeight="false" outlineLevel="0" collapsed="false">
      <c r="B53" s="1076"/>
      <c r="C53" s="1076"/>
      <c r="D53" s="1076"/>
      <c r="E53" s="1076"/>
      <c r="F53" s="1076"/>
      <c r="G53" s="1076"/>
      <c r="H53" s="1076"/>
      <c r="I53" s="1076"/>
      <c r="J53" s="1121"/>
      <c r="K53" s="1115" t="s">
        <v>402</v>
      </c>
      <c r="L53" s="1080"/>
      <c r="M53" s="1081"/>
      <c r="N53" s="1081"/>
      <c r="O53" s="1082"/>
      <c r="P53" s="1083"/>
      <c r="Q53" s="1083"/>
      <c r="R53" s="1084"/>
      <c r="S53" s="1084"/>
      <c r="T53" s="1085"/>
      <c r="U53" s="1086"/>
      <c r="V53" s="1087"/>
      <c r="W53" s="1088"/>
      <c r="X53" s="1089"/>
      <c r="Y53" s="1089"/>
      <c r="Z53" s="1089"/>
    </row>
    <row r="54" customFormat="false" ht="15" hidden="false" customHeight="false" outlineLevel="0" collapsed="false">
      <c r="B54" s="1076"/>
      <c r="C54" s="1076"/>
      <c r="D54" s="1076"/>
      <c r="E54" s="1076"/>
      <c r="F54" s="1076"/>
      <c r="G54" s="1076"/>
      <c r="H54" s="1076"/>
      <c r="I54" s="1076"/>
      <c r="J54" s="1121"/>
      <c r="K54" s="1115" t="s">
        <v>403</v>
      </c>
      <c r="L54" s="1080"/>
      <c r="M54" s="1081"/>
      <c r="N54" s="1081"/>
      <c r="O54" s="1082"/>
      <c r="P54" s="1083"/>
      <c r="Q54" s="1083"/>
      <c r="R54" s="1084"/>
      <c r="S54" s="1084"/>
      <c r="T54" s="1085"/>
      <c r="U54" s="1086"/>
      <c r="V54" s="1087"/>
      <c r="W54" s="1088"/>
      <c r="X54" s="1089"/>
      <c r="Y54" s="1089"/>
      <c r="Z54" s="1089"/>
    </row>
    <row r="55" customFormat="false" ht="15" hidden="false" customHeight="false" outlineLevel="0" collapsed="false">
      <c r="B55" s="1076"/>
      <c r="C55" s="1076"/>
      <c r="D55" s="1076"/>
      <c r="E55" s="1076"/>
      <c r="F55" s="1076"/>
      <c r="G55" s="1076"/>
      <c r="H55" s="1076"/>
      <c r="I55" s="1076"/>
      <c r="J55" s="1121"/>
      <c r="K55" s="1115" t="s">
        <v>404</v>
      </c>
      <c r="L55" s="1080"/>
      <c r="M55" s="1081"/>
      <c r="N55" s="1081"/>
      <c r="O55" s="1082"/>
      <c r="P55" s="1083"/>
      <c r="Q55" s="1083"/>
      <c r="R55" s="1084"/>
      <c r="S55" s="1084"/>
      <c r="T55" s="1085"/>
      <c r="U55" s="1086"/>
      <c r="V55" s="1087"/>
      <c r="W55" s="1088"/>
      <c r="X55" s="1089"/>
      <c r="Y55" s="1089"/>
      <c r="Z55" s="1089"/>
    </row>
    <row r="56" customFormat="false" ht="15" hidden="false" customHeight="false" outlineLevel="0" collapsed="false">
      <c r="B56" s="1076"/>
      <c r="C56" s="1076"/>
      <c r="D56" s="1076"/>
      <c r="E56" s="1076"/>
      <c r="F56" s="1076"/>
      <c r="G56" s="1076"/>
      <c r="H56" s="1076"/>
      <c r="I56" s="1076"/>
      <c r="J56" s="1121"/>
      <c r="K56" s="1115" t="s">
        <v>405</v>
      </c>
      <c r="L56" s="1080"/>
      <c r="M56" s="1081"/>
      <c r="N56" s="1081"/>
      <c r="O56" s="1082"/>
      <c r="P56" s="1083"/>
      <c r="Q56" s="1083"/>
      <c r="R56" s="1084"/>
      <c r="S56" s="1084"/>
      <c r="T56" s="1085"/>
      <c r="U56" s="1086"/>
      <c r="V56" s="1087"/>
      <c r="W56" s="1088"/>
      <c r="X56" s="1089"/>
      <c r="Y56" s="1089"/>
      <c r="Z56" s="1089"/>
    </row>
    <row r="57" customFormat="false" ht="15" hidden="false" customHeight="false" outlineLevel="0" collapsed="false">
      <c r="B57" s="1076"/>
      <c r="C57" s="1076"/>
      <c r="D57" s="1076"/>
      <c r="E57" s="1076"/>
      <c r="F57" s="1076"/>
      <c r="G57" s="1076"/>
      <c r="H57" s="1092"/>
      <c r="I57" s="1092"/>
      <c r="J57" s="1122"/>
      <c r="K57" s="1115" t="s">
        <v>406</v>
      </c>
      <c r="L57" s="1080"/>
      <c r="M57" s="1081"/>
      <c r="N57" s="1081"/>
      <c r="O57" s="1082"/>
      <c r="P57" s="1083"/>
      <c r="Q57" s="1083"/>
      <c r="R57" s="1084"/>
      <c r="S57" s="1084"/>
      <c r="T57" s="1085"/>
      <c r="U57" s="1086"/>
      <c r="V57" s="1087"/>
      <c r="W57" s="1088"/>
      <c r="X57" s="1089"/>
      <c r="Y57" s="1089"/>
      <c r="Z57" s="1089"/>
    </row>
    <row r="58" customFormat="false" ht="31.5" hidden="false" customHeight="true" outlineLevel="0" collapsed="false">
      <c r="B58" s="1094" t="s">
        <v>382</v>
      </c>
      <c r="C58" s="1094"/>
      <c r="D58" s="1094"/>
      <c r="E58" s="1094"/>
      <c r="F58" s="1094"/>
      <c r="G58" s="1094"/>
      <c r="H58" s="1095" t="n">
        <f aca="false">COUNTA(K52:K59)</f>
        <v>6</v>
      </c>
      <c r="I58" s="1095"/>
      <c r="J58" s="1095"/>
      <c r="K58" s="1096"/>
      <c r="L58" s="1097" t="s">
        <v>65</v>
      </c>
      <c r="M58" s="1098" t="s">
        <v>98</v>
      </c>
      <c r="N58" s="1098"/>
      <c r="O58" s="1098" t="s">
        <v>383</v>
      </c>
      <c r="P58" s="1098" t="s">
        <v>61</v>
      </c>
      <c r="Q58" s="1098"/>
      <c r="R58" s="1098" t="s">
        <v>384</v>
      </c>
      <c r="S58" s="1098" t="s">
        <v>385</v>
      </c>
      <c r="T58" s="1098" t="s">
        <v>194</v>
      </c>
      <c r="U58" s="1098" t="s">
        <v>386</v>
      </c>
      <c r="V58" s="1098" t="s">
        <v>387</v>
      </c>
      <c r="W58" s="1099" t="s">
        <v>388</v>
      </c>
      <c r="Y58" s="1098" t="s">
        <v>389</v>
      </c>
      <c r="Z58" s="1100" t="n">
        <f aca="false">Z59+Z60</f>
        <v>158.857142857143</v>
      </c>
    </row>
    <row r="59" customFormat="false" ht="15" hidden="false" customHeight="false" outlineLevel="0" collapsed="false">
      <c r="B59" s="1094"/>
      <c r="C59" s="1094"/>
      <c r="D59" s="1094"/>
      <c r="E59" s="1094"/>
      <c r="F59" s="1094"/>
      <c r="G59" s="1094"/>
      <c r="H59" s="1095"/>
      <c r="I59" s="1095"/>
      <c r="J59" s="1095"/>
      <c r="K59" s="1096"/>
      <c r="L59" s="1101" t="str">
        <f aca="false">W52</f>
        <v>Dólar</v>
      </c>
      <c r="M59" s="1102" t="n">
        <f aca="false">S52</f>
        <v>110</v>
      </c>
      <c r="N59" s="1102"/>
      <c r="O59" s="1103" t="n">
        <v>5.22</v>
      </c>
      <c r="P59" s="1104" t="n">
        <f aca="false">V52</f>
        <v>158.857142857143</v>
      </c>
      <c r="Q59" s="1104"/>
      <c r="R59" s="1105" t="n">
        <f aca="false">R52</f>
        <v>10</v>
      </c>
      <c r="S59" s="1105" t="n">
        <f aca="false">S52</f>
        <v>110</v>
      </c>
      <c r="T59" s="1105" t="n">
        <f aca="false">M59*H58</f>
        <v>660</v>
      </c>
      <c r="U59" s="1105" t="n">
        <f aca="false">U52*H58</f>
        <v>36</v>
      </c>
      <c r="V59" s="1105" t="n">
        <f aca="false">V52*H58</f>
        <v>953.142857142857</v>
      </c>
      <c r="W59" s="1105" t="n">
        <f aca="false">V59-T59</f>
        <v>293.142857142857</v>
      </c>
      <c r="Y59" s="148" t="s">
        <v>149</v>
      </c>
      <c r="Z59" s="1100" t="n">
        <f aca="false">M52/O52</f>
        <v>142.857142857143</v>
      </c>
    </row>
    <row r="60" customFormat="false" ht="15" hidden="false" customHeight="false" outlineLevel="0" collapsed="false">
      <c r="B60" s="1106" t="s">
        <v>390</v>
      </c>
      <c r="C60" s="1080"/>
      <c r="D60" s="1080"/>
      <c r="E60" s="1080"/>
      <c r="F60" s="1080"/>
      <c r="G60" s="1080"/>
      <c r="H60" s="1080"/>
      <c r="I60" s="1080"/>
      <c r="J60" s="1080"/>
      <c r="K60" s="1080"/>
      <c r="L60" s="1117" t="str">
        <f aca="false">IF(L59="Reais"," ","Reais")</f>
        <v>Reais</v>
      </c>
      <c r="M60" s="1118" t="n">
        <f aca="false">IF(L60="Reais",O59*S52," ")</f>
        <v>574.2</v>
      </c>
      <c r="N60" s="1118"/>
      <c r="O60" s="1103"/>
      <c r="P60" s="1119" t="n">
        <f aca="false">IF(L60="Reais",P59*O59," ")</f>
        <v>829.234285714286</v>
      </c>
      <c r="Q60" s="1119"/>
      <c r="R60" s="1120" t="n">
        <f aca="false">IF(L60="Reais",R59*O59, " ")</f>
        <v>52.2</v>
      </c>
      <c r="S60" s="1120" t="n">
        <f aca="false">IF(L60="Reais",S59*O59, " ")</f>
        <v>574.2</v>
      </c>
      <c r="T60" s="1120" t="n">
        <f aca="false">IF(L60="Reais",M60*H58, " ")</f>
        <v>3445.2</v>
      </c>
      <c r="U60" s="1120" t="n">
        <f aca="false">IF(L60="Reais",U59*H58," ")</f>
        <v>216</v>
      </c>
      <c r="V60" s="1120" t="n">
        <f aca="false">IF(L60="Reais",(V59*O59)," ")</f>
        <v>4975.40571428571</v>
      </c>
      <c r="W60" s="1120" t="n">
        <f aca="false">IF(L60="Reais",(V60-T60)," ")</f>
        <v>1530.20571428571</v>
      </c>
      <c r="Y60" s="148" t="s">
        <v>391</v>
      </c>
      <c r="Z60" s="1100" t="n">
        <f aca="false">P52+R52+U52</f>
        <v>16</v>
      </c>
    </row>
  </sheetData>
  <mergeCells count="177">
    <mergeCell ref="A1:U1"/>
    <mergeCell ref="V1:Z1"/>
    <mergeCell ref="B2:D2"/>
    <mergeCell ref="E2:F2"/>
    <mergeCell ref="H2:I2"/>
    <mergeCell ref="X2:Z2"/>
    <mergeCell ref="B3:C3"/>
    <mergeCell ref="M3:N3"/>
    <mergeCell ref="P3:Q3"/>
    <mergeCell ref="B4:C4"/>
    <mergeCell ref="M4:N9"/>
    <mergeCell ref="O4:O9"/>
    <mergeCell ref="P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B5:C5"/>
    <mergeCell ref="B6:C6"/>
    <mergeCell ref="B7:C7"/>
    <mergeCell ref="B8:C8"/>
    <mergeCell ref="B9:C9"/>
    <mergeCell ref="B10:G11"/>
    <mergeCell ref="H10:J11"/>
    <mergeCell ref="M10:N10"/>
    <mergeCell ref="P10:Q10"/>
    <mergeCell ref="M11:N11"/>
    <mergeCell ref="O11:O12"/>
    <mergeCell ref="P11:Q11"/>
    <mergeCell ref="C12:K13"/>
    <mergeCell ref="M12:N12"/>
    <mergeCell ref="P12:Q12"/>
    <mergeCell ref="B14:D14"/>
    <mergeCell ref="E14:F14"/>
    <mergeCell ref="H14:I14"/>
    <mergeCell ref="X14:Z14"/>
    <mergeCell ref="B15:C15"/>
    <mergeCell ref="M15:N15"/>
    <mergeCell ref="P15:Q15"/>
    <mergeCell ref="B16:C16"/>
    <mergeCell ref="M16:N21"/>
    <mergeCell ref="O16:O21"/>
    <mergeCell ref="P16:Q21"/>
    <mergeCell ref="R16:R21"/>
    <mergeCell ref="S16:S21"/>
    <mergeCell ref="T16:T21"/>
    <mergeCell ref="U16:U21"/>
    <mergeCell ref="V16:V21"/>
    <mergeCell ref="W16:W21"/>
    <mergeCell ref="X16:X21"/>
    <mergeCell ref="Y16:Y21"/>
    <mergeCell ref="Z16:Z21"/>
    <mergeCell ref="B17:C17"/>
    <mergeCell ref="B18:C18"/>
    <mergeCell ref="B19:C19"/>
    <mergeCell ref="B20:C20"/>
    <mergeCell ref="B21:C21"/>
    <mergeCell ref="B22:G23"/>
    <mergeCell ref="H22:J23"/>
    <mergeCell ref="M22:N22"/>
    <mergeCell ref="P22:Q22"/>
    <mergeCell ref="M23:N23"/>
    <mergeCell ref="O23:O24"/>
    <mergeCell ref="P23:Q23"/>
    <mergeCell ref="C24:K24"/>
    <mergeCell ref="M24:N24"/>
    <mergeCell ref="P24:Q24"/>
    <mergeCell ref="B26:D26"/>
    <mergeCell ref="E26:F26"/>
    <mergeCell ref="H26:I26"/>
    <mergeCell ref="X26:Z26"/>
    <mergeCell ref="B27:C27"/>
    <mergeCell ref="M27:N27"/>
    <mergeCell ref="P27:Q27"/>
    <mergeCell ref="B28:C28"/>
    <mergeCell ref="M28:N33"/>
    <mergeCell ref="O28:O33"/>
    <mergeCell ref="P28:Q33"/>
    <mergeCell ref="R28:R33"/>
    <mergeCell ref="S28:S33"/>
    <mergeCell ref="T28:T33"/>
    <mergeCell ref="U28:U33"/>
    <mergeCell ref="V28:V33"/>
    <mergeCell ref="W28:W33"/>
    <mergeCell ref="X28:X33"/>
    <mergeCell ref="Y28:Y33"/>
    <mergeCell ref="Z28:Z33"/>
    <mergeCell ref="B29:C29"/>
    <mergeCell ref="B30:C30"/>
    <mergeCell ref="B31:C31"/>
    <mergeCell ref="B32:C32"/>
    <mergeCell ref="B33:C33"/>
    <mergeCell ref="B34:G35"/>
    <mergeCell ref="H34:J35"/>
    <mergeCell ref="M34:N34"/>
    <mergeCell ref="P34:Q34"/>
    <mergeCell ref="M35:N35"/>
    <mergeCell ref="O35:O36"/>
    <mergeCell ref="P35:Q35"/>
    <mergeCell ref="C36:K36"/>
    <mergeCell ref="M36:N36"/>
    <mergeCell ref="P36:Q36"/>
    <mergeCell ref="B38:D38"/>
    <mergeCell ref="E38:F38"/>
    <mergeCell ref="H38:I38"/>
    <mergeCell ref="X38:Z38"/>
    <mergeCell ref="B39:C39"/>
    <mergeCell ref="M39:N39"/>
    <mergeCell ref="P39:Q39"/>
    <mergeCell ref="B40:C40"/>
    <mergeCell ref="M40:N45"/>
    <mergeCell ref="O40:O45"/>
    <mergeCell ref="P40:Q45"/>
    <mergeCell ref="R40:R45"/>
    <mergeCell ref="S40:S45"/>
    <mergeCell ref="T40:T45"/>
    <mergeCell ref="U40:U45"/>
    <mergeCell ref="V40:V45"/>
    <mergeCell ref="W40:W45"/>
    <mergeCell ref="X40:X45"/>
    <mergeCell ref="Y40:Y45"/>
    <mergeCell ref="Z40:Z45"/>
    <mergeCell ref="B41:C41"/>
    <mergeCell ref="B42:C42"/>
    <mergeCell ref="B43:C43"/>
    <mergeCell ref="B44:C44"/>
    <mergeCell ref="B45:C45"/>
    <mergeCell ref="B46:G47"/>
    <mergeCell ref="H46:J47"/>
    <mergeCell ref="M46:N46"/>
    <mergeCell ref="P46:Q46"/>
    <mergeCell ref="M47:N47"/>
    <mergeCell ref="O47:O48"/>
    <mergeCell ref="P47:Q47"/>
    <mergeCell ref="C48:K48"/>
    <mergeCell ref="M48:N48"/>
    <mergeCell ref="P48:Q48"/>
    <mergeCell ref="B50:D50"/>
    <mergeCell ref="E50:F50"/>
    <mergeCell ref="H50:I50"/>
    <mergeCell ref="X50:Z50"/>
    <mergeCell ref="B51:C51"/>
    <mergeCell ref="M51:N51"/>
    <mergeCell ref="P51:Q51"/>
    <mergeCell ref="B52:C52"/>
    <mergeCell ref="M52:N57"/>
    <mergeCell ref="O52:O57"/>
    <mergeCell ref="P52:Q57"/>
    <mergeCell ref="R52:R57"/>
    <mergeCell ref="S52:S57"/>
    <mergeCell ref="T52:T57"/>
    <mergeCell ref="U52:U57"/>
    <mergeCell ref="V52:V57"/>
    <mergeCell ref="W52:W57"/>
    <mergeCell ref="X52:X57"/>
    <mergeCell ref="Y52:Y57"/>
    <mergeCell ref="Z52:Z57"/>
    <mergeCell ref="B53:C53"/>
    <mergeCell ref="B54:C54"/>
    <mergeCell ref="B55:C55"/>
    <mergeCell ref="B56:C56"/>
    <mergeCell ref="B57:C57"/>
    <mergeCell ref="B58:G59"/>
    <mergeCell ref="H58:J59"/>
    <mergeCell ref="M58:N58"/>
    <mergeCell ref="P58:Q58"/>
    <mergeCell ref="M59:N59"/>
    <mergeCell ref="O59:O60"/>
    <mergeCell ref="P59:Q59"/>
    <mergeCell ref="C60:K60"/>
    <mergeCell ref="M60:N60"/>
    <mergeCell ref="P60:Q60"/>
  </mergeCells>
  <conditionalFormatting sqref="K9">
    <cfRule type="colorScale" priority="2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false" showInputMessage="false" sqref="U2 U14 U26 U38 U50" type="list">
      <formula1>DADOS!$E$2:$E$27</formula1>
      <formula2>0</formula2>
    </dataValidation>
    <dataValidation allowBlank="true" errorStyle="stop" operator="between" showDropDown="false" showErrorMessage="true" showInputMessage="true" sqref="W4:W9 W16:W21 W28:W33 W40:W45 W52:W57" type="list">
      <formula1>DADOS!$BG$3:$BG$13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true"/>
  </sheetPr>
  <dimension ref="B1:P50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R37" activeCellId="0" sqref="R37"/>
    </sheetView>
  </sheetViews>
  <sheetFormatPr defaultColWidth="8.6171875" defaultRowHeight="15" zeroHeight="false" outlineLevelRow="0" outlineLevelCol="0"/>
  <cols>
    <col collapsed="false" customWidth="true" hidden="false" outlineLevel="0" max="2" min="2" style="41" width="2.2"/>
    <col collapsed="false" customWidth="true" hidden="false" outlineLevel="0" max="5" min="3" style="41" width="4.1"/>
    <col collapsed="false" customWidth="true" hidden="false" outlineLevel="0" max="6" min="6" style="41" width="6.7"/>
    <col collapsed="false" customWidth="true" hidden="false" outlineLevel="0" max="8" min="7" style="41" width="3.7"/>
    <col collapsed="false" customWidth="true" hidden="false" outlineLevel="0" max="10" min="9" style="41" width="4.9"/>
    <col collapsed="false" customWidth="true" hidden="false" outlineLevel="0" max="11" min="11" style="41" width="4.1"/>
    <col collapsed="false" customWidth="true" hidden="false" outlineLevel="0" max="12" min="12" style="41" width="9"/>
    <col collapsed="false" customWidth="true" hidden="false" outlineLevel="0" max="13" min="13" style="41" width="6.9"/>
    <col collapsed="false" customWidth="true" hidden="false" outlineLevel="0" max="14" min="14" style="41" width="7.7"/>
    <col collapsed="false" customWidth="true" hidden="false" outlineLevel="0" max="15" min="15" style="41" width="10.7"/>
    <col collapsed="false" customWidth="true" hidden="false" outlineLevel="0" max="16" min="16" style="41" width="19.6"/>
    <col collapsed="false" customWidth="true" hidden="false" outlineLevel="0" max="17" min="17" style="41" width="16.7"/>
  </cols>
  <sheetData>
    <row r="1" customFormat="false" ht="15" hidden="false" customHeight="false" outlineLevel="0" collapsed="false">
      <c r="B1" s="3"/>
      <c r="C1" s="1127"/>
      <c r="D1" s="1127"/>
      <c r="E1" s="1128" t="s">
        <v>407</v>
      </c>
      <c r="F1" s="1128"/>
      <c r="G1" s="1128"/>
      <c r="H1" s="1128"/>
      <c r="I1" s="1128"/>
      <c r="J1" s="1128"/>
      <c r="K1" s="1128"/>
      <c r="L1" s="1128"/>
      <c r="M1" s="1128"/>
      <c r="N1" s="1128"/>
      <c r="O1" s="1128"/>
      <c r="P1" s="3"/>
    </row>
    <row r="2" customFormat="false" ht="15" hidden="false" customHeight="false" outlineLevel="0" collapsed="false">
      <c r="B2" s="3"/>
      <c r="C2" s="1127"/>
      <c r="D2" s="1127"/>
      <c r="E2" s="1128"/>
      <c r="F2" s="1128"/>
      <c r="G2" s="1128"/>
      <c r="H2" s="1128"/>
      <c r="I2" s="1128"/>
      <c r="J2" s="1128"/>
      <c r="K2" s="1128"/>
      <c r="L2" s="1128"/>
      <c r="M2" s="1128"/>
      <c r="N2" s="1128"/>
      <c r="O2" s="1128"/>
    </row>
    <row r="3" customFormat="false" ht="15" hidden="false" customHeight="false" outlineLevel="0" collapsed="false">
      <c r="B3" s="3"/>
      <c r="C3" s="1127"/>
      <c r="D3" s="1127"/>
      <c r="E3" s="1128"/>
      <c r="F3" s="1128"/>
      <c r="G3" s="1128"/>
      <c r="H3" s="1128"/>
      <c r="I3" s="1128"/>
      <c r="J3" s="1128"/>
      <c r="K3" s="1128"/>
      <c r="L3" s="1128"/>
      <c r="M3" s="1128"/>
      <c r="N3" s="1128"/>
      <c r="O3" s="1128"/>
    </row>
    <row r="4" customFormat="false" ht="15" hidden="false" customHeight="false" outlineLevel="0" collapsed="false">
      <c r="B4" s="3"/>
      <c r="C4" s="765"/>
      <c r="D4" s="765"/>
      <c r="E4" s="1129"/>
      <c r="F4" s="1129"/>
      <c r="G4" s="1129"/>
      <c r="H4" s="1129"/>
      <c r="I4" s="1129"/>
      <c r="J4" s="1129"/>
      <c r="K4" s="1129"/>
      <c r="L4" s="1129"/>
      <c r="M4" s="1129"/>
      <c r="N4" s="1129"/>
      <c r="O4" s="1130"/>
    </row>
    <row r="5" customFormat="false" ht="15" hidden="false" customHeight="false" outlineLevel="0" collapsed="false">
      <c r="B5" s="3"/>
      <c r="C5" s="765"/>
      <c r="D5" s="765"/>
      <c r="E5" s="1129"/>
      <c r="F5" s="1129"/>
      <c r="G5" s="1129"/>
      <c r="H5" s="1129"/>
      <c r="I5" s="1129"/>
      <c r="J5" s="1129"/>
      <c r="K5" s="1129"/>
      <c r="L5" s="1129"/>
      <c r="M5" s="1129"/>
      <c r="N5" s="1129"/>
      <c r="O5" s="1130"/>
    </row>
    <row r="6" customFormat="false" ht="24" hidden="false" customHeight="false" outlineLevel="0" collapsed="false">
      <c r="B6" s="3"/>
      <c r="C6" s="1131" t="s">
        <v>355</v>
      </c>
      <c r="D6" s="1131" t="s">
        <v>356</v>
      </c>
      <c r="E6" s="1132" t="s">
        <v>408</v>
      </c>
      <c r="F6" s="1131" t="s">
        <v>358</v>
      </c>
      <c r="G6" s="1131" t="s">
        <v>168</v>
      </c>
      <c r="H6" s="1131" t="s">
        <v>359</v>
      </c>
      <c r="I6" s="1131" t="s">
        <v>360</v>
      </c>
      <c r="J6" s="1131" t="s">
        <v>409</v>
      </c>
      <c r="K6" s="1131" t="s">
        <v>410</v>
      </c>
      <c r="L6" s="1133" t="s">
        <v>411</v>
      </c>
      <c r="M6" s="1131" t="s">
        <v>277</v>
      </c>
      <c r="N6" s="1133" t="s">
        <v>412</v>
      </c>
      <c r="O6" s="1131" t="s">
        <v>307</v>
      </c>
      <c r="P6" s="1134" t="s">
        <v>362</v>
      </c>
    </row>
    <row r="7" customFormat="false" ht="15" hidden="false" customHeight="false" outlineLevel="0" collapsed="false">
      <c r="B7" s="3"/>
      <c r="C7" s="1135" t="str">
        <f aca="false">IF(ISBLANK(Aéreo!B4),"",(Aéreo!B4))</f>
        <v>AF</v>
      </c>
      <c r="D7" s="1136" t="n">
        <f aca="false">IF(ISBLANK(Aéreo!D4),"",(Aéreo!D4))</f>
        <v>2124</v>
      </c>
      <c r="E7" s="1135" t="str">
        <f aca="false">IF(ISBLANK(Aéreo!E4),"",(Aéreo!E4))</f>
        <v>Y</v>
      </c>
      <c r="F7" s="1135" t="n">
        <f aca="false">IF(ISBLANK(Aéreo!F4),"",(Aéreo!F4))</f>
        <v>44661</v>
      </c>
      <c r="G7" s="1135" t="str">
        <f aca="false">IF(ISBLANK(Aéreo!G4),"",(Aéreo!G4))</f>
        <v>Gru</v>
      </c>
      <c r="H7" s="1135" t="str">
        <f aca="false">IF(ISBLANK(Aéreo!H4),"",(Aéreo!H4))</f>
        <v>Par</v>
      </c>
      <c r="I7" s="1137" t="n">
        <f aca="false">IF(ISBLANK(Aéreo!I4),"",(Aéreo!I4))</f>
        <v>0.979166666666667</v>
      </c>
      <c r="J7" s="1137" t="n">
        <f aca="false">IF(ISBLANK(Aéreo!J4),"",(Aéreo!J4))</f>
        <v>0.40625</v>
      </c>
      <c r="K7" s="1138" t="n">
        <f aca="false">IF(ISBLANK(Aéreo!H10),"",(Aéreo!H10))</f>
        <v>3</v>
      </c>
      <c r="L7" s="1139" t="n">
        <f aca="false">IF(ISBLANK(Aéreo!Z11),"",(Aéreo!Z11))</f>
        <v>1714.28571428571</v>
      </c>
      <c r="M7" s="1139" t="n">
        <f aca="false">IF(ISBLANK(Aéreo!Z12),"",(Aéreo!Z12))</f>
        <v>182</v>
      </c>
      <c r="N7" s="1140" t="n">
        <f aca="false">L7+M7</f>
        <v>1896.28571428571</v>
      </c>
      <c r="O7" s="1141" t="n">
        <f aca="false">N7*K7</f>
        <v>5688.85714285714</v>
      </c>
      <c r="P7" s="1142" t="str">
        <f aca="false">IFERROR(IF(Aéreo!K4=" "," ",Aéreo!K4),"")</f>
        <v>Douglas Presto</v>
      </c>
    </row>
    <row r="8" customFormat="false" ht="15" hidden="false" customHeight="false" outlineLevel="0" collapsed="false">
      <c r="B8" s="3"/>
      <c r="C8" s="1135" t="str">
        <f aca="false">IF(ISBLANK(Aéreo!B5),"",(Aéreo!B5))</f>
        <v/>
      </c>
      <c r="D8" s="1136" t="str">
        <f aca="false">IF(ISBLANK(Aéreo!D5),"",(Aéreo!D5))</f>
        <v/>
      </c>
      <c r="E8" s="1135" t="str">
        <f aca="false">IF(ISBLANK(Aéreo!E5),"",(Aéreo!E5))</f>
        <v/>
      </c>
      <c r="F8" s="1135" t="str">
        <f aca="false">IF(ISBLANK(Aéreo!F5),"",(Aéreo!F5))</f>
        <v/>
      </c>
      <c r="G8" s="1135" t="str">
        <f aca="false">IF(ISBLANK(Aéreo!G5),"",(Aéreo!G5))</f>
        <v/>
      </c>
      <c r="H8" s="1135" t="str">
        <f aca="false">IF(ISBLANK(Aéreo!H5),"",(Aéreo!H5))</f>
        <v>Par</v>
      </c>
      <c r="I8" s="1137" t="str">
        <f aca="false">IF(ISBLANK(Aéreo!I5),"",(Aéreo!I5))</f>
        <v/>
      </c>
      <c r="J8" s="1137" t="str">
        <f aca="false">IF(ISBLANK(Aéreo!J5),"",(Aéreo!J5))</f>
        <v/>
      </c>
      <c r="K8" s="1138"/>
      <c r="L8" s="1139"/>
      <c r="M8" s="1139"/>
      <c r="N8" s="1140"/>
      <c r="O8" s="1141"/>
      <c r="P8" s="1142" t="str">
        <f aca="false">Aéreo!K5</f>
        <v>Adir Malagueta</v>
      </c>
    </row>
    <row r="9" customFormat="false" ht="15" hidden="false" customHeight="false" outlineLevel="0" collapsed="false">
      <c r="B9" s="3"/>
      <c r="C9" s="1135" t="str">
        <f aca="false">IF(ISBLANK(Aéreo!B6),"",(Aéreo!B6))</f>
        <v/>
      </c>
      <c r="D9" s="1136" t="str">
        <f aca="false">IF(ISBLANK(Aéreo!D6),"",(Aéreo!D6))</f>
        <v/>
      </c>
      <c r="E9" s="1135" t="str">
        <f aca="false">IF(ISBLANK(Aéreo!E6),"",(Aéreo!E6))</f>
        <v/>
      </c>
      <c r="F9" s="1135" t="str">
        <f aca="false">IF(ISBLANK(Aéreo!F6),"",(Aéreo!F6))</f>
        <v/>
      </c>
      <c r="G9" s="1135" t="str">
        <f aca="false">IF(ISBLANK(Aéreo!G6),"",(Aéreo!G6))</f>
        <v/>
      </c>
      <c r="H9" s="1135" t="str">
        <f aca="false">IF(ISBLANK(Aéreo!H6),"",(Aéreo!H6))</f>
        <v>Par</v>
      </c>
      <c r="I9" s="1137" t="str">
        <f aca="false">IF(ISBLANK(Aéreo!I6),"",(Aéreo!I6))</f>
        <v/>
      </c>
      <c r="J9" s="1137" t="str">
        <f aca="false">IF(ISBLANK(Aéreo!J6),"",(Aéreo!J6))</f>
        <v/>
      </c>
      <c r="K9" s="1138"/>
      <c r="L9" s="1139"/>
      <c r="M9" s="1139"/>
      <c r="N9" s="1140"/>
      <c r="O9" s="1141"/>
      <c r="P9" s="1142" t="str">
        <f aca="false">Aéreo!K6</f>
        <v>Thiago Bouça</v>
      </c>
    </row>
    <row r="10" customFormat="false" ht="15" hidden="false" customHeight="false" outlineLevel="0" collapsed="false">
      <c r="B10" s="3"/>
      <c r="C10" s="1135" t="str">
        <f aca="false">IF(ISBLANK(Aéreo!B7),"",(Aéreo!B7))</f>
        <v/>
      </c>
      <c r="D10" s="1136" t="str">
        <f aca="false">IF(ISBLANK(Aéreo!D7),"",(Aéreo!D7))</f>
        <v/>
      </c>
      <c r="E10" s="1135" t="str">
        <f aca="false">IF(ISBLANK(Aéreo!E7),"",(Aéreo!E7))</f>
        <v/>
      </c>
      <c r="F10" s="1135" t="str">
        <f aca="false">IF(ISBLANK(Aéreo!F7),"",(Aéreo!F7))</f>
        <v/>
      </c>
      <c r="G10" s="1135" t="str">
        <f aca="false">IF(ISBLANK(Aéreo!G7),"",(Aéreo!G7))</f>
        <v/>
      </c>
      <c r="H10" s="1135" t="str">
        <f aca="false">IF(ISBLANK(Aéreo!H7),"",(Aéreo!H7))</f>
        <v>Par</v>
      </c>
      <c r="I10" s="1137" t="str">
        <f aca="false">IF(ISBLANK(Aéreo!I7),"",(Aéreo!I7))</f>
        <v/>
      </c>
      <c r="J10" s="1137" t="str">
        <f aca="false">IF(ISBLANK(Aéreo!J7),"",(Aéreo!J7))</f>
        <v/>
      </c>
      <c r="K10" s="1138"/>
      <c r="L10" s="1139"/>
      <c r="M10" s="1139"/>
      <c r="N10" s="1140"/>
      <c r="O10" s="1141"/>
      <c r="P10" s="1142" t="n">
        <f aca="false">Aéreo!K7</f>
        <v>0</v>
      </c>
    </row>
    <row r="11" customFormat="false" ht="15" hidden="false" customHeight="false" outlineLevel="0" collapsed="false">
      <c r="B11" s="3"/>
      <c r="C11" s="1135" t="str">
        <f aca="false">IF(ISBLANK(Aéreo!B8),"",(Aéreo!B8))</f>
        <v/>
      </c>
      <c r="D11" s="1136" t="str">
        <f aca="false">IF(ISBLANK(Aéreo!D8),"",(Aéreo!D8))</f>
        <v/>
      </c>
      <c r="E11" s="1135" t="str">
        <f aca="false">IF(ISBLANK(Aéreo!E8),"",(Aéreo!E8))</f>
        <v/>
      </c>
      <c r="F11" s="1135" t="str">
        <f aca="false">IF(ISBLANK(Aéreo!F8),"",(Aéreo!F8))</f>
        <v/>
      </c>
      <c r="G11" s="1135" t="str">
        <f aca="false">IF(ISBLANK(Aéreo!G8),"",(Aéreo!G8))</f>
        <v/>
      </c>
      <c r="H11" s="1135" t="str">
        <f aca="false">IF(ISBLANK(Aéreo!H8),"",(Aéreo!H8))</f>
        <v>Par</v>
      </c>
      <c r="I11" s="1137" t="str">
        <f aca="false">IF(ISBLANK(Aéreo!I8),"",(Aéreo!I8))</f>
        <v/>
      </c>
      <c r="J11" s="1137" t="str">
        <f aca="false">IF(ISBLANK(Aéreo!J8),"",(Aéreo!J8))</f>
        <v/>
      </c>
      <c r="K11" s="1138"/>
      <c r="L11" s="1139"/>
      <c r="M11" s="1139"/>
      <c r="N11" s="1140"/>
      <c r="O11" s="1141"/>
      <c r="P11" s="1142" t="n">
        <f aca="false">Aéreo!K8</f>
        <v>0</v>
      </c>
    </row>
    <row r="12" customFormat="false" ht="15" hidden="false" customHeight="false" outlineLevel="0" collapsed="false">
      <c r="B12" s="3"/>
      <c r="C12" s="1135" t="str">
        <f aca="false">IF(ISBLANK(Aéreo!B9),"",(Aéreo!B9))</f>
        <v/>
      </c>
      <c r="D12" s="1136" t="str">
        <f aca="false">IF(ISBLANK(Aéreo!D9),"",(Aéreo!D9))</f>
        <v/>
      </c>
      <c r="E12" s="1135" t="str">
        <f aca="false">IF(ISBLANK(Aéreo!E9),"",(Aéreo!E9))</f>
        <v/>
      </c>
      <c r="F12" s="1135" t="str">
        <f aca="false">IF(ISBLANK(Aéreo!F9),"",(Aéreo!F9))</f>
        <v/>
      </c>
      <c r="G12" s="1135" t="str">
        <f aca="false">IF(ISBLANK(Aéreo!G9),"",(Aéreo!G9))</f>
        <v/>
      </c>
      <c r="H12" s="1135" t="str">
        <f aca="false">IF(ISBLANK(Aéreo!H9),"",(Aéreo!H9))</f>
        <v>Par</v>
      </c>
      <c r="I12" s="1137" t="str">
        <f aca="false">IF(ISBLANK(Aéreo!I9),"",(Aéreo!I9))</f>
        <v/>
      </c>
      <c r="J12" s="1137" t="str">
        <f aca="false">IF(ISBLANK(Aéreo!J9),"",(Aéreo!J9))</f>
        <v/>
      </c>
      <c r="K12" s="1138"/>
      <c r="L12" s="1139"/>
      <c r="M12" s="1139"/>
      <c r="N12" s="1140"/>
      <c r="O12" s="1141"/>
      <c r="P12" s="1142" t="n">
        <f aca="false">Aéreo!K9</f>
        <v>0</v>
      </c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24" hidden="false" customHeight="false" outlineLevel="0" collapsed="false">
      <c r="B14" s="3"/>
      <c r="C14" s="1131" t="s">
        <v>355</v>
      </c>
      <c r="D14" s="1131" t="s">
        <v>356</v>
      </c>
      <c r="E14" s="1131" t="s">
        <v>357</v>
      </c>
      <c r="F14" s="1131" t="s">
        <v>358</v>
      </c>
      <c r="G14" s="1131" t="s">
        <v>168</v>
      </c>
      <c r="H14" s="1131" t="s">
        <v>359</v>
      </c>
      <c r="I14" s="1131" t="s">
        <v>360</v>
      </c>
      <c r="J14" s="1131" t="s">
        <v>409</v>
      </c>
      <c r="K14" s="1131" t="s">
        <v>410</v>
      </c>
      <c r="L14" s="1133" t="s">
        <v>411</v>
      </c>
      <c r="M14" s="1131" t="s">
        <v>277</v>
      </c>
      <c r="N14" s="1133" t="s">
        <v>413</v>
      </c>
      <c r="O14" s="1131" t="s">
        <v>307</v>
      </c>
      <c r="P14" s="1134" t="s">
        <v>362</v>
      </c>
    </row>
    <row r="15" customFormat="false" ht="15" hidden="false" customHeight="false" outlineLevel="0" collapsed="false">
      <c r="B15" s="3"/>
      <c r="C15" s="1135" t="str">
        <f aca="false">IF(ISBLANK(Aéreo!B16),"",(Aéreo!B16))</f>
        <v>AF</v>
      </c>
      <c r="D15" s="1136" t="n">
        <f aca="false">IF(ISBLANK(Aéreo!D16),"",(Aéreo!D16))</f>
        <v>2124</v>
      </c>
      <c r="E15" s="1135" t="str">
        <f aca="false">IF(ISBLANK(Aéreo!E16),"",(Aéreo!E16))</f>
        <v>Y</v>
      </c>
      <c r="F15" s="1135" t="n">
        <f aca="false">IF(ISBLANK(Aéreo!F16),"",(Aéreo!F16))</f>
        <v>44661</v>
      </c>
      <c r="G15" s="1135" t="str">
        <f aca="false">IF(ISBLANK(Aéreo!G16),"",(Aéreo!G16))</f>
        <v>Gru</v>
      </c>
      <c r="H15" s="1135" t="str">
        <f aca="false">IF(ISBLANK(Aéreo!H16),"",(Aéreo!H16))</f>
        <v>Par</v>
      </c>
      <c r="I15" s="1137" t="n">
        <f aca="false">IF(ISBLANK(Aéreo!I16),"",(Aéreo!I16))</f>
        <v>0.979166666666667</v>
      </c>
      <c r="J15" s="1137" t="n">
        <f aca="false">IF(ISBLANK(Aéreo!J16),"",(Aéreo!J16))</f>
        <v>0.40625</v>
      </c>
      <c r="K15" s="1138" t="n">
        <f aca="false">IF(ISBLANK(Aéreo!H22),"",(Aéreo!H22))</f>
        <v>4</v>
      </c>
      <c r="L15" s="1139" t="n">
        <f aca="false">IF(ISBLANK(Aéreo!Z23),"",(Aéreo!Z23))</f>
        <v>142.857142857143</v>
      </c>
      <c r="M15" s="1139" t="n">
        <f aca="false">IF(ISBLANK(Aéreo!Z24),"",(Aéreo!Z24))</f>
        <v>16</v>
      </c>
      <c r="N15" s="1140" t="n">
        <f aca="false">L15+M15</f>
        <v>158.857142857143</v>
      </c>
      <c r="O15" s="1143" t="n">
        <f aca="false">N15*K15</f>
        <v>635.428571428571</v>
      </c>
      <c r="P15" s="1142" t="str">
        <f aca="false">IFERROR(IF(Aéreo!K16=" "," ",Aéreo!K16),"")</f>
        <v>Consuelo Burgos</v>
      </c>
    </row>
    <row r="16" customFormat="false" ht="15" hidden="false" customHeight="false" outlineLevel="0" collapsed="false">
      <c r="B16" s="3"/>
      <c r="C16" s="1135" t="str">
        <f aca="false">IF(ISBLANK(Aéreo!B17),"",(Aéreo!B17))</f>
        <v/>
      </c>
      <c r="D16" s="1136" t="str">
        <f aca="false">IF(ISBLANK(Aéreo!D17),"",(Aéreo!D17))</f>
        <v/>
      </c>
      <c r="E16" s="1135" t="str">
        <f aca="false">IF(ISBLANK(Aéreo!E17),"",(Aéreo!E17))</f>
        <v/>
      </c>
      <c r="F16" s="1135" t="str">
        <f aca="false">IF(ISBLANK(Aéreo!F17),"",(Aéreo!F17))</f>
        <v/>
      </c>
      <c r="G16" s="1135" t="str">
        <f aca="false">IF(ISBLANK(Aéreo!G17),"",(Aéreo!G17))</f>
        <v/>
      </c>
      <c r="H16" s="1135" t="str">
        <f aca="false">IF(ISBLANK(Aéreo!H17),"",(Aéreo!H17))</f>
        <v/>
      </c>
      <c r="I16" s="1137" t="str">
        <f aca="false">IF(ISBLANK(Aéreo!I17),"",(Aéreo!I17))</f>
        <v/>
      </c>
      <c r="J16" s="1137" t="str">
        <f aca="false">IF(ISBLANK(Aéreo!J17),"",(Aéreo!J17))</f>
        <v/>
      </c>
      <c r="K16" s="1138"/>
      <c r="L16" s="1139"/>
      <c r="M16" s="1139"/>
      <c r="N16" s="1140"/>
      <c r="O16" s="1143"/>
      <c r="P16" s="1142" t="str">
        <f aca="false">IFERROR(IF(Aéreo!K17=" "," ",Aéreo!K17),"")</f>
        <v>Cristiane Burlamaqui</v>
      </c>
    </row>
    <row r="17" customFormat="false" ht="15" hidden="false" customHeight="false" outlineLevel="0" collapsed="false">
      <c r="B17" s="3"/>
      <c r="C17" s="1135" t="str">
        <f aca="false">IF(ISBLANK(Aéreo!B18),"",(Aéreo!B18))</f>
        <v/>
      </c>
      <c r="D17" s="1136" t="str">
        <f aca="false">IF(ISBLANK(Aéreo!D18),"",(Aéreo!D18))</f>
        <v/>
      </c>
      <c r="E17" s="1135" t="str">
        <f aca="false">IF(ISBLANK(Aéreo!E18),"",(Aéreo!E18))</f>
        <v/>
      </c>
      <c r="F17" s="1135" t="str">
        <f aca="false">IF(ISBLANK(Aéreo!F18),"",(Aéreo!F18))</f>
        <v/>
      </c>
      <c r="G17" s="1135" t="str">
        <f aca="false">IF(ISBLANK(Aéreo!G18),"",(Aéreo!G18))</f>
        <v/>
      </c>
      <c r="H17" s="1135" t="str">
        <f aca="false">IF(ISBLANK(Aéreo!H18),"",(Aéreo!H18))</f>
        <v/>
      </c>
      <c r="I17" s="1137" t="str">
        <f aca="false">IF(ISBLANK(Aéreo!I18),"",(Aéreo!I18))</f>
        <v/>
      </c>
      <c r="J17" s="1137" t="str">
        <f aca="false">IF(ISBLANK(Aéreo!J18),"",(Aéreo!J18))</f>
        <v/>
      </c>
      <c r="K17" s="1138"/>
      <c r="L17" s="1139"/>
      <c r="M17" s="1139"/>
      <c r="N17" s="1140"/>
      <c r="O17" s="1143"/>
      <c r="P17" s="1142" t="str">
        <f aca="false">IFERROR(IF(Aéreo!K18=" "," ",Aéreo!K18),"")</f>
        <v>Wallace Camargo</v>
      </c>
    </row>
    <row r="18" customFormat="false" ht="15" hidden="false" customHeight="false" outlineLevel="0" collapsed="false">
      <c r="B18" s="3"/>
      <c r="C18" s="1135" t="str">
        <f aca="false">IF(ISBLANK(Aéreo!B19),"",(Aéreo!B19))</f>
        <v/>
      </c>
      <c r="D18" s="1136" t="str">
        <f aca="false">IF(ISBLANK(Aéreo!D19),"",(Aéreo!D19))</f>
        <v/>
      </c>
      <c r="E18" s="1135" t="str">
        <f aca="false">IF(ISBLANK(Aéreo!E19),"",(Aéreo!E19))</f>
        <v/>
      </c>
      <c r="F18" s="1135" t="str">
        <f aca="false">IF(ISBLANK(Aéreo!F19),"",(Aéreo!F19))</f>
        <v/>
      </c>
      <c r="G18" s="1135" t="str">
        <f aca="false">IF(ISBLANK(Aéreo!G19),"",(Aéreo!G19))</f>
        <v/>
      </c>
      <c r="H18" s="1135" t="str">
        <f aca="false">IF(ISBLANK(Aéreo!H19),"",(Aéreo!H19))</f>
        <v/>
      </c>
      <c r="I18" s="1137" t="str">
        <f aca="false">IF(ISBLANK(Aéreo!I19),"",(Aéreo!I19))</f>
        <v/>
      </c>
      <c r="J18" s="1137" t="str">
        <f aca="false">IF(ISBLANK(Aéreo!J19),"",(Aéreo!J19))</f>
        <v/>
      </c>
      <c r="K18" s="1138"/>
      <c r="L18" s="1139"/>
      <c r="M18" s="1139"/>
      <c r="N18" s="1140"/>
      <c r="O18" s="1143"/>
      <c r="P18" s="1142" t="str">
        <f aca="false">IFERROR(IF(Aéreo!K19=" "," ",Aéreo!K19),"")</f>
        <v>Amir Lopes</v>
      </c>
    </row>
    <row r="19" customFormat="false" ht="15" hidden="false" customHeight="false" outlineLevel="0" collapsed="false">
      <c r="B19" s="3"/>
      <c r="C19" s="1135" t="str">
        <f aca="false">IF(ISBLANK(Aéreo!B20),"",(Aéreo!B20))</f>
        <v/>
      </c>
      <c r="D19" s="1136" t="str">
        <f aca="false">IF(ISBLANK(Aéreo!D20),"",(Aéreo!D20))</f>
        <v/>
      </c>
      <c r="E19" s="1135" t="str">
        <f aca="false">IF(ISBLANK(Aéreo!E20),"",(Aéreo!E20))</f>
        <v/>
      </c>
      <c r="F19" s="1135" t="str">
        <f aca="false">IF(ISBLANK(Aéreo!F20),"",(Aéreo!F20))</f>
        <v/>
      </c>
      <c r="G19" s="1135" t="str">
        <f aca="false">IF(ISBLANK(Aéreo!G20),"",(Aéreo!G20))</f>
        <v/>
      </c>
      <c r="H19" s="1135" t="str">
        <f aca="false">IF(ISBLANK(Aéreo!H20),"",(Aéreo!H20))</f>
        <v/>
      </c>
      <c r="I19" s="1137" t="str">
        <f aca="false">IF(ISBLANK(Aéreo!I20),"",(Aéreo!I20))</f>
        <v/>
      </c>
      <c r="J19" s="1137" t="str">
        <f aca="false">IF(ISBLANK(Aéreo!J20),"",(Aéreo!J20))</f>
        <v/>
      </c>
      <c r="K19" s="1138"/>
      <c r="L19" s="1139"/>
      <c r="M19" s="1139"/>
      <c r="N19" s="1140"/>
      <c r="O19" s="1143"/>
      <c r="P19" s="1142" t="n">
        <f aca="false">IFERROR(IF(Aéreo!K20=" "," ",Aéreo!K20),"")</f>
        <v>0</v>
      </c>
    </row>
    <row r="20" customFormat="false" ht="15" hidden="false" customHeight="false" outlineLevel="0" collapsed="false">
      <c r="B20" s="3"/>
      <c r="C20" s="1135" t="str">
        <f aca="false">IF(ISBLANK(Aéreo!B21),"",(Aéreo!B21))</f>
        <v/>
      </c>
      <c r="D20" s="1136" t="str">
        <f aca="false">IF(ISBLANK(Aéreo!D21),"",(Aéreo!D21))</f>
        <v/>
      </c>
      <c r="E20" s="1135" t="str">
        <f aca="false">IF(ISBLANK(Aéreo!E21),"",(Aéreo!E21))</f>
        <v/>
      </c>
      <c r="F20" s="1135" t="str">
        <f aca="false">IF(ISBLANK(Aéreo!F21),"",(Aéreo!F21))</f>
        <v/>
      </c>
      <c r="G20" s="1135" t="str">
        <f aca="false">IF(ISBLANK(Aéreo!G21),"",(Aéreo!G21))</f>
        <v/>
      </c>
      <c r="H20" s="1135" t="str">
        <f aca="false">IF(ISBLANK(Aéreo!H21),"",(Aéreo!H21))</f>
        <v/>
      </c>
      <c r="I20" s="1137" t="str">
        <f aca="false">IF(ISBLANK(Aéreo!I21),"",(Aéreo!I21))</f>
        <v/>
      </c>
      <c r="J20" s="1137" t="str">
        <f aca="false">IF(ISBLANK(Aéreo!J21),"",(Aéreo!J21))</f>
        <v/>
      </c>
      <c r="K20" s="1138"/>
      <c r="L20" s="1139"/>
      <c r="M20" s="1139"/>
      <c r="N20" s="1140"/>
      <c r="O20" s="1143"/>
      <c r="P20" s="1142" t="n">
        <f aca="false">IFERROR(IF(Aéreo!K21=" "," ",Aéreo!K21),"")</f>
        <v>0</v>
      </c>
    </row>
    <row r="21" customFormat="false" ht="1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24" hidden="false" customHeight="false" outlineLevel="0" collapsed="false">
      <c r="B22" s="3"/>
      <c r="C22" s="1131" t="s">
        <v>355</v>
      </c>
      <c r="D22" s="1131" t="s">
        <v>356</v>
      </c>
      <c r="E22" s="1131" t="s">
        <v>357</v>
      </c>
      <c r="F22" s="1131" t="s">
        <v>358</v>
      </c>
      <c r="G22" s="1131" t="s">
        <v>168</v>
      </c>
      <c r="H22" s="1131" t="s">
        <v>359</v>
      </c>
      <c r="I22" s="1131" t="s">
        <v>360</v>
      </c>
      <c r="J22" s="1131" t="s">
        <v>409</v>
      </c>
      <c r="K22" s="1131" t="s">
        <v>410</v>
      </c>
      <c r="L22" s="1133" t="s">
        <v>411</v>
      </c>
      <c r="M22" s="1131" t="s">
        <v>277</v>
      </c>
      <c r="N22" s="1133" t="s">
        <v>413</v>
      </c>
      <c r="O22" s="1131" t="s">
        <v>307</v>
      </c>
      <c r="P22" s="1134" t="s">
        <v>362</v>
      </c>
    </row>
    <row r="23" customFormat="false" ht="15" hidden="false" customHeight="false" outlineLevel="0" collapsed="false">
      <c r="B23" s="3"/>
      <c r="C23" s="1135" t="str">
        <f aca="false">IF(ISBLANK(Aéreo!B28),"",(Aéreo!B28))</f>
        <v>AF</v>
      </c>
      <c r="D23" s="1136" t="n">
        <f aca="false">IF(ISBLANK(Aéreo!D28),"",(Aéreo!D28))</f>
        <v>2124</v>
      </c>
      <c r="E23" s="1135" t="str">
        <f aca="false">IF(ISBLANK(Aéreo!E28),"",(Aéreo!E28))</f>
        <v>Y</v>
      </c>
      <c r="F23" s="1135" t="n">
        <f aca="false">IF(ISBLANK(Aéreo!F28),"",(Aéreo!F28))</f>
        <v>44661</v>
      </c>
      <c r="G23" s="1135" t="str">
        <f aca="false">IF(ISBLANK(Aéreo!G28),"",(Aéreo!G28))</f>
        <v>Gru</v>
      </c>
      <c r="H23" s="1135" t="str">
        <f aca="false">IF(ISBLANK(Aéreo!H28),"",(Aéreo!H28))</f>
        <v>Par</v>
      </c>
      <c r="I23" s="1137" t="n">
        <f aca="false">IF(ISBLANK(Aéreo!I28),"",(Aéreo!I28))</f>
        <v>0.979166666666667</v>
      </c>
      <c r="J23" s="1137" t="n">
        <f aca="false">IF(ISBLANK(Aéreo!J28),"",(Aéreo!J28))</f>
        <v>0.40625</v>
      </c>
      <c r="K23" s="1138" t="n">
        <f aca="false">IF(ISBLANK(Aéreo!H34),"",(Aéreo!H34))</f>
        <v>2</v>
      </c>
      <c r="L23" s="1139" t="n">
        <f aca="false">IF(ISBLANK(Aéreo!Z35),"",(Aéreo!Z35))</f>
        <v>142.857142857143</v>
      </c>
      <c r="M23" s="1139" t="n">
        <f aca="false">IF(ISBLANK(Aéreo!Z36),"",(Aéreo!Z36))</f>
        <v>16</v>
      </c>
      <c r="N23" s="1140" t="n">
        <f aca="false">L23+M23</f>
        <v>158.857142857143</v>
      </c>
      <c r="O23" s="1143" t="n">
        <f aca="false">N23*K23</f>
        <v>317.714285714286</v>
      </c>
      <c r="P23" s="1142" t="str">
        <f aca="false">IFERROR(IF(Aéreo!K28=" "," ",Aéreo!K28),"")</f>
        <v>Deborah Tavares</v>
      </c>
    </row>
    <row r="24" customFormat="false" ht="15" hidden="false" customHeight="false" outlineLevel="0" collapsed="false">
      <c r="B24" s="3"/>
      <c r="C24" s="1135" t="str">
        <f aca="false">IF(ISBLANK(Aéreo!B29),"",(Aéreo!B29))</f>
        <v/>
      </c>
      <c r="D24" s="1136" t="str">
        <f aca="false">IF(ISBLANK(Aéreo!D29),"",(Aéreo!D29))</f>
        <v/>
      </c>
      <c r="E24" s="1135" t="str">
        <f aca="false">IF(ISBLANK(Aéreo!E29),"",(Aéreo!E29))</f>
        <v/>
      </c>
      <c r="F24" s="1135" t="str">
        <f aca="false">IF(ISBLANK(Aéreo!F29),"",(Aéreo!F29))</f>
        <v/>
      </c>
      <c r="G24" s="1135" t="str">
        <f aca="false">IF(ISBLANK(Aéreo!G29),"",(Aéreo!G29))</f>
        <v/>
      </c>
      <c r="H24" s="1135" t="str">
        <f aca="false">IF(ISBLANK(Aéreo!H29),"",(Aéreo!H29))</f>
        <v/>
      </c>
      <c r="I24" s="1137" t="str">
        <f aca="false">IF(ISBLANK(Aéreo!I29),"",(Aéreo!I29))</f>
        <v/>
      </c>
      <c r="J24" s="1137" t="str">
        <f aca="false">IF(ISBLANK(Aéreo!J29),"",(Aéreo!J29))</f>
        <v/>
      </c>
      <c r="K24" s="1138"/>
      <c r="L24" s="1139"/>
      <c r="M24" s="1139"/>
      <c r="N24" s="1140"/>
      <c r="O24" s="1143"/>
      <c r="P24" s="1142" t="str">
        <f aca="false">IFERROR(IF(Aéreo!K29=" "," ",Aéreo!K29),"")</f>
        <v>Nathalia Baptista</v>
      </c>
    </row>
    <row r="25" customFormat="false" ht="15" hidden="false" customHeight="false" outlineLevel="0" collapsed="false">
      <c r="B25" s="3"/>
      <c r="C25" s="1135" t="str">
        <f aca="false">IF(ISBLANK(Aéreo!B30),"",(Aéreo!B30))</f>
        <v/>
      </c>
      <c r="D25" s="1136" t="str">
        <f aca="false">IF(ISBLANK(Aéreo!D30),"",(Aéreo!D30))</f>
        <v/>
      </c>
      <c r="E25" s="1135" t="str">
        <f aca="false">IF(ISBLANK(Aéreo!E30),"",(Aéreo!E30))</f>
        <v/>
      </c>
      <c r="F25" s="1135" t="str">
        <f aca="false">IF(ISBLANK(Aéreo!F30),"",(Aéreo!F30))</f>
        <v/>
      </c>
      <c r="G25" s="1135" t="str">
        <f aca="false">IF(ISBLANK(Aéreo!G30),"",(Aéreo!G30))</f>
        <v/>
      </c>
      <c r="H25" s="1135" t="str">
        <f aca="false">IF(ISBLANK(Aéreo!H30),"",(Aéreo!H30))</f>
        <v/>
      </c>
      <c r="I25" s="1137" t="str">
        <f aca="false">IF(ISBLANK(Aéreo!I30),"",(Aéreo!I30))</f>
        <v/>
      </c>
      <c r="J25" s="1137" t="str">
        <f aca="false">IF(ISBLANK(Aéreo!J30),"",(Aéreo!J30))</f>
        <v/>
      </c>
      <c r="K25" s="1138"/>
      <c r="L25" s="1139"/>
      <c r="M25" s="1139"/>
      <c r="N25" s="1140"/>
      <c r="O25" s="1143"/>
      <c r="P25" s="1142" t="str">
        <f aca="false">IFERROR(IF(Aéreo!K30=" "," ",Aéreo!K30),"")</f>
        <v>Marianna Dias</v>
      </c>
    </row>
    <row r="26" customFormat="false" ht="15" hidden="false" customHeight="false" outlineLevel="0" collapsed="false">
      <c r="B26" s="3"/>
      <c r="C26" s="1135" t="str">
        <f aca="false">IF(ISBLANK(Aéreo!B31),"",(Aéreo!B31))</f>
        <v/>
      </c>
      <c r="D26" s="1136" t="str">
        <f aca="false">IF(ISBLANK(Aéreo!D31),"",(Aéreo!D31))</f>
        <v/>
      </c>
      <c r="E26" s="1135" t="str">
        <f aca="false">IF(ISBLANK(Aéreo!E31),"",(Aéreo!E31))</f>
        <v/>
      </c>
      <c r="F26" s="1135" t="str">
        <f aca="false">IF(ISBLANK(Aéreo!F31),"",(Aéreo!F31))</f>
        <v/>
      </c>
      <c r="G26" s="1135" t="str">
        <f aca="false">IF(ISBLANK(Aéreo!G31),"",(Aéreo!G31))</f>
        <v/>
      </c>
      <c r="H26" s="1135" t="str">
        <f aca="false">IF(ISBLANK(Aéreo!H31),"",(Aéreo!H31))</f>
        <v/>
      </c>
      <c r="I26" s="1137" t="str">
        <f aca="false">IF(ISBLANK(Aéreo!I31),"",(Aéreo!I31))</f>
        <v/>
      </c>
      <c r="J26" s="1137" t="str">
        <f aca="false">IF(ISBLANK(Aéreo!J31),"",(Aéreo!J31))</f>
        <v/>
      </c>
      <c r="K26" s="1138"/>
      <c r="L26" s="1139"/>
      <c r="M26" s="1139"/>
      <c r="N26" s="1140"/>
      <c r="O26" s="1143"/>
      <c r="P26" s="1142" t="str">
        <f aca="false">IFERROR(IF(Aéreo!K31=" "," ",Aéreo!K31),"")</f>
        <v>Jorge Odemir</v>
      </c>
    </row>
    <row r="27" customFormat="false" ht="15" hidden="false" customHeight="false" outlineLevel="0" collapsed="false">
      <c r="B27" s="3"/>
      <c r="C27" s="1135" t="str">
        <f aca="false">IF(ISBLANK(Aéreo!B32),"",(Aéreo!B32))</f>
        <v/>
      </c>
      <c r="D27" s="1136" t="str">
        <f aca="false">IF(ISBLANK(Aéreo!D32),"",(Aéreo!D32))</f>
        <v/>
      </c>
      <c r="E27" s="1135" t="str">
        <f aca="false">IF(ISBLANK(Aéreo!E32),"",(Aéreo!E32))</f>
        <v/>
      </c>
      <c r="F27" s="1135" t="str">
        <f aca="false">IF(ISBLANK(Aéreo!F32),"",(Aéreo!F32))</f>
        <v/>
      </c>
      <c r="G27" s="1135" t="str">
        <f aca="false">IF(ISBLANK(Aéreo!G32),"",(Aéreo!G32))</f>
        <v/>
      </c>
      <c r="H27" s="1135" t="str">
        <f aca="false">IF(ISBLANK(Aéreo!H32),"",(Aéreo!H32))</f>
        <v/>
      </c>
      <c r="I27" s="1137" t="str">
        <f aca="false">IF(ISBLANK(Aéreo!I32),"",(Aéreo!I32))</f>
        <v/>
      </c>
      <c r="J27" s="1137" t="str">
        <f aca="false">IF(ISBLANK(Aéreo!J32),"",(Aéreo!J32))</f>
        <v/>
      </c>
      <c r="K27" s="1138"/>
      <c r="L27" s="1139"/>
      <c r="M27" s="1139"/>
      <c r="N27" s="1140"/>
      <c r="O27" s="1143"/>
      <c r="P27" s="1142" t="n">
        <f aca="false">IFERROR(IF(Aéreo!K32=" "," ",Aéreo!K32),"")</f>
        <v>0</v>
      </c>
    </row>
    <row r="28" customFormat="false" ht="15" hidden="false" customHeight="false" outlineLevel="0" collapsed="false">
      <c r="B28" s="3"/>
      <c r="C28" s="1135" t="str">
        <f aca="false">IF(ISBLANK(Aéreo!B33),"",(Aéreo!B33))</f>
        <v/>
      </c>
      <c r="D28" s="1136" t="str">
        <f aca="false">IF(ISBLANK(Aéreo!D33),"",(Aéreo!D33))</f>
        <v/>
      </c>
      <c r="E28" s="1135" t="str">
        <f aca="false">IF(ISBLANK(Aéreo!E33),"",(Aéreo!E33))</f>
        <v/>
      </c>
      <c r="F28" s="1135" t="str">
        <f aca="false">IF(ISBLANK(Aéreo!F33),"",(Aéreo!F33))</f>
        <v/>
      </c>
      <c r="G28" s="1135" t="str">
        <f aca="false">IF(ISBLANK(Aéreo!G33),"",(Aéreo!G33))</f>
        <v/>
      </c>
      <c r="H28" s="1135" t="str">
        <f aca="false">IF(ISBLANK(Aéreo!H33),"",(Aéreo!H33))</f>
        <v/>
      </c>
      <c r="I28" s="1137" t="str">
        <f aca="false">IF(ISBLANK(Aéreo!I33),"",(Aéreo!I33))</f>
        <v/>
      </c>
      <c r="J28" s="1137" t="str">
        <f aca="false">IF(ISBLANK(Aéreo!J33),"",(Aéreo!J33))</f>
        <v/>
      </c>
      <c r="K28" s="1138"/>
      <c r="L28" s="1139"/>
      <c r="M28" s="1139"/>
      <c r="N28" s="1140"/>
      <c r="O28" s="1143"/>
      <c r="P28" s="1142" t="n">
        <f aca="false">IFERROR(IF(Aéreo!K33=" "," ",Aéreo!K33),"")</f>
        <v>0</v>
      </c>
    </row>
    <row r="29" customFormat="false" ht="1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24" hidden="false" customHeight="false" outlineLevel="0" collapsed="false">
      <c r="B30" s="3"/>
      <c r="C30" s="1131" t="s">
        <v>355</v>
      </c>
      <c r="D30" s="1131" t="s">
        <v>356</v>
      </c>
      <c r="E30" s="1131" t="s">
        <v>357</v>
      </c>
      <c r="F30" s="1131" t="s">
        <v>358</v>
      </c>
      <c r="G30" s="1131" t="s">
        <v>168</v>
      </c>
      <c r="H30" s="1131" t="s">
        <v>359</v>
      </c>
      <c r="I30" s="1131" t="s">
        <v>360</v>
      </c>
      <c r="J30" s="1131" t="s">
        <v>409</v>
      </c>
      <c r="K30" s="1131" t="s">
        <v>410</v>
      </c>
      <c r="L30" s="1133" t="s">
        <v>411</v>
      </c>
      <c r="M30" s="1131" t="s">
        <v>277</v>
      </c>
      <c r="N30" s="1133" t="s">
        <v>413</v>
      </c>
      <c r="O30" s="1131" t="s">
        <v>307</v>
      </c>
      <c r="P30" s="1134" t="s">
        <v>362</v>
      </c>
    </row>
    <row r="31" customFormat="false" ht="15" hidden="false" customHeight="false" outlineLevel="0" collapsed="false">
      <c r="B31" s="3"/>
      <c r="C31" s="1135" t="str">
        <f aca="false">IF(ISBLANK(Aéreo!B40),"",(Aéreo!B40))</f>
        <v>af</v>
      </c>
      <c r="D31" s="1136" t="n">
        <f aca="false">IF(ISBLANK(Aéreo!D40),"",(Aéreo!D40))</f>
        <v>2124</v>
      </c>
      <c r="E31" s="1135" t="str">
        <f aca="false">IF(ISBLANK(Aéreo!E40),"",(Aéreo!E40))</f>
        <v/>
      </c>
      <c r="F31" s="1135" t="str">
        <f aca="false">IF(ISBLANK(Aéreo!F40),"",(Aéreo!F40))</f>
        <v/>
      </c>
      <c r="G31" s="1135" t="str">
        <f aca="false">IF(ISBLANK(Aéreo!G40),"",(Aéreo!G40))</f>
        <v/>
      </c>
      <c r="H31" s="1135" t="str">
        <f aca="false">IF(ISBLANK(Aéreo!H40),"",(Aéreo!H40))</f>
        <v/>
      </c>
      <c r="I31" s="1137" t="str">
        <f aca="false">IF(ISBLANK(Aéreo!I40),"",(Aéreo!I40))</f>
        <v/>
      </c>
      <c r="J31" s="1137" t="str">
        <f aca="false">IF(ISBLANK(Aéreo!J40),"",(Aéreo!J40))</f>
        <v/>
      </c>
      <c r="K31" s="1138" t="n">
        <f aca="false">IF(ISBLANK(Aéreo!H46),"",(Aéreo!H46))</f>
        <v>6</v>
      </c>
      <c r="L31" s="1139" t="n">
        <f aca="false">IF(ISBLANK(Aéreo!Z47),"",(Aéreo!Z47))</f>
        <v>142.857142857143</v>
      </c>
      <c r="M31" s="1139" t="n">
        <f aca="false">IF(ISBLANK(Aéreo!Z48),"",(Aéreo!Z48))</f>
        <v>16</v>
      </c>
      <c r="N31" s="1140" t="n">
        <f aca="false">L31+M31</f>
        <v>158.857142857143</v>
      </c>
      <c r="O31" s="1143" t="n">
        <f aca="false">N31*K31</f>
        <v>953.142857142857</v>
      </c>
      <c r="P31" s="1142" t="str">
        <f aca="false">IFERROR(IF(Aéreo!K40=" "," ",Aéreo!K40),"")</f>
        <v>TBA</v>
      </c>
    </row>
    <row r="32" customFormat="false" ht="15" hidden="false" customHeight="false" outlineLevel="0" collapsed="false">
      <c r="B32" s="3"/>
      <c r="C32" s="1135" t="str">
        <f aca="false">IF(ISBLANK(Aéreo!B41),"",(Aéreo!B41))</f>
        <v/>
      </c>
      <c r="D32" s="1136" t="str">
        <f aca="false">IF(ISBLANK(Aéreo!D41),"",(Aéreo!D41))</f>
        <v/>
      </c>
      <c r="E32" s="1135" t="str">
        <f aca="false">IF(ISBLANK(Aéreo!E41),"",(Aéreo!E41))</f>
        <v/>
      </c>
      <c r="F32" s="1135" t="str">
        <f aca="false">IF(ISBLANK(Aéreo!F41),"",(Aéreo!F41))</f>
        <v/>
      </c>
      <c r="G32" s="1135" t="str">
        <f aca="false">IF(ISBLANK(Aéreo!G41),"",(Aéreo!G41))</f>
        <v/>
      </c>
      <c r="H32" s="1135" t="str">
        <f aca="false">IF(ISBLANK(Aéreo!H41),"",(Aéreo!H41))</f>
        <v/>
      </c>
      <c r="I32" s="1137" t="str">
        <f aca="false">IF(ISBLANK(Aéreo!I41),"",(Aéreo!I41))</f>
        <v/>
      </c>
      <c r="J32" s="1137" t="str">
        <f aca="false">IF(ISBLANK(Aéreo!J41),"",(Aéreo!J41))</f>
        <v/>
      </c>
      <c r="K32" s="1138"/>
      <c r="L32" s="1139"/>
      <c r="M32" s="1139"/>
      <c r="N32" s="1140"/>
      <c r="O32" s="1143"/>
      <c r="P32" s="1142" t="str">
        <f aca="false">IFERROR(IF(Aéreo!K41=" "," ",Aéreo!K41),"")</f>
        <v>TBA</v>
      </c>
    </row>
    <row r="33" customFormat="false" ht="15" hidden="false" customHeight="false" outlineLevel="0" collapsed="false">
      <c r="B33" s="3"/>
      <c r="C33" s="1135" t="str">
        <f aca="false">IF(ISBLANK(Aéreo!B42),"",(Aéreo!B42))</f>
        <v/>
      </c>
      <c r="D33" s="1136" t="str">
        <f aca="false">IF(ISBLANK(Aéreo!D42),"",(Aéreo!D42))</f>
        <v/>
      </c>
      <c r="E33" s="1135" t="str">
        <f aca="false">IF(ISBLANK(Aéreo!E42),"",(Aéreo!E42))</f>
        <v/>
      </c>
      <c r="F33" s="1135" t="str">
        <f aca="false">IF(ISBLANK(Aéreo!F42),"",(Aéreo!F42))</f>
        <v/>
      </c>
      <c r="G33" s="1135" t="str">
        <f aca="false">IF(ISBLANK(Aéreo!G42),"",(Aéreo!G42))</f>
        <v/>
      </c>
      <c r="H33" s="1135" t="str">
        <f aca="false">IF(ISBLANK(Aéreo!H42),"",(Aéreo!H42))</f>
        <v/>
      </c>
      <c r="I33" s="1137" t="str">
        <f aca="false">IF(ISBLANK(Aéreo!I42),"",(Aéreo!I42))</f>
        <v/>
      </c>
      <c r="J33" s="1137" t="str">
        <f aca="false">IF(ISBLANK(Aéreo!J42),"",(Aéreo!J42))</f>
        <v/>
      </c>
      <c r="K33" s="1138"/>
      <c r="L33" s="1139"/>
      <c r="M33" s="1139"/>
      <c r="N33" s="1140"/>
      <c r="O33" s="1143"/>
      <c r="P33" s="1142" t="str">
        <f aca="false">IFERROR(IF(Aéreo!K42=" "," ",Aéreo!K42),"")</f>
        <v>TBA</v>
      </c>
    </row>
    <row r="34" customFormat="false" ht="15" hidden="false" customHeight="false" outlineLevel="0" collapsed="false">
      <c r="B34" s="3"/>
      <c r="C34" s="1135" t="str">
        <f aca="false">IF(ISBLANK(Aéreo!B43),"",(Aéreo!B43))</f>
        <v/>
      </c>
      <c r="D34" s="1136" t="str">
        <f aca="false">IF(ISBLANK(Aéreo!D43),"",(Aéreo!D43))</f>
        <v/>
      </c>
      <c r="E34" s="1135" t="str">
        <f aca="false">IF(ISBLANK(Aéreo!E43),"",(Aéreo!E43))</f>
        <v/>
      </c>
      <c r="F34" s="1135" t="str">
        <f aca="false">IF(ISBLANK(Aéreo!F43),"",(Aéreo!F43))</f>
        <v/>
      </c>
      <c r="G34" s="1135" t="str">
        <f aca="false">IF(ISBLANK(Aéreo!G43),"",(Aéreo!G43))</f>
        <v/>
      </c>
      <c r="H34" s="1135" t="str">
        <f aca="false">IF(ISBLANK(Aéreo!H43),"",(Aéreo!H43))</f>
        <v/>
      </c>
      <c r="I34" s="1137" t="str">
        <f aca="false">IF(ISBLANK(Aéreo!I43),"",(Aéreo!I43))</f>
        <v/>
      </c>
      <c r="J34" s="1137" t="str">
        <f aca="false">IF(ISBLANK(Aéreo!J43),"",(Aéreo!J43))</f>
        <v/>
      </c>
      <c r="K34" s="1138"/>
      <c r="L34" s="1139"/>
      <c r="M34" s="1139"/>
      <c r="N34" s="1140"/>
      <c r="O34" s="1143"/>
      <c r="P34" s="1142" t="str">
        <f aca="false">IFERROR(IF(Aéreo!K43=" "," ",Aéreo!K43),"")</f>
        <v>TBA</v>
      </c>
    </row>
    <row r="35" customFormat="false" ht="15" hidden="false" customHeight="false" outlineLevel="0" collapsed="false">
      <c r="B35" s="3"/>
      <c r="C35" s="1135" t="str">
        <f aca="false">IF(ISBLANK(Aéreo!B44),"",(Aéreo!B44))</f>
        <v/>
      </c>
      <c r="D35" s="1136" t="str">
        <f aca="false">IF(ISBLANK(Aéreo!D44),"",(Aéreo!D44))</f>
        <v/>
      </c>
      <c r="E35" s="1135" t="str">
        <f aca="false">IF(ISBLANK(Aéreo!E44),"",(Aéreo!E44))</f>
        <v/>
      </c>
      <c r="F35" s="1135" t="str">
        <f aca="false">IF(ISBLANK(Aéreo!F44),"",(Aéreo!F44))</f>
        <v/>
      </c>
      <c r="G35" s="1135" t="str">
        <f aca="false">IF(ISBLANK(Aéreo!G44),"",(Aéreo!G44))</f>
        <v/>
      </c>
      <c r="H35" s="1135" t="str">
        <f aca="false">IF(ISBLANK(Aéreo!H44),"",(Aéreo!H44))</f>
        <v/>
      </c>
      <c r="I35" s="1137" t="str">
        <f aca="false">IF(ISBLANK(Aéreo!I44),"",(Aéreo!I44))</f>
        <v/>
      </c>
      <c r="J35" s="1137" t="str">
        <f aca="false">IF(ISBLANK(Aéreo!J44),"",(Aéreo!J44))</f>
        <v/>
      </c>
      <c r="K35" s="1138"/>
      <c r="L35" s="1139"/>
      <c r="M35" s="1139"/>
      <c r="N35" s="1140"/>
      <c r="O35" s="1143"/>
      <c r="P35" s="1142" t="str">
        <f aca="false">IFERROR(IF(Aéreo!K44=" "," ",Aéreo!K44),"")</f>
        <v>TBA</v>
      </c>
    </row>
    <row r="36" customFormat="false" ht="15" hidden="false" customHeight="false" outlineLevel="0" collapsed="false">
      <c r="B36" s="3"/>
      <c r="C36" s="1135" t="str">
        <f aca="false">IF(ISBLANK(Aéreo!B45),"",(Aéreo!B45))</f>
        <v/>
      </c>
      <c r="D36" s="1136" t="str">
        <f aca="false">IF(ISBLANK(Aéreo!D45),"",(Aéreo!D45))</f>
        <v/>
      </c>
      <c r="E36" s="1135" t="str">
        <f aca="false">IF(ISBLANK(Aéreo!E45),"",(Aéreo!E45))</f>
        <v/>
      </c>
      <c r="F36" s="1135" t="str">
        <f aca="false">IF(ISBLANK(Aéreo!F45),"",(Aéreo!F45))</f>
        <v/>
      </c>
      <c r="G36" s="1135" t="str">
        <f aca="false">IF(ISBLANK(Aéreo!G45),"",(Aéreo!G45))</f>
        <v/>
      </c>
      <c r="H36" s="1135" t="str">
        <f aca="false">IF(ISBLANK(Aéreo!H45),"",(Aéreo!H45))</f>
        <v/>
      </c>
      <c r="I36" s="1137" t="str">
        <f aca="false">IF(ISBLANK(Aéreo!I45),"",(Aéreo!I45))</f>
        <v/>
      </c>
      <c r="J36" s="1137" t="str">
        <f aca="false">IF(ISBLANK(Aéreo!J45),"",(Aéreo!J45))</f>
        <v/>
      </c>
      <c r="K36" s="1138"/>
      <c r="L36" s="1139"/>
      <c r="M36" s="1139"/>
      <c r="N36" s="1140"/>
      <c r="O36" s="1143"/>
      <c r="P36" s="1142" t="str">
        <f aca="false">IFERROR(IF(Aéreo!K45=" "," ",Aéreo!K45),"")</f>
        <v>TBA</v>
      </c>
    </row>
    <row r="37" customFormat="false" ht="1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24" hidden="false" customHeight="false" outlineLevel="0" collapsed="false">
      <c r="B38" s="3"/>
      <c r="C38" s="1144" t="s">
        <v>355</v>
      </c>
      <c r="D38" s="1145" t="s">
        <v>356</v>
      </c>
      <c r="E38" s="1145" t="s">
        <v>357</v>
      </c>
      <c r="F38" s="1145" t="s">
        <v>358</v>
      </c>
      <c r="G38" s="1145" t="s">
        <v>168</v>
      </c>
      <c r="H38" s="1145" t="s">
        <v>359</v>
      </c>
      <c r="I38" s="1145" t="s">
        <v>360</v>
      </c>
      <c r="J38" s="1144" t="s">
        <v>409</v>
      </c>
      <c r="K38" s="1144" t="s">
        <v>410</v>
      </c>
      <c r="L38" s="1146" t="s">
        <v>411</v>
      </c>
      <c r="M38" s="1147" t="s">
        <v>277</v>
      </c>
      <c r="N38" s="1148" t="s">
        <v>413</v>
      </c>
      <c r="O38" s="1145" t="s">
        <v>307</v>
      </c>
      <c r="P38" s="1134" t="s">
        <v>362</v>
      </c>
    </row>
    <row r="39" customFormat="false" ht="15" hidden="false" customHeight="false" outlineLevel="0" collapsed="false">
      <c r="B39" s="3"/>
      <c r="C39" s="1149" t="str">
        <f aca="false">IF(ISBLANK(Aéreo!B52),"",(Aéreo!B52))</f>
        <v>af</v>
      </c>
      <c r="D39" s="1150" t="n">
        <f aca="false">IF(ISBLANK(Aéreo!D52),"",(Aéreo!D52))</f>
        <v>2124</v>
      </c>
      <c r="E39" s="1149" t="str">
        <f aca="false">IF(ISBLANK(Aéreo!E52),"",(Aéreo!E52))</f>
        <v/>
      </c>
      <c r="F39" s="1149" t="str">
        <f aca="false">IF(ISBLANK(Aéreo!F52),"",(Aéreo!F52))</f>
        <v/>
      </c>
      <c r="G39" s="1149" t="str">
        <f aca="false">IF(ISBLANK(Aéreo!G52),"",(Aéreo!G52))</f>
        <v/>
      </c>
      <c r="H39" s="1149" t="str">
        <f aca="false">IF(ISBLANK(Aéreo!H52),"",(Aéreo!H52))</f>
        <v/>
      </c>
      <c r="I39" s="1151" t="str">
        <f aca="false">IF(ISBLANK(Aéreo!I52),"",(Aéreo!I52))</f>
        <v/>
      </c>
      <c r="J39" s="1151" t="str">
        <f aca="false">IF(ISBLANK(Aéreo!J52),"",(Aéreo!J52))</f>
        <v/>
      </c>
      <c r="K39" s="1152" t="n">
        <f aca="false">IF(ISBLANK(Aéreo!H58),"",(Aéreo!H58))</f>
        <v>6</v>
      </c>
      <c r="L39" s="1153" t="n">
        <f aca="false">IF(ISBLANK(Aéreo!Z59),"",(Aéreo!Z59))</f>
        <v>142.857142857143</v>
      </c>
      <c r="M39" s="1154" t="n">
        <f aca="false">IF(ISBLANK(Aéreo!Z60),"",(Aéreo!Z60))</f>
        <v>16</v>
      </c>
      <c r="N39" s="1155" t="n">
        <f aca="false">L39+M39</f>
        <v>158.857142857143</v>
      </c>
      <c r="O39" s="1156" t="n">
        <f aca="false">N39*K39</f>
        <v>953.142857142857</v>
      </c>
      <c r="P39" s="1142" t="str">
        <f aca="false">IFERROR(IF(Aéreo!K52=" "," ",Aéreo!K52),"")</f>
        <v>tba2</v>
      </c>
    </row>
    <row r="40" customFormat="false" ht="15" hidden="false" customHeight="false" outlineLevel="0" collapsed="false">
      <c r="B40" s="3"/>
      <c r="C40" s="1149" t="str">
        <f aca="false">IF(ISBLANK(Aéreo!B53),"",(Aéreo!B53))</f>
        <v/>
      </c>
      <c r="D40" s="1150" t="str">
        <f aca="false">IF(ISBLANK(Aéreo!D53),"",(Aéreo!D53))</f>
        <v/>
      </c>
      <c r="E40" s="1149" t="str">
        <f aca="false">IF(ISBLANK(Aéreo!E53),"",(Aéreo!E53))</f>
        <v/>
      </c>
      <c r="F40" s="1149" t="str">
        <f aca="false">IF(ISBLANK(Aéreo!F53),"",(Aéreo!F53))</f>
        <v/>
      </c>
      <c r="G40" s="1149" t="str">
        <f aca="false">IF(ISBLANK(Aéreo!G53),"",(Aéreo!G53))</f>
        <v/>
      </c>
      <c r="H40" s="1149" t="str">
        <f aca="false">IF(ISBLANK(Aéreo!H53),"",(Aéreo!H53))</f>
        <v/>
      </c>
      <c r="I40" s="1151" t="str">
        <f aca="false">IF(ISBLANK(Aéreo!I53),"",(Aéreo!I53))</f>
        <v/>
      </c>
      <c r="J40" s="1151" t="str">
        <f aca="false">IF(ISBLANK(Aéreo!J53),"",(Aéreo!J53))</f>
        <v/>
      </c>
      <c r="K40" s="1152"/>
      <c r="L40" s="1153"/>
      <c r="M40" s="1154"/>
      <c r="N40" s="1155"/>
      <c r="O40" s="1156"/>
      <c r="P40" s="1142" t="str">
        <f aca="false">IFERROR(IF(Aéreo!K53=" "," ",Aéreo!K53),"")</f>
        <v>tba3</v>
      </c>
    </row>
    <row r="41" customFormat="false" ht="15" hidden="false" customHeight="false" outlineLevel="0" collapsed="false">
      <c r="B41" s="3"/>
      <c r="C41" s="1149" t="str">
        <f aca="false">IF(ISBLANK(Aéreo!B54),"",(Aéreo!B54))</f>
        <v/>
      </c>
      <c r="D41" s="1150" t="str">
        <f aca="false">IF(ISBLANK(Aéreo!D54),"",(Aéreo!D54))</f>
        <v/>
      </c>
      <c r="E41" s="1149" t="str">
        <f aca="false">IF(ISBLANK(Aéreo!E54),"",(Aéreo!E54))</f>
        <v/>
      </c>
      <c r="F41" s="1149" t="str">
        <f aca="false">IF(ISBLANK(Aéreo!F54),"",(Aéreo!F54))</f>
        <v/>
      </c>
      <c r="G41" s="1149" t="str">
        <f aca="false">IF(ISBLANK(Aéreo!G54),"",(Aéreo!G54))</f>
        <v/>
      </c>
      <c r="H41" s="1149" t="str">
        <f aca="false">IF(ISBLANK(Aéreo!H54),"",(Aéreo!H54))</f>
        <v/>
      </c>
      <c r="I41" s="1151" t="str">
        <f aca="false">IF(ISBLANK(Aéreo!I54),"",(Aéreo!I54))</f>
        <v/>
      </c>
      <c r="J41" s="1151" t="str">
        <f aca="false">IF(ISBLANK(Aéreo!J54),"",(Aéreo!J54))</f>
        <v/>
      </c>
      <c r="K41" s="1152"/>
      <c r="L41" s="1153"/>
      <c r="M41" s="1154"/>
      <c r="N41" s="1155"/>
      <c r="O41" s="1156"/>
      <c r="P41" s="1142" t="str">
        <f aca="false">IFERROR(IF(Aéreo!K54=" "," ",Aéreo!K54),"")</f>
        <v>tba4</v>
      </c>
    </row>
    <row r="42" customFormat="false" ht="15" hidden="false" customHeight="false" outlineLevel="0" collapsed="false">
      <c r="B42" s="3"/>
      <c r="C42" s="1149" t="str">
        <f aca="false">IF(ISBLANK(Aéreo!B55),"",(Aéreo!B55))</f>
        <v/>
      </c>
      <c r="D42" s="1150" t="str">
        <f aca="false">IF(ISBLANK(Aéreo!D55),"",(Aéreo!D55))</f>
        <v/>
      </c>
      <c r="E42" s="1149" t="str">
        <f aca="false">IF(ISBLANK(Aéreo!E55),"",(Aéreo!E55))</f>
        <v/>
      </c>
      <c r="F42" s="1149" t="str">
        <f aca="false">IF(ISBLANK(Aéreo!F55),"",(Aéreo!F55))</f>
        <v/>
      </c>
      <c r="G42" s="1149" t="str">
        <f aca="false">IF(ISBLANK(Aéreo!G55),"",(Aéreo!G55))</f>
        <v/>
      </c>
      <c r="H42" s="1149" t="str">
        <f aca="false">IF(ISBLANK(Aéreo!H55),"",(Aéreo!H55))</f>
        <v/>
      </c>
      <c r="I42" s="1151" t="str">
        <f aca="false">IF(ISBLANK(Aéreo!I55),"",(Aéreo!I55))</f>
        <v/>
      </c>
      <c r="J42" s="1151" t="str">
        <f aca="false">IF(ISBLANK(Aéreo!J55),"",(Aéreo!J55))</f>
        <v/>
      </c>
      <c r="K42" s="1152"/>
      <c r="L42" s="1153"/>
      <c r="M42" s="1154"/>
      <c r="N42" s="1155"/>
      <c r="O42" s="1156"/>
      <c r="P42" s="1142" t="str">
        <f aca="false">IFERROR(IF(Aéreo!K55=" "," ",Aéreo!K55),"")</f>
        <v>tba5</v>
      </c>
    </row>
    <row r="43" customFormat="false" ht="15" hidden="false" customHeight="false" outlineLevel="0" collapsed="false">
      <c r="B43" s="3"/>
      <c r="C43" s="1149" t="str">
        <f aca="false">IF(ISBLANK(Aéreo!B56),"",(Aéreo!B56))</f>
        <v/>
      </c>
      <c r="D43" s="1150" t="str">
        <f aca="false">IF(ISBLANK(Aéreo!D56),"",(Aéreo!D56))</f>
        <v/>
      </c>
      <c r="E43" s="1149" t="str">
        <f aca="false">IF(ISBLANK(Aéreo!E56),"",(Aéreo!E56))</f>
        <v/>
      </c>
      <c r="F43" s="1149" t="str">
        <f aca="false">IF(ISBLANK(Aéreo!F56),"",(Aéreo!F56))</f>
        <v/>
      </c>
      <c r="G43" s="1149" t="str">
        <f aca="false">IF(ISBLANK(Aéreo!G56),"",(Aéreo!G56))</f>
        <v/>
      </c>
      <c r="H43" s="1149" t="str">
        <f aca="false">IF(ISBLANK(Aéreo!H56),"",(Aéreo!H56))</f>
        <v/>
      </c>
      <c r="I43" s="1151" t="str">
        <f aca="false">IF(ISBLANK(Aéreo!I56),"",(Aéreo!I56))</f>
        <v/>
      </c>
      <c r="J43" s="1151" t="str">
        <f aca="false">IF(ISBLANK(Aéreo!J56),"",(Aéreo!J56))</f>
        <v/>
      </c>
      <c r="K43" s="1152"/>
      <c r="L43" s="1153"/>
      <c r="M43" s="1154"/>
      <c r="N43" s="1155"/>
      <c r="O43" s="1156"/>
      <c r="P43" s="1142" t="str">
        <f aca="false">IFERROR(IF(Aéreo!K56=" "," ",Aéreo!K56),"")</f>
        <v>tba6</v>
      </c>
    </row>
    <row r="44" customFormat="false" ht="15" hidden="false" customHeight="false" outlineLevel="0" collapsed="false">
      <c r="B44" s="3"/>
      <c r="C44" s="1149" t="str">
        <f aca="false">IF(ISBLANK(Aéreo!B57),"",(Aéreo!B57))</f>
        <v/>
      </c>
      <c r="D44" s="1150" t="str">
        <f aca="false">IF(ISBLANK(Aéreo!D57),"",(Aéreo!D57))</f>
        <v/>
      </c>
      <c r="E44" s="1149" t="str">
        <f aca="false">IF(ISBLANK(Aéreo!E57),"",(Aéreo!E57))</f>
        <v/>
      </c>
      <c r="F44" s="1149" t="str">
        <f aca="false">IF(ISBLANK(Aéreo!F57),"",(Aéreo!F57))</f>
        <v/>
      </c>
      <c r="G44" s="1149" t="str">
        <f aca="false">IF(ISBLANK(Aéreo!G57),"",(Aéreo!G57))</f>
        <v/>
      </c>
      <c r="H44" s="1149" t="str">
        <f aca="false">IF(ISBLANK(Aéreo!H57),"",(Aéreo!H57))</f>
        <v/>
      </c>
      <c r="I44" s="1151" t="str">
        <f aca="false">IF(ISBLANK(Aéreo!I57),"",(Aéreo!I57))</f>
        <v/>
      </c>
      <c r="J44" s="1151" t="str">
        <f aca="false">IF(ISBLANK(Aéreo!J57),"",(Aéreo!J57))</f>
        <v/>
      </c>
      <c r="K44" s="1152"/>
      <c r="L44" s="1153"/>
      <c r="M44" s="1154"/>
      <c r="N44" s="1155"/>
      <c r="O44" s="1156"/>
      <c r="P44" s="1142" t="str">
        <f aca="false">IFERROR(IF(Aéreo!K57=" "," ",Aéreo!K57),"")</f>
        <v>tba7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customFormat="false" ht="18" hidden="false" customHeight="false" outlineLevel="0" collapsed="false">
      <c r="B47" s="3"/>
      <c r="C47" s="3"/>
      <c r="D47" s="3"/>
      <c r="E47" s="755"/>
      <c r="F47" s="756"/>
      <c r="G47" s="756"/>
      <c r="H47" s="756"/>
      <c r="I47" s="756"/>
      <c r="J47" s="757"/>
      <c r="K47" s="757"/>
      <c r="L47" s="757"/>
      <c r="M47" s="758"/>
      <c r="N47" s="758"/>
      <c r="O47" s="758"/>
    </row>
    <row r="48" customFormat="false" ht="15" hidden="false" customHeight="false" outlineLevel="0" collapsed="false">
      <c r="B48" s="3"/>
      <c r="C48" s="3"/>
      <c r="D48" s="3"/>
      <c r="E48" s="1157"/>
      <c r="F48" s="759" t="s">
        <v>268</v>
      </c>
      <c r="G48" s="760"/>
      <c r="H48" s="760"/>
      <c r="I48" s="760"/>
      <c r="J48" s="761"/>
      <c r="K48" s="761"/>
      <c r="L48" s="762" t="s">
        <v>269</v>
      </c>
      <c r="M48" s="763"/>
      <c r="N48" s="763"/>
      <c r="O48" s="764"/>
      <c r="P48" s="3"/>
    </row>
    <row r="49" customFormat="false" ht="15" hidden="false" customHeight="false" outlineLevel="0" collapsed="false">
      <c r="B49" s="3"/>
      <c r="C49" s="3"/>
      <c r="D49" s="3"/>
      <c r="E49" s="1157"/>
      <c r="F49" s="759" t="s">
        <v>270</v>
      </c>
      <c r="G49" s="766"/>
      <c r="H49" s="766"/>
      <c r="I49" s="766"/>
      <c r="J49" s="767"/>
      <c r="K49" s="767"/>
      <c r="L49" s="768" t="s">
        <v>314</v>
      </c>
      <c r="M49" s="764"/>
      <c r="N49" s="764"/>
      <c r="O49" s="765"/>
      <c r="P49" s="3"/>
    </row>
    <row r="50" customFormat="false" ht="15" hidden="false" customHeight="false" outlineLevel="0" collapsed="false">
      <c r="B50" s="3"/>
      <c r="C50" s="3"/>
      <c r="D50" s="3"/>
      <c r="E50" s="769"/>
      <c r="F50" s="769"/>
      <c r="G50" s="769"/>
      <c r="H50" s="769"/>
      <c r="I50" s="769"/>
      <c r="J50" s="769"/>
      <c r="K50" s="769"/>
      <c r="L50" s="769"/>
      <c r="M50" s="769"/>
      <c r="N50" s="769"/>
      <c r="O50" s="769"/>
    </row>
  </sheetData>
  <mergeCells count="28">
    <mergeCell ref="C1:D3"/>
    <mergeCell ref="E1:O3"/>
    <mergeCell ref="K7:K12"/>
    <mergeCell ref="L7:L12"/>
    <mergeCell ref="M7:M12"/>
    <mergeCell ref="N7:N12"/>
    <mergeCell ref="O7:O12"/>
    <mergeCell ref="K15:K20"/>
    <mergeCell ref="L15:L20"/>
    <mergeCell ref="M15:M20"/>
    <mergeCell ref="N15:N20"/>
    <mergeCell ref="O15:O20"/>
    <mergeCell ref="K23:K28"/>
    <mergeCell ref="L23:L28"/>
    <mergeCell ref="M23:M28"/>
    <mergeCell ref="N23:N28"/>
    <mergeCell ref="O23:O28"/>
    <mergeCell ref="K31:K36"/>
    <mergeCell ref="L31:L36"/>
    <mergeCell ref="M31:M36"/>
    <mergeCell ref="N31:N36"/>
    <mergeCell ref="O31:O36"/>
    <mergeCell ref="K39:K44"/>
    <mergeCell ref="L39:L44"/>
    <mergeCell ref="M39:M44"/>
    <mergeCell ref="N39:N44"/>
    <mergeCell ref="O39:O44"/>
    <mergeCell ref="E48:E49"/>
  </mergeCells>
  <conditionalFormatting sqref="P7:P12">
    <cfRule type="cellIs" priority="2" operator="equal" aboveAverage="0" equalAverage="0" bottom="0" percent="0" rank="0" text="" dxfId="289">
      <formula>0</formula>
    </cfRule>
    <cfRule type="cellIs" priority="3" operator="equal" aboveAverage="0" equalAverage="0" bottom="0" percent="0" rank="0" text="" dxfId="290">
      <formula>0</formula>
    </cfRule>
    <cfRule type="cellIs" priority="4" operator="equal" aboveAverage="0" equalAverage="0" bottom="0" percent="0" rank="0" text="" dxfId="291">
      <formula>0</formula>
    </cfRule>
  </conditionalFormatting>
  <conditionalFormatting sqref="P15:P20">
    <cfRule type="cellIs" priority="5" operator="equal" aboveAverage="0" equalAverage="0" bottom="0" percent="0" rank="0" text="" dxfId="292">
      <formula>0</formula>
    </cfRule>
    <cfRule type="cellIs" priority="6" operator="equal" aboveAverage="0" equalAverage="0" bottom="0" percent="0" rank="0" text="" dxfId="293">
      <formula>0</formula>
    </cfRule>
    <cfRule type="cellIs" priority="7" operator="equal" aboveAverage="0" equalAverage="0" bottom="0" percent="0" rank="0" text="" dxfId="294">
      <formula>0</formula>
    </cfRule>
  </conditionalFormatting>
  <conditionalFormatting sqref="P23:P28">
    <cfRule type="cellIs" priority="8" operator="equal" aboveAverage="0" equalAverage="0" bottom="0" percent="0" rank="0" text="" dxfId="295">
      <formula>0</formula>
    </cfRule>
    <cfRule type="cellIs" priority="9" operator="equal" aboveAverage="0" equalAverage="0" bottom="0" percent="0" rank="0" text="" dxfId="296">
      <formula>0</formula>
    </cfRule>
    <cfRule type="cellIs" priority="10" operator="equal" aboveAverage="0" equalAverage="0" bottom="0" percent="0" rank="0" text="" dxfId="297">
      <formula>0</formula>
    </cfRule>
  </conditionalFormatting>
  <conditionalFormatting sqref="P31:P36">
    <cfRule type="cellIs" priority="11" operator="equal" aboveAverage="0" equalAverage="0" bottom="0" percent="0" rank="0" text="" dxfId="298">
      <formula>0</formula>
    </cfRule>
    <cfRule type="cellIs" priority="12" operator="equal" aboveAverage="0" equalAverage="0" bottom="0" percent="0" rank="0" text="" dxfId="299">
      <formula>0</formula>
    </cfRule>
    <cfRule type="cellIs" priority="13" operator="equal" aboveAverage="0" equalAverage="0" bottom="0" percent="0" rank="0" text="" dxfId="300">
      <formula>0</formula>
    </cfRule>
  </conditionalFormatting>
  <conditionalFormatting sqref="P39:P44">
    <cfRule type="cellIs" priority="14" operator="equal" aboveAverage="0" equalAverage="0" bottom="0" percent="0" rank="0" text="" dxfId="301">
      <formula>0</formula>
    </cfRule>
    <cfRule type="cellIs" priority="15" operator="equal" aboveAverage="0" equalAverage="0" bottom="0" percent="0" rank="0" text="" dxfId="302">
      <formula>0</formula>
    </cfRule>
    <cfRule type="cellIs" priority="16" operator="equal" aboveAverage="0" equalAverage="0" bottom="0" percent="0" rank="0" text="" dxfId="303">
      <formula>0</formula>
    </cfRule>
  </conditionalFormatting>
  <dataValidations count="1">
    <dataValidation allowBlank="true" errorStyle="stop" operator="between" showDropDown="false" showErrorMessage="true" showInputMessage="true" sqref="O4:O5" type="list">
      <formula1>DADOS!$BU$4:$BU$5</formula1>
      <formula2>0</formula2>
    </dataValidation>
  </dataValidations>
  <hyperlinks>
    <hyperlink ref="L48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B1:U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7" activeCellId="0" sqref="P7"/>
    </sheetView>
  </sheetViews>
  <sheetFormatPr defaultColWidth="8.6171875" defaultRowHeight="15.75" zeroHeight="false" outlineLevelRow="0" outlineLevelCol="0"/>
  <cols>
    <col collapsed="false" customWidth="true" hidden="false" outlineLevel="0" max="1" min="1" style="41" width="1.5"/>
    <col collapsed="false" customWidth="true" hidden="false" outlineLevel="0" max="2" min="2" style="41" width="12.9"/>
    <col collapsed="false" customWidth="true" hidden="false" outlineLevel="0" max="5" min="3" style="41" width="15"/>
    <col collapsed="false" customWidth="true" hidden="false" outlineLevel="0" max="6" min="6" style="41" width="10.9"/>
    <col collapsed="false" customWidth="true" hidden="false" outlineLevel="0" max="7" min="7" style="41" width="10.7"/>
    <col collapsed="false" customWidth="true" hidden="false" outlineLevel="0" max="8" min="8" style="41" width="11.19"/>
    <col collapsed="false" customWidth="true" hidden="false" outlineLevel="0" max="9" min="9" style="41" width="6.4"/>
    <col collapsed="false" customWidth="true" hidden="false" outlineLevel="0" max="10" min="10" style="41" width="7.4"/>
    <col collapsed="false" customWidth="true" hidden="false" outlineLevel="0" max="11" min="11" style="41" width="14.1"/>
    <col collapsed="false" customWidth="true" hidden="false" outlineLevel="0" max="12" min="12" style="41" width="10.4"/>
    <col collapsed="false" customWidth="true" hidden="false" outlineLevel="0" max="13" min="13" style="41" width="13.1"/>
    <col collapsed="false" customWidth="true" hidden="false" outlineLevel="0" max="14" min="14" style="41" width="11.1"/>
    <col collapsed="false" customWidth="true" hidden="false" outlineLevel="0" max="15" min="15" style="41" width="7.5"/>
    <col collapsed="false" customWidth="true" hidden="false" outlineLevel="0" max="21" min="21" style="41" width="18.2"/>
  </cols>
  <sheetData>
    <row r="1" customFormat="false" ht="18" hidden="false" customHeight="false" outlineLevel="0" collapsed="false">
      <c r="B1" s="1158"/>
      <c r="C1" s="1158"/>
      <c r="D1" s="765"/>
      <c r="E1" s="765"/>
      <c r="F1" s="765"/>
      <c r="G1" s="765"/>
      <c r="H1" s="765"/>
      <c r="I1" s="765"/>
      <c r="J1" s="765"/>
      <c r="K1" s="883"/>
      <c r="L1" s="1159"/>
      <c r="M1" s="1160"/>
    </row>
    <row r="2" customFormat="false" ht="19.5" hidden="false" customHeight="true" outlineLevel="0" collapsed="false">
      <c r="B2" s="765"/>
      <c r="C2" s="765"/>
      <c r="D2" s="1161" t="n">
        <f aca="false">'Cadastro Inicial'!D4</f>
        <v>0</v>
      </c>
      <c r="E2" s="1161"/>
      <c r="F2" s="1161"/>
      <c r="G2" s="1161"/>
      <c r="H2" s="1161"/>
      <c r="I2" s="1161"/>
      <c r="J2" s="1161"/>
      <c r="K2" s="1161"/>
      <c r="L2" s="1161"/>
      <c r="M2" s="765"/>
      <c r="N2" s="765"/>
    </row>
    <row r="3" customFormat="false" ht="19.5" hidden="false" customHeight="true" outlineLevel="0" collapsed="false">
      <c r="B3" s="765"/>
      <c r="C3" s="765"/>
      <c r="D3" s="1162"/>
      <c r="E3" s="765"/>
      <c r="F3" s="765"/>
      <c r="G3" s="765"/>
      <c r="H3" s="765"/>
      <c r="I3" s="765"/>
      <c r="J3" s="765"/>
      <c r="K3" s="765"/>
      <c r="L3" s="765"/>
      <c r="M3" s="765"/>
    </row>
    <row r="4" customFormat="false" ht="19.5" hidden="false" customHeight="true" outlineLevel="0" collapsed="false">
      <c r="B4" s="1163" t="n">
        <f aca="false">P7</f>
        <v>0</v>
      </c>
      <c r="C4" s="1163"/>
      <c r="D4" s="1163"/>
      <c r="E4" s="1163"/>
      <c r="F4" s="1163"/>
      <c r="G4" s="1163"/>
      <c r="H4" s="1163"/>
      <c r="I4" s="1163"/>
      <c r="J4" s="1163"/>
      <c r="K4" s="1163"/>
      <c r="L4" s="1163"/>
      <c r="M4" s="1163"/>
      <c r="N4" s="1163"/>
    </row>
    <row r="5" customFormat="false" ht="19.5" hidden="false" customHeight="true" outlineLevel="0" collapsed="false">
      <c r="B5" s="1164"/>
      <c r="C5" s="1164"/>
      <c r="D5" s="1164"/>
      <c r="E5" s="1164"/>
      <c r="F5" s="1164"/>
      <c r="G5" s="1164"/>
      <c r="H5" s="1164"/>
      <c r="I5" s="1164"/>
      <c r="J5" s="1164"/>
      <c r="K5" s="1164"/>
      <c r="L5" s="1164"/>
      <c r="M5" s="1164"/>
      <c r="N5" s="1164"/>
    </row>
    <row r="6" customFormat="false" ht="15.75" hidden="false" customHeight="true" outlineLevel="0" collapsed="false">
      <c r="B6" s="1165" t="s">
        <v>414</v>
      </c>
      <c r="C6" s="1165"/>
      <c r="D6" s="1165"/>
      <c r="E6" s="1165"/>
      <c r="F6" s="1165"/>
      <c r="G6" s="1165"/>
      <c r="H6" s="1165"/>
      <c r="I6" s="1165"/>
      <c r="J6" s="1165"/>
      <c r="K6" s="1165"/>
      <c r="L6" s="1165"/>
      <c r="M6" s="1165"/>
      <c r="N6" s="1165"/>
      <c r="P6" s="1166" t="s">
        <v>415</v>
      </c>
      <c r="Q6" s="1166"/>
      <c r="R6" s="1166"/>
      <c r="U6" s="1167" t="str">
        <f aca="false">'Transporte Terrestre'!B3</f>
        <v>novo</v>
      </c>
    </row>
    <row r="7" customFormat="false" ht="15" hidden="false" customHeight="false" outlineLevel="0" collapsed="false">
      <c r="B7" s="1168" t="s">
        <v>336</v>
      </c>
      <c r="C7" s="1168" t="s">
        <v>416</v>
      </c>
      <c r="D7" s="1168" t="s">
        <v>337</v>
      </c>
      <c r="E7" s="1168" t="s">
        <v>417</v>
      </c>
      <c r="F7" s="1168" t="s">
        <v>99</v>
      </c>
      <c r="G7" s="1168" t="s">
        <v>168</v>
      </c>
      <c r="H7" s="1168" t="s">
        <v>188</v>
      </c>
      <c r="I7" s="1168" t="s">
        <v>275</v>
      </c>
      <c r="J7" s="1168" t="s">
        <v>276</v>
      </c>
      <c r="K7" s="1168" t="s">
        <v>253</v>
      </c>
      <c r="L7" s="1168" t="s">
        <v>277</v>
      </c>
      <c r="M7" s="1168" t="s">
        <v>278</v>
      </c>
      <c r="N7" s="1168" t="s">
        <v>76</v>
      </c>
      <c r="P7" s="1169" t="n">
        <v>0</v>
      </c>
      <c r="Q7" s="1169"/>
      <c r="R7" s="1169"/>
      <c r="U7" s="1167" t="str">
        <f aca="false">'Transporte Terrestre'!B4</f>
        <v>outro</v>
      </c>
    </row>
    <row r="8" customFormat="false" ht="24.75" hidden="false" customHeight="true" outlineLevel="0" collapsed="false">
      <c r="B8" s="1170" t="n">
        <f aca="false"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1170" t="n">
        <f aca="false"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1170" t="n">
        <f aca="false"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1170" t="n">
        <f aca="false"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1170" t="n">
        <f aca="false"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1171" t="n">
        <f aca="false"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1171" t="n">
        <f aca="false"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1170" t="n">
        <f aca="false"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1170" t="n">
        <f aca="false">IF(I8=0,0,(H8-G8)+1)</f>
        <v>0</v>
      </c>
      <c r="K8" s="1172" t="n">
        <f aca="false"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1173" t="n">
        <f aca="false"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1173" t="n">
        <f aca="false">K8+L8</f>
        <v>0</v>
      </c>
      <c r="N8" s="1173" t="n">
        <f aca="false">M8*I8*J8</f>
        <v>0</v>
      </c>
      <c r="U8" s="1167" t="n">
        <f aca="false">'Transporte Terrestre'!L2</f>
        <v>0</v>
      </c>
    </row>
    <row r="9" customFormat="false" ht="24.75" hidden="false" customHeight="true" outlineLevel="0" collapsed="false">
      <c r="B9" s="1170" t="n">
        <f aca="false"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1170" t="n">
        <f aca="false"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1170" t="n">
        <f aca="false"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1170" t="n">
        <f aca="false"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1170" t="n">
        <f aca="false"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1171" t="n">
        <f aca="false"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1171" t="n">
        <f aca="false"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1170" t="n">
        <f aca="false"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1170" t="n">
        <f aca="false">IF(I9=0,0,(H9-G9)+1)</f>
        <v>0</v>
      </c>
      <c r="K9" s="1172" t="n">
        <f aca="false"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1173" t="n">
        <f aca="false"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1173" t="n">
        <f aca="false">K9+L9</f>
        <v>0</v>
      </c>
      <c r="N9" s="1173" t="n">
        <f aca="false">M9*I9*J9</f>
        <v>0</v>
      </c>
      <c r="U9" s="1167" t="n">
        <f aca="false">'Transporte Terrestre'!L3</f>
        <v>0</v>
      </c>
    </row>
    <row r="10" customFormat="false" ht="24.75" hidden="false" customHeight="true" outlineLevel="0" collapsed="false">
      <c r="B10" s="1170" t="n">
        <f aca="false"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1170" t="n">
        <f aca="false"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1170" t="n">
        <f aca="false"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1170" t="n">
        <f aca="false"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1170" t="n">
        <f aca="false"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1171" t="n">
        <f aca="false"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1171" t="n">
        <f aca="false"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1170" t="n">
        <f aca="false"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1170" t="n">
        <f aca="false">IF(I10=0,0,(H10-G10)+1)</f>
        <v>0</v>
      </c>
      <c r="K10" s="1172" t="n">
        <f aca="false"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1173" t="n">
        <f aca="false"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1173" t="n">
        <f aca="false">K10+L10</f>
        <v>0</v>
      </c>
      <c r="N10" s="1173" t="n">
        <f aca="false">M10*I10*J10</f>
        <v>0</v>
      </c>
      <c r="U10" s="1167" t="n">
        <f aca="false">'Transporte Terrestre'!L4</f>
        <v>0</v>
      </c>
    </row>
    <row r="11" customFormat="false" ht="24.75" hidden="false" customHeight="true" outlineLevel="0" collapsed="false">
      <c r="B11" s="1170" t="n">
        <f aca="false"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1170" t="n">
        <f aca="false"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1170" t="n">
        <f aca="false"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1170" t="n">
        <f aca="false"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1170" t="n">
        <f aca="false"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1171" t="n">
        <f aca="false"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1171" t="n">
        <f aca="false"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1170" t="n">
        <f aca="false"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1170" t="n">
        <f aca="false">IF(I11=0,0,(H11-G11)+1)</f>
        <v>0</v>
      </c>
      <c r="K11" s="1172" t="n">
        <f aca="false"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1173" t="n">
        <f aca="false"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1173" t="n">
        <f aca="false">K11+L11</f>
        <v>0</v>
      </c>
      <c r="N11" s="1173" t="n">
        <f aca="false">M11*I11*J11</f>
        <v>0</v>
      </c>
    </row>
    <row r="12" customFormat="false" ht="24.75" hidden="false" customHeight="true" outlineLevel="0" collapsed="false">
      <c r="B12" s="1170" t="n">
        <f aca="false"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1171" t="n">
        <f aca="false"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1170" t="n">
        <f aca="false"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1170" t="n">
        <f aca="false"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1170" t="n">
        <f aca="false"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1171" t="n">
        <f aca="false"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1171" t="n">
        <f aca="false"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1170" t="n">
        <f aca="false"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1170" t="n">
        <f aca="false">IF(I12=0,0,(H12-G12)+1)</f>
        <v>0</v>
      </c>
      <c r="K12" s="1172" t="n">
        <f aca="false"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1173" t="n">
        <f aca="false"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1173" t="n">
        <f aca="false">K12+L12</f>
        <v>0</v>
      </c>
      <c r="N12" s="1173" t="n">
        <f aca="false">M12*I12*J12</f>
        <v>0</v>
      </c>
    </row>
    <row r="13" customFormat="false" ht="24.75" hidden="false" customHeight="true" outlineLevel="0" collapsed="false">
      <c r="B13" s="1170" t="n">
        <f aca="false"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1171" t="n">
        <f aca="false"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1170" t="n">
        <f aca="false"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1170" t="n">
        <f aca="false"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1170" t="n">
        <f aca="false"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1171" t="n">
        <f aca="false"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1171" t="n">
        <f aca="false"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1170" t="n">
        <f aca="false"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1170" t="n">
        <f aca="false">IF(I13=0,0,(H13-G13)+1)</f>
        <v>0</v>
      </c>
      <c r="K13" s="1172" t="n">
        <f aca="false"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1173" t="n">
        <f aca="false"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1173" t="n">
        <f aca="false">K13+L13</f>
        <v>0</v>
      </c>
      <c r="N13" s="1173" t="n">
        <f aca="false">M13*I13*J13</f>
        <v>0</v>
      </c>
    </row>
    <row r="14" customFormat="false" ht="24.75" hidden="false" customHeight="true" outlineLevel="0" collapsed="false">
      <c r="B14" s="1170" t="n">
        <f aca="false"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1171" t="n">
        <f aca="false"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1170" t="n">
        <f aca="false"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1170" t="n">
        <f aca="false"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1170" t="n">
        <f aca="false"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1171" t="n">
        <f aca="false"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1171" t="n">
        <f aca="false"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1170" t="n">
        <f aca="false"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1170" t="n">
        <f aca="false">IF(I14=0,0,(H14-G14)+1)</f>
        <v>0</v>
      </c>
      <c r="K14" s="1172" t="n">
        <f aca="false"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1173" t="n">
        <f aca="false"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1173" t="n">
        <f aca="false">K14+L14</f>
        <v>0</v>
      </c>
      <c r="N14" s="1173" t="n">
        <f aca="false">M14*I14*J14</f>
        <v>0</v>
      </c>
    </row>
    <row r="15" customFormat="false" ht="24.75" hidden="false" customHeight="true" outlineLevel="0" collapsed="false">
      <c r="B15" s="1170" t="n">
        <f aca="false"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1171" t="n">
        <f aca="false"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1170" t="n">
        <f aca="false"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1170" t="n">
        <f aca="false"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1170" t="n">
        <f aca="false"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1171" t="n">
        <f aca="false"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1171" t="n">
        <f aca="false"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1170" t="n">
        <f aca="false"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1170" t="n">
        <f aca="false">IF(I15=0,0,(H15-G15)+1)</f>
        <v>0</v>
      </c>
      <c r="K15" s="1172" t="n">
        <f aca="false"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1173" t="n">
        <f aca="false"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1173" t="n">
        <f aca="false">K15+L15</f>
        <v>0</v>
      </c>
      <c r="N15" s="1173" t="n">
        <f aca="false">M15*I15*J15</f>
        <v>0</v>
      </c>
    </row>
    <row r="16" customFormat="false" ht="24.75" hidden="false" customHeight="true" outlineLevel="0" collapsed="false">
      <c r="B16" s="1170" t="n">
        <f aca="false"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1171" t="n">
        <f aca="false"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1170" t="n">
        <f aca="false"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1170" t="n">
        <f aca="false"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1170" t="n">
        <f aca="false"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1171" t="n">
        <f aca="false"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1171" t="n">
        <f aca="false"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1170" t="n">
        <f aca="false"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1170" t="n">
        <f aca="false">IF(I16=0,0,(H16-G16)+1)</f>
        <v>0</v>
      </c>
      <c r="K16" s="1172" t="n">
        <f aca="false"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1173" t="n">
        <f aca="false"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1173" t="n">
        <f aca="false">K16+L16</f>
        <v>0</v>
      </c>
      <c r="N16" s="1173" t="n">
        <f aca="false">M16*I16*J16</f>
        <v>0</v>
      </c>
    </row>
    <row r="17" customFormat="false" ht="24.75" hidden="false" customHeight="true" outlineLevel="0" collapsed="false">
      <c r="B17" s="1170" t="n">
        <f aca="false"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1171" t="n">
        <f aca="false"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1170" t="n">
        <f aca="false"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1170" t="n">
        <f aca="false"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1170" t="n">
        <f aca="false"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1171" t="n">
        <f aca="false"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1171" t="n">
        <f aca="false"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1170" t="n">
        <f aca="false"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1170" t="n">
        <f aca="false">IF(I17=0,0,(H17-G17)+1)</f>
        <v>0</v>
      </c>
      <c r="K17" s="1172" t="n">
        <f aca="false"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1173" t="n">
        <f aca="false"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1173" t="n">
        <f aca="false">K17+L17</f>
        <v>0</v>
      </c>
      <c r="N17" s="1173" t="n">
        <f aca="false">M17*I17*J17</f>
        <v>0</v>
      </c>
    </row>
    <row r="18" customFormat="false" ht="24.75" hidden="false" customHeight="true" outlineLevel="0" collapsed="false">
      <c r="B18" s="1170" t="n">
        <f aca="false"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1170" t="n">
        <f aca="false"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1170" t="n">
        <f aca="false"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1170" t="n">
        <f aca="false"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1170" t="n">
        <f aca="false"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1171" t="n">
        <f aca="false"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1171" t="n">
        <f aca="false"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1170" t="n">
        <f aca="false"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1170" t="n">
        <f aca="false">IF(I18=0,0,(H18-G18)+1)</f>
        <v>0</v>
      </c>
      <c r="K18" s="1172" t="n">
        <f aca="false"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1173" t="n">
        <f aca="false"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1173" t="n">
        <f aca="false">K18+L18</f>
        <v>0</v>
      </c>
      <c r="N18" s="1173" t="n">
        <f aca="false">M18*I18*J18</f>
        <v>0</v>
      </c>
    </row>
    <row r="19" customFormat="false" ht="24.75" hidden="false" customHeight="true" outlineLevel="0" collapsed="false">
      <c r="B19" s="1170" t="n">
        <f aca="false"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1170" t="n">
        <f aca="false"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1170" t="n">
        <f aca="false"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1170" t="n">
        <f aca="false"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1170" t="n">
        <f aca="false"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1171" t="n">
        <f aca="false"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1171" t="n">
        <f aca="false"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1170" t="n">
        <f aca="false"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1170" t="n">
        <f aca="false">IF(I19=0,0,(H19-G19)+1)</f>
        <v>0</v>
      </c>
      <c r="K19" s="1172" t="n">
        <f aca="false"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1173" t="n">
        <f aca="false"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1173" t="n">
        <f aca="false">K19+L19</f>
        <v>0</v>
      </c>
      <c r="N19" s="1173" t="n">
        <f aca="false">M19*I19*J19</f>
        <v>0</v>
      </c>
    </row>
    <row r="20" customFormat="false" ht="24.75" hidden="false" customHeight="true" outlineLevel="0" collapsed="false">
      <c r="B20" s="1170" t="n">
        <f aca="false"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1170" t="n">
        <f aca="false"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1170" t="n">
        <f aca="false"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1170" t="n">
        <f aca="false"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1170" t="n">
        <f aca="false"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1171" t="n">
        <f aca="false"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1171" t="n">
        <f aca="false"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1170" t="n">
        <f aca="false"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1170" t="n">
        <f aca="false">IF(I20=0,0,(H20-G20)+1)</f>
        <v>0</v>
      </c>
      <c r="K20" s="1172" t="n">
        <f aca="false"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1173" t="n">
        <f aca="false"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1173" t="n">
        <f aca="false">K20+L20</f>
        <v>0</v>
      </c>
      <c r="N20" s="1173" t="n">
        <f aca="false">M20*I20*J20</f>
        <v>0</v>
      </c>
    </row>
    <row r="21" customFormat="false" ht="24.75" hidden="false" customHeight="true" outlineLevel="0" collapsed="false">
      <c r="B21" s="1170" t="n">
        <f aca="false"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1170" t="n">
        <f aca="false"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1170" t="n">
        <f aca="false"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1170" t="n">
        <f aca="false"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1170" t="n">
        <f aca="false"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1171" t="n">
        <f aca="false"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1171" t="n">
        <f aca="false"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1170" t="n">
        <f aca="false"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1170" t="n">
        <f aca="false">IF(I21=0,0,(H21-G21)+1)</f>
        <v>0</v>
      </c>
      <c r="K21" s="1172" t="n">
        <f aca="false"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1173" t="n">
        <f aca="false"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1173" t="n">
        <f aca="false">K21+L21</f>
        <v>0</v>
      </c>
      <c r="N21" s="1173" t="n">
        <f aca="false">M21*I21*J21</f>
        <v>0</v>
      </c>
    </row>
    <row r="22" customFormat="false" ht="24.75" hidden="false" customHeight="true" outlineLevel="0" collapsed="false">
      <c r="B22" s="1170" t="n">
        <f aca="false"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1170" t="n">
        <f aca="false"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1170" t="n">
        <f aca="false"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1170" t="n">
        <f aca="false"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1170" t="n">
        <f aca="false"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1171" t="n">
        <f aca="false"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1171" t="n">
        <f aca="false"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1170" t="n">
        <f aca="false"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1170" t="n">
        <f aca="false">IF(I22=0,0,(H22-G22)+1)</f>
        <v>0</v>
      </c>
      <c r="K22" s="1172" t="n">
        <f aca="false"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1173" t="n">
        <f aca="false"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1173" t="n">
        <f aca="false">K22+L22</f>
        <v>0</v>
      </c>
      <c r="N22" s="1173" t="n">
        <f aca="false">M22*I22*J22</f>
        <v>0</v>
      </c>
    </row>
    <row r="23" customFormat="false" ht="24.75" hidden="false" customHeight="true" outlineLevel="0" collapsed="false">
      <c r="B23" s="1170" t="n">
        <f aca="false"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1170" t="n">
        <f aca="false"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1170" t="n">
        <f aca="false"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1170" t="n">
        <f aca="false"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1170" t="n">
        <f aca="false"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1171" t="n">
        <f aca="false"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1171" t="n">
        <f aca="false"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1170" t="n">
        <f aca="false"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1170" t="n">
        <f aca="false">IF(I23=0,0,(H23-G23)+1)</f>
        <v>0</v>
      </c>
      <c r="K23" s="1172" t="n">
        <f aca="false"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1173" t="n">
        <f aca="false"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1173" t="n">
        <f aca="false">K23+L23</f>
        <v>0</v>
      </c>
      <c r="N23" s="1173" t="n">
        <f aca="false">M23*I23*J23</f>
        <v>0</v>
      </c>
    </row>
    <row r="24" customFormat="false" ht="24.75" hidden="false" customHeight="true" outlineLevel="0" collapsed="false">
      <c r="B24" s="1170" t="e">
        <f aca="false"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#VALUE!</v>
      </c>
      <c r="C24" s="1170" t="e">
        <f aca="false"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#VALUE!</v>
      </c>
      <c r="D24" s="1170" t="n">
        <f aca="false"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1170" t="n">
        <f aca="false"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1170" t="e">
        <f aca="false"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#VALUE!</v>
      </c>
      <c r="G24" s="1171" t="e">
        <f aca="false"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#VALUE!</v>
      </c>
      <c r="H24" s="1171" t="e">
        <f aca="false"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#VALUE!</v>
      </c>
      <c r="I24" s="1170" t="e">
        <f aca="false"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#VALUE!</v>
      </c>
      <c r="J24" s="1170" t="e">
        <f aca="false">IF(I24=0,0,(H24-G24)+1)</f>
        <v>#VALUE!</v>
      </c>
      <c r="K24" s="1172" t="e">
        <f aca="false"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#VALUE!</v>
      </c>
      <c r="L24" s="1173" t="e">
        <f aca="false"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#VALUE!</v>
      </c>
      <c r="M24" s="1173" t="e">
        <f aca="false">K24+L24</f>
        <v>#VALUE!</v>
      </c>
      <c r="N24" s="1173" t="e">
        <f aca="false">M24*I24*J24</f>
        <v>#VALUE!</v>
      </c>
    </row>
    <row r="25" customFormat="false" ht="24.75" hidden="false" customHeight="true" outlineLevel="0" collapsed="false">
      <c r="B25" s="1170" t="e">
        <f aca="false"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#VALUE!</v>
      </c>
      <c r="C25" s="1170" t="e">
        <f aca="false"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#VALUE!</v>
      </c>
      <c r="D25" s="1170" t="n">
        <f aca="false"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1170" t="n">
        <f aca="false"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1170" t="e">
        <f aca="false"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#VALUE!</v>
      </c>
      <c r="G25" s="1171" t="e">
        <f aca="false"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#VALUE!</v>
      </c>
      <c r="H25" s="1171" t="e">
        <f aca="false"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#VALUE!</v>
      </c>
      <c r="I25" s="1170" t="e">
        <f aca="false"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#VALUE!</v>
      </c>
      <c r="J25" s="1170" t="e">
        <f aca="false">IF(I25=0,0,(H25-G25)+1)</f>
        <v>#VALUE!</v>
      </c>
      <c r="K25" s="1172" t="e">
        <f aca="false"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#VALUE!</v>
      </c>
      <c r="L25" s="1173" t="e">
        <f aca="false"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#VALUE!</v>
      </c>
      <c r="M25" s="1173" t="e">
        <f aca="false">K25+L25</f>
        <v>#VALUE!</v>
      </c>
      <c r="N25" s="1173" t="e">
        <f aca="false">M25*I25*J25</f>
        <v>#VALUE!</v>
      </c>
    </row>
    <row r="26" customFormat="false" ht="24.75" hidden="false" customHeight="true" outlineLevel="0" collapsed="false">
      <c r="B26" s="1170" t="e">
        <f aca="false"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#VALUE!</v>
      </c>
      <c r="C26" s="1170" t="e">
        <f aca="false"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#VALUE!</v>
      </c>
      <c r="D26" s="1170" t="n">
        <f aca="false"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1170" t="n">
        <f aca="false"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1170" t="e">
        <f aca="false"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#VALUE!</v>
      </c>
      <c r="G26" s="1171" t="e">
        <f aca="false"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#VALUE!</v>
      </c>
      <c r="H26" s="1171" t="e">
        <f aca="false"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#VALUE!</v>
      </c>
      <c r="I26" s="1170" t="e">
        <f aca="false"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#VALUE!</v>
      </c>
      <c r="J26" s="1170" t="e">
        <f aca="false">IF(I26=0,0,(H26-G26)+1)</f>
        <v>#VALUE!</v>
      </c>
      <c r="K26" s="1172" t="e">
        <f aca="false"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#VALUE!</v>
      </c>
      <c r="L26" s="1173" t="e">
        <f aca="false"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#VALUE!</v>
      </c>
      <c r="M26" s="1173" t="e">
        <f aca="false">K26+L26</f>
        <v>#VALUE!</v>
      </c>
      <c r="N26" s="1173" t="e">
        <f aca="false">M26*I26*J26</f>
        <v>#VALUE!</v>
      </c>
    </row>
    <row r="27" customFormat="false" ht="24.75" hidden="false" customHeight="true" outlineLevel="0" collapsed="false">
      <c r="B27" s="1170" t="e">
        <f aca="false"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#VALUE!</v>
      </c>
      <c r="C27" s="1170" t="e">
        <f aca="false"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#VALUE!</v>
      </c>
      <c r="D27" s="1170" t="n">
        <f aca="false"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1170" t="n">
        <f aca="false"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1170" t="e">
        <f aca="false"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#VALUE!</v>
      </c>
      <c r="G27" s="1171" t="e">
        <f aca="false"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#VALUE!</v>
      </c>
      <c r="H27" s="1171" t="e">
        <f aca="false"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#VALUE!</v>
      </c>
      <c r="I27" s="1170" t="e">
        <f aca="false"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#VALUE!</v>
      </c>
      <c r="J27" s="1170" t="e">
        <f aca="false">IF(I27=0,0,(H27-G27)+1)</f>
        <v>#VALUE!</v>
      </c>
      <c r="K27" s="1172" t="e">
        <f aca="false"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#VALUE!</v>
      </c>
      <c r="L27" s="1173" t="e">
        <f aca="false"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#VALUE!</v>
      </c>
      <c r="M27" s="1173" t="e">
        <f aca="false">K27+L27</f>
        <v>#VALUE!</v>
      </c>
      <c r="N27" s="1173" t="e">
        <f aca="false">M27*I27*J27</f>
        <v>#VALUE!</v>
      </c>
    </row>
    <row r="28" customFormat="false" ht="15" hidden="false" customHeight="false" outlineLevel="0" collapsed="false">
      <c r="B28" s="1174"/>
      <c r="C28" s="1174"/>
      <c r="D28" s="1174"/>
      <c r="E28" s="1174"/>
      <c r="F28" s="791"/>
      <c r="G28" s="790"/>
      <c r="H28" s="790"/>
      <c r="I28" s="790"/>
      <c r="J28" s="790"/>
      <c r="K28" s="789" t="e">
        <f aca="false">SUM(K8:K27)</f>
        <v>#VALUE!</v>
      </c>
      <c r="L28" s="789" t="e">
        <f aca="false">SUM(L8:L27)</f>
        <v>#VALUE!</v>
      </c>
      <c r="M28" s="789" t="e">
        <f aca="false">SUM(M8:M27)</f>
        <v>#VALUE!</v>
      </c>
      <c r="N28" s="792" t="e">
        <f aca="false">SUM(N8:N27)</f>
        <v>#VALUE!</v>
      </c>
    </row>
    <row r="29" customFormat="false" ht="30" hidden="false" customHeight="true" outlineLevel="0" collapsed="false">
      <c r="B29" s="1175" t="s">
        <v>317</v>
      </c>
      <c r="C29" s="1176" t="n">
        <f aca="false"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0</v>
      </c>
      <c r="D29" s="1176"/>
      <c r="E29" s="1176"/>
      <c r="F29" s="1176"/>
      <c r="G29" s="1176"/>
      <c r="H29" s="1176"/>
      <c r="I29" s="1176"/>
      <c r="J29" s="1176"/>
      <c r="K29" s="1176"/>
      <c r="L29" s="1176"/>
      <c r="M29" s="1176"/>
      <c r="N29" s="1176"/>
    </row>
    <row r="30" customFormat="false" ht="15" hidden="false" customHeight="false" outlineLevel="0" collapsed="false">
      <c r="B30" s="1177"/>
      <c r="C30" s="1177"/>
      <c r="D30" s="1177"/>
      <c r="E30" s="1177"/>
      <c r="F30" s="1177"/>
      <c r="G30" s="1177"/>
      <c r="H30" s="1177"/>
      <c r="I30" s="1177"/>
      <c r="J30" s="1177"/>
      <c r="K30" s="1177"/>
      <c r="L30" s="1177"/>
      <c r="M30" s="1177"/>
    </row>
    <row r="31" customFormat="false" ht="15" hidden="false" customHeight="false" outlineLevel="0" collapsed="false">
      <c r="B31" s="815"/>
      <c r="C31" s="815"/>
      <c r="D31" s="815"/>
      <c r="E31" s="815"/>
      <c r="F31" s="815"/>
      <c r="G31" s="815"/>
      <c r="H31" s="815"/>
      <c r="I31" s="815"/>
      <c r="J31" s="815"/>
      <c r="K31" s="815"/>
      <c r="L31" s="815"/>
      <c r="M31" s="815"/>
    </row>
    <row r="32" customFormat="false" ht="15" hidden="false" customHeight="false" outlineLevel="0" collapsed="false">
      <c r="B32" s="764"/>
      <c r="C32" s="759"/>
      <c r="D32" s="759"/>
      <c r="E32" s="759"/>
      <c r="F32" s="766"/>
      <c r="G32" s="766"/>
      <c r="H32" s="766"/>
      <c r="I32" s="767"/>
      <c r="J32" s="768"/>
      <c r="K32" s="764"/>
      <c r="L32" s="764"/>
      <c r="M32" s="764"/>
    </row>
    <row r="33" customFormat="false" ht="15" hidden="false" customHeight="false" outlineLevel="0" collapsed="false">
      <c r="B33" s="821" t="s">
        <v>295</v>
      </c>
      <c r="C33" s="821"/>
      <c r="D33" s="765"/>
      <c r="E33" s="765"/>
      <c r="F33" s="822"/>
      <c r="G33" s="822"/>
      <c r="H33" s="822"/>
      <c r="I33" s="822"/>
      <c r="J33" s="822"/>
      <c r="K33" s="822"/>
      <c r="L33" s="3"/>
      <c r="M33" s="823" t="s">
        <v>296</v>
      </c>
      <c r="N33" s="824" t="s">
        <v>152</v>
      </c>
    </row>
    <row r="34" customFormat="false" ht="15" hidden="false" customHeight="false" outlineLevel="0" collapsed="false">
      <c r="B34" s="1178" t="s">
        <v>297</v>
      </c>
      <c r="C34" s="1178"/>
      <c r="D34" s="1178"/>
      <c r="E34" s="1178"/>
      <c r="F34" s="1178"/>
      <c r="G34" s="1179" t="s">
        <v>276</v>
      </c>
      <c r="H34" s="1179" t="s">
        <v>418</v>
      </c>
      <c r="I34" s="1179"/>
      <c r="J34" s="1179" t="s">
        <v>419</v>
      </c>
      <c r="K34" s="1179"/>
      <c r="L34" s="1179" t="s">
        <v>299</v>
      </c>
      <c r="M34" s="1179"/>
      <c r="N34" s="1179"/>
    </row>
    <row r="35" customFormat="false" ht="15" hidden="false" customHeight="false" outlineLevel="0" collapsed="false">
      <c r="B35" s="1180" t="s">
        <v>420</v>
      </c>
      <c r="C35" s="1180"/>
      <c r="D35" s="1180"/>
      <c r="E35" s="1180"/>
      <c r="F35" s="1180"/>
      <c r="G35" s="1181" t="e">
        <f aca="false">SUM(J8:J27)</f>
        <v>#VALUE!</v>
      </c>
      <c r="H35" s="1182" t="e">
        <f aca="false">SUM(L8:L27)</f>
        <v>#VALUE!</v>
      </c>
      <c r="I35" s="1182"/>
      <c r="J35" s="1182" t="n">
        <f aca="false">IF(N9=0,0,AVERAGEIF(N8:N27,"&lt;&gt;0"))</f>
        <v>0</v>
      </c>
      <c r="K35" s="1182"/>
      <c r="L35" s="1182" t="n">
        <f aca="false">IF(N9=0,0,SUM(N8:N27))</f>
        <v>0</v>
      </c>
      <c r="M35" s="1182"/>
      <c r="N35" s="1182"/>
    </row>
    <row r="36" customFormat="false" ht="15" hidden="false" customHeight="false" outlineLevel="0" collapsed="false">
      <c r="B36" s="1179" t="s">
        <v>304</v>
      </c>
      <c r="C36" s="1183" t="n">
        <v>0.07</v>
      </c>
      <c r="D36" s="1184"/>
      <c r="E36" s="1184"/>
      <c r="F36" s="1185" t="s">
        <v>305</v>
      </c>
      <c r="G36" s="1185"/>
      <c r="H36" s="1185"/>
      <c r="I36" s="1186" t="n">
        <v>0.1</v>
      </c>
      <c r="J36" s="1185" t="s">
        <v>306</v>
      </c>
      <c r="K36" s="1185"/>
      <c r="L36" s="1185" t="s">
        <v>307</v>
      </c>
      <c r="M36" s="1185"/>
      <c r="N36" s="1185"/>
    </row>
    <row r="37" customFormat="false" ht="15" hidden="false" customHeight="false" outlineLevel="0" collapsed="false">
      <c r="B37" s="1187" t="n">
        <f aca="false">L35*C36</f>
        <v>0</v>
      </c>
      <c r="C37" s="1187"/>
      <c r="D37" s="1188"/>
      <c r="E37" s="1188"/>
      <c r="F37" s="1187" t="n">
        <f aca="false">L35+B37*I36</f>
        <v>0</v>
      </c>
      <c r="G37" s="1187"/>
      <c r="H37" s="1187"/>
      <c r="I37" s="1187"/>
      <c r="J37" s="1187" t="n">
        <v>2</v>
      </c>
      <c r="K37" s="1187"/>
      <c r="L37" s="1187" t="n">
        <f aca="false">(L35+F37+B37)*J37</f>
        <v>0</v>
      </c>
      <c r="M37" s="1187"/>
      <c r="N37" s="1187"/>
    </row>
    <row r="38" customFormat="false" ht="15" hidden="false" customHeight="false" outlineLevel="0" collapsed="false">
      <c r="B38" s="1189"/>
      <c r="C38" s="1190"/>
      <c r="D38" s="1190"/>
      <c r="E38" s="1190"/>
      <c r="F38" s="1189"/>
      <c r="G38" s="1190"/>
      <c r="H38" s="1190"/>
      <c r="I38" s="1190"/>
      <c r="J38" s="1189"/>
      <c r="K38" s="1190"/>
      <c r="L38" s="1189"/>
      <c r="M38" s="1189"/>
    </row>
    <row r="39" customFormat="false" ht="15" hidden="false" customHeight="false" outlineLevel="0" collapsed="false">
      <c r="B39" s="1189"/>
      <c r="C39" s="1191"/>
      <c r="D39" s="1191"/>
      <c r="E39" s="1191"/>
      <c r="F39" s="1191"/>
      <c r="G39" s="1191"/>
      <c r="H39" s="1191"/>
      <c r="I39" s="883"/>
      <c r="J39" s="883"/>
      <c r="K39" s="883"/>
      <c r="L39" s="1192" t="s">
        <v>319</v>
      </c>
      <c r="M39" s="1193"/>
      <c r="N39" s="886"/>
    </row>
    <row r="40" customFormat="false" ht="33.75" hidden="false" customHeight="true" outlineLevel="0" collapsed="false">
      <c r="B40" s="1189"/>
      <c r="C40" s="883"/>
      <c r="D40" s="883"/>
      <c r="E40" s="883"/>
      <c r="F40" s="883"/>
      <c r="G40" s="883"/>
      <c r="H40" s="883"/>
      <c r="I40" s="883"/>
      <c r="J40" s="883"/>
      <c r="K40" s="883"/>
      <c r="L40" s="883"/>
      <c r="M40" s="883"/>
    </row>
    <row r="41" customFormat="false" ht="15" hidden="false" customHeight="false" outlineLevel="0" collapsed="false">
      <c r="B41" s="1189"/>
      <c r="C41" s="883" t="s">
        <v>308</v>
      </c>
      <c r="D41" s="883"/>
      <c r="E41" s="883"/>
      <c r="F41" s="883"/>
      <c r="G41" s="883"/>
      <c r="H41" s="883"/>
      <c r="I41" s="883"/>
      <c r="J41" s="883"/>
      <c r="K41" s="883"/>
      <c r="L41" s="883" t="s">
        <v>309</v>
      </c>
      <c r="M41" s="883"/>
      <c r="N41" s="883"/>
    </row>
    <row r="42" customFormat="false" ht="15.75" hidden="false" customHeight="true" outlineLevel="0" collapsed="false">
      <c r="B42" s="1194"/>
      <c r="C42" s="1195" t="s">
        <v>421</v>
      </c>
      <c r="D42" s="1195"/>
      <c r="E42" s="1195"/>
      <c r="F42" s="1195"/>
      <c r="G42" s="1195"/>
      <c r="H42" s="1195"/>
      <c r="I42" s="1195"/>
      <c r="J42" s="765"/>
      <c r="K42" s="744"/>
      <c r="L42" s="887" t="s">
        <v>311</v>
      </c>
      <c r="M42" s="887"/>
      <c r="N42" s="887"/>
    </row>
    <row r="43" customFormat="false" ht="18" hidden="false" customHeight="false" outlineLevel="0" collapsed="false">
      <c r="B43" s="755"/>
      <c r="C43" s="755"/>
      <c r="D43" s="755"/>
      <c r="E43" s="755"/>
      <c r="F43" s="756"/>
      <c r="G43" s="3"/>
      <c r="H43" s="3"/>
      <c r="I43" s="3"/>
      <c r="J43" s="757"/>
      <c r="K43" s="757"/>
      <c r="L43" s="758"/>
      <c r="M43" s="758"/>
    </row>
    <row r="44" customFormat="false" ht="15" hidden="false" customHeight="false" outlineLevel="0" collapsed="false">
      <c r="B44" s="1157"/>
      <c r="C44" s="755"/>
      <c r="D44" s="755"/>
      <c r="E44" s="755"/>
      <c r="F44" s="759" t="s">
        <v>268</v>
      </c>
      <c r="G44" s="3"/>
      <c r="H44" s="760"/>
      <c r="I44" s="760"/>
      <c r="J44" s="761"/>
      <c r="K44" s="762" t="s">
        <v>269</v>
      </c>
      <c r="L44" s="763"/>
      <c r="M44" s="763"/>
      <c r="N44" s="764"/>
    </row>
    <row r="45" customFormat="false" ht="15" hidden="false" customHeight="false" outlineLevel="0" collapsed="false">
      <c r="B45" s="1157"/>
      <c r="C45" s="765"/>
      <c r="D45" s="765"/>
      <c r="E45" s="765"/>
      <c r="F45" s="759" t="s">
        <v>270</v>
      </c>
      <c r="G45" s="3"/>
      <c r="H45" s="766"/>
      <c r="I45" s="766"/>
      <c r="J45" s="767"/>
      <c r="K45" s="768" t="s">
        <v>271</v>
      </c>
      <c r="L45" s="764"/>
      <c r="M45" s="764"/>
      <c r="N45" s="765"/>
    </row>
    <row r="46" customFormat="false" ht="15" hidden="false" customHeight="false" outlineLevel="0" collapsed="false">
      <c r="B46" s="769"/>
      <c r="C46" s="769"/>
      <c r="D46" s="769"/>
      <c r="E46" s="769"/>
      <c r="F46" s="769"/>
      <c r="G46" s="3"/>
      <c r="H46" s="3"/>
      <c r="I46" s="3"/>
      <c r="J46" s="769"/>
      <c r="K46" s="769"/>
      <c r="L46" s="769"/>
      <c r="M46" s="769"/>
    </row>
  </sheetData>
  <mergeCells count="28">
    <mergeCell ref="D2:L2"/>
    <mergeCell ref="B4:N4"/>
    <mergeCell ref="B5:N5"/>
    <mergeCell ref="B6:N6"/>
    <mergeCell ref="P6:R6"/>
    <mergeCell ref="P7:R7"/>
    <mergeCell ref="C29:N29"/>
    <mergeCell ref="B33:C33"/>
    <mergeCell ref="B34:F34"/>
    <mergeCell ref="H34:I34"/>
    <mergeCell ref="J34:K34"/>
    <mergeCell ref="L34:N34"/>
    <mergeCell ref="B35:F35"/>
    <mergeCell ref="H35:I35"/>
    <mergeCell ref="J35:K35"/>
    <mergeCell ref="L35:N35"/>
    <mergeCell ref="D36:E36"/>
    <mergeCell ref="F36:H36"/>
    <mergeCell ref="J36:K36"/>
    <mergeCell ref="L36:N36"/>
    <mergeCell ref="B37:C37"/>
    <mergeCell ref="D37:E37"/>
    <mergeCell ref="F37:I37"/>
    <mergeCell ref="J37:K37"/>
    <mergeCell ref="L37:N37"/>
    <mergeCell ref="C42:I42"/>
    <mergeCell ref="L42:N42"/>
    <mergeCell ref="B44:B45"/>
  </mergeCells>
  <conditionalFormatting sqref="B8:N27">
    <cfRule type="beginsWith" priority="2" operator="beginsWith" aboveAverage="0" equalAverage="0" bottom="0" percent="0" rank="0" text="0" dxfId="304">
      <formula>LEFT(B8,LEN("0"))="0"</formula>
    </cfRule>
  </conditionalFormatting>
  <conditionalFormatting sqref="C29">
    <cfRule type="cellIs" priority="3" operator="equal" aboveAverage="0" equalAverage="0" bottom="0" percent="0" rank="0" text="" dxfId="305">
      <formula>0</formula>
    </cfRule>
  </conditionalFormatting>
  <conditionalFormatting sqref="D3:K4 D2">
    <cfRule type="cellIs" priority="4" operator="equal" aboveAverage="0" equalAverage="0" bottom="0" percent="0" rank="0" text="" dxfId="306">
      <formula>0</formula>
    </cfRule>
  </conditionalFormatting>
  <conditionalFormatting sqref="B4">
    <cfRule type="cellIs" priority="5" operator="equal" aboveAverage="0" equalAverage="0" bottom="0" percent="0" rank="0" text="" dxfId="307">
      <formula>0</formula>
    </cfRule>
  </conditionalFormatting>
  <conditionalFormatting sqref="D6:K6">
    <cfRule type="cellIs" priority="6" operator="equal" aboveAverage="0" equalAverage="0" bottom="0" percent="0" rank="0" text="" dxfId="308">
      <formula>0</formula>
    </cfRule>
  </conditionalFormatting>
  <conditionalFormatting sqref="B6">
    <cfRule type="cellIs" priority="7" operator="equal" aboveAverage="0" equalAverage="0" bottom="0" percent="0" rank="0" text="" dxfId="309">
      <formula>0</formula>
    </cfRule>
  </conditionalFormatting>
  <dataValidations count="3">
    <dataValidation allowBlank="true" errorStyle="stop" operator="between" showDropDown="false" showErrorMessage="true" showInputMessage="true" sqref="P7:R7" type="list">
      <formula1>$U$6:$U$10</formula1>
      <formula2>0</formula2>
    </dataValidation>
    <dataValidation allowBlank="true" errorStyle="stop" operator="between" showDropDown="false" showErrorMessage="true" showInputMessage="true" sqref="C36" type="list">
      <formula1>DADOS!$F$2:$F$3</formula1>
      <formula2>0</formula2>
    </dataValidation>
    <dataValidation allowBlank="true" errorStyle="stop" operator="between" showDropDown="false" showErrorMessage="true" showInputMessage="true" sqref="N33" type="list">
      <formula1>DADOS!$BG$3:$BG$11</formula1>
      <formula2>0</formula2>
    </dataValidation>
  </dataValidations>
  <hyperlinks>
    <hyperlink ref="K44" r:id="rId1" display="www.4BTS.com.br"/>
  </hyperlinks>
  <printOptions headings="false" gridLines="false" gridLinesSet="true" horizontalCentered="true" verticalCentered="false"/>
  <pageMargins left="0.118055555555556" right="0.118055555555556" top="0.196527777777778" bottom="0.196527777777778" header="0.511811023622047" footer="0.11805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BE920"/>
  <sheetViews>
    <sheetView showFormulas="false" showGridLines="true" showRowColHeaders="true" showZeros="true" rightToLeft="false" tabSelected="false" showOutlineSymbols="true" defaultGridColor="true" view="normal" topLeftCell="A100" colorId="64" zoomScale="120" zoomScaleNormal="120" zoomScalePageLayoutView="100" workbookViewId="0">
      <selection pane="topLeft" activeCell="AG143" activeCellId="0" sqref="AG143"/>
    </sheetView>
  </sheetViews>
  <sheetFormatPr defaultColWidth="12.6015625" defaultRowHeight="15" zeroHeight="false" outlineLevelRow="0" outlineLevelCol="0"/>
  <cols>
    <col collapsed="false" customWidth="true" hidden="false" outlineLevel="0" max="1" min="1" style="897" width="2.2"/>
    <col collapsed="false" customWidth="true" hidden="false" outlineLevel="0" max="2" min="2" style="897" width="4.1"/>
    <col collapsed="false" customWidth="true" hidden="false" outlineLevel="0" max="3" min="3" style="897" width="2.6"/>
    <col collapsed="false" customWidth="true" hidden="false" outlineLevel="0" max="4" min="4" style="897" width="5.4"/>
    <col collapsed="false" customWidth="true" hidden="false" outlineLevel="0" max="5" min="5" style="897" width="5.5"/>
    <col collapsed="false" customWidth="true" hidden="false" outlineLevel="0" max="6" min="6" style="897" width="3.5"/>
    <col collapsed="false" customWidth="true" hidden="false" outlineLevel="0" max="7" min="7" style="897" width="5"/>
    <col collapsed="false" customWidth="true" hidden="false" outlineLevel="0" max="8" min="8" style="897" width="14.5"/>
    <col collapsed="false" customWidth="true" hidden="false" outlineLevel="0" max="9" min="9" style="897" width="2.6"/>
    <col collapsed="false" customWidth="true" hidden="false" outlineLevel="0" max="10" min="10" style="897" width="11.4"/>
    <col collapsed="false" customWidth="true" hidden="false" outlineLevel="0" max="11" min="11" style="897" width="4.1"/>
    <col collapsed="false" customWidth="true" hidden="false" outlineLevel="0" max="12" min="12" style="897" width="2.5"/>
    <col collapsed="false" customWidth="true" hidden="false" outlineLevel="0" max="13" min="13" style="897" width="6.1"/>
    <col collapsed="false" customWidth="true" hidden="false" outlineLevel="0" max="14" min="14" style="897" width="3.1"/>
    <col collapsed="false" customWidth="true" hidden="false" outlineLevel="0" max="15" min="15" style="897" width="3.5"/>
    <col collapsed="false" customWidth="true" hidden="false" outlineLevel="0" max="17" min="16" style="897" width="2.7"/>
    <col collapsed="false" customWidth="true" hidden="false" outlineLevel="0" max="20" min="18" style="897" width="3.1"/>
    <col collapsed="false" customWidth="true" hidden="false" outlineLevel="0" max="23" min="21" style="897" width="3.2"/>
    <col collapsed="false" customWidth="true" hidden="false" outlineLevel="0" max="24" min="24" style="897" width="5.9"/>
    <col collapsed="false" customWidth="true" hidden="false" outlineLevel="0" max="25" min="25" style="897" width="5.6"/>
    <col collapsed="false" customWidth="true" hidden="false" outlineLevel="0" max="26" min="26" style="897" width="1.7"/>
    <col collapsed="false" customWidth="true" hidden="false" outlineLevel="0" max="27" min="27" style="897" width="3.4"/>
    <col collapsed="false" customWidth="true" hidden="false" outlineLevel="0" max="28" min="28" style="897" width="2.5"/>
    <col collapsed="false" customWidth="true" hidden="false" outlineLevel="0" max="29" min="29" style="897" width="1.4"/>
    <col collapsed="false" customWidth="true" hidden="false" outlineLevel="0" max="30" min="30" style="897" width="5.2"/>
    <col collapsed="false" customWidth="true" hidden="false" outlineLevel="0" max="31" min="31" style="897" width="8.69"/>
    <col collapsed="false" customWidth="true" hidden="false" outlineLevel="0" max="32" min="32" style="897" width="8.6"/>
    <col collapsed="false" customWidth="true" hidden="false" outlineLevel="0" max="35" min="33" style="897" width="2.7"/>
    <col collapsed="false" customWidth="true" hidden="false" outlineLevel="0" max="38" min="36" style="897" width="3.1"/>
    <col collapsed="false" customWidth="true" hidden="false" outlineLevel="0" max="39" min="39" style="897" width="5.1"/>
    <col collapsed="false" customWidth="true" hidden="false" outlineLevel="0" max="40" min="40" style="897" width="4.1"/>
    <col collapsed="false" customWidth="true" hidden="false" outlineLevel="0" max="41" min="41" style="897" width="3.6"/>
    <col collapsed="false" customWidth="true" hidden="false" outlineLevel="0" max="42" min="42" style="897" width="3.9"/>
    <col collapsed="false" customWidth="true" hidden="false" outlineLevel="0" max="43" min="43" style="897" width="5.6"/>
    <col collapsed="false" customWidth="true" hidden="false" outlineLevel="0" max="44" min="44" style="897" width="10.6"/>
    <col collapsed="false" customWidth="true" hidden="false" outlineLevel="0" max="45" min="45" style="897" width="6"/>
    <col collapsed="false" customWidth="true" hidden="false" outlineLevel="0" max="46" min="46" style="897" width="29.9"/>
    <col collapsed="false" customWidth="true" hidden="false" outlineLevel="0" max="47" min="47" style="897" width="5.5"/>
    <col collapsed="false" customWidth="true" hidden="false" outlineLevel="0" max="48" min="48" style="897" width="4.2"/>
    <col collapsed="false" customWidth="true" hidden="false" outlineLevel="0" max="49" min="49" style="897" width="9.7"/>
    <col collapsed="false" customWidth="true" hidden="false" outlineLevel="0" max="50" min="50" style="897" width="0.1"/>
    <col collapsed="false" customWidth="true" hidden="false" outlineLevel="0" max="51" min="51" style="897" width="9.4"/>
    <col collapsed="false" customWidth="true" hidden="false" outlineLevel="0" max="52" min="52" style="897" width="7.9"/>
    <col collapsed="false" customWidth="true" hidden="false" outlineLevel="0" max="53" min="53" style="897" width="4.5"/>
    <col collapsed="false" customWidth="false" hidden="false" outlineLevel="0" max="16384" min="54" style="897" width="12.6"/>
  </cols>
  <sheetData>
    <row r="1" customFormat="false" ht="15" hidden="false" customHeight="false" outlineLevel="0" collapsed="false">
      <c r="A1" s="1196"/>
      <c r="B1" s="1197" t="s">
        <v>422</v>
      </c>
      <c r="C1" s="1197"/>
      <c r="D1" s="1197"/>
      <c r="E1" s="1198" t="n">
        <f aca="false">'Cadastro Inicial'!D4</f>
        <v>0</v>
      </c>
      <c r="F1" s="1198"/>
      <c r="G1" s="1198"/>
      <c r="H1" s="1198"/>
      <c r="I1" s="1198"/>
      <c r="J1" s="1198"/>
      <c r="K1" s="1198"/>
      <c r="L1" s="1198"/>
      <c r="M1" s="1198"/>
      <c r="N1" s="1198"/>
      <c r="O1" s="1198"/>
      <c r="P1" s="1198"/>
      <c r="Q1" s="1198"/>
      <c r="R1" s="1198"/>
      <c r="S1" s="1198"/>
      <c r="T1" s="1198"/>
      <c r="U1" s="1198"/>
      <c r="V1" s="1198"/>
      <c r="W1" s="1198"/>
      <c r="X1" s="1199" t="s">
        <v>65</v>
      </c>
      <c r="Y1" s="1199"/>
      <c r="Z1" s="1199"/>
      <c r="AA1" s="1199"/>
      <c r="AB1" s="1199"/>
      <c r="AC1" s="1200" t="s">
        <v>152</v>
      </c>
      <c r="AD1" s="1200"/>
      <c r="AE1" s="1200"/>
      <c r="AF1" s="1200"/>
      <c r="AG1" s="1200"/>
      <c r="AH1" s="1201"/>
      <c r="AI1" s="1202" t="s">
        <v>423</v>
      </c>
      <c r="AJ1" s="1202"/>
      <c r="AK1" s="1202"/>
      <c r="AL1" s="1202"/>
      <c r="AM1" s="1202"/>
      <c r="AN1" s="1203" t="n">
        <f aca="true">TODAY()</f>
        <v>45062</v>
      </c>
      <c r="AO1" s="1203"/>
      <c r="AP1" s="1203"/>
      <c r="AQ1" s="1203"/>
      <c r="AR1" s="1203"/>
    </row>
    <row r="2" customFormat="false" ht="15" hidden="false" customHeight="false" outlineLevel="0" collapsed="false">
      <c r="A2" s="1196"/>
      <c r="B2" s="1204" t="s">
        <v>424</v>
      </c>
      <c r="C2" s="1204"/>
      <c r="D2" s="1204"/>
      <c r="E2" s="1205" t="n">
        <f aca="false">'Cadastro Inicial'!G7</f>
        <v>44227</v>
      </c>
      <c r="F2" s="1205"/>
      <c r="G2" s="1205"/>
      <c r="H2" s="1205"/>
      <c r="I2" s="1205"/>
      <c r="J2" s="1205"/>
      <c r="K2" s="1205"/>
      <c r="L2" s="1205"/>
      <c r="M2" s="1205"/>
      <c r="N2" s="1206"/>
      <c r="O2" s="1206"/>
      <c r="P2" s="1206"/>
      <c r="Q2" s="1206"/>
      <c r="R2" s="1206"/>
      <c r="S2" s="1206"/>
      <c r="T2" s="1206"/>
      <c r="U2" s="1206"/>
      <c r="V2" s="1206"/>
      <c r="W2" s="1206"/>
      <c r="X2" s="1204" t="s">
        <v>425</v>
      </c>
      <c r="Y2" s="1204"/>
      <c r="Z2" s="1204"/>
      <c r="AA2" s="1204"/>
      <c r="AB2" s="1204"/>
      <c r="AC2" s="1207" t="str">
        <f aca="false">'Cadastro Inicial'!C10</f>
        <v>testeset</v>
      </c>
      <c r="AD2" s="1207"/>
      <c r="AE2" s="1207"/>
      <c r="AF2" s="1207"/>
      <c r="AG2" s="1207"/>
      <c r="AH2" s="1201"/>
      <c r="AI2" s="1208" t="s">
        <v>426</v>
      </c>
      <c r="AJ2" s="1208"/>
      <c r="AK2" s="1208"/>
      <c r="AL2" s="1208"/>
      <c r="AM2" s="1208"/>
      <c r="AN2" s="1209"/>
      <c r="AO2" s="1209"/>
      <c r="AP2" s="1209"/>
      <c r="AQ2" s="1209"/>
      <c r="AR2" s="1209"/>
    </row>
    <row r="3" customFormat="false" ht="15" hidden="false" customHeight="false" outlineLevel="0" collapsed="false">
      <c r="A3" s="1196"/>
      <c r="B3" s="1197" t="s">
        <v>8</v>
      </c>
      <c r="C3" s="1197"/>
      <c r="D3" s="1197"/>
      <c r="E3" s="1210" t="str">
        <f aca="false">'Cadastro Inicial'!G8</f>
        <v>69.215.0012.00002 - EVENTOS CBF RODADA 2</v>
      </c>
      <c r="F3" s="1210"/>
      <c r="G3" s="1210"/>
      <c r="H3" s="1210"/>
      <c r="I3" s="1210"/>
      <c r="J3" s="1210"/>
      <c r="K3" s="1210"/>
      <c r="L3" s="1210"/>
      <c r="M3" s="1210"/>
      <c r="N3" s="1206"/>
      <c r="O3" s="1206"/>
      <c r="P3" s="1206"/>
      <c r="Q3" s="1206"/>
      <c r="R3" s="1206"/>
      <c r="S3" s="1206"/>
      <c r="T3" s="1206"/>
      <c r="U3" s="1206"/>
      <c r="V3" s="1206"/>
      <c r="W3" s="1206"/>
      <c r="X3" s="1199" t="s">
        <v>427</v>
      </c>
      <c r="Y3" s="1199"/>
      <c r="Z3" s="1199"/>
      <c r="AA3" s="1199"/>
      <c r="AB3" s="1199"/>
      <c r="AC3" s="1200"/>
      <c r="AD3" s="1200"/>
      <c r="AE3" s="1200"/>
      <c r="AF3" s="1200"/>
      <c r="AG3" s="1200"/>
      <c r="AH3" s="1201"/>
      <c r="AI3" s="1211"/>
      <c r="AJ3" s="1211"/>
      <c r="AK3" s="1211"/>
      <c r="AL3" s="1211"/>
      <c r="AM3" s="1211"/>
      <c r="AN3" s="1209"/>
      <c r="AO3" s="1209"/>
      <c r="AP3" s="1209"/>
      <c r="AQ3" s="1209"/>
      <c r="AR3" s="1209"/>
    </row>
    <row r="4" customFormat="false" ht="15" hidden="false" customHeight="false" outlineLevel="0" collapsed="false">
      <c r="A4" s="1196"/>
      <c r="B4" s="1204" t="s">
        <v>428</v>
      </c>
      <c r="C4" s="1204"/>
      <c r="D4" s="1204"/>
      <c r="E4" s="1212" t="str">
        <f aca="false">'Cadastro Inicial'!C9</f>
        <v>ssdfbn</v>
      </c>
      <c r="F4" s="1212"/>
      <c r="G4" s="1212"/>
      <c r="H4" s="1212"/>
      <c r="I4" s="1212"/>
      <c r="J4" s="1212"/>
      <c r="K4" s="1212"/>
      <c r="L4" s="1212"/>
      <c r="M4" s="1212"/>
      <c r="N4" s="1206"/>
      <c r="O4" s="1206"/>
      <c r="P4" s="1206"/>
      <c r="Q4" s="1206"/>
      <c r="R4" s="1206"/>
      <c r="S4" s="1206"/>
      <c r="T4" s="1206"/>
      <c r="U4" s="1206"/>
      <c r="V4" s="1206"/>
      <c r="W4" s="1206"/>
      <c r="X4" s="1213" t="s">
        <v>429</v>
      </c>
      <c r="Y4" s="1213"/>
      <c r="Z4" s="1213"/>
      <c r="AA4" s="1213"/>
      <c r="AB4" s="1213"/>
      <c r="AC4" s="1214" t="str">
        <f aca="false">'Cadastro Inicial'!C11</f>
        <v>sdfhs</v>
      </c>
      <c r="AD4" s="1214"/>
      <c r="AE4" s="1214"/>
      <c r="AF4" s="1214"/>
      <c r="AG4" s="1214"/>
      <c r="AH4" s="1201"/>
      <c r="AI4" s="1215"/>
      <c r="AJ4" s="1215"/>
      <c r="AK4" s="1215"/>
      <c r="AL4" s="1215"/>
      <c r="AM4" s="1215"/>
      <c r="AN4" s="1209"/>
      <c r="AO4" s="1209"/>
      <c r="AP4" s="1209"/>
      <c r="AQ4" s="1209"/>
      <c r="AR4" s="1209"/>
    </row>
    <row r="5" customFormat="false" ht="15" hidden="false" customHeight="false" outlineLevel="0" collapsed="false">
      <c r="A5" s="1196"/>
      <c r="B5" s="1197" t="s">
        <v>430</v>
      </c>
      <c r="C5" s="1197"/>
      <c r="D5" s="1197"/>
      <c r="E5" s="1212" t="str">
        <f aca="false">'Cadastro Inicial'!C7</f>
        <v>teste</v>
      </c>
      <c r="F5" s="1212"/>
      <c r="G5" s="1212"/>
      <c r="H5" s="1212"/>
      <c r="I5" s="1212"/>
      <c r="J5" s="1212"/>
      <c r="K5" s="1212"/>
      <c r="L5" s="1212"/>
      <c r="M5" s="1212"/>
      <c r="N5" s="1206"/>
      <c r="O5" s="1206"/>
      <c r="P5" s="1206"/>
      <c r="Q5" s="1206"/>
      <c r="R5" s="1206"/>
      <c r="S5" s="1206"/>
      <c r="T5" s="1206"/>
      <c r="U5" s="1206"/>
      <c r="V5" s="1206"/>
      <c r="W5" s="1206"/>
      <c r="X5" s="1216"/>
      <c r="Y5" s="1216"/>
      <c r="Z5" s="1216"/>
      <c r="AA5" s="1216"/>
      <c r="AB5" s="1216"/>
      <c r="AC5" s="1217"/>
      <c r="AD5" s="1217"/>
      <c r="AE5" s="1217"/>
      <c r="AF5" s="1217"/>
      <c r="AG5" s="1217"/>
      <c r="AH5" s="1201"/>
      <c r="AI5" s="1211"/>
      <c r="AJ5" s="1211"/>
      <c r="AK5" s="1211"/>
      <c r="AL5" s="1211"/>
      <c r="AM5" s="1211"/>
      <c r="AN5" s="1209"/>
      <c r="AO5" s="1209"/>
      <c r="AP5" s="1209"/>
      <c r="AQ5" s="1209"/>
      <c r="AR5" s="1209"/>
    </row>
    <row r="6" customFormat="false" ht="15" hidden="false" customHeight="false" outlineLevel="0" collapsed="false">
      <c r="A6" s="1201"/>
      <c r="B6" s="1201"/>
      <c r="C6" s="1201"/>
      <c r="D6" s="1201"/>
      <c r="E6" s="1201"/>
      <c r="F6" s="1201"/>
      <c r="G6" s="1201"/>
      <c r="H6" s="1201"/>
      <c r="I6" s="1201"/>
      <c r="J6" s="1201"/>
      <c r="K6" s="1201"/>
      <c r="L6" s="1201"/>
      <c r="M6" s="1201"/>
      <c r="N6" s="1201"/>
      <c r="O6" s="1201"/>
      <c r="P6" s="1201"/>
      <c r="Q6" s="1201"/>
      <c r="R6" s="1201"/>
      <c r="S6" s="1201"/>
      <c r="T6" s="1201"/>
      <c r="U6" s="1201"/>
      <c r="V6" s="1201"/>
      <c r="W6" s="1201"/>
      <c r="X6" s="1218"/>
      <c r="Y6" s="1218"/>
      <c r="Z6" s="1201"/>
      <c r="AA6" s="1201"/>
      <c r="AB6" s="1201"/>
      <c r="AC6" s="1201"/>
      <c r="AD6" s="1201"/>
      <c r="AE6" s="1201"/>
      <c r="AF6" s="1201"/>
      <c r="AG6" s="1201"/>
      <c r="AH6" s="1201"/>
      <c r="AI6" s="1201"/>
      <c r="AJ6" s="1201"/>
      <c r="AK6" s="1201"/>
      <c r="AL6" s="1201"/>
      <c r="AM6" s="1201"/>
      <c r="AN6" s="1201"/>
      <c r="AO6" s="1201"/>
      <c r="AP6" s="1201"/>
      <c r="AQ6" s="1201"/>
      <c r="AR6" s="1201"/>
      <c r="AT6" s="1219" t="s">
        <v>230</v>
      </c>
    </row>
    <row r="7" customFormat="false" ht="18" hidden="false" customHeight="false" outlineLevel="0" collapsed="false">
      <c r="A7" s="1201"/>
      <c r="B7" s="1220" t="s">
        <v>431</v>
      </c>
      <c r="C7" s="1220"/>
      <c r="D7" s="1220"/>
      <c r="E7" s="1220"/>
      <c r="F7" s="1220"/>
      <c r="G7" s="1220"/>
      <c r="H7" s="1220"/>
      <c r="I7" s="1220"/>
      <c r="J7" s="1220"/>
      <c r="K7" s="1220"/>
      <c r="L7" s="1220"/>
      <c r="M7" s="1220"/>
      <c r="N7" s="1220"/>
      <c r="O7" s="1220"/>
      <c r="P7" s="1220"/>
      <c r="Q7" s="1220"/>
      <c r="R7" s="1220"/>
      <c r="S7" s="1220"/>
      <c r="T7" s="1220"/>
      <c r="U7" s="1220"/>
      <c r="V7" s="1220"/>
      <c r="W7" s="1220"/>
      <c r="X7" s="1220"/>
      <c r="Y7" s="1220"/>
      <c r="Z7" s="1220"/>
      <c r="AA7" s="1220"/>
      <c r="AB7" s="1220"/>
      <c r="AC7" s="1220"/>
      <c r="AD7" s="1220"/>
      <c r="AE7" s="1220"/>
      <c r="AF7" s="1220"/>
      <c r="AG7" s="1220"/>
      <c r="AH7" s="1220"/>
      <c r="AI7" s="1220"/>
      <c r="AJ7" s="1220"/>
      <c r="AK7" s="1220"/>
      <c r="AL7" s="1220"/>
      <c r="AM7" s="1220"/>
      <c r="AN7" s="1220"/>
      <c r="AO7" s="1220"/>
      <c r="AP7" s="1220"/>
      <c r="AQ7" s="1220"/>
      <c r="AR7" s="1220"/>
      <c r="AT7" s="1221" t="s">
        <v>27</v>
      </c>
    </row>
    <row r="8" customFormat="false" ht="3.75" hidden="false" customHeight="true" outlineLevel="0" collapsed="false">
      <c r="A8" s="1201"/>
      <c r="B8" s="1222"/>
      <c r="C8" s="1222"/>
      <c r="D8" s="1222"/>
      <c r="E8" s="1222"/>
      <c r="F8" s="1222"/>
      <c r="G8" s="1222"/>
      <c r="H8" s="1222"/>
      <c r="I8" s="1222"/>
      <c r="J8" s="1222"/>
      <c r="K8" s="1222"/>
      <c r="L8" s="1222"/>
      <c r="M8" s="1222"/>
      <c r="N8" s="1222"/>
      <c r="O8" s="1222"/>
      <c r="P8" s="1222"/>
      <c r="Q8" s="1222"/>
      <c r="R8" s="1223"/>
      <c r="S8" s="1223"/>
      <c r="T8" s="1223"/>
      <c r="U8" s="1223"/>
      <c r="V8" s="1223"/>
      <c r="W8" s="1223"/>
      <c r="X8" s="1223"/>
      <c r="Y8" s="1223"/>
      <c r="Z8" s="1222"/>
      <c r="AA8" s="1222"/>
      <c r="AB8" s="1222"/>
      <c r="AC8" s="1222"/>
      <c r="AD8" s="1222"/>
      <c r="AE8" s="1222"/>
      <c r="AF8" s="1222"/>
      <c r="AG8" s="1222"/>
      <c r="AH8" s="1222"/>
      <c r="AI8" s="1222"/>
      <c r="AJ8" s="1222"/>
      <c r="AK8" s="1222"/>
      <c r="AL8" s="1222"/>
      <c r="AM8" s="1222"/>
      <c r="AN8" s="1222"/>
      <c r="AO8" s="1222"/>
      <c r="AP8" s="1222"/>
      <c r="AQ8" s="1222"/>
      <c r="AR8" s="1201"/>
    </row>
    <row r="9" customFormat="false" ht="15" hidden="false" customHeight="false" outlineLevel="0" collapsed="false">
      <c r="A9" s="1224"/>
      <c r="B9" s="1225" t="s">
        <v>99</v>
      </c>
      <c r="C9" s="1225"/>
      <c r="D9" s="1225"/>
      <c r="E9" s="1225"/>
      <c r="F9" s="1226" t="s">
        <v>89</v>
      </c>
      <c r="G9" s="1226"/>
      <c r="H9" s="1226"/>
      <c r="I9" s="1226" t="s">
        <v>90</v>
      </c>
      <c r="J9" s="1226"/>
      <c r="K9" s="1226" t="s">
        <v>60</v>
      </c>
      <c r="L9" s="1226"/>
      <c r="M9" s="1226"/>
      <c r="N9" s="1226" t="s">
        <v>432</v>
      </c>
      <c r="O9" s="1226"/>
      <c r="P9" s="1227" t="s">
        <v>433</v>
      </c>
      <c r="Q9" s="1227"/>
      <c r="R9" s="1228" t="s">
        <v>434</v>
      </c>
      <c r="S9" s="1228"/>
      <c r="T9" s="1228"/>
      <c r="U9" s="1228" t="s">
        <v>435</v>
      </c>
      <c r="V9" s="1228"/>
      <c r="W9" s="1228"/>
      <c r="X9" s="1227" t="s">
        <v>92</v>
      </c>
      <c r="Y9" s="1229" t="s">
        <v>114</v>
      </c>
      <c r="Z9" s="1230" t="s">
        <v>436</v>
      </c>
      <c r="AA9" s="1230"/>
      <c r="AB9" s="1226" t="s">
        <v>120</v>
      </c>
      <c r="AC9" s="1226"/>
      <c r="AD9" s="1226"/>
      <c r="AE9" s="1226"/>
      <c r="AF9" s="1226" t="s">
        <v>97</v>
      </c>
      <c r="AG9" s="1226"/>
      <c r="AH9" s="1226"/>
      <c r="AI9" s="1226"/>
      <c r="AJ9" s="1226" t="s">
        <v>193</v>
      </c>
      <c r="AK9" s="1226"/>
      <c r="AL9" s="1226"/>
      <c r="AM9" s="1226"/>
      <c r="AN9" s="1231" t="s">
        <v>121</v>
      </c>
      <c r="AO9" s="1231"/>
      <c r="AP9" s="1231"/>
      <c r="AQ9" s="1231"/>
      <c r="AR9" s="1226" t="s">
        <v>115</v>
      </c>
    </row>
    <row r="10" customFormat="false" ht="18" hidden="false" customHeight="true" outlineLevel="0" collapsed="false">
      <c r="A10" s="1232"/>
      <c r="B10" s="1233" t="str">
        <f aca="false">IF(K10=0,0,"Hospedagem")</f>
        <v>Hospedagem</v>
      </c>
      <c r="C10" s="1233"/>
      <c r="D10" s="1233"/>
      <c r="E10" s="1233"/>
      <c r="F10" s="1234" t="str">
        <f aca="false"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>Windsor</v>
      </c>
      <c r="G10" s="1234"/>
      <c r="H10" s="1234"/>
      <c r="I10" s="1235" t="str">
        <f aca="false"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>bsb</v>
      </c>
      <c r="J10" s="1235"/>
      <c r="K10" s="1235" t="str">
        <f aca="false"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4BTS</v>
      </c>
      <c r="L10" s="1235"/>
      <c r="M10" s="1235"/>
      <c r="N10" s="1235" t="str">
        <f aca="false"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ROH</v>
      </c>
      <c r="O10" s="1235"/>
      <c r="P10" s="1235" t="str">
        <f aca="false"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TWN</v>
      </c>
      <c r="Q10" s="1235"/>
      <c r="R10" s="1236" t="n">
        <f aca="false"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44958</v>
      </c>
      <c r="S10" s="1236"/>
      <c r="T10" s="1236"/>
      <c r="U10" s="1236" t="n">
        <f aca="false"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44961</v>
      </c>
      <c r="V10" s="1236"/>
      <c r="W10" s="1236"/>
      <c r="X10" s="1237" t="n">
        <f aca="false"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30</v>
      </c>
      <c r="Y10" s="1237" t="n">
        <f aca="false">U10-R10</f>
        <v>3</v>
      </c>
      <c r="Z10" s="1238" t="n">
        <f aca="false"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0.1</v>
      </c>
      <c r="AA10" s="1238"/>
      <c r="AB10" s="1239" t="n">
        <f aca="false"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390</v>
      </c>
      <c r="AC10" s="1239"/>
      <c r="AD10" s="1239"/>
      <c r="AE10" s="1239"/>
      <c r="AF10" s="1239" t="n">
        <f aca="false">X10*Y10*AB10</f>
        <v>35100</v>
      </c>
      <c r="AG10" s="1239"/>
      <c r="AH10" s="1239"/>
      <c r="AI10" s="1239"/>
      <c r="AJ10" s="1240" t="n">
        <f aca="false"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311.4</v>
      </c>
      <c r="AK10" s="1240"/>
      <c r="AL10" s="1240"/>
      <c r="AM10" s="1240"/>
      <c r="AN10" s="1241" t="n">
        <f aca="false">AJ10*X10*Y10</f>
        <v>28026</v>
      </c>
      <c r="AO10" s="1241"/>
      <c r="AP10" s="1241"/>
      <c r="AQ10" s="1241"/>
      <c r="AR10" s="1242" t="n">
        <f aca="false">AN10*Z10</f>
        <v>2802.6</v>
      </c>
    </row>
    <row r="11" customFormat="false" ht="18" hidden="false" customHeight="true" outlineLevel="0" collapsed="false">
      <c r="A11" s="1232"/>
      <c r="B11" s="1233" t="str">
        <f aca="false">IF(K11=0,0,"Hospedagem")</f>
        <v>Hospedagem</v>
      </c>
      <c r="C11" s="1233"/>
      <c r="D11" s="1233"/>
      <c r="E11" s="1233"/>
      <c r="F11" s="1234" t="str">
        <f aca="false"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>Windsor</v>
      </c>
      <c r="G11" s="1234"/>
      <c r="H11" s="1234"/>
      <c r="I11" s="1235" t="str">
        <f aca="false"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>bsb</v>
      </c>
      <c r="J11" s="1235"/>
      <c r="K11" s="1235" t="str">
        <f aca="false"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Bedsonline</v>
      </c>
      <c r="L11" s="1235"/>
      <c r="M11" s="1235"/>
      <c r="N11" s="1235" t="str">
        <f aca="false"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ROH</v>
      </c>
      <c r="O11" s="1235"/>
      <c r="P11" s="1235" t="str">
        <f aca="false"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TWN</v>
      </c>
      <c r="Q11" s="1235"/>
      <c r="R11" s="1236" t="n">
        <f aca="false"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44959</v>
      </c>
      <c r="S11" s="1236"/>
      <c r="T11" s="1236"/>
      <c r="U11" s="1236" t="n">
        <f aca="false"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44962</v>
      </c>
      <c r="V11" s="1236"/>
      <c r="W11" s="1236"/>
      <c r="X11" s="1237" t="n">
        <f aca="false"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31</v>
      </c>
      <c r="Y11" s="1237" t="n">
        <f aca="false">U11-R11</f>
        <v>3</v>
      </c>
      <c r="Z11" s="1238" t="n">
        <f aca="false"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0.1</v>
      </c>
      <c r="AA11" s="1238"/>
      <c r="AB11" s="1239" t="n">
        <f aca="false"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563</v>
      </c>
      <c r="AC11" s="1239"/>
      <c r="AD11" s="1239"/>
      <c r="AE11" s="1239"/>
      <c r="AF11" s="1239" t="n">
        <f aca="false">X11*Y11*AB11</f>
        <v>52359</v>
      </c>
      <c r="AG11" s="1239"/>
      <c r="AH11" s="1239"/>
      <c r="AI11" s="1239"/>
      <c r="AJ11" s="1240" t="n">
        <f aca="false"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450</v>
      </c>
      <c r="AK11" s="1240"/>
      <c r="AL11" s="1240"/>
      <c r="AM11" s="1240"/>
      <c r="AN11" s="1241" t="n">
        <f aca="false">AJ11*X11*Y11</f>
        <v>41850</v>
      </c>
      <c r="AO11" s="1241"/>
      <c r="AP11" s="1241"/>
      <c r="AQ11" s="1241"/>
      <c r="AR11" s="1242" t="n">
        <f aca="false">AN11*Z11</f>
        <v>4185</v>
      </c>
    </row>
    <row r="12" customFormat="false" ht="18" hidden="false" customHeight="true" outlineLevel="0" collapsed="false">
      <c r="A12" s="1232"/>
      <c r="B12" s="1233" t="n">
        <f aca="false">IF(K12=0,0,"Hospedagem")</f>
        <v>0</v>
      </c>
      <c r="C12" s="1233"/>
      <c r="D12" s="1233"/>
      <c r="E12" s="1233"/>
      <c r="F12" s="1234" t="str">
        <f aca="false"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234"/>
      <c r="H12" s="1234"/>
      <c r="I12" s="1235" t="str">
        <f aca="false"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235"/>
      <c r="K12" s="1235" t="n">
        <f aca="false"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235"/>
      <c r="M12" s="1235"/>
      <c r="N12" s="1235" t="n">
        <f aca="false"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235"/>
      <c r="P12" s="1235" t="n">
        <f aca="false"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235"/>
      <c r="R12" s="1236" t="n">
        <f aca="false"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236"/>
      <c r="T12" s="1236"/>
      <c r="U12" s="1236" t="n">
        <f aca="false"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236"/>
      <c r="W12" s="1236"/>
      <c r="X12" s="1237" t="n">
        <f aca="false"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237" t="n">
        <f aca="false">U12-R12</f>
        <v>0</v>
      </c>
      <c r="Z12" s="1238" t="n">
        <f aca="false"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0.1</v>
      </c>
      <c r="AA12" s="1238"/>
      <c r="AB12" s="1239" t="n">
        <f aca="false"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239"/>
      <c r="AD12" s="1239"/>
      <c r="AE12" s="1239"/>
      <c r="AF12" s="1239" t="n">
        <f aca="false">X12*Y12*AB12</f>
        <v>0</v>
      </c>
      <c r="AG12" s="1239"/>
      <c r="AH12" s="1239"/>
      <c r="AI12" s="1239"/>
      <c r="AJ12" s="1240" t="n">
        <f aca="false"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240"/>
      <c r="AL12" s="1240"/>
      <c r="AM12" s="1240"/>
      <c r="AN12" s="1241" t="n">
        <f aca="false">AJ12*X12*Y12</f>
        <v>0</v>
      </c>
      <c r="AO12" s="1241"/>
      <c r="AP12" s="1241"/>
      <c r="AQ12" s="1241"/>
      <c r="AR12" s="1242" t="n">
        <f aca="false">AN12*Z12</f>
        <v>0</v>
      </c>
    </row>
    <row r="13" customFormat="false" ht="18" hidden="false" customHeight="true" outlineLevel="0" collapsed="false">
      <c r="A13" s="1232"/>
      <c r="B13" s="1233" t="n">
        <f aca="false">IF(K13=0,0,"Hospedagem")</f>
        <v>0</v>
      </c>
      <c r="C13" s="1233"/>
      <c r="D13" s="1233"/>
      <c r="E13" s="1233"/>
      <c r="F13" s="1234" t="str">
        <f aca="false"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234"/>
      <c r="H13" s="1234"/>
      <c r="I13" s="1235" t="str">
        <f aca="false"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235"/>
      <c r="K13" s="1235" t="n">
        <f aca="false"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235"/>
      <c r="M13" s="1235"/>
      <c r="N13" s="1235" t="n">
        <f aca="false"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235"/>
      <c r="P13" s="1235" t="n">
        <f aca="false"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235"/>
      <c r="R13" s="1236" t="n">
        <f aca="false"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236"/>
      <c r="T13" s="1236"/>
      <c r="U13" s="1236" t="n">
        <f aca="false"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236"/>
      <c r="W13" s="1236"/>
      <c r="X13" s="1237" t="n">
        <f aca="false"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237" t="n">
        <f aca="false">U13-R13</f>
        <v>0</v>
      </c>
      <c r="Z13" s="1238" t="n">
        <f aca="false"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0.1</v>
      </c>
      <c r="AA13" s="1238"/>
      <c r="AB13" s="1239" t="n">
        <f aca="false"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239"/>
      <c r="AD13" s="1239"/>
      <c r="AE13" s="1239"/>
      <c r="AF13" s="1239" t="n">
        <f aca="false">X13*Y13*AB13</f>
        <v>0</v>
      </c>
      <c r="AG13" s="1239"/>
      <c r="AH13" s="1239"/>
      <c r="AI13" s="1239"/>
      <c r="AJ13" s="1240" t="n">
        <f aca="false"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240"/>
      <c r="AL13" s="1240"/>
      <c r="AM13" s="1240"/>
      <c r="AN13" s="1241" t="n">
        <f aca="false">AJ13*X13*Y13</f>
        <v>0</v>
      </c>
      <c r="AO13" s="1241"/>
      <c r="AP13" s="1241"/>
      <c r="AQ13" s="1241"/>
      <c r="AR13" s="1242" t="n">
        <f aca="false">AN13*Z13</f>
        <v>0</v>
      </c>
    </row>
    <row r="14" customFormat="false" ht="18" hidden="false" customHeight="true" outlineLevel="0" collapsed="false">
      <c r="A14" s="1232"/>
      <c r="B14" s="1233" t="n">
        <f aca="false">IF(K14=0,0,"Hospedagem")</f>
        <v>0</v>
      </c>
      <c r="C14" s="1233"/>
      <c r="D14" s="1233"/>
      <c r="E14" s="1233"/>
      <c r="F14" s="1234" t="str">
        <f aca="false"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234"/>
      <c r="H14" s="1234"/>
      <c r="I14" s="1235" t="str">
        <f aca="false"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235"/>
      <c r="K14" s="1235" t="n">
        <f aca="false"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235"/>
      <c r="M14" s="1235"/>
      <c r="N14" s="1235" t="n">
        <f aca="false"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235"/>
      <c r="P14" s="1235" t="n">
        <f aca="false"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235"/>
      <c r="R14" s="1236" t="n">
        <f aca="false"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236"/>
      <c r="T14" s="1236"/>
      <c r="U14" s="1236" t="n">
        <f aca="false"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236"/>
      <c r="W14" s="1236"/>
      <c r="X14" s="1237" t="n">
        <f aca="false"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237" t="n">
        <f aca="false">U14-R14</f>
        <v>0</v>
      </c>
      <c r="Z14" s="1238" t="n">
        <f aca="false"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0.1</v>
      </c>
      <c r="AA14" s="1238"/>
      <c r="AB14" s="1239" t="n">
        <f aca="false"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239"/>
      <c r="AD14" s="1239"/>
      <c r="AE14" s="1239"/>
      <c r="AF14" s="1239" t="n">
        <f aca="false">X14*Y14*AB14</f>
        <v>0</v>
      </c>
      <c r="AG14" s="1239"/>
      <c r="AH14" s="1239"/>
      <c r="AI14" s="1239"/>
      <c r="AJ14" s="1240" t="n">
        <f aca="false"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240"/>
      <c r="AL14" s="1240"/>
      <c r="AM14" s="1240"/>
      <c r="AN14" s="1241" t="n">
        <f aca="false">AJ14*X14*Y14</f>
        <v>0</v>
      </c>
      <c r="AO14" s="1241"/>
      <c r="AP14" s="1241"/>
      <c r="AQ14" s="1241"/>
      <c r="AR14" s="1242" t="n">
        <f aca="false">AN14*Z14</f>
        <v>0</v>
      </c>
    </row>
    <row r="15" customFormat="false" ht="18" hidden="false" customHeight="true" outlineLevel="0" collapsed="false">
      <c r="A15" s="1232"/>
      <c r="B15" s="1233" t="n">
        <f aca="false">IF(K15=0,0,"Hospedagem")</f>
        <v>0</v>
      </c>
      <c r="C15" s="1233"/>
      <c r="D15" s="1233"/>
      <c r="E15" s="1233"/>
      <c r="F15" s="1234" t="str">
        <f aca="false"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234"/>
      <c r="H15" s="1234"/>
      <c r="I15" s="1235" t="str">
        <f aca="false"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235"/>
      <c r="K15" s="1235" t="n">
        <f aca="false"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235"/>
      <c r="M15" s="1235"/>
      <c r="N15" s="1235" t="n">
        <f aca="false"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235"/>
      <c r="P15" s="1235" t="n">
        <f aca="false"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235"/>
      <c r="R15" s="1236" t="n">
        <f aca="false"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236"/>
      <c r="T15" s="1236"/>
      <c r="U15" s="1236" t="n">
        <f aca="false"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236"/>
      <c r="W15" s="1236"/>
      <c r="X15" s="1237" t="n">
        <f aca="false"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237" t="n">
        <f aca="false">U15-R15</f>
        <v>0</v>
      </c>
      <c r="Z15" s="1238" t="n">
        <f aca="false"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0.1</v>
      </c>
      <c r="AA15" s="1238"/>
      <c r="AB15" s="1239" t="n">
        <f aca="false"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239"/>
      <c r="AD15" s="1239"/>
      <c r="AE15" s="1239"/>
      <c r="AF15" s="1239" t="n">
        <f aca="false">X15*Y15*AB15</f>
        <v>0</v>
      </c>
      <c r="AG15" s="1239"/>
      <c r="AH15" s="1239"/>
      <c r="AI15" s="1239"/>
      <c r="AJ15" s="1240" t="n">
        <f aca="false"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240"/>
      <c r="AL15" s="1240"/>
      <c r="AM15" s="1240"/>
      <c r="AN15" s="1241" t="n">
        <f aca="false">AJ15*X15*Y15</f>
        <v>0</v>
      </c>
      <c r="AO15" s="1241"/>
      <c r="AP15" s="1241"/>
      <c r="AQ15" s="1241"/>
      <c r="AR15" s="1242" t="n">
        <f aca="false">AN15*Z15</f>
        <v>0</v>
      </c>
    </row>
    <row r="16" customFormat="false" ht="18" hidden="false" customHeight="true" outlineLevel="0" collapsed="false">
      <c r="A16" s="1232"/>
      <c r="B16" s="1233" t="n">
        <f aca="false">IF(K16=0,0,"Hospedagem")</f>
        <v>0</v>
      </c>
      <c r="C16" s="1233"/>
      <c r="D16" s="1233"/>
      <c r="E16" s="1233"/>
      <c r="F16" s="1234" t="str">
        <f aca="false"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234"/>
      <c r="H16" s="1234"/>
      <c r="I16" s="1235" t="str">
        <f aca="false"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235"/>
      <c r="K16" s="1235" t="n">
        <f aca="false"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235"/>
      <c r="M16" s="1235"/>
      <c r="N16" s="1235" t="n">
        <f aca="false"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235"/>
      <c r="P16" s="1235" t="n">
        <f aca="false"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235"/>
      <c r="R16" s="1236" t="n">
        <f aca="false"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236"/>
      <c r="T16" s="1236"/>
      <c r="U16" s="1236" t="n">
        <f aca="false"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236"/>
      <c r="W16" s="1236"/>
      <c r="X16" s="1237" t="n">
        <f aca="false"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237" t="n">
        <f aca="false">U16-R16</f>
        <v>0</v>
      </c>
      <c r="Z16" s="1238" t="n">
        <f aca="false"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0.1</v>
      </c>
      <c r="AA16" s="1238"/>
      <c r="AB16" s="1239" t="n">
        <f aca="false"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239"/>
      <c r="AD16" s="1239"/>
      <c r="AE16" s="1239"/>
      <c r="AF16" s="1239" t="n">
        <f aca="false">X16*Y16*AB16</f>
        <v>0</v>
      </c>
      <c r="AG16" s="1239"/>
      <c r="AH16" s="1239"/>
      <c r="AI16" s="1239"/>
      <c r="AJ16" s="1240" t="n">
        <f aca="false"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240"/>
      <c r="AL16" s="1240"/>
      <c r="AM16" s="1240"/>
      <c r="AN16" s="1241" t="n">
        <f aca="false">AJ16*X16*Y16</f>
        <v>0</v>
      </c>
      <c r="AO16" s="1241"/>
      <c r="AP16" s="1241"/>
      <c r="AQ16" s="1241"/>
      <c r="AR16" s="1242" t="n">
        <f aca="false">AN16*Z16</f>
        <v>0</v>
      </c>
    </row>
    <row r="17" customFormat="false" ht="18" hidden="false" customHeight="true" outlineLevel="0" collapsed="false">
      <c r="A17" s="1232"/>
      <c r="B17" s="1233" t="n">
        <f aca="false">IF(K17=0,0,"Hospedagem")</f>
        <v>0</v>
      </c>
      <c r="C17" s="1233"/>
      <c r="D17" s="1233"/>
      <c r="E17" s="1233"/>
      <c r="F17" s="1234" t="str">
        <f aca="false"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234"/>
      <c r="H17" s="1234"/>
      <c r="I17" s="1235" t="str">
        <f aca="false"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235"/>
      <c r="K17" s="1235" t="n">
        <f aca="false"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235"/>
      <c r="M17" s="1235"/>
      <c r="N17" s="1235" t="n">
        <f aca="false"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235"/>
      <c r="P17" s="1235" t="n">
        <f aca="false"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235"/>
      <c r="R17" s="1236" t="n">
        <f aca="false"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236"/>
      <c r="T17" s="1236"/>
      <c r="U17" s="1236" t="n">
        <f aca="false"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236"/>
      <c r="W17" s="1236"/>
      <c r="X17" s="1237" t="n">
        <f aca="false"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237" t="n">
        <f aca="false">U17-R17</f>
        <v>0</v>
      </c>
      <c r="Z17" s="1238" t="n">
        <f aca="false"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0.1</v>
      </c>
      <c r="AA17" s="1238"/>
      <c r="AB17" s="1239" t="n">
        <f aca="false"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239"/>
      <c r="AD17" s="1239"/>
      <c r="AE17" s="1239"/>
      <c r="AF17" s="1239" t="n">
        <f aca="false">X17*Y17*AB17</f>
        <v>0</v>
      </c>
      <c r="AG17" s="1239"/>
      <c r="AH17" s="1239"/>
      <c r="AI17" s="1239"/>
      <c r="AJ17" s="1240" t="n">
        <f aca="false"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240"/>
      <c r="AL17" s="1240"/>
      <c r="AM17" s="1240"/>
      <c r="AN17" s="1241" t="n">
        <f aca="false">AJ17*X17*Y17</f>
        <v>0</v>
      </c>
      <c r="AO17" s="1241"/>
      <c r="AP17" s="1241"/>
      <c r="AQ17" s="1241"/>
      <c r="AR17" s="1242" t="n">
        <f aca="false">AN17*Z17</f>
        <v>0</v>
      </c>
    </row>
    <row r="18" customFormat="false" ht="18" hidden="false" customHeight="true" outlineLevel="0" collapsed="false">
      <c r="A18" s="1232"/>
      <c r="B18" s="1233" t="n">
        <f aca="false">IF(K18=0,0,"Hospedagem")</f>
        <v>0</v>
      </c>
      <c r="C18" s="1233"/>
      <c r="D18" s="1233"/>
      <c r="E18" s="1233"/>
      <c r="F18" s="1234" t="str">
        <f aca="false"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234"/>
      <c r="H18" s="1234"/>
      <c r="I18" s="1235" t="str">
        <f aca="false"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235"/>
      <c r="K18" s="1235" t="n">
        <f aca="false"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235"/>
      <c r="M18" s="1235"/>
      <c r="N18" s="1235" t="n">
        <f aca="false"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235"/>
      <c r="P18" s="1235" t="n">
        <f aca="false"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235"/>
      <c r="R18" s="1236" t="n">
        <f aca="false"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236"/>
      <c r="T18" s="1236"/>
      <c r="U18" s="1236" t="n">
        <f aca="false"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236"/>
      <c r="W18" s="1236"/>
      <c r="X18" s="1237" t="n">
        <f aca="false"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237" t="n">
        <f aca="false">U18-R18</f>
        <v>0</v>
      </c>
      <c r="Z18" s="1238" t="n">
        <f aca="false"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0.1</v>
      </c>
      <c r="AA18" s="1238"/>
      <c r="AB18" s="1239" t="n">
        <f aca="false"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239"/>
      <c r="AD18" s="1239"/>
      <c r="AE18" s="1239"/>
      <c r="AF18" s="1239" t="n">
        <f aca="false">X18*Y18*AB18</f>
        <v>0</v>
      </c>
      <c r="AG18" s="1239"/>
      <c r="AH18" s="1239"/>
      <c r="AI18" s="1239"/>
      <c r="AJ18" s="1240" t="n">
        <f aca="false"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240"/>
      <c r="AL18" s="1240"/>
      <c r="AM18" s="1240"/>
      <c r="AN18" s="1241" t="n">
        <f aca="false">AJ18*X18*Y18</f>
        <v>0</v>
      </c>
      <c r="AO18" s="1241"/>
      <c r="AP18" s="1241"/>
      <c r="AQ18" s="1241"/>
      <c r="AR18" s="1242" t="n">
        <f aca="false">AN18*Z18</f>
        <v>0</v>
      </c>
    </row>
    <row r="19" customFormat="false" ht="18" hidden="false" customHeight="true" outlineLevel="0" collapsed="false">
      <c r="A19" s="1232"/>
      <c r="B19" s="1233" t="n">
        <f aca="false">IF(K19=0,0,"Hospedagem")</f>
        <v>0</v>
      </c>
      <c r="C19" s="1233"/>
      <c r="D19" s="1233"/>
      <c r="E19" s="1233"/>
      <c r="F19" s="1234" t="str">
        <f aca="false"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234"/>
      <c r="H19" s="1234"/>
      <c r="I19" s="1235" t="str">
        <f aca="false"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235"/>
      <c r="K19" s="1235" t="n">
        <f aca="false"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235"/>
      <c r="M19" s="1235"/>
      <c r="N19" s="1235" t="n">
        <f aca="false"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235"/>
      <c r="P19" s="1235" t="n">
        <f aca="false"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235"/>
      <c r="R19" s="1236" t="n">
        <f aca="false"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236"/>
      <c r="T19" s="1236"/>
      <c r="U19" s="1236" t="n">
        <f aca="false"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236"/>
      <c r="W19" s="1236"/>
      <c r="X19" s="1237" t="n">
        <f aca="false"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237" t="n">
        <f aca="false">U19-R19</f>
        <v>0</v>
      </c>
      <c r="Z19" s="1238" t="n">
        <f aca="false"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0.1</v>
      </c>
      <c r="AA19" s="1238"/>
      <c r="AB19" s="1239" t="n">
        <f aca="false"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239"/>
      <c r="AD19" s="1239"/>
      <c r="AE19" s="1239"/>
      <c r="AF19" s="1239" t="n">
        <f aca="false">X19*Y19*AB19</f>
        <v>0</v>
      </c>
      <c r="AG19" s="1239"/>
      <c r="AH19" s="1239"/>
      <c r="AI19" s="1239"/>
      <c r="AJ19" s="1240" t="n">
        <f aca="false"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240"/>
      <c r="AL19" s="1240"/>
      <c r="AM19" s="1240"/>
      <c r="AN19" s="1241" t="n">
        <f aca="false">AJ19*X19*Y19</f>
        <v>0</v>
      </c>
      <c r="AO19" s="1241"/>
      <c r="AP19" s="1241"/>
      <c r="AQ19" s="1241"/>
      <c r="AR19" s="1242" t="n">
        <f aca="false">AN19*Z19</f>
        <v>0</v>
      </c>
    </row>
    <row r="20" customFormat="false" ht="18" hidden="false" customHeight="true" outlineLevel="0" collapsed="false">
      <c r="A20" s="1232"/>
      <c r="B20" s="1233" t="n">
        <f aca="false">IF(K20=0,0,"Hospedagem")</f>
        <v>0</v>
      </c>
      <c r="C20" s="1233"/>
      <c r="D20" s="1233"/>
      <c r="E20" s="1233"/>
      <c r="F20" s="1234" t="str">
        <f aca="false"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234"/>
      <c r="H20" s="1234"/>
      <c r="I20" s="1235" t="str">
        <f aca="false"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235"/>
      <c r="K20" s="1235" t="n">
        <f aca="false"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235"/>
      <c r="M20" s="1235"/>
      <c r="N20" s="1235" t="n">
        <f aca="false"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235"/>
      <c r="P20" s="1235" t="n">
        <f aca="false"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235"/>
      <c r="R20" s="1236" t="n">
        <f aca="false"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236"/>
      <c r="T20" s="1236"/>
      <c r="U20" s="1236" t="n">
        <f aca="false"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236"/>
      <c r="W20" s="1236"/>
      <c r="X20" s="1237" t="n">
        <f aca="false"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237" t="n">
        <f aca="false">U20-R20</f>
        <v>0</v>
      </c>
      <c r="Z20" s="1238" t="n">
        <f aca="false"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0.1</v>
      </c>
      <c r="AA20" s="1238"/>
      <c r="AB20" s="1239" t="n">
        <f aca="false"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239"/>
      <c r="AD20" s="1239"/>
      <c r="AE20" s="1239"/>
      <c r="AF20" s="1239" t="n">
        <f aca="false">X20*Y20*AB20</f>
        <v>0</v>
      </c>
      <c r="AG20" s="1239"/>
      <c r="AH20" s="1239"/>
      <c r="AI20" s="1239"/>
      <c r="AJ20" s="1240" t="n">
        <f aca="false"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240"/>
      <c r="AL20" s="1240"/>
      <c r="AM20" s="1240"/>
      <c r="AN20" s="1241" t="n">
        <f aca="false">AJ20*X20*Y20</f>
        <v>0</v>
      </c>
      <c r="AO20" s="1241"/>
      <c r="AP20" s="1241"/>
      <c r="AQ20" s="1241"/>
      <c r="AR20" s="1242" t="n">
        <f aca="false">AN20*Z20</f>
        <v>0</v>
      </c>
    </row>
    <row r="21" customFormat="false" ht="18" hidden="false" customHeight="true" outlineLevel="0" collapsed="false">
      <c r="A21" s="1232"/>
      <c r="B21" s="1233" t="n">
        <f aca="false">IF(K21=0,0,"Hospedagem")</f>
        <v>0</v>
      </c>
      <c r="C21" s="1233"/>
      <c r="D21" s="1233"/>
      <c r="E21" s="1233"/>
      <c r="F21" s="1234" t="str">
        <f aca="false"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234"/>
      <c r="H21" s="1234"/>
      <c r="I21" s="1235" t="str">
        <f aca="false"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235"/>
      <c r="K21" s="1235" t="n">
        <f aca="false"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235"/>
      <c r="M21" s="1235"/>
      <c r="N21" s="1235" t="n">
        <f aca="false"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235"/>
      <c r="P21" s="1235" t="n">
        <f aca="false"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235"/>
      <c r="R21" s="1236" t="n">
        <f aca="false"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236"/>
      <c r="T21" s="1236"/>
      <c r="U21" s="1236" t="n">
        <f aca="false"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236"/>
      <c r="W21" s="1236"/>
      <c r="X21" s="1237" t="n">
        <f aca="false"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237" t="n">
        <f aca="false">U21-R21</f>
        <v>0</v>
      </c>
      <c r="Z21" s="1238" t="n">
        <f aca="false"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0.1</v>
      </c>
      <c r="AA21" s="1238"/>
      <c r="AB21" s="1239" t="n">
        <f aca="false"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239"/>
      <c r="AD21" s="1239"/>
      <c r="AE21" s="1239"/>
      <c r="AF21" s="1239" t="n">
        <f aca="false">X21*Y21*AB21</f>
        <v>0</v>
      </c>
      <c r="AG21" s="1239"/>
      <c r="AH21" s="1239"/>
      <c r="AI21" s="1239"/>
      <c r="AJ21" s="1240" t="n">
        <f aca="false"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240"/>
      <c r="AL21" s="1240"/>
      <c r="AM21" s="1240"/>
      <c r="AN21" s="1241" t="n">
        <f aca="false">AJ21*X21*Y21</f>
        <v>0</v>
      </c>
      <c r="AO21" s="1241"/>
      <c r="AP21" s="1241"/>
      <c r="AQ21" s="1241"/>
      <c r="AR21" s="1242" t="n">
        <f aca="false">AN21*Z21</f>
        <v>0</v>
      </c>
    </row>
    <row r="22" customFormat="false" ht="18" hidden="false" customHeight="true" outlineLevel="0" collapsed="false">
      <c r="A22" s="1232"/>
      <c r="B22" s="1233" t="n">
        <f aca="false">IF(K22=0,0,"Hospedagem")</f>
        <v>0</v>
      </c>
      <c r="C22" s="1233"/>
      <c r="D22" s="1233"/>
      <c r="E22" s="1233"/>
      <c r="F22" s="1234" t="str">
        <f aca="false"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234"/>
      <c r="H22" s="1234"/>
      <c r="I22" s="1235" t="str">
        <f aca="false"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235"/>
      <c r="K22" s="1235" t="n">
        <f aca="false"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235"/>
      <c r="M22" s="1235"/>
      <c r="N22" s="1235" t="n">
        <f aca="false"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235"/>
      <c r="P22" s="1235" t="n">
        <f aca="false"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235"/>
      <c r="R22" s="1236" t="n">
        <f aca="false"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236"/>
      <c r="T22" s="1236"/>
      <c r="U22" s="1236" t="n">
        <f aca="false"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236"/>
      <c r="W22" s="1236"/>
      <c r="X22" s="1237" t="n">
        <f aca="false"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237" t="n">
        <f aca="false">U22-R22</f>
        <v>0</v>
      </c>
      <c r="Z22" s="1238" t="n">
        <f aca="false"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0.1</v>
      </c>
      <c r="AA22" s="1238"/>
      <c r="AB22" s="1239" t="n">
        <f aca="false"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239"/>
      <c r="AD22" s="1239"/>
      <c r="AE22" s="1239"/>
      <c r="AF22" s="1239" t="n">
        <f aca="false">X22*Y22*AB22</f>
        <v>0</v>
      </c>
      <c r="AG22" s="1239"/>
      <c r="AH22" s="1239"/>
      <c r="AI22" s="1239"/>
      <c r="AJ22" s="1240" t="n">
        <f aca="false"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240"/>
      <c r="AL22" s="1240"/>
      <c r="AM22" s="1240"/>
      <c r="AN22" s="1241" t="n">
        <f aca="false">AJ22*X22*Y22</f>
        <v>0</v>
      </c>
      <c r="AO22" s="1241"/>
      <c r="AP22" s="1241"/>
      <c r="AQ22" s="1241"/>
      <c r="AR22" s="1242" t="n">
        <f aca="false">AN22*Z22</f>
        <v>0</v>
      </c>
    </row>
    <row r="23" customFormat="false" ht="18" hidden="false" customHeight="true" outlineLevel="0" collapsed="false">
      <c r="A23" s="1232"/>
      <c r="B23" s="1233" t="n">
        <f aca="false">IF(K23=0,0,"Hospedagem")</f>
        <v>0</v>
      </c>
      <c r="C23" s="1233"/>
      <c r="D23" s="1233"/>
      <c r="E23" s="1233"/>
      <c r="F23" s="1234" t="str">
        <f aca="false"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234"/>
      <c r="H23" s="1234"/>
      <c r="I23" s="1235" t="str">
        <f aca="false"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235"/>
      <c r="K23" s="1235" t="n">
        <f aca="false"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235"/>
      <c r="M23" s="1235"/>
      <c r="N23" s="1235" t="n">
        <f aca="false"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235"/>
      <c r="P23" s="1235" t="n">
        <f aca="false"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235"/>
      <c r="R23" s="1236" t="n">
        <f aca="false"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236"/>
      <c r="T23" s="1236"/>
      <c r="U23" s="1236" t="n">
        <f aca="false"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236"/>
      <c r="W23" s="1236"/>
      <c r="X23" s="1237" t="n">
        <f aca="false"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237" t="n">
        <f aca="false">U23-R23</f>
        <v>0</v>
      </c>
      <c r="Z23" s="1238" t="n">
        <f aca="false"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0.1</v>
      </c>
      <c r="AA23" s="1238"/>
      <c r="AB23" s="1239" t="n">
        <f aca="false"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239"/>
      <c r="AD23" s="1239"/>
      <c r="AE23" s="1239"/>
      <c r="AF23" s="1239" t="n">
        <f aca="false">X23*Y23*AB23</f>
        <v>0</v>
      </c>
      <c r="AG23" s="1239"/>
      <c r="AH23" s="1239"/>
      <c r="AI23" s="1239"/>
      <c r="AJ23" s="1240" t="n">
        <f aca="false"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240"/>
      <c r="AL23" s="1240"/>
      <c r="AM23" s="1240"/>
      <c r="AN23" s="1241" t="n">
        <f aca="false">AJ23*X23*Y23</f>
        <v>0</v>
      </c>
      <c r="AO23" s="1241"/>
      <c r="AP23" s="1241"/>
      <c r="AQ23" s="1241"/>
      <c r="AR23" s="1242" t="n">
        <f aca="false">AN23*Z23</f>
        <v>0</v>
      </c>
    </row>
    <row r="24" customFormat="false" ht="18" hidden="false" customHeight="true" outlineLevel="0" collapsed="false">
      <c r="A24" s="1232"/>
      <c r="B24" s="1233" t="n">
        <f aca="false">IF(K24=0,0,"Hospedagem")</f>
        <v>0</v>
      </c>
      <c r="C24" s="1233"/>
      <c r="D24" s="1233"/>
      <c r="E24" s="1233"/>
      <c r="F24" s="1234" t="str">
        <f aca="false"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234"/>
      <c r="H24" s="1234"/>
      <c r="I24" s="1235" t="str">
        <f aca="false"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235"/>
      <c r="K24" s="1235" t="n">
        <f aca="false"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235"/>
      <c r="M24" s="1235"/>
      <c r="N24" s="1235" t="n">
        <f aca="false"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235"/>
      <c r="P24" s="1235" t="n">
        <f aca="false"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235"/>
      <c r="R24" s="1236" t="n">
        <f aca="false"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236"/>
      <c r="T24" s="1236"/>
      <c r="U24" s="1236" t="n">
        <f aca="false"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236"/>
      <c r="W24" s="1236"/>
      <c r="X24" s="1237" t="n">
        <f aca="false"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1243" t="n">
        <f aca="false">U24-R24</f>
        <v>0</v>
      </c>
      <c r="Z24" s="1238" t="n">
        <f aca="false"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0.1</v>
      </c>
      <c r="AA24" s="1238"/>
      <c r="AB24" s="1239" t="n">
        <f aca="false"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239"/>
      <c r="AD24" s="1239"/>
      <c r="AE24" s="1239"/>
      <c r="AF24" s="1239" t="n">
        <f aca="false">X24*Y24*AB24</f>
        <v>0</v>
      </c>
      <c r="AG24" s="1239"/>
      <c r="AH24" s="1239"/>
      <c r="AI24" s="1239"/>
      <c r="AJ24" s="1240" t="n">
        <f aca="false"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240"/>
      <c r="AL24" s="1240"/>
      <c r="AM24" s="1240"/>
      <c r="AN24" s="1241" t="n">
        <f aca="false">AJ24*X24*Y24</f>
        <v>0</v>
      </c>
      <c r="AO24" s="1241"/>
      <c r="AP24" s="1241"/>
      <c r="AQ24" s="1241"/>
      <c r="AR24" s="1242" t="n">
        <f aca="false">AN24*Z24</f>
        <v>0</v>
      </c>
    </row>
    <row r="25" customFormat="false" ht="15" hidden="false" customHeight="false" outlineLevel="0" collapsed="false">
      <c r="A25" s="1244"/>
      <c r="B25" s="1245" t="s">
        <v>437</v>
      </c>
      <c r="C25" s="1245"/>
      <c r="D25" s="1245"/>
      <c r="E25" s="1245"/>
      <c r="F25" s="1246" t="n">
        <f aca="false">(X10*Y10)+(X11*Y11)+(X12*Y12)+(X13*Y13)+(X14*Y14)+(X15*Y15)+(X16*Y16)+(X17*Y17)+(X18*Y18)+(X19*Y19)+(X20*Y20)+(X21*Y21)+(X22*Y22)+(X23*Y23)+(X24*Y24)</f>
        <v>183</v>
      </c>
      <c r="G25" s="1246"/>
      <c r="H25" s="1245" t="s">
        <v>438</v>
      </c>
      <c r="I25" s="1247" t="n">
        <f aca="false">IF(F25=0,0,AVERAGEIF(AB10:AE24,"&lt;&gt;0"))</f>
        <v>476.5</v>
      </c>
      <c r="J25" s="1247"/>
      <c r="K25" s="1247"/>
      <c r="L25" s="1248" t="s">
        <v>439</v>
      </c>
      <c r="M25" s="1248"/>
      <c r="N25" s="1248"/>
      <c r="O25" s="1248"/>
      <c r="P25" s="1248"/>
      <c r="Q25" s="1248"/>
      <c r="R25" s="1249" t="str">
        <f aca="false"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>Não</v>
      </c>
      <c r="S25" s="1249"/>
      <c r="T25" s="1249"/>
      <c r="U25" s="1249"/>
      <c r="V25" s="1248" t="s">
        <v>440</v>
      </c>
      <c r="W25" s="1248"/>
      <c r="X25" s="1248"/>
      <c r="Y25" s="1250" t="str">
        <f aca="false"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>Dólar</v>
      </c>
      <c r="Z25" s="1250"/>
      <c r="AA25" s="1250"/>
      <c r="AB25" s="1251" t="s">
        <v>199</v>
      </c>
      <c r="AC25" s="1251"/>
      <c r="AD25" s="1251"/>
      <c r="AE25" s="1251"/>
      <c r="AF25" s="1252" t="n">
        <f aca="false">SUM(AF10:AI24)</f>
        <v>87459</v>
      </c>
      <c r="AG25" s="1252"/>
      <c r="AH25" s="1252"/>
      <c r="AI25" s="1252"/>
      <c r="AJ25" s="1253" t="s">
        <v>77</v>
      </c>
      <c r="AK25" s="1253"/>
      <c r="AL25" s="1253"/>
      <c r="AM25" s="1253"/>
      <c r="AN25" s="1254" t="n">
        <f aca="false">SUM(AN10:AQ24)</f>
        <v>69876</v>
      </c>
      <c r="AO25" s="1254"/>
      <c r="AP25" s="1254"/>
      <c r="AQ25" s="1254"/>
      <c r="AR25" s="1255" t="n">
        <f aca="false">SUM(AR10:AR24)</f>
        <v>6987.6</v>
      </c>
    </row>
    <row r="26" customFormat="false" ht="7.5" hidden="false" customHeight="true" outlineLevel="0" collapsed="false">
      <c r="A26" s="1244"/>
      <c r="B26" s="1256"/>
      <c r="C26" s="1256"/>
      <c r="D26" s="1256"/>
      <c r="E26" s="1256"/>
      <c r="F26" s="1256"/>
      <c r="G26" s="1256"/>
      <c r="H26" s="1256"/>
      <c r="I26" s="1256"/>
      <c r="J26" s="1256"/>
      <c r="K26" s="1256"/>
      <c r="L26" s="1256"/>
      <c r="M26" s="1256"/>
      <c r="N26" s="1256"/>
      <c r="O26" s="1256"/>
      <c r="P26" s="1256"/>
      <c r="Q26" s="1256"/>
      <c r="R26" s="1257"/>
      <c r="S26" s="1257"/>
      <c r="T26" s="1257"/>
      <c r="U26" s="1257"/>
      <c r="V26" s="1257"/>
      <c r="W26" s="1257"/>
      <c r="X26" s="1257"/>
      <c r="Y26" s="1257"/>
      <c r="Z26" s="1256"/>
      <c r="AA26" s="1256"/>
      <c r="AB26" s="1256"/>
      <c r="AC26" s="1256"/>
      <c r="AD26" s="1256"/>
      <c r="AE26" s="1256"/>
      <c r="AF26" s="1256"/>
      <c r="AG26" s="1256"/>
      <c r="AH26" s="1256"/>
      <c r="AI26" s="1256"/>
      <c r="AJ26" s="1256"/>
      <c r="AK26" s="1256"/>
      <c r="AL26" s="1256"/>
      <c r="AM26" s="1256"/>
      <c r="AN26" s="1256"/>
      <c r="AO26" s="1256"/>
      <c r="AP26" s="1256"/>
      <c r="AQ26" s="1258"/>
      <c r="AR26" s="739"/>
      <c r="AT26" s="897" t="s">
        <v>441</v>
      </c>
    </row>
    <row r="27" customFormat="false" ht="24" hidden="false" customHeight="true" outlineLevel="0" collapsed="false">
      <c r="A27" s="1232"/>
      <c r="B27" s="1259" t="s">
        <v>442</v>
      </c>
      <c r="C27" s="1259"/>
      <c r="D27" s="1259"/>
      <c r="E27" s="1259"/>
      <c r="F27" s="1260" t="n">
        <f aca="false"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260"/>
      <c r="H27" s="1260"/>
      <c r="I27" s="1260"/>
      <c r="J27" s="1260"/>
      <c r="K27" s="1260"/>
      <c r="L27" s="1260"/>
      <c r="M27" s="1260"/>
      <c r="N27" s="1260"/>
      <c r="O27" s="1260"/>
      <c r="P27" s="1260"/>
      <c r="Q27" s="1260"/>
      <c r="R27" s="1260"/>
      <c r="S27" s="1260"/>
      <c r="T27" s="1260"/>
      <c r="U27" s="1260"/>
      <c r="V27" s="1260"/>
      <c r="W27" s="1260"/>
      <c r="X27" s="1260"/>
      <c r="Y27" s="1260"/>
      <c r="Z27" s="1260"/>
      <c r="AA27" s="1260"/>
      <c r="AB27" s="1260"/>
      <c r="AC27" s="1260"/>
      <c r="AD27" s="1260"/>
      <c r="AE27" s="1260"/>
      <c r="AF27" s="1260"/>
      <c r="AG27" s="1260"/>
      <c r="AH27" s="1260"/>
      <c r="AI27" s="1260"/>
      <c r="AJ27" s="1260"/>
      <c r="AK27" s="1260"/>
      <c r="AL27" s="1260"/>
      <c r="AM27" s="1260"/>
      <c r="AN27" s="1260"/>
      <c r="AO27" s="1260"/>
      <c r="AP27" s="1260"/>
      <c r="AQ27" s="1261" t="n">
        <f aca="false">'Proposta Hotel'!D75</f>
        <v>0.07</v>
      </c>
      <c r="AR27" s="1262" t="s">
        <v>304</v>
      </c>
    </row>
    <row r="28" customFormat="false" ht="23.25" hidden="false" customHeight="true" outlineLevel="0" collapsed="false">
      <c r="A28" s="1244"/>
      <c r="B28" s="1263" t="s">
        <v>443</v>
      </c>
      <c r="C28" s="1263"/>
      <c r="D28" s="1263"/>
      <c r="E28" s="1263"/>
      <c r="F28" s="1263"/>
      <c r="G28" s="1263"/>
      <c r="H28" s="1263"/>
      <c r="I28" s="1264" t="s">
        <v>444</v>
      </c>
      <c r="J28" s="1264"/>
      <c r="K28" s="1264"/>
      <c r="L28" s="1264"/>
      <c r="M28" s="1264"/>
      <c r="N28" s="1264"/>
      <c r="O28" s="1264"/>
      <c r="P28" s="1264"/>
      <c r="Q28" s="1264"/>
      <c r="R28" s="1264"/>
      <c r="S28" s="1264"/>
      <c r="T28" s="1264" t="s">
        <v>445</v>
      </c>
      <c r="U28" s="1264"/>
      <c r="V28" s="1264"/>
      <c r="W28" s="1264"/>
      <c r="X28" s="1264"/>
      <c r="Y28" s="1264" t="s">
        <v>446</v>
      </c>
      <c r="Z28" s="1264"/>
      <c r="AA28" s="1264"/>
      <c r="AB28" s="1264"/>
      <c r="AC28" s="1264"/>
      <c r="AD28" s="1264"/>
      <c r="AE28" s="1264"/>
      <c r="AF28" s="1264"/>
      <c r="AG28" s="1264"/>
      <c r="AH28" s="1264" t="s">
        <v>447</v>
      </c>
      <c r="AI28" s="1264"/>
      <c r="AJ28" s="1264"/>
      <c r="AK28" s="1264"/>
      <c r="AL28" s="1264"/>
      <c r="AM28" s="1264"/>
      <c r="AN28" s="1264"/>
      <c r="AO28" s="1264" t="s">
        <v>448</v>
      </c>
      <c r="AP28" s="1264"/>
      <c r="AQ28" s="1264"/>
      <c r="AR28" s="1264"/>
    </row>
    <row r="29" customFormat="false" ht="39" hidden="false" customHeight="true" outlineLevel="0" collapsed="false">
      <c r="A29" s="1244"/>
      <c r="B29" s="1265" t="s">
        <v>449</v>
      </c>
      <c r="C29" s="1265"/>
      <c r="D29" s="1265"/>
      <c r="E29" s="1265" t="s">
        <v>450</v>
      </c>
      <c r="F29" s="1265"/>
      <c r="G29" s="1265"/>
      <c r="H29" s="1265" t="s">
        <v>74</v>
      </c>
      <c r="I29" s="1265" t="s">
        <v>449</v>
      </c>
      <c r="J29" s="1265"/>
      <c r="K29" s="1265"/>
      <c r="L29" s="1266" t="s">
        <v>450</v>
      </c>
      <c r="M29" s="1266"/>
      <c r="N29" s="1266"/>
      <c r="O29" s="1266"/>
      <c r="P29" s="1266"/>
      <c r="Q29" s="1266" t="s">
        <v>74</v>
      </c>
      <c r="R29" s="1266"/>
      <c r="S29" s="1266"/>
      <c r="T29" s="1266" t="s">
        <v>451</v>
      </c>
      <c r="U29" s="1266"/>
      <c r="V29" s="1266"/>
      <c r="W29" s="1267" t="n">
        <v>0.1</v>
      </c>
      <c r="X29" s="1267"/>
      <c r="Y29" s="1268" t="s">
        <v>452</v>
      </c>
      <c r="Z29" s="1268"/>
      <c r="AA29" s="1268"/>
      <c r="AB29" s="1268"/>
      <c r="AC29" s="1268"/>
      <c r="AD29" s="1268"/>
      <c r="AE29" s="1268"/>
      <c r="AF29" s="1268"/>
      <c r="AG29" s="1268"/>
      <c r="AH29" s="1268" t="s">
        <v>452</v>
      </c>
      <c r="AI29" s="1268"/>
      <c r="AJ29" s="1268"/>
      <c r="AK29" s="1268"/>
      <c r="AL29" s="1268"/>
      <c r="AM29" s="1268"/>
      <c r="AN29" s="1268"/>
      <c r="AO29" s="1268" t="s">
        <v>453</v>
      </c>
      <c r="AP29" s="1268"/>
      <c r="AQ29" s="1268"/>
      <c r="AR29" s="1268"/>
    </row>
    <row r="30" customFormat="false" ht="23.25" hidden="false" customHeight="true" outlineLevel="0" collapsed="false">
      <c r="A30" s="1244"/>
      <c r="B30" s="1269" t="n">
        <f aca="false"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4372.95</v>
      </c>
      <c r="C30" s="1269"/>
      <c r="D30" s="1269"/>
      <c r="E30" s="1269" t="n">
        <f aca="false"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4372.95</v>
      </c>
      <c r="F30" s="1269"/>
      <c r="G30" s="1269"/>
      <c r="H30" s="1269" t="n">
        <f aca="false"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4372.95</v>
      </c>
      <c r="I30" s="1270" t="n">
        <f aca="false"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3493.8</v>
      </c>
      <c r="J30" s="1270"/>
      <c r="K30" s="1270"/>
      <c r="L30" s="1270" t="n">
        <f aca="false"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3493.8</v>
      </c>
      <c r="M30" s="1270"/>
      <c r="N30" s="1270"/>
      <c r="O30" s="1270"/>
      <c r="P30" s="1270"/>
      <c r="Q30" s="1271" t="n">
        <f aca="false"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3493.8</v>
      </c>
      <c r="R30" s="1271"/>
      <c r="S30" s="1271"/>
      <c r="T30" s="1272" t="n">
        <f aca="false">(AF25+B30+E30+H30)*W29</f>
        <v>10057.785</v>
      </c>
      <c r="U30" s="1272"/>
      <c r="V30" s="1272"/>
      <c r="W30" s="1272"/>
      <c r="X30" s="1272"/>
      <c r="Y30" s="1273" t="n">
        <f aca="false">(AF25+B30+E30+H30+T30)+(AF25+B30+E30+H30+T30)*AQ27</f>
        <v>118380.12945</v>
      </c>
      <c r="Z30" s="1273"/>
      <c r="AA30" s="1273"/>
      <c r="AB30" s="1273"/>
      <c r="AC30" s="1273"/>
      <c r="AD30" s="1273"/>
      <c r="AE30" s="1273"/>
      <c r="AF30" s="1273"/>
      <c r="AG30" s="1273"/>
      <c r="AH30" s="1274" t="n">
        <f aca="false">(AN25+I30+L30+Q30)+(AN25+I30+L30+Q30)*AQ27</f>
        <v>85982.418</v>
      </c>
      <c r="AI30" s="1274"/>
      <c r="AJ30" s="1274"/>
      <c r="AK30" s="1274"/>
      <c r="AL30" s="1274"/>
      <c r="AM30" s="1274"/>
      <c r="AN30" s="1274"/>
      <c r="AO30" s="1270" t="n">
        <f aca="false">(Y30-AH30)+AR25</f>
        <v>39385.31145</v>
      </c>
      <c r="AP30" s="1270"/>
      <c r="AQ30" s="1270"/>
      <c r="AR30" s="1270"/>
    </row>
    <row r="31" customFormat="false" ht="15.75" hidden="false" customHeight="false" outlineLevel="0" collapsed="false">
      <c r="A31" s="1244"/>
      <c r="B31" s="1275"/>
      <c r="C31" s="1275"/>
      <c r="D31" s="1275"/>
      <c r="E31" s="1275"/>
      <c r="F31" s="1275"/>
      <c r="G31" s="1275"/>
      <c r="H31" s="1275"/>
      <c r="I31" s="1275"/>
      <c r="J31" s="1275"/>
      <c r="K31" s="1275"/>
      <c r="L31" s="1275"/>
      <c r="M31" s="1275"/>
      <c r="N31" s="1275"/>
      <c r="O31" s="1275"/>
      <c r="P31" s="1275"/>
      <c r="Q31" s="1275"/>
      <c r="R31" s="1276"/>
      <c r="S31" s="1276"/>
      <c r="T31" s="1276"/>
      <c r="U31" s="1276"/>
      <c r="V31" s="1276"/>
      <c r="W31" s="1276"/>
      <c r="X31" s="1276"/>
      <c r="Y31" s="1276"/>
      <c r="Z31" s="1275"/>
      <c r="AA31" s="1275"/>
      <c r="AB31" s="1275"/>
      <c r="AC31" s="1275"/>
      <c r="AD31" s="1275"/>
      <c r="AE31" s="1275"/>
      <c r="AF31" s="1275"/>
      <c r="AG31" s="1275"/>
      <c r="AH31" s="1275"/>
      <c r="AI31" s="1275"/>
      <c r="AJ31" s="1275"/>
      <c r="AK31" s="1275"/>
      <c r="AL31" s="1275"/>
      <c r="AM31" s="1275"/>
      <c r="AN31" s="1275"/>
      <c r="AO31" s="1275"/>
      <c r="AP31" s="1275"/>
      <c r="AQ31" s="1275"/>
      <c r="AR31" s="1275"/>
    </row>
    <row r="32" customFormat="false" ht="15.75" hidden="false" customHeight="false" outlineLevel="0" collapsed="false">
      <c r="A32" s="1201"/>
      <c r="B32" s="1201"/>
      <c r="C32" s="1201"/>
      <c r="D32" s="1201"/>
      <c r="E32" s="1201"/>
      <c r="F32" s="1201"/>
      <c r="G32" s="1201"/>
      <c r="H32" s="1201"/>
      <c r="I32" s="1201"/>
      <c r="J32" s="1201"/>
      <c r="K32" s="1201"/>
      <c r="L32" s="1201"/>
      <c r="M32" s="1201"/>
      <c r="N32" s="1201"/>
      <c r="O32" s="1201"/>
      <c r="P32" s="1201"/>
      <c r="Q32" s="1201"/>
      <c r="R32" s="1218"/>
      <c r="S32" s="1218"/>
      <c r="T32" s="1218"/>
      <c r="U32" s="1218"/>
      <c r="V32" s="1218"/>
      <c r="W32" s="1218"/>
      <c r="X32" s="1218"/>
      <c r="Y32" s="1218"/>
      <c r="Z32" s="1201"/>
      <c r="AA32" s="1201"/>
      <c r="AB32" s="1201"/>
      <c r="AC32" s="1201"/>
      <c r="AD32" s="1201"/>
      <c r="AE32" s="1201"/>
      <c r="AF32" s="1201"/>
      <c r="AG32" s="1201"/>
      <c r="AH32" s="1201"/>
      <c r="AI32" s="1201"/>
      <c r="AJ32" s="1201"/>
      <c r="AK32" s="1201"/>
      <c r="AL32" s="1201"/>
      <c r="AM32" s="1201"/>
      <c r="AN32" s="1201"/>
      <c r="AO32" s="1201"/>
      <c r="AP32" s="1201"/>
      <c r="AQ32" s="1201"/>
    </row>
    <row r="33" customFormat="false" ht="7.5" hidden="false" customHeight="true" outlineLevel="0" collapsed="false">
      <c r="A33" s="1201"/>
      <c r="B33" s="1201"/>
      <c r="C33" s="1201"/>
      <c r="D33" s="1201"/>
      <c r="E33" s="1201"/>
      <c r="F33" s="1201"/>
      <c r="G33" s="1201"/>
      <c r="H33" s="1201"/>
      <c r="I33" s="1201"/>
      <c r="J33" s="1201"/>
      <c r="K33" s="1201"/>
      <c r="L33" s="1201"/>
      <c r="M33" s="1201"/>
      <c r="N33" s="1201"/>
      <c r="O33" s="1201"/>
      <c r="P33" s="1201"/>
      <c r="Q33" s="1201"/>
      <c r="R33" s="1218"/>
      <c r="S33" s="1218"/>
      <c r="T33" s="1218"/>
      <c r="U33" s="1218"/>
      <c r="V33" s="1218"/>
      <c r="W33" s="1218"/>
      <c r="X33" s="1218"/>
      <c r="Y33" s="1218"/>
      <c r="Z33" s="1201"/>
      <c r="AA33" s="1201"/>
      <c r="AB33" s="1201"/>
      <c r="AC33" s="1201"/>
      <c r="AD33" s="1201"/>
      <c r="AE33" s="1201"/>
      <c r="AF33" s="1201"/>
      <c r="AG33" s="1201"/>
      <c r="AH33" s="1201"/>
      <c r="AI33" s="1201"/>
      <c r="AJ33" s="1201"/>
      <c r="AK33" s="1201"/>
      <c r="AL33" s="1201"/>
      <c r="AM33" s="1201"/>
      <c r="AN33" s="1201"/>
      <c r="AO33" s="1201"/>
      <c r="AP33" s="1201"/>
      <c r="AQ33" s="1201"/>
      <c r="AR33" s="1201"/>
    </row>
    <row r="34" customFormat="false" ht="18" hidden="false" customHeight="false" outlineLevel="0" collapsed="false">
      <c r="A34" s="1201"/>
      <c r="B34" s="1220" t="s">
        <v>454</v>
      </c>
      <c r="C34" s="1220"/>
      <c r="D34" s="1220"/>
      <c r="E34" s="1220"/>
      <c r="F34" s="1220"/>
      <c r="G34" s="1220"/>
      <c r="H34" s="1220"/>
      <c r="I34" s="1220"/>
      <c r="J34" s="1220"/>
      <c r="K34" s="1220"/>
      <c r="L34" s="1220"/>
      <c r="M34" s="1220"/>
      <c r="N34" s="1220"/>
      <c r="O34" s="1220"/>
      <c r="P34" s="1220"/>
      <c r="Q34" s="1220"/>
      <c r="R34" s="1220"/>
      <c r="S34" s="1220"/>
      <c r="T34" s="1220"/>
      <c r="U34" s="1220"/>
      <c r="V34" s="1220"/>
      <c r="W34" s="1220"/>
      <c r="X34" s="1220"/>
      <c r="Y34" s="1220"/>
      <c r="Z34" s="1220"/>
      <c r="AA34" s="1220"/>
      <c r="AB34" s="1220"/>
      <c r="AC34" s="1220"/>
      <c r="AD34" s="1220"/>
      <c r="AE34" s="1220"/>
      <c r="AF34" s="1220"/>
      <c r="AG34" s="1220"/>
      <c r="AH34" s="1220"/>
      <c r="AI34" s="1220"/>
      <c r="AJ34" s="1220"/>
      <c r="AK34" s="1220"/>
      <c r="AL34" s="1220"/>
      <c r="AM34" s="1220"/>
      <c r="AN34" s="1220"/>
      <c r="AO34" s="1220"/>
      <c r="AP34" s="1220"/>
      <c r="AQ34" s="1220"/>
      <c r="AR34" s="1220"/>
    </row>
    <row r="35" customFormat="false" ht="3.75" hidden="false" customHeight="true" outlineLevel="0" collapsed="false">
      <c r="A35" s="1201"/>
      <c r="B35" s="1201"/>
      <c r="C35" s="1201"/>
      <c r="D35" s="1201"/>
      <c r="E35" s="1201"/>
      <c r="F35" s="1201"/>
      <c r="G35" s="1201"/>
      <c r="H35" s="1201"/>
      <c r="I35" s="1201"/>
      <c r="J35" s="1201"/>
      <c r="K35" s="1201"/>
      <c r="L35" s="1201"/>
      <c r="M35" s="1201"/>
      <c r="N35" s="1201"/>
      <c r="O35" s="1201"/>
      <c r="P35" s="1201"/>
      <c r="Q35" s="1201"/>
      <c r="R35" s="1218"/>
      <c r="S35" s="1218"/>
      <c r="T35" s="1218"/>
      <c r="U35" s="1218"/>
      <c r="V35" s="1218"/>
      <c r="W35" s="1218"/>
      <c r="X35" s="1218"/>
      <c r="Y35" s="1218"/>
      <c r="Z35" s="1201"/>
      <c r="AA35" s="1201"/>
      <c r="AB35" s="1201"/>
      <c r="AC35" s="1201"/>
      <c r="AD35" s="1201"/>
      <c r="AE35" s="1201"/>
      <c r="AF35" s="1201"/>
      <c r="AG35" s="1201"/>
      <c r="AH35" s="1201"/>
      <c r="AI35" s="1201"/>
      <c r="AJ35" s="1201"/>
      <c r="AK35" s="1201"/>
      <c r="AL35" s="1201"/>
      <c r="AM35" s="1201"/>
      <c r="AN35" s="1201"/>
      <c r="AO35" s="1201"/>
      <c r="AP35" s="1201"/>
      <c r="AQ35" s="1201"/>
      <c r="AR35" s="1201"/>
    </row>
    <row r="36" customFormat="false" ht="21.75" hidden="false" customHeight="true" outlineLevel="0" collapsed="false">
      <c r="A36" s="1232"/>
      <c r="B36" s="1277" t="s">
        <v>205</v>
      </c>
      <c r="C36" s="1277"/>
      <c r="D36" s="1277"/>
      <c r="E36" s="1277"/>
      <c r="F36" s="518" t="s">
        <v>89</v>
      </c>
      <c r="G36" s="518"/>
      <c r="H36" s="518"/>
      <c r="I36" s="1278" t="s">
        <v>90</v>
      </c>
      <c r="J36" s="1278"/>
      <c r="K36" s="518" t="s">
        <v>60</v>
      </c>
      <c r="L36" s="518"/>
      <c r="M36" s="518"/>
      <c r="N36" s="518" t="s">
        <v>455</v>
      </c>
      <c r="O36" s="518"/>
      <c r="P36" s="518"/>
      <c r="Q36" s="518"/>
      <c r="R36" s="1279" t="s">
        <v>168</v>
      </c>
      <c r="S36" s="1279"/>
      <c r="T36" s="1279"/>
      <c r="U36" s="1280" t="s">
        <v>169</v>
      </c>
      <c r="V36" s="1280"/>
      <c r="W36" s="1280"/>
      <c r="X36" s="1279" t="s">
        <v>92</v>
      </c>
      <c r="Y36" s="1279" t="s">
        <v>93</v>
      </c>
      <c r="Z36" s="1277" t="s">
        <v>456</v>
      </c>
      <c r="AA36" s="1277"/>
      <c r="AB36" s="518" t="s">
        <v>120</v>
      </c>
      <c r="AC36" s="518"/>
      <c r="AD36" s="518"/>
      <c r="AE36" s="518"/>
      <c r="AF36" s="518" t="s">
        <v>97</v>
      </c>
      <c r="AG36" s="518"/>
      <c r="AH36" s="518"/>
      <c r="AI36" s="518"/>
      <c r="AJ36" s="518" t="s">
        <v>193</v>
      </c>
      <c r="AK36" s="518"/>
      <c r="AL36" s="518"/>
      <c r="AM36" s="518"/>
      <c r="AN36" s="518" t="s">
        <v>121</v>
      </c>
      <c r="AO36" s="518"/>
      <c r="AP36" s="518"/>
      <c r="AQ36" s="518"/>
      <c r="AR36" s="1226" t="s">
        <v>115</v>
      </c>
    </row>
    <row r="37" customFormat="false" ht="18" hidden="false" customHeight="true" outlineLevel="0" collapsed="false">
      <c r="A37" s="1232"/>
      <c r="B37" s="1281" t="str">
        <f aca="false"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Refeições</v>
      </c>
      <c r="C37" s="1281"/>
      <c r="D37" s="1281"/>
      <c r="E37" s="1281"/>
      <c r="F37" s="1282" t="str">
        <f aca="false">IF(K37=0,0,$AT$7)</f>
        <v>Windsor</v>
      </c>
      <c r="G37" s="1282"/>
      <c r="H37" s="1282"/>
      <c r="I37" s="1283" t="str">
        <f aca="false"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bsb</v>
      </c>
      <c r="J37" s="1283"/>
      <c r="K37" s="1284" t="str">
        <f aca="false"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4BTS</v>
      </c>
      <c r="L37" s="1284"/>
      <c r="M37" s="1284"/>
      <c r="N37" s="1285" t="str">
        <f aca="false"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teste</v>
      </c>
      <c r="O37" s="1285"/>
      <c r="P37" s="1285"/>
      <c r="Q37" s="1285"/>
      <c r="R37" s="1286" t="n">
        <f aca="false"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45014</v>
      </c>
      <c r="S37" s="1286"/>
      <c r="T37" s="1286"/>
      <c r="U37" s="1286" t="n">
        <f aca="false"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45018</v>
      </c>
      <c r="V37" s="1286"/>
      <c r="W37" s="1286"/>
      <c r="X37" s="1287" t="n">
        <f aca="false"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50</v>
      </c>
      <c r="Y37" s="1287" t="n">
        <f aca="false">IF(R37=0,0,(U37-R37)+1)</f>
        <v>5</v>
      </c>
      <c r="Z37" s="1288" t="n">
        <f aca="false"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0.1</v>
      </c>
      <c r="AA37" s="1288"/>
      <c r="AB37" s="1239" t="n">
        <f aca="false"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169</v>
      </c>
      <c r="AC37" s="1239"/>
      <c r="AD37" s="1239"/>
      <c r="AE37" s="1239"/>
      <c r="AF37" s="1239" t="n">
        <f aca="false">AB37*Y37*X37</f>
        <v>42250</v>
      </c>
      <c r="AG37" s="1239"/>
      <c r="AH37" s="1239"/>
      <c r="AI37" s="1239"/>
      <c r="AJ37" s="1240" t="n">
        <f aca="false"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135</v>
      </c>
      <c r="AK37" s="1240"/>
      <c r="AL37" s="1240"/>
      <c r="AM37" s="1240"/>
      <c r="AN37" s="1241" t="n">
        <f aca="false">AJ37*Y37*X37</f>
        <v>33750</v>
      </c>
      <c r="AO37" s="1241"/>
      <c r="AP37" s="1241"/>
      <c r="AQ37" s="1241"/>
      <c r="AR37" s="1242" t="n">
        <f aca="false">AN37*Z37</f>
        <v>3375</v>
      </c>
    </row>
    <row r="38" customFormat="false" ht="18" hidden="false" customHeight="true" outlineLevel="0" collapsed="false">
      <c r="A38" s="1232"/>
      <c r="B38" s="1281" t="n">
        <f aca="false"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281"/>
      <c r="D38" s="1281"/>
      <c r="E38" s="1281"/>
      <c r="F38" s="1282" t="n">
        <f aca="false">IF(K38=0,0,$AT$7)</f>
        <v>0</v>
      </c>
      <c r="G38" s="1282"/>
      <c r="H38" s="1282"/>
      <c r="I38" s="1283" t="n">
        <f aca="false"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283"/>
      <c r="K38" s="1284" t="n">
        <f aca="false"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284"/>
      <c r="M38" s="1284"/>
      <c r="N38" s="1285" t="n">
        <f aca="false"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285"/>
      <c r="P38" s="1285"/>
      <c r="Q38" s="1285"/>
      <c r="R38" s="1286" t="n">
        <f aca="false"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286"/>
      <c r="T38" s="1286"/>
      <c r="U38" s="1286" t="n">
        <f aca="false"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286"/>
      <c r="W38" s="1286"/>
      <c r="X38" s="1287" t="n">
        <f aca="false"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1287" t="n">
        <f aca="false">IF(R38=0,0,(U38-R38)+1)</f>
        <v>0</v>
      </c>
      <c r="Z38" s="1288" t="n">
        <f aca="false"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0.1</v>
      </c>
      <c r="AA38" s="1288"/>
      <c r="AB38" s="1239" t="n">
        <f aca="false"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239"/>
      <c r="AD38" s="1239"/>
      <c r="AE38" s="1239"/>
      <c r="AF38" s="1239" t="n">
        <f aca="false">AB38*Y38*X38</f>
        <v>0</v>
      </c>
      <c r="AG38" s="1239"/>
      <c r="AH38" s="1239"/>
      <c r="AI38" s="1239"/>
      <c r="AJ38" s="1240" t="n">
        <f aca="false"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240"/>
      <c r="AL38" s="1240"/>
      <c r="AM38" s="1240"/>
      <c r="AN38" s="1241" t="n">
        <f aca="false">AJ38*Y38*X38</f>
        <v>0</v>
      </c>
      <c r="AO38" s="1241"/>
      <c r="AP38" s="1241"/>
      <c r="AQ38" s="1241"/>
      <c r="AR38" s="1242" t="n">
        <f aca="false">AN38*Z38</f>
        <v>0</v>
      </c>
    </row>
    <row r="39" customFormat="false" ht="18" hidden="false" customHeight="true" outlineLevel="0" collapsed="false">
      <c r="A39" s="1232"/>
      <c r="B39" s="1281" t="n">
        <f aca="false"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281"/>
      <c r="D39" s="1281"/>
      <c r="E39" s="1281"/>
      <c r="F39" s="1282" t="n">
        <f aca="false">IF(K39=0,0,$AT$7)</f>
        <v>0</v>
      </c>
      <c r="G39" s="1282"/>
      <c r="H39" s="1282"/>
      <c r="I39" s="1283" t="n">
        <f aca="false"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283"/>
      <c r="K39" s="1284" t="n">
        <f aca="false"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284"/>
      <c r="M39" s="1284"/>
      <c r="N39" s="1285" t="n">
        <f aca="false"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285"/>
      <c r="P39" s="1285"/>
      <c r="Q39" s="1285"/>
      <c r="R39" s="1286" t="n">
        <f aca="false"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286"/>
      <c r="T39" s="1286"/>
      <c r="U39" s="1286" t="n">
        <f aca="false"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286"/>
      <c r="W39" s="1286"/>
      <c r="X39" s="1287" t="n">
        <f aca="false"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1287" t="n">
        <f aca="false">IF(R39=0,0,(U39-R39)+1)</f>
        <v>0</v>
      </c>
      <c r="Z39" s="1288" t="n">
        <f aca="false"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0.1</v>
      </c>
      <c r="AA39" s="1288"/>
      <c r="AB39" s="1239" t="n">
        <f aca="false"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239"/>
      <c r="AD39" s="1239"/>
      <c r="AE39" s="1239"/>
      <c r="AF39" s="1239" t="n">
        <f aca="false">AB39*Y39*X39</f>
        <v>0</v>
      </c>
      <c r="AG39" s="1239"/>
      <c r="AH39" s="1239"/>
      <c r="AI39" s="1239"/>
      <c r="AJ39" s="1240" t="n">
        <f aca="false"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240"/>
      <c r="AL39" s="1240"/>
      <c r="AM39" s="1240"/>
      <c r="AN39" s="1241" t="n">
        <f aca="false">AJ39*Y39*X39</f>
        <v>0</v>
      </c>
      <c r="AO39" s="1241"/>
      <c r="AP39" s="1241"/>
      <c r="AQ39" s="1241"/>
      <c r="AR39" s="1242" t="n">
        <f aca="false">AN39*Z39</f>
        <v>0</v>
      </c>
    </row>
    <row r="40" customFormat="false" ht="18" hidden="false" customHeight="true" outlineLevel="0" collapsed="false">
      <c r="A40" s="1232"/>
      <c r="B40" s="1281" t="n">
        <f aca="false"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281"/>
      <c r="D40" s="1281"/>
      <c r="E40" s="1281"/>
      <c r="F40" s="1282" t="n">
        <f aca="false">IF(K40=0,0,$AT$7)</f>
        <v>0</v>
      </c>
      <c r="G40" s="1282"/>
      <c r="H40" s="1282"/>
      <c r="I40" s="1283" t="n">
        <f aca="false"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283"/>
      <c r="K40" s="1284" t="n">
        <f aca="false"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284"/>
      <c r="M40" s="1284"/>
      <c r="N40" s="1285" t="n">
        <f aca="false"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285"/>
      <c r="P40" s="1285"/>
      <c r="Q40" s="1285"/>
      <c r="R40" s="1286" t="n">
        <f aca="false"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286"/>
      <c r="T40" s="1286"/>
      <c r="U40" s="1286" t="n">
        <f aca="false"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286"/>
      <c r="W40" s="1286"/>
      <c r="X40" s="1287" t="n">
        <f aca="false"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1287" t="n">
        <f aca="false">IF(R40=0,0,(U40-R40)+1)</f>
        <v>0</v>
      </c>
      <c r="Z40" s="1288" t="n">
        <f aca="false"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0.1</v>
      </c>
      <c r="AA40" s="1288"/>
      <c r="AB40" s="1239" t="n">
        <f aca="false"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239"/>
      <c r="AD40" s="1239"/>
      <c r="AE40" s="1239"/>
      <c r="AF40" s="1239" t="n">
        <f aca="false">AB40*Y40*X40</f>
        <v>0</v>
      </c>
      <c r="AG40" s="1239"/>
      <c r="AH40" s="1239"/>
      <c r="AI40" s="1239"/>
      <c r="AJ40" s="1240" t="n">
        <f aca="false"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240"/>
      <c r="AL40" s="1240"/>
      <c r="AM40" s="1240"/>
      <c r="AN40" s="1241" t="n">
        <f aca="false">AJ40*Y40*X40</f>
        <v>0</v>
      </c>
      <c r="AO40" s="1241"/>
      <c r="AP40" s="1241"/>
      <c r="AQ40" s="1241"/>
      <c r="AR40" s="1242" t="n">
        <f aca="false">AN40*Z40</f>
        <v>0</v>
      </c>
    </row>
    <row r="41" customFormat="false" ht="18" hidden="false" customHeight="true" outlineLevel="0" collapsed="false">
      <c r="A41" s="1232"/>
      <c r="B41" s="1281" t="n">
        <f aca="false"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281"/>
      <c r="D41" s="1281"/>
      <c r="E41" s="1281"/>
      <c r="F41" s="1282" t="n">
        <f aca="false">IF(K41=0,0,$AT$7)</f>
        <v>0</v>
      </c>
      <c r="G41" s="1282"/>
      <c r="H41" s="1282"/>
      <c r="I41" s="1283" t="n">
        <f aca="false"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283"/>
      <c r="K41" s="1284" t="n">
        <f aca="false"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284"/>
      <c r="M41" s="1284"/>
      <c r="N41" s="1285" t="n">
        <f aca="false"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285"/>
      <c r="P41" s="1285"/>
      <c r="Q41" s="1285"/>
      <c r="R41" s="1286" t="n">
        <f aca="false"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286"/>
      <c r="T41" s="1286"/>
      <c r="U41" s="1286" t="n">
        <f aca="false"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286"/>
      <c r="W41" s="1286"/>
      <c r="X41" s="1287" t="n">
        <f aca="false"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1287" t="n">
        <f aca="false">IF(R41=0,0,(U41-R41)+1)</f>
        <v>0</v>
      </c>
      <c r="Z41" s="1288" t="n">
        <f aca="false"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0.1</v>
      </c>
      <c r="AA41" s="1288"/>
      <c r="AB41" s="1239" t="n">
        <f aca="false"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239"/>
      <c r="AD41" s="1239"/>
      <c r="AE41" s="1239"/>
      <c r="AF41" s="1239" t="n">
        <f aca="false">AB41*Y41*X41</f>
        <v>0</v>
      </c>
      <c r="AG41" s="1239"/>
      <c r="AH41" s="1239"/>
      <c r="AI41" s="1239"/>
      <c r="AJ41" s="1240" t="n">
        <f aca="false"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240"/>
      <c r="AL41" s="1240"/>
      <c r="AM41" s="1240"/>
      <c r="AN41" s="1241" t="n">
        <f aca="false">AJ41*Y41*X41</f>
        <v>0</v>
      </c>
      <c r="AO41" s="1241"/>
      <c r="AP41" s="1241"/>
      <c r="AQ41" s="1241"/>
      <c r="AR41" s="1242" t="n">
        <f aca="false">AN41*Z41</f>
        <v>0</v>
      </c>
    </row>
    <row r="42" customFormat="false" ht="18" hidden="false" customHeight="true" outlineLevel="0" collapsed="false">
      <c r="A42" s="1232"/>
      <c r="B42" s="1281" t="n">
        <f aca="false"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281"/>
      <c r="D42" s="1281"/>
      <c r="E42" s="1281"/>
      <c r="F42" s="1282" t="n">
        <f aca="false">IF(K42=0,0,$AT$7)</f>
        <v>0</v>
      </c>
      <c r="G42" s="1282"/>
      <c r="H42" s="1282"/>
      <c r="I42" s="1283" t="n">
        <f aca="false"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283"/>
      <c r="K42" s="1284" t="n">
        <f aca="false"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284"/>
      <c r="M42" s="1284"/>
      <c r="N42" s="1285" t="n">
        <f aca="false"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285"/>
      <c r="P42" s="1285"/>
      <c r="Q42" s="1285"/>
      <c r="R42" s="1286" t="n">
        <f aca="false"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286"/>
      <c r="T42" s="1286"/>
      <c r="U42" s="1286" t="n">
        <f aca="false"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286"/>
      <c r="W42" s="1286"/>
      <c r="X42" s="1287" t="n">
        <f aca="false"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1287" t="n">
        <f aca="false">IF(R42=0,0,(U42-R42)+1)</f>
        <v>0</v>
      </c>
      <c r="Z42" s="1288" t="n">
        <f aca="false"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0.1</v>
      </c>
      <c r="AA42" s="1288"/>
      <c r="AB42" s="1239" t="n">
        <f aca="false"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239"/>
      <c r="AD42" s="1239"/>
      <c r="AE42" s="1239"/>
      <c r="AF42" s="1239" t="n">
        <f aca="false">AB42*Y42*X42</f>
        <v>0</v>
      </c>
      <c r="AG42" s="1239"/>
      <c r="AH42" s="1239"/>
      <c r="AI42" s="1239"/>
      <c r="AJ42" s="1240" t="n">
        <f aca="false"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240"/>
      <c r="AL42" s="1240"/>
      <c r="AM42" s="1240"/>
      <c r="AN42" s="1241" t="n">
        <f aca="false">AJ42*Y42*X42</f>
        <v>0</v>
      </c>
      <c r="AO42" s="1241"/>
      <c r="AP42" s="1241"/>
      <c r="AQ42" s="1241"/>
      <c r="AR42" s="1242" t="n">
        <f aca="false">AN42*Z42</f>
        <v>0</v>
      </c>
    </row>
    <row r="43" customFormat="false" ht="18" hidden="false" customHeight="true" outlineLevel="0" collapsed="false">
      <c r="A43" s="1232"/>
      <c r="B43" s="1281" t="n">
        <f aca="false"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281"/>
      <c r="D43" s="1281"/>
      <c r="E43" s="1281"/>
      <c r="F43" s="1282" t="n">
        <f aca="false">IF(K43=0,0,$AT$7)</f>
        <v>0</v>
      </c>
      <c r="G43" s="1282"/>
      <c r="H43" s="1282"/>
      <c r="I43" s="1283" t="n">
        <f aca="false"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283"/>
      <c r="K43" s="1284" t="n">
        <f aca="false"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284"/>
      <c r="M43" s="1284"/>
      <c r="N43" s="1285" t="n">
        <f aca="false"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285"/>
      <c r="P43" s="1285"/>
      <c r="Q43" s="1285"/>
      <c r="R43" s="1286" t="n">
        <f aca="false"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286"/>
      <c r="T43" s="1286"/>
      <c r="U43" s="1286" t="n">
        <f aca="false"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286"/>
      <c r="W43" s="1286"/>
      <c r="X43" s="1287" t="n">
        <f aca="false"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1287" t="n">
        <f aca="false">IF(R43=0,0,(U43-R43)+1)</f>
        <v>0</v>
      </c>
      <c r="Z43" s="1288" t="n">
        <f aca="false"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0.1</v>
      </c>
      <c r="AA43" s="1288"/>
      <c r="AB43" s="1239" t="n">
        <f aca="false"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239"/>
      <c r="AD43" s="1239"/>
      <c r="AE43" s="1239"/>
      <c r="AF43" s="1239" t="n">
        <f aca="false">AB43*Y43*X43</f>
        <v>0</v>
      </c>
      <c r="AG43" s="1239"/>
      <c r="AH43" s="1239"/>
      <c r="AI43" s="1239"/>
      <c r="AJ43" s="1240" t="n">
        <f aca="false"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240"/>
      <c r="AL43" s="1240"/>
      <c r="AM43" s="1240"/>
      <c r="AN43" s="1241" t="n">
        <f aca="false">AJ43*Y43*X43</f>
        <v>0</v>
      </c>
      <c r="AO43" s="1241"/>
      <c r="AP43" s="1241"/>
      <c r="AQ43" s="1241"/>
      <c r="AR43" s="1242" t="n">
        <f aca="false">AN43*Z43</f>
        <v>0</v>
      </c>
    </row>
    <row r="44" customFormat="false" ht="18" hidden="false" customHeight="true" outlineLevel="0" collapsed="false">
      <c r="A44" s="1232"/>
      <c r="B44" s="1281" t="n">
        <f aca="false"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281"/>
      <c r="D44" s="1281"/>
      <c r="E44" s="1281"/>
      <c r="F44" s="1282" t="n">
        <f aca="false">IF(K44=0,0,$AT$7)</f>
        <v>0</v>
      </c>
      <c r="G44" s="1282"/>
      <c r="H44" s="1282"/>
      <c r="I44" s="1283" t="n">
        <f aca="false"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283"/>
      <c r="K44" s="1284" t="n">
        <f aca="false"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284"/>
      <c r="M44" s="1284"/>
      <c r="N44" s="1285" t="n">
        <f aca="false"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285"/>
      <c r="P44" s="1285"/>
      <c r="Q44" s="1285"/>
      <c r="R44" s="1286" t="n">
        <f aca="false"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286"/>
      <c r="T44" s="1286"/>
      <c r="U44" s="1286" t="n">
        <f aca="false"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286"/>
      <c r="W44" s="1286"/>
      <c r="X44" s="1287" t="n">
        <f aca="false"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1287" t="n">
        <f aca="false">IF(R44=0,0,(U44-R44)+1)</f>
        <v>0</v>
      </c>
      <c r="Z44" s="1288" t="n">
        <f aca="false"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0.1</v>
      </c>
      <c r="AA44" s="1288"/>
      <c r="AB44" s="1239" t="n">
        <f aca="false"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239"/>
      <c r="AD44" s="1239"/>
      <c r="AE44" s="1239"/>
      <c r="AF44" s="1239" t="n">
        <f aca="false">AB44*Y44*X44</f>
        <v>0</v>
      </c>
      <c r="AG44" s="1239"/>
      <c r="AH44" s="1239"/>
      <c r="AI44" s="1239"/>
      <c r="AJ44" s="1240" t="n">
        <f aca="false"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240"/>
      <c r="AL44" s="1240"/>
      <c r="AM44" s="1240"/>
      <c r="AN44" s="1241" t="n">
        <f aca="false">AJ44*Y44*X44</f>
        <v>0</v>
      </c>
      <c r="AO44" s="1241"/>
      <c r="AP44" s="1241"/>
      <c r="AQ44" s="1241"/>
      <c r="AR44" s="1242" t="n">
        <f aca="false">AN44*Z44</f>
        <v>0</v>
      </c>
    </row>
    <row r="45" customFormat="false" ht="18" hidden="false" customHeight="true" outlineLevel="0" collapsed="false">
      <c r="A45" s="1232"/>
      <c r="B45" s="1281" t="n">
        <f aca="false"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281"/>
      <c r="D45" s="1281"/>
      <c r="E45" s="1281"/>
      <c r="F45" s="1282" t="n">
        <f aca="false">IF(K45=0,0,$AT$7)</f>
        <v>0</v>
      </c>
      <c r="G45" s="1282"/>
      <c r="H45" s="1282"/>
      <c r="I45" s="1283" t="n">
        <f aca="false"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283"/>
      <c r="K45" s="1284" t="n">
        <f aca="false"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284"/>
      <c r="M45" s="1284"/>
      <c r="N45" s="1285" t="n">
        <f aca="false"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285"/>
      <c r="P45" s="1285"/>
      <c r="Q45" s="1285"/>
      <c r="R45" s="1286" t="n">
        <f aca="false"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286"/>
      <c r="T45" s="1286"/>
      <c r="U45" s="1286" t="n">
        <f aca="false"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286"/>
      <c r="W45" s="1286"/>
      <c r="X45" s="1287" t="n">
        <f aca="false"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1287" t="n">
        <f aca="false">IF(R45=0,0,(U45-R45)+1)</f>
        <v>0</v>
      </c>
      <c r="Z45" s="1288" t="n">
        <f aca="false"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0.1</v>
      </c>
      <c r="AA45" s="1288"/>
      <c r="AB45" s="1239" t="n">
        <f aca="false"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239"/>
      <c r="AD45" s="1239"/>
      <c r="AE45" s="1239"/>
      <c r="AF45" s="1239" t="n">
        <f aca="false">AB45*Y45*X45</f>
        <v>0</v>
      </c>
      <c r="AG45" s="1239"/>
      <c r="AH45" s="1239"/>
      <c r="AI45" s="1239"/>
      <c r="AJ45" s="1240" t="n">
        <f aca="false"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240"/>
      <c r="AL45" s="1240"/>
      <c r="AM45" s="1240"/>
      <c r="AN45" s="1241" t="n">
        <f aca="false">AJ45*Y45*X45</f>
        <v>0</v>
      </c>
      <c r="AO45" s="1241"/>
      <c r="AP45" s="1241"/>
      <c r="AQ45" s="1241"/>
      <c r="AR45" s="1242" t="n">
        <f aca="false">AN45*Z45</f>
        <v>0</v>
      </c>
    </row>
    <row r="46" customFormat="false" ht="18" hidden="false" customHeight="true" outlineLevel="0" collapsed="false">
      <c r="A46" s="1232"/>
      <c r="B46" s="1281" t="n">
        <f aca="false"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281"/>
      <c r="D46" s="1281"/>
      <c r="E46" s="1281"/>
      <c r="F46" s="1282" t="n">
        <f aca="false">IF(K46=0,0,$AT$7)</f>
        <v>0</v>
      </c>
      <c r="G46" s="1282"/>
      <c r="H46" s="1282"/>
      <c r="I46" s="1283" t="n">
        <f aca="false"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283"/>
      <c r="K46" s="1284" t="n">
        <f aca="false"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284"/>
      <c r="M46" s="1284"/>
      <c r="N46" s="1285" t="n">
        <f aca="false"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285"/>
      <c r="P46" s="1285"/>
      <c r="Q46" s="1285"/>
      <c r="R46" s="1286" t="n">
        <f aca="false"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286"/>
      <c r="T46" s="1286"/>
      <c r="U46" s="1286" t="n">
        <f aca="false"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286"/>
      <c r="W46" s="1286"/>
      <c r="X46" s="1287" t="n">
        <f aca="false"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1287" t="n">
        <f aca="false">IF(R46=0,0,(U46-R46)+1)</f>
        <v>0</v>
      </c>
      <c r="Z46" s="1288" t="n">
        <f aca="false"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0.1</v>
      </c>
      <c r="AA46" s="1288"/>
      <c r="AB46" s="1239" t="n">
        <f aca="false"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239"/>
      <c r="AD46" s="1239"/>
      <c r="AE46" s="1239"/>
      <c r="AF46" s="1239" t="n">
        <f aca="false">AB46*Y46*X46</f>
        <v>0</v>
      </c>
      <c r="AG46" s="1239"/>
      <c r="AH46" s="1239"/>
      <c r="AI46" s="1239"/>
      <c r="AJ46" s="1240" t="n">
        <f aca="false"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240"/>
      <c r="AL46" s="1240"/>
      <c r="AM46" s="1240"/>
      <c r="AN46" s="1241" t="n">
        <f aca="false">AJ46*Y46*X46</f>
        <v>0</v>
      </c>
      <c r="AO46" s="1241"/>
      <c r="AP46" s="1241"/>
      <c r="AQ46" s="1241"/>
      <c r="AR46" s="1242" t="n">
        <f aca="false">AN46*Z46</f>
        <v>0</v>
      </c>
      <c r="AT46" s="1289"/>
      <c r="AU46" s="1289"/>
      <c r="AV46" s="1289"/>
      <c r="AW46" s="1289"/>
    </row>
    <row r="47" customFormat="false" ht="18" hidden="false" customHeight="true" outlineLevel="0" collapsed="false">
      <c r="A47" s="1232"/>
      <c r="B47" s="1281" t="n">
        <f aca="false"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281"/>
      <c r="D47" s="1281"/>
      <c r="E47" s="1281"/>
      <c r="F47" s="1282" t="n">
        <f aca="false">IF(K47=0,0,$AT$7)</f>
        <v>0</v>
      </c>
      <c r="G47" s="1282"/>
      <c r="H47" s="1282"/>
      <c r="I47" s="1283" t="n">
        <f aca="false"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283"/>
      <c r="K47" s="1284" t="n">
        <f aca="false"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284"/>
      <c r="M47" s="1284"/>
      <c r="N47" s="1285" t="n">
        <f aca="false"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285"/>
      <c r="P47" s="1285"/>
      <c r="Q47" s="1285"/>
      <c r="R47" s="1286" t="n">
        <f aca="false"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286"/>
      <c r="T47" s="1286"/>
      <c r="U47" s="1286" t="n">
        <f aca="false"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286"/>
      <c r="W47" s="1286"/>
      <c r="X47" s="1287" t="n">
        <f aca="false"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1287" t="n">
        <f aca="false">IF(R47=0,0,(U47-R47)+1)</f>
        <v>0</v>
      </c>
      <c r="Z47" s="1288" t="n">
        <f aca="false"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0.1</v>
      </c>
      <c r="AA47" s="1288"/>
      <c r="AB47" s="1239" t="n">
        <f aca="false"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239"/>
      <c r="AD47" s="1239"/>
      <c r="AE47" s="1239"/>
      <c r="AF47" s="1239" t="n">
        <f aca="false">AB47*Y47*X47</f>
        <v>0</v>
      </c>
      <c r="AG47" s="1239"/>
      <c r="AH47" s="1239"/>
      <c r="AI47" s="1239"/>
      <c r="AJ47" s="1240" t="n">
        <f aca="false"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240"/>
      <c r="AL47" s="1240"/>
      <c r="AM47" s="1240"/>
      <c r="AN47" s="1241" t="n">
        <f aca="false">AJ47*Y47*X47</f>
        <v>0</v>
      </c>
      <c r="AO47" s="1241"/>
      <c r="AP47" s="1241"/>
      <c r="AQ47" s="1241"/>
      <c r="AR47" s="1242" t="n">
        <f aca="false">AN47*Z47</f>
        <v>0</v>
      </c>
      <c r="AT47" s="1289"/>
      <c r="AU47" s="1289"/>
      <c r="AV47" s="1289"/>
      <c r="AW47" s="1289"/>
    </row>
    <row r="48" customFormat="false" ht="18" hidden="false" customHeight="true" outlineLevel="0" collapsed="false">
      <c r="A48" s="1232"/>
      <c r="B48" s="1281" t="n">
        <f aca="false"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281"/>
      <c r="D48" s="1281"/>
      <c r="E48" s="1281"/>
      <c r="F48" s="1282" t="n">
        <f aca="false">IF(K48=0,0,$AT$7)</f>
        <v>0</v>
      </c>
      <c r="G48" s="1282"/>
      <c r="H48" s="1282"/>
      <c r="I48" s="1283" t="n">
        <f aca="false"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283"/>
      <c r="K48" s="1284" t="n">
        <f aca="false"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284"/>
      <c r="M48" s="1284"/>
      <c r="N48" s="1285" t="n">
        <f aca="false"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285"/>
      <c r="P48" s="1285"/>
      <c r="Q48" s="1285"/>
      <c r="R48" s="1286" t="n">
        <f aca="false"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286"/>
      <c r="T48" s="1286"/>
      <c r="U48" s="1286" t="n">
        <f aca="false"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286"/>
      <c r="W48" s="1286"/>
      <c r="X48" s="1287" t="n">
        <f aca="false"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1287" t="n">
        <f aca="false">IF(R48=0,0,(U48-R48)+1)</f>
        <v>0</v>
      </c>
      <c r="Z48" s="1288" t="n">
        <f aca="false"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0.1</v>
      </c>
      <c r="AA48" s="1288"/>
      <c r="AB48" s="1239" t="n">
        <f aca="false"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239"/>
      <c r="AD48" s="1239"/>
      <c r="AE48" s="1239"/>
      <c r="AF48" s="1239" t="n">
        <f aca="false">AB48*Y48*X48</f>
        <v>0</v>
      </c>
      <c r="AG48" s="1239"/>
      <c r="AH48" s="1239"/>
      <c r="AI48" s="1239"/>
      <c r="AJ48" s="1240" t="n">
        <f aca="false"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240"/>
      <c r="AL48" s="1240"/>
      <c r="AM48" s="1240"/>
      <c r="AN48" s="1241" t="n">
        <f aca="false">AJ48*Y48*X48</f>
        <v>0</v>
      </c>
      <c r="AO48" s="1241"/>
      <c r="AP48" s="1241"/>
      <c r="AQ48" s="1241"/>
      <c r="AR48" s="1242" t="n">
        <f aca="false">AN48*Z48</f>
        <v>0</v>
      </c>
      <c r="AT48" s="1289"/>
      <c r="AU48" s="1289"/>
      <c r="AV48" s="1289"/>
      <c r="AW48" s="1289"/>
    </row>
    <row r="49" customFormat="false" ht="18" hidden="false" customHeight="true" outlineLevel="0" collapsed="false">
      <c r="A49" s="1232"/>
      <c r="B49" s="1281" t="n">
        <f aca="false"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281"/>
      <c r="D49" s="1281"/>
      <c r="E49" s="1281"/>
      <c r="F49" s="1282" t="n">
        <f aca="false">IF(K49=0,0,$AT$7)</f>
        <v>0</v>
      </c>
      <c r="G49" s="1282"/>
      <c r="H49" s="1282"/>
      <c r="I49" s="1283" t="n">
        <f aca="false"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283"/>
      <c r="K49" s="1284" t="n">
        <f aca="false"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284"/>
      <c r="M49" s="1284"/>
      <c r="N49" s="1285" t="n">
        <f aca="false"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285"/>
      <c r="P49" s="1285"/>
      <c r="Q49" s="1285"/>
      <c r="R49" s="1286" t="n">
        <f aca="false"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286"/>
      <c r="T49" s="1286"/>
      <c r="U49" s="1286" t="n">
        <f aca="false"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286"/>
      <c r="W49" s="1286"/>
      <c r="X49" s="1287" t="n">
        <f aca="false"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1287" t="n">
        <f aca="false">IF(R49=0,0,(U49-R49)+1)</f>
        <v>0</v>
      </c>
      <c r="Z49" s="1288" t="n">
        <f aca="false"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0.1</v>
      </c>
      <c r="AA49" s="1288"/>
      <c r="AB49" s="1239" t="n">
        <f aca="false"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239"/>
      <c r="AD49" s="1239"/>
      <c r="AE49" s="1239"/>
      <c r="AF49" s="1239" t="n">
        <f aca="false">AB49*Y49*X49</f>
        <v>0</v>
      </c>
      <c r="AG49" s="1239"/>
      <c r="AH49" s="1239"/>
      <c r="AI49" s="1239"/>
      <c r="AJ49" s="1240" t="n">
        <f aca="false"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240"/>
      <c r="AL49" s="1240"/>
      <c r="AM49" s="1240"/>
      <c r="AN49" s="1241" t="n">
        <f aca="false">AJ49*Y49*X49</f>
        <v>0</v>
      </c>
      <c r="AO49" s="1241"/>
      <c r="AP49" s="1241"/>
      <c r="AQ49" s="1241"/>
      <c r="AR49" s="1242" t="n">
        <f aca="false">AN49*Z49</f>
        <v>0</v>
      </c>
      <c r="AT49" s="1289"/>
      <c r="AU49" s="1289"/>
      <c r="AV49" s="1289"/>
      <c r="AW49" s="1289"/>
    </row>
    <row r="50" customFormat="false" ht="18" hidden="false" customHeight="true" outlineLevel="0" collapsed="false">
      <c r="A50" s="1232"/>
      <c r="B50" s="1281" t="n">
        <f aca="false"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281"/>
      <c r="D50" s="1281"/>
      <c r="E50" s="1281"/>
      <c r="F50" s="1282" t="n">
        <f aca="false">IF(K50=0,0,$AT$7)</f>
        <v>0</v>
      </c>
      <c r="G50" s="1282"/>
      <c r="H50" s="1282"/>
      <c r="I50" s="1283" t="n">
        <f aca="false"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283"/>
      <c r="K50" s="1284" t="n">
        <f aca="false"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284"/>
      <c r="M50" s="1284"/>
      <c r="N50" s="1285" t="n">
        <f aca="false"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285"/>
      <c r="P50" s="1285"/>
      <c r="Q50" s="1285"/>
      <c r="R50" s="1286" t="n">
        <f aca="false"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286"/>
      <c r="T50" s="1286"/>
      <c r="U50" s="1286" t="n">
        <f aca="false"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286"/>
      <c r="W50" s="1286"/>
      <c r="X50" s="1287" t="n">
        <f aca="false"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1287" t="n">
        <f aca="false">IF(R50=0,0,(U50-R50)+1)</f>
        <v>0</v>
      </c>
      <c r="Z50" s="1288" t="n">
        <f aca="false"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0.1</v>
      </c>
      <c r="AA50" s="1288"/>
      <c r="AB50" s="1239" t="n">
        <f aca="false"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239"/>
      <c r="AD50" s="1239"/>
      <c r="AE50" s="1239"/>
      <c r="AF50" s="1239" t="n">
        <f aca="false">AB50*Y50*X50</f>
        <v>0</v>
      </c>
      <c r="AG50" s="1239"/>
      <c r="AH50" s="1239"/>
      <c r="AI50" s="1239"/>
      <c r="AJ50" s="1240" t="n">
        <f aca="false"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240"/>
      <c r="AL50" s="1240"/>
      <c r="AM50" s="1240"/>
      <c r="AN50" s="1241" t="n">
        <f aca="false">AJ50*Y50*X50</f>
        <v>0</v>
      </c>
      <c r="AO50" s="1241"/>
      <c r="AP50" s="1241"/>
      <c r="AQ50" s="1241"/>
      <c r="AR50" s="1242" t="n">
        <f aca="false">AN50*Z50</f>
        <v>0</v>
      </c>
      <c r="AT50" s="1289"/>
      <c r="AU50" s="1289"/>
      <c r="AV50" s="1289"/>
      <c r="AW50" s="1289"/>
    </row>
    <row r="51" customFormat="false" ht="18" hidden="false" customHeight="true" outlineLevel="0" collapsed="false">
      <c r="A51" s="1232"/>
      <c r="B51" s="1281" t="n">
        <f aca="false"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281"/>
      <c r="D51" s="1281"/>
      <c r="E51" s="1281"/>
      <c r="F51" s="1282" t="n">
        <f aca="false">IF(K51=0,0,$AT$7)</f>
        <v>0</v>
      </c>
      <c r="G51" s="1282"/>
      <c r="H51" s="1282"/>
      <c r="I51" s="1283" t="n">
        <f aca="false"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283"/>
      <c r="K51" s="1284" t="n">
        <f aca="false"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284"/>
      <c r="M51" s="1284"/>
      <c r="N51" s="1285" t="n">
        <f aca="false"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285"/>
      <c r="P51" s="1285"/>
      <c r="Q51" s="1285"/>
      <c r="R51" s="1286" t="n">
        <f aca="false"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286"/>
      <c r="T51" s="1286"/>
      <c r="U51" s="1286" t="n">
        <f aca="false"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286"/>
      <c r="W51" s="1286"/>
      <c r="X51" s="1287" t="n">
        <f aca="false"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1287" t="n">
        <f aca="false">IF(R51=0,0,(U51-R51)+1)</f>
        <v>0</v>
      </c>
      <c r="Z51" s="1288" t="n">
        <f aca="false"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0.1</v>
      </c>
      <c r="AA51" s="1288"/>
      <c r="AB51" s="1239" t="n">
        <f aca="false"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239"/>
      <c r="AD51" s="1239"/>
      <c r="AE51" s="1239"/>
      <c r="AF51" s="1239" t="n">
        <f aca="false">AB51*Y51*X51</f>
        <v>0</v>
      </c>
      <c r="AG51" s="1239"/>
      <c r="AH51" s="1239"/>
      <c r="AI51" s="1239"/>
      <c r="AJ51" s="1240" t="n">
        <f aca="false"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240"/>
      <c r="AL51" s="1240"/>
      <c r="AM51" s="1240"/>
      <c r="AN51" s="1241" t="n">
        <f aca="false">AJ51*Y51*X51</f>
        <v>0</v>
      </c>
      <c r="AO51" s="1241"/>
      <c r="AP51" s="1241"/>
      <c r="AQ51" s="1241"/>
      <c r="AR51" s="1242" t="n">
        <f aca="false">AN51*Z51</f>
        <v>0</v>
      </c>
      <c r="AT51" s="1289"/>
      <c r="AU51" s="1289"/>
      <c r="AV51" s="1289"/>
      <c r="AW51" s="1289"/>
    </row>
    <row r="52" customFormat="false" ht="24.75" hidden="false" customHeight="true" outlineLevel="0" collapsed="false">
      <c r="A52" s="1232"/>
      <c r="B52" s="1245" t="s">
        <v>457</v>
      </c>
      <c r="C52" s="1245"/>
      <c r="D52" s="1245"/>
      <c r="E52" s="1245"/>
      <c r="F52" s="1246" t="n">
        <f aca="false">(X37*Y37)+(X38*Y38)+(X39*Y39)+(X40*Y40)+(X41*Y41)+(X42*Y42)+(X43*Y43)+(X44*Y44)+(X45*Y45)+(X46*Y46)+(X47*Y47)+(X48*Y48)+(X49*Y49)+(X50*Y50)+(X51*Y51)</f>
        <v>250</v>
      </c>
      <c r="G52" s="1246"/>
      <c r="H52" s="1245" t="s">
        <v>438</v>
      </c>
      <c r="I52" s="1290" t="n">
        <f aca="false">IF(F52=0,0,AVERAGEIF(AB37:AE51,"&lt;&gt;0"))</f>
        <v>169</v>
      </c>
      <c r="J52" s="1290"/>
      <c r="K52" s="1290"/>
      <c r="L52" s="1248" t="s">
        <v>439</v>
      </c>
      <c r="M52" s="1248"/>
      <c r="N52" s="1248"/>
      <c r="O52" s="1248"/>
      <c r="P52" s="1248"/>
      <c r="Q52" s="1248"/>
      <c r="R52" s="1291" t="str">
        <f aca="false"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Sim</v>
      </c>
      <c r="S52" s="1291"/>
      <c r="T52" s="1291"/>
      <c r="U52" s="1291"/>
      <c r="V52" s="1248" t="s">
        <v>440</v>
      </c>
      <c r="W52" s="1248"/>
      <c r="X52" s="1248"/>
      <c r="Y52" s="1250" t="str">
        <f aca="false"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1250"/>
      <c r="AA52" s="1250"/>
      <c r="AB52" s="1251" t="s">
        <v>199</v>
      </c>
      <c r="AC52" s="1251"/>
      <c r="AD52" s="1251"/>
      <c r="AE52" s="1251"/>
      <c r="AF52" s="1252" t="n">
        <f aca="false">SUM(AF37:AI51)</f>
        <v>42250</v>
      </c>
      <c r="AG52" s="1252"/>
      <c r="AH52" s="1252"/>
      <c r="AI52" s="1252"/>
      <c r="AJ52" s="1253" t="s">
        <v>77</v>
      </c>
      <c r="AK52" s="1253"/>
      <c r="AL52" s="1253"/>
      <c r="AM52" s="1253"/>
      <c r="AN52" s="1254" t="n">
        <f aca="false">SUM(AN37:AQ51)</f>
        <v>33750</v>
      </c>
      <c r="AO52" s="1254"/>
      <c r="AP52" s="1254"/>
      <c r="AQ52" s="1254"/>
      <c r="AR52" s="1255" t="n">
        <f aca="false">SUM(AR37:AR51)</f>
        <v>3375</v>
      </c>
      <c r="AT52" s="1289"/>
      <c r="AU52" s="1289"/>
      <c r="AV52" s="1289"/>
      <c r="AW52" s="1289"/>
    </row>
    <row r="53" customFormat="false" ht="7.5" hidden="false" customHeight="true" outlineLevel="0" collapsed="false">
      <c r="A53" s="1232"/>
      <c r="B53" s="1256"/>
      <c r="C53" s="1256"/>
      <c r="D53" s="1256"/>
      <c r="E53" s="1256"/>
      <c r="F53" s="1256"/>
      <c r="G53" s="1256"/>
      <c r="H53" s="1256"/>
      <c r="I53" s="1256"/>
      <c r="J53" s="1256"/>
      <c r="K53" s="1256"/>
      <c r="L53" s="1256"/>
      <c r="M53" s="1256"/>
      <c r="N53" s="1256"/>
      <c r="O53" s="1256"/>
      <c r="P53" s="1256"/>
      <c r="Q53" s="1256"/>
      <c r="R53" s="1257"/>
      <c r="S53" s="1257"/>
      <c r="T53" s="1257"/>
      <c r="U53" s="1257"/>
      <c r="V53" s="1257"/>
      <c r="W53" s="1257"/>
      <c r="X53" s="1257"/>
      <c r="Y53" s="1257"/>
      <c r="Z53" s="1256"/>
      <c r="AA53" s="1256"/>
      <c r="AB53" s="1256"/>
      <c r="AC53" s="1256"/>
      <c r="AD53" s="1256"/>
      <c r="AE53" s="1256"/>
      <c r="AF53" s="1256"/>
      <c r="AG53" s="1256"/>
      <c r="AH53" s="1256"/>
      <c r="AI53" s="1256"/>
      <c r="AJ53" s="1256"/>
      <c r="AK53" s="1256"/>
      <c r="AL53" s="1256"/>
      <c r="AM53" s="1256"/>
      <c r="AN53" s="1256"/>
      <c r="AO53" s="1256"/>
      <c r="AP53" s="1256"/>
      <c r="AQ53" s="1258"/>
      <c r="AR53" s="739"/>
      <c r="AT53" s="1289"/>
      <c r="AU53" s="1289"/>
      <c r="AV53" s="1289"/>
      <c r="AW53" s="1289"/>
    </row>
    <row r="54" customFormat="false" ht="21" hidden="false" customHeight="true" outlineLevel="0" collapsed="false">
      <c r="A54" s="1232"/>
      <c r="B54" s="1292" t="s">
        <v>442</v>
      </c>
      <c r="C54" s="1292"/>
      <c r="D54" s="1292"/>
      <c r="E54" s="1292"/>
      <c r="F54" s="1293" t="n">
        <f aca="false"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293"/>
      <c r="H54" s="1293"/>
      <c r="I54" s="1293"/>
      <c r="J54" s="1293"/>
      <c r="K54" s="1293"/>
      <c r="L54" s="1293"/>
      <c r="M54" s="1293"/>
      <c r="N54" s="1293"/>
      <c r="O54" s="1293"/>
      <c r="P54" s="1293"/>
      <c r="Q54" s="1293"/>
      <c r="R54" s="1293"/>
      <c r="S54" s="1293"/>
      <c r="T54" s="1293"/>
      <c r="U54" s="1293"/>
      <c r="V54" s="1293"/>
      <c r="W54" s="1293"/>
      <c r="X54" s="1293"/>
      <c r="Y54" s="1293"/>
      <c r="Z54" s="1293"/>
      <c r="AA54" s="1293"/>
      <c r="AB54" s="1293"/>
      <c r="AC54" s="1293"/>
      <c r="AD54" s="1293"/>
      <c r="AE54" s="1293"/>
      <c r="AF54" s="1293"/>
      <c r="AG54" s="1293"/>
      <c r="AH54" s="1293"/>
      <c r="AI54" s="1293"/>
      <c r="AJ54" s="1293"/>
      <c r="AK54" s="1293"/>
      <c r="AL54" s="1293"/>
      <c r="AM54" s="1293"/>
      <c r="AN54" s="1293"/>
      <c r="AO54" s="1293"/>
      <c r="AP54" s="1293"/>
      <c r="AQ54" s="1294" t="n">
        <f aca="false">'Proposta Hotel'!D75</f>
        <v>0.07</v>
      </c>
      <c r="AR54" s="1295" t="s">
        <v>304</v>
      </c>
      <c r="AT54" s="1289"/>
      <c r="AU54" s="1289"/>
      <c r="AV54" s="1289"/>
      <c r="AW54" s="1289"/>
    </row>
    <row r="55" customFormat="false" ht="27" hidden="false" customHeight="true" outlineLevel="0" collapsed="false">
      <c r="A55" s="966"/>
      <c r="B55" s="1263" t="s">
        <v>443</v>
      </c>
      <c r="C55" s="1263"/>
      <c r="D55" s="1263"/>
      <c r="E55" s="1263"/>
      <c r="F55" s="1263"/>
      <c r="G55" s="1263"/>
      <c r="H55" s="1263"/>
      <c r="I55" s="1263" t="s">
        <v>444</v>
      </c>
      <c r="J55" s="1263"/>
      <c r="K55" s="1263"/>
      <c r="L55" s="1263"/>
      <c r="M55" s="1263"/>
      <c r="N55" s="1263"/>
      <c r="O55" s="1263"/>
      <c r="P55" s="1263"/>
      <c r="Q55" s="1263"/>
      <c r="R55" s="1263"/>
      <c r="S55" s="1263"/>
      <c r="T55" s="1263" t="s">
        <v>445</v>
      </c>
      <c r="U55" s="1263"/>
      <c r="V55" s="1263"/>
      <c r="W55" s="1263"/>
      <c r="X55" s="1263"/>
      <c r="Y55" s="1263" t="s">
        <v>446</v>
      </c>
      <c r="Z55" s="1263"/>
      <c r="AA55" s="1263"/>
      <c r="AB55" s="1263"/>
      <c r="AC55" s="1263"/>
      <c r="AD55" s="1263"/>
      <c r="AE55" s="1263"/>
      <c r="AF55" s="1263"/>
      <c r="AG55" s="1263"/>
      <c r="AH55" s="1263" t="s">
        <v>447</v>
      </c>
      <c r="AI55" s="1263"/>
      <c r="AJ55" s="1263"/>
      <c r="AK55" s="1263"/>
      <c r="AL55" s="1263"/>
      <c r="AM55" s="1263"/>
      <c r="AN55" s="1263"/>
      <c r="AO55" s="1263" t="s">
        <v>448</v>
      </c>
      <c r="AP55" s="1263"/>
      <c r="AQ55" s="1263"/>
      <c r="AR55" s="1263"/>
      <c r="AT55" s="1289"/>
      <c r="AU55" s="1289"/>
      <c r="AV55" s="1289"/>
      <c r="AW55" s="1289"/>
    </row>
    <row r="56" customFormat="false" ht="40.5" hidden="false" customHeight="true" outlineLevel="0" collapsed="false">
      <c r="A56" s="966"/>
      <c r="B56" s="1265" t="s">
        <v>449</v>
      </c>
      <c r="C56" s="1265"/>
      <c r="D56" s="1265"/>
      <c r="E56" s="1265" t="s">
        <v>450</v>
      </c>
      <c r="F56" s="1265"/>
      <c r="G56" s="1265"/>
      <c r="H56" s="1265" t="s">
        <v>74</v>
      </c>
      <c r="I56" s="1265" t="s">
        <v>449</v>
      </c>
      <c r="J56" s="1265"/>
      <c r="K56" s="1265"/>
      <c r="L56" s="1266" t="s">
        <v>450</v>
      </c>
      <c r="M56" s="1266"/>
      <c r="N56" s="1266"/>
      <c r="O56" s="1266"/>
      <c r="P56" s="1266"/>
      <c r="Q56" s="1266" t="s">
        <v>74</v>
      </c>
      <c r="R56" s="1266"/>
      <c r="S56" s="1266"/>
      <c r="T56" s="1266" t="s">
        <v>451</v>
      </c>
      <c r="U56" s="1266"/>
      <c r="V56" s="1266"/>
      <c r="W56" s="1267" t="n">
        <v>0.1</v>
      </c>
      <c r="X56" s="1267"/>
      <c r="Y56" s="1268" t="s">
        <v>452</v>
      </c>
      <c r="Z56" s="1268"/>
      <c r="AA56" s="1268"/>
      <c r="AB56" s="1268"/>
      <c r="AC56" s="1268"/>
      <c r="AD56" s="1268"/>
      <c r="AE56" s="1268"/>
      <c r="AF56" s="1268"/>
      <c r="AG56" s="1268"/>
      <c r="AH56" s="1268" t="s">
        <v>452</v>
      </c>
      <c r="AI56" s="1268"/>
      <c r="AJ56" s="1268"/>
      <c r="AK56" s="1268"/>
      <c r="AL56" s="1268"/>
      <c r="AM56" s="1268"/>
      <c r="AN56" s="1268"/>
      <c r="AO56" s="1268" t="s">
        <v>453</v>
      </c>
      <c r="AP56" s="1268"/>
      <c r="AQ56" s="1268"/>
      <c r="AR56" s="1268"/>
      <c r="AT56" s="1296" t="n">
        <f aca="false">(AF52+B57+E57+H57)*AQ54</f>
        <v>3549</v>
      </c>
      <c r="AU56" s="1289"/>
      <c r="AV56" s="1289"/>
      <c r="AW56" s="1289"/>
    </row>
    <row r="57" customFormat="false" ht="32.25" hidden="false" customHeight="true" outlineLevel="0" collapsed="false">
      <c r="A57" s="1201"/>
      <c r="B57" s="1297" t="n">
        <f aca="false"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4225</v>
      </c>
      <c r="C57" s="1297"/>
      <c r="D57" s="1297"/>
      <c r="E57" s="1297" t="n">
        <f aca="false"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4225</v>
      </c>
      <c r="F57" s="1297"/>
      <c r="G57" s="1297"/>
      <c r="H57" s="1297" t="n">
        <v>0</v>
      </c>
      <c r="I57" s="1298" t="n">
        <f aca="false"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3375</v>
      </c>
      <c r="J57" s="1298"/>
      <c r="K57" s="1298"/>
      <c r="L57" s="1298" t="n">
        <f aca="false"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3375</v>
      </c>
      <c r="M57" s="1298"/>
      <c r="N57" s="1298"/>
      <c r="O57" s="1298"/>
      <c r="P57" s="1298"/>
      <c r="Q57" s="1299" t="n">
        <v>0</v>
      </c>
      <c r="R57" s="1299"/>
      <c r="S57" s="1299"/>
      <c r="T57" s="1300" t="n">
        <f aca="false">(AF52+B57+E57+H57+AT56)*W56</f>
        <v>5424.9</v>
      </c>
      <c r="U57" s="1300"/>
      <c r="V57" s="1300"/>
      <c r="W57" s="1300"/>
      <c r="X57" s="1300"/>
      <c r="Y57" s="1301" t="n">
        <f aca="false">(AF52+B57+E57+H57+T57)+(AF52+B57+E57+H57)*AQ54</f>
        <v>59673.9</v>
      </c>
      <c r="Z57" s="1301"/>
      <c r="AA57" s="1301"/>
      <c r="AB57" s="1301"/>
      <c r="AC57" s="1301"/>
      <c r="AD57" s="1301"/>
      <c r="AE57" s="1301"/>
      <c r="AF57" s="1301"/>
      <c r="AG57" s="1301"/>
      <c r="AH57" s="1302" t="n">
        <f aca="false">(AN52+I57+L57+Q57)+(AN52+I57+L57+Q57)*AQ54</f>
        <v>43335</v>
      </c>
      <c r="AI57" s="1302"/>
      <c r="AJ57" s="1302"/>
      <c r="AK57" s="1302"/>
      <c r="AL57" s="1302"/>
      <c r="AM57" s="1302"/>
      <c r="AN57" s="1302"/>
      <c r="AO57" s="1298" t="n">
        <f aca="false">(Y57-AH57)+AR52</f>
        <v>19713.9</v>
      </c>
      <c r="AP57" s="1298"/>
      <c r="AQ57" s="1298"/>
      <c r="AR57" s="1298"/>
      <c r="AT57" s="1289"/>
      <c r="AU57" s="1289"/>
      <c r="AV57" s="1289"/>
      <c r="AW57" s="1289"/>
    </row>
    <row r="58" customFormat="false" ht="15" hidden="false" customHeight="false" outlineLevel="0" collapsed="false">
      <c r="A58" s="1201"/>
      <c r="B58" s="1303"/>
      <c r="C58" s="1303"/>
      <c r="D58" s="1303"/>
      <c r="E58" s="1303"/>
      <c r="F58" s="1303"/>
      <c r="G58" s="1303"/>
      <c r="H58" s="1303"/>
      <c r="I58" s="1303"/>
      <c r="J58" s="1303"/>
      <c r="K58" s="1303"/>
      <c r="L58" s="1303"/>
      <c r="M58" s="1303"/>
      <c r="N58" s="1303"/>
      <c r="O58" s="1303"/>
      <c r="P58" s="1303"/>
      <c r="Q58" s="1303"/>
      <c r="R58" s="1303"/>
      <c r="S58" s="1303"/>
      <c r="T58" s="1304"/>
      <c r="U58" s="1304"/>
      <c r="V58" s="1304"/>
      <c r="W58" s="1304"/>
      <c r="X58" s="1304"/>
      <c r="Y58" s="1305"/>
      <c r="Z58" s="1306"/>
      <c r="AA58" s="1306"/>
      <c r="AB58" s="1306"/>
      <c r="AC58" s="1306"/>
      <c r="AD58" s="1306"/>
      <c r="AE58" s="1306"/>
      <c r="AF58" s="1306"/>
      <c r="AG58" s="1306"/>
      <c r="AH58" s="1305"/>
      <c r="AI58" s="1306"/>
      <c r="AJ58" s="1306"/>
      <c r="AK58" s="1306"/>
      <c r="AL58" s="1306"/>
      <c r="AM58" s="1306"/>
      <c r="AN58" s="1306"/>
      <c r="AO58" s="1303"/>
      <c r="AP58" s="1304"/>
      <c r="AQ58" s="1304"/>
      <c r="AR58" s="1304"/>
    </row>
    <row r="59" customFormat="false" ht="15" hidden="false" customHeight="false" outlineLevel="0" collapsed="false">
      <c r="A59" s="1201"/>
    </row>
    <row r="60" customFormat="false" ht="18" hidden="false" customHeight="false" outlineLevel="0" collapsed="false">
      <c r="A60" s="1232"/>
      <c r="B60" s="1307" t="s">
        <v>458</v>
      </c>
      <c r="C60" s="1307"/>
      <c r="D60" s="1307"/>
      <c r="E60" s="1307"/>
      <c r="F60" s="1307"/>
      <c r="G60" s="1307"/>
      <c r="H60" s="1307"/>
      <c r="I60" s="1307"/>
      <c r="J60" s="1307"/>
      <c r="K60" s="1307"/>
      <c r="L60" s="1307"/>
      <c r="M60" s="1307"/>
      <c r="N60" s="1307"/>
      <c r="O60" s="1307"/>
      <c r="P60" s="1307"/>
      <c r="Q60" s="1307"/>
      <c r="R60" s="1307"/>
      <c r="S60" s="1307"/>
      <c r="T60" s="1307"/>
      <c r="U60" s="1307"/>
      <c r="V60" s="1307"/>
      <c r="W60" s="1307"/>
      <c r="X60" s="1307"/>
      <c r="Y60" s="1307"/>
      <c r="Z60" s="1307"/>
      <c r="AA60" s="1307"/>
      <c r="AB60" s="1307"/>
      <c r="AC60" s="1307"/>
      <c r="AD60" s="1307"/>
      <c r="AE60" s="1307"/>
      <c r="AF60" s="1307"/>
      <c r="AG60" s="1307"/>
      <c r="AH60" s="1307"/>
      <c r="AI60" s="1307"/>
      <c r="AJ60" s="1307"/>
      <c r="AK60" s="1307"/>
      <c r="AL60" s="1307"/>
      <c r="AM60" s="1307"/>
      <c r="AN60" s="1307"/>
      <c r="AO60" s="1307"/>
      <c r="AP60" s="1307"/>
      <c r="AQ60" s="1307"/>
      <c r="AR60" s="1307"/>
    </row>
    <row r="61" customFormat="false" ht="3.75" hidden="false" customHeight="true" outlineLevel="0" collapsed="false">
      <c r="A61" s="1232"/>
      <c r="B61" s="1308"/>
      <c r="C61" s="1308"/>
      <c r="D61" s="1308"/>
      <c r="E61" s="1308"/>
      <c r="F61" s="1308"/>
      <c r="G61" s="1308"/>
      <c r="H61" s="1308"/>
      <c r="I61" s="1308"/>
      <c r="J61" s="1308"/>
      <c r="K61" s="1308"/>
      <c r="L61" s="1308"/>
      <c r="M61" s="1308"/>
      <c r="N61" s="1308"/>
      <c r="O61" s="1308"/>
      <c r="P61" s="1308"/>
      <c r="Q61" s="1308"/>
      <c r="R61" s="1308"/>
      <c r="S61" s="1308"/>
      <c r="T61" s="1308"/>
      <c r="U61" s="1308"/>
      <c r="V61" s="1308"/>
      <c r="W61" s="1308"/>
      <c r="X61" s="1308"/>
      <c r="Y61" s="1308"/>
      <c r="Z61" s="1308"/>
      <c r="AA61" s="1308"/>
      <c r="AB61" s="1308"/>
      <c r="AC61" s="1308"/>
      <c r="AD61" s="1308"/>
      <c r="AE61" s="1308"/>
      <c r="AF61" s="1308"/>
      <c r="AG61" s="1308"/>
      <c r="AH61" s="1308"/>
      <c r="AI61" s="1308"/>
      <c r="AJ61" s="1308"/>
      <c r="AK61" s="1308"/>
      <c r="AL61" s="1308"/>
      <c r="AM61" s="1308"/>
      <c r="AN61" s="1308"/>
      <c r="AO61" s="1308"/>
      <c r="AP61" s="1308"/>
      <c r="AQ61" s="1308"/>
      <c r="AR61" s="966"/>
    </row>
    <row r="62" customFormat="false" ht="15" hidden="false" customHeight="false" outlineLevel="0" collapsed="false">
      <c r="A62" s="1232"/>
      <c r="B62" s="1309" t="s">
        <v>166</v>
      </c>
      <c r="C62" s="1309"/>
      <c r="D62" s="1309"/>
      <c r="E62" s="1309"/>
      <c r="F62" s="1310" t="s">
        <v>89</v>
      </c>
      <c r="G62" s="1310"/>
      <c r="H62" s="1310"/>
      <c r="I62" s="1226" t="s">
        <v>60</v>
      </c>
      <c r="J62" s="1226"/>
      <c r="K62" s="1226"/>
      <c r="L62" s="1226" t="s">
        <v>459</v>
      </c>
      <c r="M62" s="1226"/>
      <c r="N62" s="1226" t="s">
        <v>168</v>
      </c>
      <c r="O62" s="1226"/>
      <c r="P62" s="1226"/>
      <c r="Q62" s="1226" t="s">
        <v>169</v>
      </c>
      <c r="R62" s="1226"/>
      <c r="S62" s="1226"/>
      <c r="T62" s="1226" t="s">
        <v>92</v>
      </c>
      <c r="U62" s="1226"/>
      <c r="V62" s="1226" t="s">
        <v>93</v>
      </c>
      <c r="W62" s="1226"/>
      <c r="X62" s="1277" t="s">
        <v>456</v>
      </c>
      <c r="Y62" s="1277"/>
      <c r="Z62" s="1277"/>
      <c r="AA62" s="1277"/>
      <c r="AB62" s="1230" t="s">
        <v>120</v>
      </c>
      <c r="AC62" s="1230"/>
      <c r="AD62" s="1230"/>
      <c r="AE62" s="1230"/>
      <c r="AF62" s="1230" t="s">
        <v>97</v>
      </c>
      <c r="AG62" s="1230"/>
      <c r="AH62" s="1230"/>
      <c r="AI62" s="1230"/>
      <c r="AJ62" s="1230" t="s">
        <v>193</v>
      </c>
      <c r="AK62" s="1230"/>
      <c r="AL62" s="1230"/>
      <c r="AM62" s="1230"/>
      <c r="AN62" s="1230" t="s">
        <v>121</v>
      </c>
      <c r="AO62" s="1230"/>
      <c r="AP62" s="1230"/>
      <c r="AQ62" s="1230"/>
      <c r="AR62" s="1226" t="s">
        <v>115</v>
      </c>
    </row>
    <row r="63" customFormat="false" ht="18" hidden="false" customHeight="true" outlineLevel="0" collapsed="false">
      <c r="A63" s="1232"/>
      <c r="B63" s="1281" t="str">
        <f aca="false"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Almoço</v>
      </c>
      <c r="C63" s="1281"/>
      <c r="D63" s="1281"/>
      <c r="E63" s="1281"/>
      <c r="F63" s="1311" t="str">
        <f aca="false"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Windsor</v>
      </c>
      <c r="G63" s="1311"/>
      <c r="H63" s="1311"/>
      <c r="I63" s="1312" t="str">
        <f aca="false"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Ossa Associados</v>
      </c>
      <c r="J63" s="1312"/>
      <c r="K63" s="1312"/>
      <c r="L63" s="1312" t="str">
        <f aca="false"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bsb</v>
      </c>
      <c r="M63" s="1312"/>
      <c r="N63" s="1313" t="n">
        <f aca="false"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45022</v>
      </c>
      <c r="O63" s="1313"/>
      <c r="P63" s="1313"/>
      <c r="Q63" s="1313" t="n">
        <f aca="false"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45029</v>
      </c>
      <c r="R63" s="1313"/>
      <c r="S63" s="1313"/>
      <c r="T63" s="1312" t="n">
        <f aca="false"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30</v>
      </c>
      <c r="U63" s="1312"/>
      <c r="V63" s="1312" t="n">
        <f aca="false">IF(N63=0,0,(Q63-N63)+1)</f>
        <v>8</v>
      </c>
      <c r="W63" s="1312"/>
      <c r="X63" s="1312" t="str">
        <f aca="false"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Yes</v>
      </c>
      <c r="Y63" s="1312"/>
      <c r="Z63" s="1314" t="n">
        <f aca="false"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0.1</v>
      </c>
      <c r="AA63" s="1314"/>
      <c r="AB63" s="1239" t="n">
        <f aca="false"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286</v>
      </c>
      <c r="AC63" s="1239"/>
      <c r="AD63" s="1239"/>
      <c r="AE63" s="1239"/>
      <c r="AF63" s="1239" t="n">
        <f aca="false">AB63*V63*T63</f>
        <v>68640</v>
      </c>
      <c r="AG63" s="1239"/>
      <c r="AH63" s="1239"/>
      <c r="AI63" s="1239"/>
      <c r="AJ63" s="1240" t="n">
        <f aca="false"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228.6</v>
      </c>
      <c r="AK63" s="1240"/>
      <c r="AL63" s="1240"/>
      <c r="AM63" s="1240"/>
      <c r="AN63" s="1241" t="n">
        <f aca="false">AJ63*V63*T63</f>
        <v>54864</v>
      </c>
      <c r="AO63" s="1241"/>
      <c r="AP63" s="1241"/>
      <c r="AQ63" s="1241"/>
      <c r="AR63" s="1242" t="n">
        <f aca="false">AN63*Z63</f>
        <v>5486.4</v>
      </c>
    </row>
    <row r="64" customFormat="false" ht="18" hidden="false" customHeight="true" outlineLevel="0" collapsed="false">
      <c r="A64" s="1232"/>
      <c r="B64" s="1315" t="n">
        <f aca="false"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315"/>
      <c r="D64" s="1315"/>
      <c r="E64" s="1315"/>
      <c r="F64" s="1311" t="n">
        <f aca="false"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311"/>
      <c r="H64" s="1311"/>
      <c r="I64" s="1312" t="n">
        <f aca="false"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312"/>
      <c r="K64" s="1312"/>
      <c r="L64" s="1312" t="n">
        <f aca="false"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312"/>
      <c r="N64" s="1313" t="n">
        <f aca="false"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313"/>
      <c r="P64" s="1313"/>
      <c r="Q64" s="1313" t="n">
        <f aca="false"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313"/>
      <c r="S64" s="1313"/>
      <c r="T64" s="1312" t="n">
        <f aca="false"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312"/>
      <c r="V64" s="1312" t="n">
        <f aca="false">IF(N64=0,0,(Q64-N64)+1)</f>
        <v>0</v>
      </c>
      <c r="W64" s="1312"/>
      <c r="X64" s="1312" t="str">
        <f aca="false"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312"/>
      <c r="Z64" s="1314" t="n">
        <f aca="false"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0.1</v>
      </c>
      <c r="AA64" s="1314"/>
      <c r="AB64" s="1239" t="n">
        <f aca="false"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239"/>
      <c r="AD64" s="1239"/>
      <c r="AE64" s="1239"/>
      <c r="AF64" s="1239" t="n">
        <f aca="false">AB64*V64*T64</f>
        <v>0</v>
      </c>
      <c r="AG64" s="1239"/>
      <c r="AH64" s="1239"/>
      <c r="AI64" s="1239"/>
      <c r="AJ64" s="1240" t="n">
        <f aca="false"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240"/>
      <c r="AL64" s="1240"/>
      <c r="AM64" s="1240"/>
      <c r="AN64" s="1241" t="n">
        <f aca="false">AJ64*V64*T64</f>
        <v>0</v>
      </c>
      <c r="AO64" s="1241"/>
      <c r="AP64" s="1241"/>
      <c r="AQ64" s="1241"/>
      <c r="AR64" s="1242" t="n">
        <f aca="false">AN64*Z64</f>
        <v>0</v>
      </c>
    </row>
    <row r="65" customFormat="false" ht="18" hidden="false" customHeight="true" outlineLevel="0" collapsed="false">
      <c r="A65" s="1232"/>
      <c r="B65" s="1315" t="n">
        <f aca="false"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315"/>
      <c r="D65" s="1315"/>
      <c r="E65" s="1315"/>
      <c r="F65" s="1311" t="n">
        <f aca="false"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311"/>
      <c r="H65" s="1311"/>
      <c r="I65" s="1312" t="n">
        <f aca="false"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312"/>
      <c r="K65" s="1312"/>
      <c r="L65" s="1312" t="n">
        <f aca="false"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312"/>
      <c r="N65" s="1313" t="n">
        <f aca="false"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313"/>
      <c r="P65" s="1313"/>
      <c r="Q65" s="1313" t="n">
        <f aca="false"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313"/>
      <c r="S65" s="1313"/>
      <c r="T65" s="1312" t="n">
        <f aca="false"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312"/>
      <c r="V65" s="1312" t="n">
        <f aca="false">IF(N65=0,0,(Q65-N65)+1)</f>
        <v>0</v>
      </c>
      <c r="W65" s="1312"/>
      <c r="X65" s="1312" t="str">
        <f aca="false"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312"/>
      <c r="Z65" s="1314" t="n">
        <f aca="false"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0.1</v>
      </c>
      <c r="AA65" s="1314"/>
      <c r="AB65" s="1239" t="n">
        <f aca="false"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239"/>
      <c r="AD65" s="1239"/>
      <c r="AE65" s="1239"/>
      <c r="AF65" s="1239" t="n">
        <f aca="false">AB65*V65*T65</f>
        <v>0</v>
      </c>
      <c r="AG65" s="1239"/>
      <c r="AH65" s="1239"/>
      <c r="AI65" s="1239"/>
      <c r="AJ65" s="1240" t="n">
        <f aca="false"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240"/>
      <c r="AL65" s="1240"/>
      <c r="AM65" s="1240"/>
      <c r="AN65" s="1241" t="n">
        <f aca="false">AJ65*V65*T65</f>
        <v>0</v>
      </c>
      <c r="AO65" s="1241"/>
      <c r="AP65" s="1241"/>
      <c r="AQ65" s="1241"/>
      <c r="AR65" s="1242" t="n">
        <f aca="false">AN65*Z65</f>
        <v>0</v>
      </c>
    </row>
    <row r="66" customFormat="false" ht="18" hidden="false" customHeight="true" outlineLevel="0" collapsed="false">
      <c r="A66" s="1232"/>
      <c r="B66" s="1315" t="n">
        <f aca="false"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315"/>
      <c r="D66" s="1315"/>
      <c r="E66" s="1315"/>
      <c r="F66" s="1311" t="n">
        <f aca="false"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311"/>
      <c r="H66" s="1311"/>
      <c r="I66" s="1312" t="n">
        <f aca="false"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312"/>
      <c r="K66" s="1312"/>
      <c r="L66" s="1312" t="n">
        <f aca="false"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312"/>
      <c r="N66" s="1313" t="n">
        <f aca="false"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313"/>
      <c r="P66" s="1313"/>
      <c r="Q66" s="1313" t="n">
        <f aca="false"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313"/>
      <c r="S66" s="1313"/>
      <c r="T66" s="1312" t="n">
        <f aca="false"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312"/>
      <c r="V66" s="1312" t="n">
        <f aca="false">IF(N66=0,0,(Q66-N66)+1)</f>
        <v>0</v>
      </c>
      <c r="W66" s="1312"/>
      <c r="X66" s="1312" t="str">
        <f aca="false"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312"/>
      <c r="Z66" s="1314" t="n">
        <f aca="false"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0.1</v>
      </c>
      <c r="AA66" s="1314"/>
      <c r="AB66" s="1239" t="n">
        <f aca="false"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239"/>
      <c r="AD66" s="1239"/>
      <c r="AE66" s="1239"/>
      <c r="AF66" s="1239" t="n">
        <f aca="false">AB66*V66*T66</f>
        <v>0</v>
      </c>
      <c r="AG66" s="1239"/>
      <c r="AH66" s="1239"/>
      <c r="AI66" s="1239"/>
      <c r="AJ66" s="1240" t="n">
        <f aca="false"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240"/>
      <c r="AL66" s="1240"/>
      <c r="AM66" s="1240"/>
      <c r="AN66" s="1241" t="n">
        <f aca="false">AJ66*V66*T66</f>
        <v>0</v>
      </c>
      <c r="AO66" s="1241"/>
      <c r="AP66" s="1241"/>
      <c r="AQ66" s="1241"/>
      <c r="AR66" s="1242" t="n">
        <f aca="false">AN66*Z66</f>
        <v>0</v>
      </c>
    </row>
    <row r="67" customFormat="false" ht="18" hidden="false" customHeight="true" outlineLevel="0" collapsed="false">
      <c r="A67" s="1232"/>
      <c r="B67" s="1315" t="n">
        <f aca="false"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315"/>
      <c r="D67" s="1315"/>
      <c r="E67" s="1315"/>
      <c r="F67" s="1311" t="n">
        <f aca="false"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311"/>
      <c r="H67" s="1311"/>
      <c r="I67" s="1312" t="n">
        <f aca="false"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312"/>
      <c r="K67" s="1312"/>
      <c r="L67" s="1312" t="n">
        <f aca="false"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312"/>
      <c r="N67" s="1313" t="n">
        <f aca="false"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313"/>
      <c r="P67" s="1313"/>
      <c r="Q67" s="1313" t="n">
        <f aca="false"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313"/>
      <c r="S67" s="1313"/>
      <c r="T67" s="1312" t="n">
        <f aca="false"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312"/>
      <c r="V67" s="1312" t="n">
        <f aca="false">IF(N67=0,0,(Q67-N67)+1)</f>
        <v>0</v>
      </c>
      <c r="W67" s="1312"/>
      <c r="X67" s="1312" t="str">
        <f aca="false"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312"/>
      <c r="Z67" s="1314" t="n">
        <f aca="false"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0.1</v>
      </c>
      <c r="AA67" s="1314"/>
      <c r="AB67" s="1239" t="n">
        <f aca="false"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239"/>
      <c r="AD67" s="1239"/>
      <c r="AE67" s="1239"/>
      <c r="AF67" s="1239" t="n">
        <f aca="false">AB67*V67*T67</f>
        <v>0</v>
      </c>
      <c r="AG67" s="1239"/>
      <c r="AH67" s="1239"/>
      <c r="AI67" s="1239"/>
      <c r="AJ67" s="1240" t="n">
        <f aca="false"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240"/>
      <c r="AL67" s="1240"/>
      <c r="AM67" s="1240"/>
      <c r="AN67" s="1241" t="n">
        <f aca="false">AJ67*V67*T67</f>
        <v>0</v>
      </c>
      <c r="AO67" s="1241"/>
      <c r="AP67" s="1241"/>
      <c r="AQ67" s="1241"/>
      <c r="AR67" s="1242" t="n">
        <f aca="false">AN67*Z67</f>
        <v>0</v>
      </c>
    </row>
    <row r="68" customFormat="false" ht="18" hidden="false" customHeight="true" outlineLevel="0" collapsed="false">
      <c r="A68" s="1232"/>
      <c r="B68" s="1315" t="n">
        <f aca="false"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315"/>
      <c r="D68" s="1315"/>
      <c r="E68" s="1315"/>
      <c r="F68" s="1311" t="n">
        <f aca="false"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311"/>
      <c r="H68" s="1311"/>
      <c r="I68" s="1312" t="n">
        <f aca="false"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312"/>
      <c r="K68" s="1312"/>
      <c r="L68" s="1312" t="n">
        <f aca="false"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312"/>
      <c r="N68" s="1313" t="n">
        <f aca="false"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313"/>
      <c r="P68" s="1313"/>
      <c r="Q68" s="1313" t="n">
        <f aca="false"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313"/>
      <c r="S68" s="1313"/>
      <c r="T68" s="1312" t="n">
        <f aca="false"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312"/>
      <c r="V68" s="1312" t="n">
        <f aca="false">IF(N68=0,0,(Q68-N68)+1)</f>
        <v>0</v>
      </c>
      <c r="W68" s="1312"/>
      <c r="X68" s="1312" t="str">
        <f aca="false"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312"/>
      <c r="Z68" s="1314" t="n">
        <f aca="false"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0.1</v>
      </c>
      <c r="AA68" s="1314"/>
      <c r="AB68" s="1239" t="n">
        <f aca="false"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239"/>
      <c r="AD68" s="1239"/>
      <c r="AE68" s="1239"/>
      <c r="AF68" s="1239" t="n">
        <f aca="false">AB68*V68*T68</f>
        <v>0</v>
      </c>
      <c r="AG68" s="1239"/>
      <c r="AH68" s="1239"/>
      <c r="AI68" s="1239"/>
      <c r="AJ68" s="1240" t="n">
        <f aca="false"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240"/>
      <c r="AL68" s="1240"/>
      <c r="AM68" s="1240"/>
      <c r="AN68" s="1241" t="n">
        <f aca="false">AJ68*V68*T68</f>
        <v>0</v>
      </c>
      <c r="AO68" s="1241"/>
      <c r="AP68" s="1241"/>
      <c r="AQ68" s="1241"/>
      <c r="AR68" s="1242" t="n">
        <f aca="false">AN68*Z68</f>
        <v>0</v>
      </c>
    </row>
    <row r="69" customFormat="false" ht="18" hidden="false" customHeight="true" outlineLevel="0" collapsed="false">
      <c r="A69" s="1232"/>
      <c r="B69" s="1315" t="n">
        <f aca="false"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315"/>
      <c r="D69" s="1315"/>
      <c r="E69" s="1315"/>
      <c r="F69" s="1311" t="n">
        <f aca="false"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311"/>
      <c r="H69" s="1311"/>
      <c r="I69" s="1312" t="n">
        <f aca="false"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312"/>
      <c r="K69" s="1312"/>
      <c r="L69" s="1312" t="n">
        <f aca="false"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312"/>
      <c r="N69" s="1313" t="n">
        <f aca="false"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313"/>
      <c r="P69" s="1313"/>
      <c r="Q69" s="1313" t="n">
        <f aca="false"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313"/>
      <c r="S69" s="1313"/>
      <c r="T69" s="1312" t="n">
        <f aca="false"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312"/>
      <c r="V69" s="1312" t="n">
        <f aca="false">IF(N69=0,0,(Q69-N69)+1)</f>
        <v>0</v>
      </c>
      <c r="W69" s="1312"/>
      <c r="X69" s="1312" t="str">
        <f aca="false"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312"/>
      <c r="Z69" s="1314" t="n">
        <f aca="false"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0.1</v>
      </c>
      <c r="AA69" s="1314"/>
      <c r="AB69" s="1239" t="n">
        <f aca="false"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239"/>
      <c r="AD69" s="1239"/>
      <c r="AE69" s="1239"/>
      <c r="AF69" s="1239" t="n">
        <f aca="false">AB69*V69*T69</f>
        <v>0</v>
      </c>
      <c r="AG69" s="1239"/>
      <c r="AH69" s="1239"/>
      <c r="AI69" s="1239"/>
      <c r="AJ69" s="1240" t="n">
        <f aca="false"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240"/>
      <c r="AL69" s="1240"/>
      <c r="AM69" s="1240"/>
      <c r="AN69" s="1241" t="n">
        <f aca="false">AJ69*V69*T69</f>
        <v>0</v>
      </c>
      <c r="AO69" s="1241"/>
      <c r="AP69" s="1241"/>
      <c r="AQ69" s="1241"/>
      <c r="AR69" s="1242" t="n">
        <f aca="false">AN69*Z69</f>
        <v>0</v>
      </c>
    </row>
    <row r="70" customFormat="false" ht="18" hidden="false" customHeight="true" outlineLevel="0" collapsed="false">
      <c r="A70" s="1232"/>
      <c r="B70" s="1315" t="n">
        <f aca="false"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315"/>
      <c r="D70" s="1315"/>
      <c r="E70" s="1315"/>
      <c r="F70" s="1311" t="n">
        <f aca="false"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311"/>
      <c r="H70" s="1311"/>
      <c r="I70" s="1312" t="n">
        <f aca="false"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312"/>
      <c r="K70" s="1312"/>
      <c r="L70" s="1312" t="n">
        <f aca="false"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312"/>
      <c r="N70" s="1313" t="n">
        <f aca="false"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313"/>
      <c r="P70" s="1313"/>
      <c r="Q70" s="1313" t="n">
        <f aca="false"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313"/>
      <c r="S70" s="1313"/>
      <c r="T70" s="1312" t="n">
        <f aca="false"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312"/>
      <c r="V70" s="1312" t="n">
        <f aca="false">IF(N70=0,0,(Q70-N70)+1)</f>
        <v>0</v>
      </c>
      <c r="W70" s="1312"/>
      <c r="X70" s="1312" t="str">
        <f aca="false"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312"/>
      <c r="Z70" s="1314" t="n">
        <f aca="false"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0.1</v>
      </c>
      <c r="AA70" s="1314"/>
      <c r="AB70" s="1239" t="n">
        <f aca="false"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239"/>
      <c r="AD70" s="1239"/>
      <c r="AE70" s="1239"/>
      <c r="AF70" s="1239" t="n">
        <f aca="false">AB70*V70*T70</f>
        <v>0</v>
      </c>
      <c r="AG70" s="1239"/>
      <c r="AH70" s="1239"/>
      <c r="AI70" s="1239"/>
      <c r="AJ70" s="1240" t="n">
        <f aca="false"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240"/>
      <c r="AL70" s="1240"/>
      <c r="AM70" s="1240"/>
      <c r="AN70" s="1241" t="n">
        <f aca="false">AJ70*V70*T70</f>
        <v>0</v>
      </c>
      <c r="AO70" s="1241"/>
      <c r="AP70" s="1241"/>
      <c r="AQ70" s="1241"/>
      <c r="AR70" s="1242" t="n">
        <f aca="false">AN70*Z70</f>
        <v>0</v>
      </c>
    </row>
    <row r="71" customFormat="false" ht="18" hidden="false" customHeight="true" outlineLevel="0" collapsed="false">
      <c r="A71" s="1232"/>
      <c r="B71" s="1315" t="n">
        <f aca="false"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315"/>
      <c r="D71" s="1315"/>
      <c r="E71" s="1315"/>
      <c r="F71" s="1311" t="n">
        <f aca="false"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311"/>
      <c r="H71" s="1311"/>
      <c r="I71" s="1312" t="n">
        <f aca="false"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312"/>
      <c r="K71" s="1312"/>
      <c r="L71" s="1312" t="n">
        <f aca="false"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312"/>
      <c r="N71" s="1313" t="n">
        <f aca="false"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313"/>
      <c r="P71" s="1313"/>
      <c r="Q71" s="1313" t="n">
        <f aca="false"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313"/>
      <c r="S71" s="1313"/>
      <c r="T71" s="1312" t="n">
        <f aca="false"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312"/>
      <c r="V71" s="1312" t="n">
        <f aca="false">IF(N71=0,0,(Q71-N71)+1)</f>
        <v>0</v>
      </c>
      <c r="W71" s="1312"/>
      <c r="X71" s="1312" t="str">
        <f aca="false"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312"/>
      <c r="Z71" s="1314" t="n">
        <f aca="false"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0.1</v>
      </c>
      <c r="AA71" s="1314"/>
      <c r="AB71" s="1239" t="n">
        <f aca="false"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239"/>
      <c r="AD71" s="1239"/>
      <c r="AE71" s="1239"/>
      <c r="AF71" s="1239" t="n">
        <f aca="false">AB71*V71*T71</f>
        <v>0</v>
      </c>
      <c r="AG71" s="1239"/>
      <c r="AH71" s="1239"/>
      <c r="AI71" s="1239"/>
      <c r="AJ71" s="1240" t="n">
        <f aca="false"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240"/>
      <c r="AL71" s="1240"/>
      <c r="AM71" s="1240"/>
      <c r="AN71" s="1241" t="n">
        <f aca="false">AJ71*V71*T71</f>
        <v>0</v>
      </c>
      <c r="AO71" s="1241"/>
      <c r="AP71" s="1241"/>
      <c r="AQ71" s="1241"/>
      <c r="AR71" s="1242" t="n">
        <f aca="false">AN71*Z71</f>
        <v>0</v>
      </c>
    </row>
    <row r="72" customFormat="false" ht="18" hidden="false" customHeight="true" outlineLevel="0" collapsed="false">
      <c r="A72" s="1232"/>
      <c r="B72" s="1315" t="n">
        <f aca="false"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315"/>
      <c r="D72" s="1315"/>
      <c r="E72" s="1315"/>
      <c r="F72" s="1311" t="n">
        <f aca="false"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311"/>
      <c r="H72" s="1311"/>
      <c r="I72" s="1312" t="n">
        <f aca="false"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312"/>
      <c r="K72" s="1312"/>
      <c r="L72" s="1312" t="n">
        <f aca="false"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312"/>
      <c r="N72" s="1313" t="n">
        <f aca="false"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313"/>
      <c r="P72" s="1313"/>
      <c r="Q72" s="1313" t="n">
        <f aca="false"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313"/>
      <c r="S72" s="1313"/>
      <c r="T72" s="1312" t="n">
        <f aca="false"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312"/>
      <c r="V72" s="1312" t="n">
        <f aca="false">IF(N72=0,0,(Q72-N72)+1)</f>
        <v>0</v>
      </c>
      <c r="W72" s="1312"/>
      <c r="X72" s="1312" t="str">
        <f aca="false"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312"/>
      <c r="Z72" s="1314" t="n">
        <f aca="false"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0.1</v>
      </c>
      <c r="AA72" s="1314"/>
      <c r="AB72" s="1239" t="n">
        <f aca="false"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239"/>
      <c r="AD72" s="1239"/>
      <c r="AE72" s="1239"/>
      <c r="AF72" s="1239" t="n">
        <f aca="false">AB72*V72*T72</f>
        <v>0</v>
      </c>
      <c r="AG72" s="1239"/>
      <c r="AH72" s="1239"/>
      <c r="AI72" s="1239"/>
      <c r="AJ72" s="1240" t="n">
        <f aca="false"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240"/>
      <c r="AL72" s="1240"/>
      <c r="AM72" s="1240"/>
      <c r="AN72" s="1241" t="n">
        <f aca="false">AJ72*V72*T72</f>
        <v>0</v>
      </c>
      <c r="AO72" s="1241"/>
      <c r="AP72" s="1241"/>
      <c r="AQ72" s="1241"/>
      <c r="AR72" s="1242" t="n">
        <f aca="false">AN72*Z72</f>
        <v>0</v>
      </c>
    </row>
    <row r="73" customFormat="false" ht="18" hidden="false" customHeight="true" outlineLevel="0" collapsed="false">
      <c r="A73" s="1232"/>
      <c r="B73" s="1315" t="n">
        <f aca="false"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315"/>
      <c r="D73" s="1315"/>
      <c r="E73" s="1315"/>
      <c r="F73" s="1311" t="n">
        <f aca="false"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311"/>
      <c r="H73" s="1311"/>
      <c r="I73" s="1312" t="n">
        <f aca="false"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312"/>
      <c r="K73" s="1312"/>
      <c r="L73" s="1312" t="n">
        <f aca="false"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312"/>
      <c r="N73" s="1313" t="n">
        <f aca="false"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313"/>
      <c r="P73" s="1313"/>
      <c r="Q73" s="1313" t="n">
        <f aca="false"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313"/>
      <c r="S73" s="1313"/>
      <c r="T73" s="1312" t="n">
        <f aca="false"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312"/>
      <c r="V73" s="1312" t="n">
        <f aca="false">IF(N73=0,0,(Q73-N73)+1)</f>
        <v>0</v>
      </c>
      <c r="W73" s="1312"/>
      <c r="X73" s="1312" t="str">
        <f aca="false"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312"/>
      <c r="Z73" s="1314" t="n">
        <f aca="false"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0.1</v>
      </c>
      <c r="AA73" s="1314"/>
      <c r="AB73" s="1239" t="n">
        <f aca="false"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239"/>
      <c r="AD73" s="1239"/>
      <c r="AE73" s="1239"/>
      <c r="AF73" s="1239" t="n">
        <f aca="false">AB73*V73*T73</f>
        <v>0</v>
      </c>
      <c r="AG73" s="1239"/>
      <c r="AH73" s="1239"/>
      <c r="AI73" s="1239"/>
      <c r="AJ73" s="1240" t="n">
        <f aca="false"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240"/>
      <c r="AL73" s="1240"/>
      <c r="AM73" s="1240"/>
      <c r="AN73" s="1241" t="n">
        <f aca="false">AJ73*V73*T73</f>
        <v>0</v>
      </c>
      <c r="AO73" s="1241"/>
      <c r="AP73" s="1241"/>
      <c r="AQ73" s="1241"/>
      <c r="AR73" s="1242" t="n">
        <f aca="false">AN73*Z73</f>
        <v>0</v>
      </c>
    </row>
    <row r="74" customFormat="false" ht="18" hidden="false" customHeight="true" outlineLevel="0" collapsed="false">
      <c r="A74" s="1232"/>
      <c r="B74" s="1315" t="n">
        <f aca="false"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315"/>
      <c r="D74" s="1315"/>
      <c r="E74" s="1315"/>
      <c r="F74" s="1311" t="n">
        <f aca="false"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311"/>
      <c r="H74" s="1311"/>
      <c r="I74" s="1312" t="n">
        <f aca="false"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312"/>
      <c r="K74" s="1312"/>
      <c r="L74" s="1312" t="n">
        <f aca="false"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312"/>
      <c r="N74" s="1313" t="n">
        <f aca="false"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313"/>
      <c r="P74" s="1313"/>
      <c r="Q74" s="1313" t="n">
        <f aca="false"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313"/>
      <c r="S74" s="1313"/>
      <c r="T74" s="1312" t="n">
        <f aca="false"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312"/>
      <c r="V74" s="1312" t="n">
        <f aca="false">IF(N74=0,0,(Q74-N74)+1)</f>
        <v>0</v>
      </c>
      <c r="W74" s="1312"/>
      <c r="X74" s="1312" t="str">
        <f aca="false"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312"/>
      <c r="Z74" s="1314" t="n">
        <f aca="false"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0.1</v>
      </c>
      <c r="AA74" s="1314"/>
      <c r="AB74" s="1239" t="n">
        <f aca="false"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239"/>
      <c r="AD74" s="1239"/>
      <c r="AE74" s="1239"/>
      <c r="AF74" s="1239" t="n">
        <f aca="false">AB74*V74*T74</f>
        <v>0</v>
      </c>
      <c r="AG74" s="1239"/>
      <c r="AH74" s="1239"/>
      <c r="AI74" s="1239"/>
      <c r="AJ74" s="1240" t="n">
        <f aca="false"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240"/>
      <c r="AL74" s="1240"/>
      <c r="AM74" s="1240"/>
      <c r="AN74" s="1241" t="n">
        <f aca="false">AJ74*V74*T74</f>
        <v>0</v>
      </c>
      <c r="AO74" s="1241"/>
      <c r="AP74" s="1241"/>
      <c r="AQ74" s="1241"/>
      <c r="AR74" s="1242" t="n">
        <f aca="false">AN74*Z74</f>
        <v>0</v>
      </c>
    </row>
    <row r="75" customFormat="false" ht="18" hidden="false" customHeight="true" outlineLevel="0" collapsed="false">
      <c r="A75" s="1232"/>
      <c r="B75" s="1315" t="n">
        <f aca="false"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315"/>
      <c r="D75" s="1315"/>
      <c r="E75" s="1315"/>
      <c r="F75" s="1311" t="n">
        <f aca="false"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311"/>
      <c r="H75" s="1311"/>
      <c r="I75" s="1312" t="n">
        <f aca="false"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312"/>
      <c r="K75" s="1312"/>
      <c r="L75" s="1312" t="n">
        <f aca="false"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312"/>
      <c r="N75" s="1313" t="n">
        <f aca="false"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313"/>
      <c r="P75" s="1313"/>
      <c r="Q75" s="1313" t="n">
        <f aca="false"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313"/>
      <c r="S75" s="1313"/>
      <c r="T75" s="1312" t="n">
        <f aca="false"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312"/>
      <c r="V75" s="1312" t="n">
        <f aca="false">IF(N75=0,0,(Q75-N75)+1)</f>
        <v>0</v>
      </c>
      <c r="W75" s="1312"/>
      <c r="X75" s="1312" t="str">
        <f aca="false"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312"/>
      <c r="Z75" s="1314" t="n">
        <f aca="false"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0.1</v>
      </c>
      <c r="AA75" s="1314"/>
      <c r="AB75" s="1239" t="n">
        <f aca="false"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239"/>
      <c r="AD75" s="1239"/>
      <c r="AE75" s="1239"/>
      <c r="AF75" s="1239" t="n">
        <f aca="false">AB75*V75*T75</f>
        <v>0</v>
      </c>
      <c r="AG75" s="1239"/>
      <c r="AH75" s="1239"/>
      <c r="AI75" s="1239"/>
      <c r="AJ75" s="1240" t="n">
        <f aca="false"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240"/>
      <c r="AL75" s="1240"/>
      <c r="AM75" s="1240"/>
      <c r="AN75" s="1241" t="n">
        <f aca="false">AJ75*V75*T75</f>
        <v>0</v>
      </c>
      <c r="AO75" s="1241"/>
      <c r="AP75" s="1241"/>
      <c r="AQ75" s="1241"/>
      <c r="AR75" s="1242" t="n">
        <f aca="false">AN75*Z75</f>
        <v>0</v>
      </c>
    </row>
    <row r="76" customFormat="false" ht="18" hidden="false" customHeight="true" outlineLevel="0" collapsed="false">
      <c r="A76" s="1232"/>
      <c r="B76" s="1315" t="n">
        <f aca="false"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315"/>
      <c r="D76" s="1315"/>
      <c r="E76" s="1315"/>
      <c r="F76" s="1311" t="n">
        <f aca="false"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311"/>
      <c r="H76" s="1311"/>
      <c r="I76" s="1312" t="n">
        <f aca="false"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312"/>
      <c r="K76" s="1312"/>
      <c r="L76" s="1312" t="n">
        <f aca="false"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312"/>
      <c r="N76" s="1313" t="n">
        <f aca="false"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313"/>
      <c r="P76" s="1313"/>
      <c r="Q76" s="1313" t="n">
        <f aca="false"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313"/>
      <c r="S76" s="1313"/>
      <c r="T76" s="1312" t="n">
        <f aca="false"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312"/>
      <c r="V76" s="1312" t="n">
        <f aca="false">IF(N76=0,0,(Q76-N76)+1)</f>
        <v>0</v>
      </c>
      <c r="W76" s="1312"/>
      <c r="X76" s="1312" t="str">
        <f aca="false"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312"/>
      <c r="Z76" s="1314" t="n">
        <f aca="false"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0.1</v>
      </c>
      <c r="AA76" s="1314"/>
      <c r="AB76" s="1239" t="n">
        <f aca="false"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239"/>
      <c r="AD76" s="1239"/>
      <c r="AE76" s="1239"/>
      <c r="AF76" s="1239" t="n">
        <f aca="false">AB76*V76*T76</f>
        <v>0</v>
      </c>
      <c r="AG76" s="1239"/>
      <c r="AH76" s="1239"/>
      <c r="AI76" s="1239"/>
      <c r="AJ76" s="1240" t="n">
        <f aca="false"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240"/>
      <c r="AL76" s="1240"/>
      <c r="AM76" s="1240"/>
      <c r="AN76" s="1241" t="n">
        <f aca="false">AJ76*V76*T76</f>
        <v>0</v>
      </c>
      <c r="AO76" s="1241"/>
      <c r="AP76" s="1241"/>
      <c r="AQ76" s="1241"/>
      <c r="AR76" s="1242" t="n">
        <f aca="false">AN76*Z76</f>
        <v>0</v>
      </c>
    </row>
    <row r="77" customFormat="false" ht="18" hidden="false" customHeight="true" outlineLevel="0" collapsed="false">
      <c r="A77" s="1232"/>
      <c r="B77" s="1315" t="n">
        <f aca="false"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315"/>
      <c r="D77" s="1315"/>
      <c r="E77" s="1315"/>
      <c r="F77" s="1311" t="n">
        <f aca="false"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311"/>
      <c r="H77" s="1311"/>
      <c r="I77" s="1312" t="n">
        <f aca="false"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312"/>
      <c r="K77" s="1312"/>
      <c r="L77" s="1312" t="n">
        <f aca="false"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312"/>
      <c r="N77" s="1313" t="n">
        <f aca="false"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313"/>
      <c r="P77" s="1313"/>
      <c r="Q77" s="1313" t="n">
        <f aca="false"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313"/>
      <c r="S77" s="1313"/>
      <c r="T77" s="1312" t="n">
        <f aca="false"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312"/>
      <c r="V77" s="1312" t="n">
        <f aca="false">IF(N77=0,0,(Q77-N77)+1)</f>
        <v>0</v>
      </c>
      <c r="W77" s="1312"/>
      <c r="X77" s="1312" t="str">
        <f aca="false"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312"/>
      <c r="Z77" s="1314" t="n">
        <f aca="false"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0.1</v>
      </c>
      <c r="AA77" s="1314"/>
      <c r="AB77" s="1239" t="n">
        <f aca="false"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239"/>
      <c r="AD77" s="1239"/>
      <c r="AE77" s="1239"/>
      <c r="AF77" s="1239" t="n">
        <f aca="false">AB77*V77*T77</f>
        <v>0</v>
      </c>
      <c r="AG77" s="1239"/>
      <c r="AH77" s="1239"/>
      <c r="AI77" s="1239"/>
      <c r="AJ77" s="1240" t="n">
        <f aca="false"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240"/>
      <c r="AL77" s="1240"/>
      <c r="AM77" s="1240"/>
      <c r="AN77" s="1241" t="n">
        <f aca="false">AJ77*V77*T77</f>
        <v>0</v>
      </c>
      <c r="AO77" s="1241"/>
      <c r="AP77" s="1241"/>
      <c r="AQ77" s="1241"/>
      <c r="AR77" s="1242" t="n">
        <f aca="false">AN77*Z77</f>
        <v>0</v>
      </c>
    </row>
    <row r="78" customFormat="false" ht="23.25" hidden="false" customHeight="true" outlineLevel="0" collapsed="false">
      <c r="A78" s="1232"/>
      <c r="B78" s="1245" t="s">
        <v>457</v>
      </c>
      <c r="C78" s="1245"/>
      <c r="D78" s="1245"/>
      <c r="E78" s="1245"/>
      <c r="F78" s="1246" t="n">
        <f aca="false">(T63*V63)+(T64*V64)+(T65*V65)+(T66*V66)+(T67*V67)+(T68*V68)+(T69*V69)+(T70*V70)+(T71*V71)+(T72*V72)+(T73*V73)+(T74*V74)+(T75*V75)+(T76*V76)+(T77*V77)</f>
        <v>240</v>
      </c>
      <c r="G78" s="1246"/>
      <c r="H78" s="1245" t="s">
        <v>460</v>
      </c>
      <c r="I78" s="1290" t="n">
        <f aca="false">IF(F78=0,0,AVERAGEIF(AB63:AE77,"&lt;&gt;0"))</f>
        <v>286</v>
      </c>
      <c r="J78" s="1290"/>
      <c r="K78" s="1290"/>
      <c r="L78" s="1248" t="s">
        <v>439</v>
      </c>
      <c r="M78" s="1248"/>
      <c r="N78" s="1248"/>
      <c r="O78" s="1248"/>
      <c r="P78" s="1248"/>
      <c r="Q78" s="1248"/>
      <c r="R78" s="1291" t="str">
        <f aca="false"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Não</v>
      </c>
      <c r="S78" s="1291"/>
      <c r="T78" s="1291"/>
      <c r="U78" s="1291"/>
      <c r="V78" s="1248" t="s">
        <v>440</v>
      </c>
      <c r="W78" s="1248"/>
      <c r="X78" s="1248"/>
      <c r="Y78" s="1250" t="str">
        <f aca="false"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Dólar</v>
      </c>
      <c r="Z78" s="1250"/>
      <c r="AA78" s="1250"/>
      <c r="AB78" s="1251" t="s">
        <v>199</v>
      </c>
      <c r="AC78" s="1251"/>
      <c r="AD78" s="1251"/>
      <c r="AE78" s="1251"/>
      <c r="AF78" s="1252" t="n">
        <f aca="false">SUM(AF63:AI77)</f>
        <v>68640</v>
      </c>
      <c r="AG78" s="1252"/>
      <c r="AH78" s="1252"/>
      <c r="AI78" s="1252"/>
      <c r="AJ78" s="1253" t="s">
        <v>77</v>
      </c>
      <c r="AK78" s="1253"/>
      <c r="AL78" s="1253"/>
      <c r="AM78" s="1253"/>
      <c r="AN78" s="1254" t="n">
        <f aca="false">SUM(AN63:AQ77)</f>
        <v>54864</v>
      </c>
      <c r="AO78" s="1254"/>
      <c r="AP78" s="1254"/>
      <c r="AQ78" s="1254"/>
      <c r="AR78" s="1255" t="n">
        <f aca="false">SUM(AR63:AR77)</f>
        <v>5486.4</v>
      </c>
    </row>
    <row r="79" customFormat="false" ht="6.75" hidden="false" customHeight="true" outlineLevel="0" collapsed="false">
      <c r="A79" s="1232"/>
      <c r="B79" s="1256"/>
      <c r="C79" s="1256"/>
      <c r="D79" s="1256"/>
      <c r="E79" s="1256"/>
      <c r="F79" s="1256"/>
      <c r="G79" s="1256"/>
      <c r="H79" s="1256"/>
      <c r="I79" s="1256"/>
      <c r="J79" s="1256"/>
      <c r="K79" s="1256"/>
      <c r="L79" s="1256"/>
      <c r="M79" s="1256"/>
      <c r="N79" s="1256"/>
      <c r="O79" s="1256"/>
      <c r="P79" s="1256"/>
      <c r="Q79" s="1256"/>
      <c r="R79" s="1257"/>
      <c r="S79" s="1257"/>
      <c r="T79" s="1257"/>
      <c r="U79" s="1257"/>
      <c r="V79" s="1257"/>
      <c r="W79" s="1257"/>
      <c r="X79" s="1257"/>
      <c r="Y79" s="1257"/>
      <c r="Z79" s="1256"/>
      <c r="AA79" s="1256"/>
      <c r="AB79" s="1256"/>
      <c r="AC79" s="1256"/>
      <c r="AD79" s="1256"/>
      <c r="AE79" s="1256"/>
      <c r="AF79" s="1256"/>
      <c r="AG79" s="1256"/>
      <c r="AH79" s="1256"/>
      <c r="AI79" s="1256"/>
      <c r="AJ79" s="1256"/>
      <c r="AK79" s="1256"/>
      <c r="AL79" s="1256"/>
      <c r="AM79" s="1256"/>
      <c r="AN79" s="1256"/>
      <c r="AO79" s="1256"/>
      <c r="AP79" s="1256"/>
      <c r="AQ79" s="1258"/>
      <c r="AR79" s="739"/>
    </row>
    <row r="80" customFormat="false" ht="21.75" hidden="false" customHeight="true" outlineLevel="0" collapsed="false">
      <c r="A80" s="966"/>
      <c r="B80" s="1292" t="s">
        <v>442</v>
      </c>
      <c r="C80" s="1292"/>
      <c r="D80" s="1292"/>
      <c r="E80" s="1292"/>
      <c r="F80" s="1316" t="n">
        <f aca="false"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316"/>
      <c r="H80" s="1316"/>
      <c r="I80" s="1316"/>
      <c r="J80" s="1316"/>
      <c r="K80" s="1316"/>
      <c r="L80" s="1316"/>
      <c r="M80" s="1316"/>
      <c r="N80" s="1316"/>
      <c r="O80" s="1316"/>
      <c r="P80" s="1316"/>
      <c r="Q80" s="1316"/>
      <c r="R80" s="1316"/>
      <c r="S80" s="1316"/>
      <c r="T80" s="1316"/>
      <c r="U80" s="1316"/>
      <c r="V80" s="1316"/>
      <c r="W80" s="1316"/>
      <c r="X80" s="1316"/>
      <c r="Y80" s="1316"/>
      <c r="Z80" s="1316"/>
      <c r="AA80" s="1316"/>
      <c r="AB80" s="1316"/>
      <c r="AC80" s="1316"/>
      <c r="AD80" s="1316"/>
      <c r="AE80" s="1316"/>
      <c r="AF80" s="1316"/>
      <c r="AG80" s="1316"/>
      <c r="AH80" s="1316"/>
      <c r="AI80" s="1316"/>
      <c r="AJ80" s="1316"/>
      <c r="AK80" s="1316"/>
      <c r="AL80" s="1316"/>
      <c r="AM80" s="1316"/>
      <c r="AN80" s="1316"/>
      <c r="AO80" s="1316"/>
      <c r="AP80" s="1316"/>
      <c r="AQ80" s="1294" t="n">
        <f aca="false">'Proposta Hotel'!D75</f>
        <v>0.07</v>
      </c>
      <c r="AR80" s="1295" t="s">
        <v>304</v>
      </c>
    </row>
    <row r="81" customFormat="false" ht="27" hidden="false" customHeight="true" outlineLevel="0" collapsed="false">
      <c r="A81" s="966"/>
      <c r="B81" s="1263" t="s">
        <v>443</v>
      </c>
      <c r="C81" s="1263"/>
      <c r="D81" s="1263"/>
      <c r="E81" s="1263"/>
      <c r="F81" s="1263"/>
      <c r="G81" s="1263"/>
      <c r="H81" s="1263"/>
      <c r="I81" s="1263" t="s">
        <v>444</v>
      </c>
      <c r="J81" s="1263"/>
      <c r="K81" s="1263"/>
      <c r="L81" s="1263"/>
      <c r="M81" s="1263"/>
      <c r="N81" s="1263"/>
      <c r="O81" s="1263"/>
      <c r="P81" s="1263"/>
      <c r="Q81" s="1263"/>
      <c r="R81" s="1263"/>
      <c r="S81" s="1263"/>
      <c r="T81" s="1263" t="s">
        <v>445</v>
      </c>
      <c r="U81" s="1263"/>
      <c r="V81" s="1263"/>
      <c r="W81" s="1263"/>
      <c r="X81" s="1263"/>
      <c r="Y81" s="1263" t="s">
        <v>446</v>
      </c>
      <c r="Z81" s="1263"/>
      <c r="AA81" s="1263"/>
      <c r="AB81" s="1263"/>
      <c r="AC81" s="1263"/>
      <c r="AD81" s="1263"/>
      <c r="AE81" s="1263"/>
      <c r="AF81" s="1263"/>
      <c r="AG81" s="1263"/>
      <c r="AH81" s="1263" t="s">
        <v>447</v>
      </c>
      <c r="AI81" s="1263"/>
      <c r="AJ81" s="1263"/>
      <c r="AK81" s="1263"/>
      <c r="AL81" s="1263"/>
      <c r="AM81" s="1263"/>
      <c r="AN81" s="1263"/>
      <c r="AO81" s="1263" t="s">
        <v>448</v>
      </c>
      <c r="AP81" s="1263"/>
      <c r="AQ81" s="1263"/>
      <c r="AR81" s="1263"/>
    </row>
    <row r="82" customFormat="false" ht="38.25" hidden="false" customHeight="true" outlineLevel="0" collapsed="false">
      <c r="A82" s="1201"/>
      <c r="B82" s="1265" t="s">
        <v>449</v>
      </c>
      <c r="C82" s="1265"/>
      <c r="D82" s="1265"/>
      <c r="E82" s="1265" t="s">
        <v>450</v>
      </c>
      <c r="F82" s="1265"/>
      <c r="G82" s="1265"/>
      <c r="H82" s="1265" t="s">
        <v>74</v>
      </c>
      <c r="I82" s="1265" t="s">
        <v>449</v>
      </c>
      <c r="J82" s="1265"/>
      <c r="K82" s="1265"/>
      <c r="L82" s="1266" t="s">
        <v>450</v>
      </c>
      <c r="M82" s="1266"/>
      <c r="N82" s="1266"/>
      <c r="O82" s="1266"/>
      <c r="P82" s="1266"/>
      <c r="Q82" s="1266" t="s">
        <v>74</v>
      </c>
      <c r="R82" s="1266"/>
      <c r="S82" s="1266"/>
      <c r="T82" s="1266" t="s">
        <v>451</v>
      </c>
      <c r="U82" s="1266"/>
      <c r="V82" s="1266"/>
      <c r="W82" s="1267" t="n">
        <v>0.1</v>
      </c>
      <c r="X82" s="1267"/>
      <c r="Y82" s="1268" t="s">
        <v>452</v>
      </c>
      <c r="Z82" s="1268"/>
      <c r="AA82" s="1268"/>
      <c r="AB82" s="1268"/>
      <c r="AC82" s="1268"/>
      <c r="AD82" s="1268"/>
      <c r="AE82" s="1268"/>
      <c r="AF82" s="1268"/>
      <c r="AG82" s="1268"/>
      <c r="AH82" s="1268" t="s">
        <v>452</v>
      </c>
      <c r="AI82" s="1268"/>
      <c r="AJ82" s="1268"/>
      <c r="AK82" s="1268"/>
      <c r="AL82" s="1268"/>
      <c r="AM82" s="1268"/>
      <c r="AN82" s="1268"/>
      <c r="AO82" s="1268" t="s">
        <v>453</v>
      </c>
      <c r="AP82" s="1268"/>
      <c r="AQ82" s="1268"/>
      <c r="AR82" s="1268"/>
      <c r="AT82" s="1317" t="n">
        <f aca="false">(AF78+B83+E83+H83)*AQ80</f>
        <v>6246.24</v>
      </c>
    </row>
    <row r="83" customFormat="false" ht="27" hidden="false" customHeight="true" outlineLevel="0" collapsed="false">
      <c r="B83" s="1297" t="n">
        <f aca="false"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6864</v>
      </c>
      <c r="C83" s="1297"/>
      <c r="D83" s="1297"/>
      <c r="E83" s="1297" t="n">
        <f aca="false"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6864</v>
      </c>
      <c r="F83" s="1297"/>
      <c r="G83" s="1297"/>
      <c r="H83" s="1297" t="n">
        <f aca="false"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6864</v>
      </c>
      <c r="I83" s="1298" t="n">
        <f aca="false"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5486.4</v>
      </c>
      <c r="J83" s="1298"/>
      <c r="K83" s="1298"/>
      <c r="L83" s="1298" t="n">
        <f aca="false"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5486.4</v>
      </c>
      <c r="M83" s="1298"/>
      <c r="N83" s="1298"/>
      <c r="O83" s="1298"/>
      <c r="P83" s="1298"/>
      <c r="Q83" s="1299" t="n">
        <f aca="false"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5486.4</v>
      </c>
      <c r="R83" s="1299"/>
      <c r="S83" s="1299"/>
      <c r="T83" s="1300" t="n">
        <f aca="false">(AF78+B83+E83+H83+AT82)*W82</f>
        <v>9547.824</v>
      </c>
      <c r="U83" s="1300"/>
      <c r="V83" s="1300"/>
      <c r="W83" s="1300"/>
      <c r="X83" s="1300"/>
      <c r="Y83" s="1301" t="n">
        <f aca="false">(AF78+B83+E83+H83+T83)+(AF78+B83+E83+H83)*AQ80</f>
        <v>105026.064</v>
      </c>
      <c r="Z83" s="1301"/>
      <c r="AA83" s="1301"/>
      <c r="AB83" s="1301"/>
      <c r="AC83" s="1301"/>
      <c r="AD83" s="1301"/>
      <c r="AE83" s="1301"/>
      <c r="AF83" s="1301"/>
      <c r="AG83" s="1301"/>
      <c r="AH83" s="1302" t="n">
        <f aca="false">(AN78+I83+L83+Q83)+(AN78+I83+L83+Q83)*AQ80</f>
        <v>76315.824</v>
      </c>
      <c r="AI83" s="1302"/>
      <c r="AJ83" s="1302"/>
      <c r="AK83" s="1302"/>
      <c r="AL83" s="1302"/>
      <c r="AM83" s="1302"/>
      <c r="AN83" s="1302"/>
      <c r="AO83" s="1298" t="n">
        <f aca="false">Y83-AH83</f>
        <v>28710.24</v>
      </c>
      <c r="AP83" s="1298"/>
      <c r="AQ83" s="1298"/>
      <c r="AR83" s="1298"/>
    </row>
    <row r="84" customFormat="false" ht="15" hidden="false" customHeight="false" outlineLevel="0" collapsed="false">
      <c r="A84" s="1201"/>
      <c r="B84" s="1303"/>
      <c r="C84" s="1303"/>
      <c r="D84" s="1303"/>
      <c r="E84" s="1303"/>
      <c r="F84" s="1303"/>
      <c r="G84" s="1303"/>
      <c r="H84" s="1303"/>
      <c r="I84" s="1303"/>
      <c r="J84" s="1303"/>
      <c r="K84" s="1303"/>
      <c r="L84" s="1303"/>
      <c r="M84" s="1303"/>
      <c r="N84" s="1303"/>
      <c r="O84" s="1303"/>
      <c r="P84" s="1303"/>
      <c r="Q84" s="1303"/>
      <c r="R84" s="1303"/>
      <c r="S84" s="1303"/>
      <c r="T84" s="1304"/>
      <c r="U84" s="1304"/>
      <c r="V84" s="1304"/>
      <c r="W84" s="1304"/>
      <c r="X84" s="1304"/>
      <c r="Y84" s="1305"/>
      <c r="Z84" s="1306"/>
      <c r="AA84" s="1306"/>
      <c r="AB84" s="1306"/>
      <c r="AC84" s="1306"/>
      <c r="AD84" s="1306"/>
      <c r="AE84" s="1306"/>
      <c r="AF84" s="1306"/>
      <c r="AG84" s="1306"/>
      <c r="AH84" s="1305"/>
      <c r="AI84" s="1306"/>
      <c r="AJ84" s="1306"/>
      <c r="AK84" s="1306"/>
      <c r="AL84" s="1306"/>
      <c r="AM84" s="1306"/>
      <c r="AN84" s="1306"/>
      <c r="AO84" s="1303"/>
      <c r="AP84" s="1304"/>
      <c r="AQ84" s="1304"/>
      <c r="AR84" s="1304"/>
      <c r="AT84" s="1289"/>
      <c r="AU84" s="1289"/>
      <c r="AV84" s="1289"/>
      <c r="AW84" s="1289"/>
    </row>
    <row r="85" customFormat="false" ht="15" hidden="false" customHeight="true" outlineLevel="0" collapsed="false">
      <c r="AT85" s="1289"/>
      <c r="AU85" s="1289"/>
      <c r="AV85" s="1289"/>
      <c r="AW85" s="1289"/>
    </row>
    <row r="86" customFormat="false" ht="19.5" hidden="false" customHeight="true" outlineLevel="0" collapsed="false">
      <c r="B86" s="1307" t="s">
        <v>461</v>
      </c>
      <c r="C86" s="1307"/>
      <c r="D86" s="1307"/>
      <c r="E86" s="1307"/>
      <c r="F86" s="1307"/>
      <c r="G86" s="1307"/>
      <c r="H86" s="1307"/>
      <c r="I86" s="1307"/>
      <c r="J86" s="1307"/>
      <c r="K86" s="1307"/>
      <c r="L86" s="1307"/>
      <c r="M86" s="1307"/>
      <c r="N86" s="1307"/>
      <c r="O86" s="1307"/>
      <c r="P86" s="1307"/>
      <c r="Q86" s="1307"/>
      <c r="R86" s="1307"/>
      <c r="S86" s="1307"/>
      <c r="T86" s="1307"/>
      <c r="U86" s="1307"/>
      <c r="V86" s="1307"/>
      <c r="W86" s="1307"/>
      <c r="X86" s="1307"/>
      <c r="Y86" s="1307"/>
      <c r="Z86" s="1307"/>
      <c r="AA86" s="1307"/>
      <c r="AB86" s="1307"/>
      <c r="AC86" s="1307"/>
      <c r="AD86" s="1307"/>
      <c r="AE86" s="1307"/>
      <c r="AF86" s="1307"/>
      <c r="AG86" s="1307"/>
      <c r="AH86" s="1307"/>
      <c r="AI86" s="1307"/>
      <c r="AJ86" s="1307"/>
      <c r="AK86" s="1307"/>
      <c r="AL86" s="1307"/>
      <c r="AM86" s="1307"/>
      <c r="AN86" s="1307"/>
      <c r="AO86" s="1307"/>
      <c r="AP86" s="1307"/>
      <c r="AQ86" s="1307"/>
      <c r="AR86" s="1307"/>
      <c r="AT86" s="1289"/>
      <c r="AU86" s="1289"/>
      <c r="AV86" s="1289"/>
      <c r="AW86" s="1289"/>
    </row>
    <row r="87" customFormat="false" ht="15" hidden="false" customHeight="true" outlineLevel="0" collapsed="false">
      <c r="B87" s="1309" t="s">
        <v>166</v>
      </c>
      <c r="C87" s="1309"/>
      <c r="D87" s="1309"/>
      <c r="E87" s="1309"/>
      <c r="F87" s="1310" t="s">
        <v>89</v>
      </c>
      <c r="G87" s="1310"/>
      <c r="H87" s="1310"/>
      <c r="I87" s="1226" t="s">
        <v>208</v>
      </c>
      <c r="J87" s="1226"/>
      <c r="K87" s="1226"/>
      <c r="L87" s="1226" t="s">
        <v>459</v>
      </c>
      <c r="M87" s="1226"/>
      <c r="N87" s="1226" t="s">
        <v>168</v>
      </c>
      <c r="O87" s="1226"/>
      <c r="P87" s="1226"/>
      <c r="Q87" s="1226" t="s">
        <v>169</v>
      </c>
      <c r="R87" s="1226"/>
      <c r="S87" s="1226"/>
      <c r="T87" s="1226" t="s">
        <v>92</v>
      </c>
      <c r="U87" s="1226"/>
      <c r="V87" s="1226" t="s">
        <v>93</v>
      </c>
      <c r="W87" s="1226"/>
      <c r="X87" s="1277" t="s">
        <v>456</v>
      </c>
      <c r="Y87" s="1277"/>
      <c r="Z87" s="1277"/>
      <c r="AA87" s="1277"/>
      <c r="AB87" s="1230" t="s">
        <v>120</v>
      </c>
      <c r="AC87" s="1230"/>
      <c r="AD87" s="1230"/>
      <c r="AE87" s="1230"/>
      <c r="AF87" s="1230" t="s">
        <v>97</v>
      </c>
      <c r="AG87" s="1230"/>
      <c r="AH87" s="1230"/>
      <c r="AI87" s="1230"/>
      <c r="AJ87" s="1230" t="s">
        <v>193</v>
      </c>
      <c r="AK87" s="1230"/>
      <c r="AL87" s="1230"/>
      <c r="AM87" s="1230"/>
      <c r="AN87" s="1230" t="s">
        <v>121</v>
      </c>
      <c r="AO87" s="1230"/>
      <c r="AP87" s="1230"/>
      <c r="AQ87" s="1230"/>
      <c r="AR87" s="1226" t="s">
        <v>115</v>
      </c>
      <c r="AT87" s="1289"/>
      <c r="AU87" s="1289"/>
      <c r="AV87" s="1289"/>
      <c r="AW87" s="1289"/>
    </row>
    <row r="88" customFormat="false" ht="15" hidden="false" customHeight="true" outlineLevel="0" collapsed="false">
      <c r="B88" s="1281" t="str">
        <f aca="false"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Gelo</v>
      </c>
      <c r="C88" s="1281"/>
      <c r="D88" s="1281"/>
      <c r="E88" s="1281"/>
      <c r="F88" s="1311" t="str">
        <f aca="false"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Windsor</v>
      </c>
      <c r="G88" s="1311"/>
      <c r="H88" s="1311"/>
      <c r="I88" s="1312" t="str">
        <f aca="false"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Kilo</v>
      </c>
      <c r="J88" s="1312"/>
      <c r="K88" s="1312"/>
      <c r="L88" s="1312" t="str">
        <f aca="false"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bsb</v>
      </c>
      <c r="M88" s="1312"/>
      <c r="N88" s="1313" t="n">
        <f aca="false"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45013</v>
      </c>
      <c r="O88" s="1313"/>
      <c r="P88" s="1313"/>
      <c r="Q88" s="1313" t="n">
        <f aca="false"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45015</v>
      </c>
      <c r="R88" s="1313"/>
      <c r="S88" s="1313"/>
      <c r="T88" s="1312" t="n">
        <f aca="false"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70</v>
      </c>
      <c r="U88" s="1312"/>
      <c r="V88" s="1312" t="n">
        <f aca="false">IF(N88=0,0,(Q88-N88)+1)</f>
        <v>3</v>
      </c>
      <c r="W88" s="1312"/>
      <c r="X88" s="1312" t="str">
        <f aca="false"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Yes</v>
      </c>
      <c r="Y88" s="1312"/>
      <c r="Z88" s="1314" t="n">
        <f aca="false"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0.1</v>
      </c>
      <c r="AA88" s="1314"/>
      <c r="AB88" s="1318" t="n">
        <f aca="false"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6</v>
      </c>
      <c r="AC88" s="1318"/>
      <c r="AD88" s="1318"/>
      <c r="AE88" s="1318"/>
      <c r="AF88" s="1319" t="n">
        <f aca="false">AB88*V88*T88</f>
        <v>1260</v>
      </c>
      <c r="AG88" s="1319"/>
      <c r="AH88" s="1319"/>
      <c r="AI88" s="1319"/>
      <c r="AJ88" s="1320" t="n">
        <f aca="false"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4.5</v>
      </c>
      <c r="AK88" s="1320"/>
      <c r="AL88" s="1320"/>
      <c r="AM88" s="1320"/>
      <c r="AN88" s="1321" t="n">
        <f aca="false">AJ88*V88*T88</f>
        <v>945</v>
      </c>
      <c r="AO88" s="1321"/>
      <c r="AP88" s="1321"/>
      <c r="AQ88" s="1321"/>
      <c r="AR88" s="1322" t="n">
        <f aca="false">AN88*Z88</f>
        <v>94.5</v>
      </c>
      <c r="AT88" s="1289"/>
      <c r="AU88" s="1289"/>
      <c r="AV88" s="1289"/>
      <c r="AW88" s="1289"/>
    </row>
    <row r="89" customFormat="false" ht="15" hidden="false" customHeight="true" outlineLevel="0" collapsed="false">
      <c r="B89" s="1281" t="n">
        <f aca="false"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281"/>
      <c r="D89" s="1281"/>
      <c r="E89" s="1281"/>
      <c r="F89" s="1311" t="n">
        <f aca="false"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311"/>
      <c r="H89" s="1311"/>
      <c r="I89" s="1312" t="n">
        <f aca="false"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312"/>
      <c r="K89" s="1312"/>
      <c r="L89" s="1312" t="n">
        <f aca="false"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312"/>
      <c r="N89" s="1313" t="n">
        <f aca="false"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313"/>
      <c r="P89" s="1313"/>
      <c r="Q89" s="1313" t="n">
        <f aca="false"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313"/>
      <c r="S89" s="1313"/>
      <c r="T89" s="1312" t="n">
        <f aca="false"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312"/>
      <c r="V89" s="1312" t="n">
        <f aca="false">IF(N89=0,0,(Q89-N89)+1)</f>
        <v>0</v>
      </c>
      <c r="W89" s="1312"/>
      <c r="X89" s="1312" t="str">
        <f aca="false"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312"/>
      <c r="Z89" s="1314" t="n">
        <f aca="false"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0.1</v>
      </c>
      <c r="AA89" s="1314"/>
      <c r="AB89" s="1318" t="n">
        <f aca="false"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318"/>
      <c r="AD89" s="1318"/>
      <c r="AE89" s="1318"/>
      <c r="AF89" s="1319" t="n">
        <f aca="false">AB89*V89*T89</f>
        <v>0</v>
      </c>
      <c r="AG89" s="1319"/>
      <c r="AH89" s="1319"/>
      <c r="AI89" s="1319"/>
      <c r="AJ89" s="1320" t="n">
        <f aca="false"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320"/>
      <c r="AL89" s="1320"/>
      <c r="AM89" s="1320"/>
      <c r="AN89" s="1321" t="n">
        <f aca="false">AJ89*V89*T89</f>
        <v>0</v>
      </c>
      <c r="AO89" s="1321"/>
      <c r="AP89" s="1321"/>
      <c r="AQ89" s="1321"/>
      <c r="AR89" s="1322" t="n">
        <f aca="false">AN89*Z89</f>
        <v>0</v>
      </c>
      <c r="AT89" s="1289"/>
      <c r="AU89" s="1289"/>
      <c r="AV89" s="1289"/>
      <c r="AW89" s="1289"/>
    </row>
    <row r="90" customFormat="false" ht="15" hidden="false" customHeight="true" outlineLevel="0" collapsed="false">
      <c r="B90" s="1281" t="n">
        <f aca="false"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281"/>
      <c r="D90" s="1281"/>
      <c r="E90" s="1281"/>
      <c r="F90" s="1311" t="n">
        <f aca="false"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311"/>
      <c r="H90" s="1311"/>
      <c r="I90" s="1312" t="n">
        <f aca="false"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312"/>
      <c r="K90" s="1312"/>
      <c r="L90" s="1312" t="n">
        <f aca="false"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312"/>
      <c r="N90" s="1313" t="n">
        <f aca="false"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313"/>
      <c r="P90" s="1313"/>
      <c r="Q90" s="1313" t="n">
        <f aca="false"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313"/>
      <c r="S90" s="1313"/>
      <c r="T90" s="1312" t="n">
        <f aca="false"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312"/>
      <c r="V90" s="1312" t="n">
        <f aca="false">IF(N90=0,0,(Q90-N90)+1)</f>
        <v>0</v>
      </c>
      <c r="W90" s="1312"/>
      <c r="X90" s="1312" t="str">
        <f aca="false"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312"/>
      <c r="Z90" s="1314" t="n">
        <f aca="false"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0.1</v>
      </c>
      <c r="AA90" s="1314"/>
      <c r="AB90" s="1318" t="n">
        <f aca="false"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318"/>
      <c r="AD90" s="1318"/>
      <c r="AE90" s="1318"/>
      <c r="AF90" s="1319" t="n">
        <f aca="false">AB90*V90*T90</f>
        <v>0</v>
      </c>
      <c r="AG90" s="1319"/>
      <c r="AH90" s="1319"/>
      <c r="AI90" s="1319"/>
      <c r="AJ90" s="1320" t="n">
        <f aca="false"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320"/>
      <c r="AL90" s="1320"/>
      <c r="AM90" s="1320"/>
      <c r="AN90" s="1321" t="n">
        <f aca="false">AJ90*V90*T90</f>
        <v>0</v>
      </c>
      <c r="AO90" s="1321"/>
      <c r="AP90" s="1321"/>
      <c r="AQ90" s="1321"/>
      <c r="AR90" s="1322" t="n">
        <f aca="false">AN90*Z90</f>
        <v>0</v>
      </c>
      <c r="AT90" s="1289"/>
      <c r="AU90" s="1289"/>
      <c r="AV90" s="1289"/>
      <c r="AW90" s="1289"/>
    </row>
    <row r="91" customFormat="false" ht="15" hidden="false" customHeight="true" outlineLevel="0" collapsed="false">
      <c r="B91" s="1281" t="n">
        <f aca="false"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281"/>
      <c r="D91" s="1281"/>
      <c r="E91" s="1281"/>
      <c r="F91" s="1311" t="n">
        <f aca="false"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311"/>
      <c r="H91" s="1311"/>
      <c r="I91" s="1312" t="n">
        <f aca="false"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312"/>
      <c r="K91" s="1312"/>
      <c r="L91" s="1312" t="n">
        <f aca="false"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312"/>
      <c r="N91" s="1313" t="n">
        <f aca="false"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313"/>
      <c r="P91" s="1313"/>
      <c r="Q91" s="1313" t="n">
        <f aca="false"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313"/>
      <c r="S91" s="1313"/>
      <c r="T91" s="1312" t="n">
        <f aca="false"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312"/>
      <c r="V91" s="1312" t="n">
        <f aca="false">IF(N91=0,0,(Q91-N91)+1)</f>
        <v>0</v>
      </c>
      <c r="W91" s="1312"/>
      <c r="X91" s="1312" t="str">
        <f aca="false"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312"/>
      <c r="Z91" s="1314" t="n">
        <f aca="false"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0.1</v>
      </c>
      <c r="AA91" s="1314"/>
      <c r="AB91" s="1318" t="n">
        <f aca="false"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318"/>
      <c r="AD91" s="1318"/>
      <c r="AE91" s="1318"/>
      <c r="AF91" s="1319" t="n">
        <f aca="false">AB91*V91*T91</f>
        <v>0</v>
      </c>
      <c r="AG91" s="1319"/>
      <c r="AH91" s="1319"/>
      <c r="AI91" s="1319"/>
      <c r="AJ91" s="1320" t="n">
        <f aca="false"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320"/>
      <c r="AL91" s="1320"/>
      <c r="AM91" s="1320"/>
      <c r="AN91" s="1321" t="n">
        <f aca="false">AJ91*V91*T91</f>
        <v>0</v>
      </c>
      <c r="AO91" s="1321"/>
      <c r="AP91" s="1321"/>
      <c r="AQ91" s="1321"/>
      <c r="AR91" s="1322" t="n">
        <f aca="false">AN91*Z91</f>
        <v>0</v>
      </c>
      <c r="AT91" s="1289"/>
      <c r="AU91" s="1289"/>
      <c r="AV91" s="1289"/>
      <c r="AW91" s="1289"/>
    </row>
    <row r="92" customFormat="false" ht="15" hidden="false" customHeight="true" outlineLevel="0" collapsed="false">
      <c r="B92" s="1281" t="n">
        <f aca="false"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281"/>
      <c r="D92" s="1281"/>
      <c r="E92" s="1281"/>
      <c r="F92" s="1311" t="n">
        <f aca="false"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311"/>
      <c r="H92" s="1311"/>
      <c r="I92" s="1312" t="n">
        <f aca="false"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312"/>
      <c r="K92" s="1312"/>
      <c r="L92" s="1312" t="n">
        <f aca="false"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312"/>
      <c r="N92" s="1313" t="n">
        <f aca="false"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313"/>
      <c r="P92" s="1313"/>
      <c r="Q92" s="1313" t="n">
        <f aca="false"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313"/>
      <c r="S92" s="1313"/>
      <c r="T92" s="1312" t="n">
        <f aca="false"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312"/>
      <c r="V92" s="1312" t="n">
        <f aca="false">IF(N92=0,0,(Q92-N92)+1)</f>
        <v>0</v>
      </c>
      <c r="W92" s="1312"/>
      <c r="X92" s="1312" t="str">
        <f aca="false"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312"/>
      <c r="Z92" s="1314" t="n">
        <f aca="false"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0.1</v>
      </c>
      <c r="AA92" s="1314"/>
      <c r="AB92" s="1318" t="n">
        <f aca="false"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318"/>
      <c r="AD92" s="1318"/>
      <c r="AE92" s="1318"/>
      <c r="AF92" s="1319" t="n">
        <f aca="false">AB92*V92*T92</f>
        <v>0</v>
      </c>
      <c r="AG92" s="1319"/>
      <c r="AH92" s="1319"/>
      <c r="AI92" s="1319"/>
      <c r="AJ92" s="1320" t="n">
        <f aca="false"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320"/>
      <c r="AL92" s="1320"/>
      <c r="AM92" s="1320"/>
      <c r="AN92" s="1321" t="n">
        <f aca="false">AJ92*V92*T92</f>
        <v>0</v>
      </c>
      <c r="AO92" s="1321"/>
      <c r="AP92" s="1321"/>
      <c r="AQ92" s="1321"/>
      <c r="AR92" s="1322" t="n">
        <f aca="false">AN92*Z92</f>
        <v>0</v>
      </c>
      <c r="AT92" s="1289"/>
      <c r="AU92" s="1289"/>
      <c r="AV92" s="1289"/>
      <c r="AW92" s="1289"/>
    </row>
    <row r="93" customFormat="false" ht="15" hidden="false" customHeight="true" outlineLevel="0" collapsed="false">
      <c r="B93" s="1281" t="n">
        <f aca="false"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281"/>
      <c r="D93" s="1281"/>
      <c r="E93" s="1281"/>
      <c r="F93" s="1311" t="n">
        <f aca="false"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311"/>
      <c r="H93" s="1311"/>
      <c r="I93" s="1312" t="n">
        <f aca="false"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312"/>
      <c r="K93" s="1312"/>
      <c r="L93" s="1312" t="n">
        <f aca="false"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312"/>
      <c r="N93" s="1313" t="n">
        <f aca="false"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313"/>
      <c r="P93" s="1313"/>
      <c r="Q93" s="1313" t="n">
        <f aca="false"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313"/>
      <c r="S93" s="1313"/>
      <c r="T93" s="1312" t="n">
        <f aca="false"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312"/>
      <c r="V93" s="1312" t="n">
        <f aca="false">IF(N93=0,0,(Q93-N93)+1)</f>
        <v>0</v>
      </c>
      <c r="W93" s="1312"/>
      <c r="X93" s="1312" t="str">
        <f aca="false"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312"/>
      <c r="Z93" s="1314" t="n">
        <f aca="false"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0.1</v>
      </c>
      <c r="AA93" s="1314"/>
      <c r="AB93" s="1318" t="n">
        <f aca="false"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318"/>
      <c r="AD93" s="1318"/>
      <c r="AE93" s="1318"/>
      <c r="AF93" s="1319" t="n">
        <f aca="false">AB93*V93*T93</f>
        <v>0</v>
      </c>
      <c r="AG93" s="1319"/>
      <c r="AH93" s="1319"/>
      <c r="AI93" s="1319"/>
      <c r="AJ93" s="1320" t="n">
        <f aca="false"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320"/>
      <c r="AL93" s="1320"/>
      <c r="AM93" s="1320"/>
      <c r="AN93" s="1321" t="n">
        <f aca="false">AJ93*V93*T93</f>
        <v>0</v>
      </c>
      <c r="AO93" s="1321"/>
      <c r="AP93" s="1321"/>
      <c r="AQ93" s="1321"/>
      <c r="AR93" s="1322" t="n">
        <f aca="false">AN93*Z93</f>
        <v>0</v>
      </c>
      <c r="AT93" s="1289"/>
      <c r="AU93" s="1289"/>
      <c r="AV93" s="1289"/>
      <c r="AW93" s="1289"/>
    </row>
    <row r="94" customFormat="false" ht="15" hidden="false" customHeight="true" outlineLevel="0" collapsed="false">
      <c r="B94" s="1281" t="n">
        <f aca="false"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281"/>
      <c r="D94" s="1281"/>
      <c r="E94" s="1281"/>
      <c r="F94" s="1311" t="n">
        <f aca="false"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311"/>
      <c r="H94" s="1311"/>
      <c r="I94" s="1312" t="n">
        <f aca="false"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312"/>
      <c r="K94" s="1312"/>
      <c r="L94" s="1312" t="n">
        <f aca="false"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312"/>
      <c r="N94" s="1313" t="n">
        <f aca="false"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313"/>
      <c r="P94" s="1313"/>
      <c r="Q94" s="1313" t="n">
        <f aca="false"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313"/>
      <c r="S94" s="1313"/>
      <c r="T94" s="1312" t="n">
        <f aca="false"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312"/>
      <c r="V94" s="1312" t="n">
        <f aca="false">IF(N94=0,0,(Q94-N94)+1)</f>
        <v>0</v>
      </c>
      <c r="W94" s="1312"/>
      <c r="X94" s="1312" t="str">
        <f aca="false"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312"/>
      <c r="Z94" s="1314" t="n">
        <f aca="false"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0.1</v>
      </c>
      <c r="AA94" s="1314"/>
      <c r="AB94" s="1318" t="n">
        <f aca="false"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318"/>
      <c r="AD94" s="1318"/>
      <c r="AE94" s="1318"/>
      <c r="AF94" s="1319" t="n">
        <f aca="false">AB94*V94*T94</f>
        <v>0</v>
      </c>
      <c r="AG94" s="1319"/>
      <c r="AH94" s="1319"/>
      <c r="AI94" s="1319"/>
      <c r="AJ94" s="1320" t="n">
        <f aca="false"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320"/>
      <c r="AL94" s="1320"/>
      <c r="AM94" s="1320"/>
      <c r="AN94" s="1321" t="n">
        <f aca="false">AJ94*V94*T94</f>
        <v>0</v>
      </c>
      <c r="AO94" s="1321"/>
      <c r="AP94" s="1321"/>
      <c r="AQ94" s="1321"/>
      <c r="AR94" s="1322" t="n">
        <f aca="false">AN94*Z94</f>
        <v>0</v>
      </c>
      <c r="AT94" s="1289"/>
      <c r="AU94" s="1289"/>
      <c r="AV94" s="1289"/>
      <c r="AW94" s="1289"/>
    </row>
    <row r="95" customFormat="false" ht="15" hidden="false" customHeight="true" outlineLevel="0" collapsed="false">
      <c r="B95" s="1281" t="n">
        <f aca="false"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281"/>
      <c r="D95" s="1281"/>
      <c r="E95" s="1281"/>
      <c r="F95" s="1311" t="n">
        <f aca="false"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311"/>
      <c r="H95" s="1311"/>
      <c r="I95" s="1312" t="n">
        <f aca="false"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312"/>
      <c r="K95" s="1312"/>
      <c r="L95" s="1312" t="n">
        <f aca="false"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312"/>
      <c r="N95" s="1313" t="n">
        <f aca="false"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313"/>
      <c r="P95" s="1313"/>
      <c r="Q95" s="1313" t="n">
        <f aca="false"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313"/>
      <c r="S95" s="1313"/>
      <c r="T95" s="1312" t="n">
        <f aca="false"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312"/>
      <c r="V95" s="1312" t="n">
        <f aca="false">IF(N95=0,0,(Q95-N95)+1)</f>
        <v>0</v>
      </c>
      <c r="W95" s="1312"/>
      <c r="X95" s="1312" t="str">
        <f aca="false"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312"/>
      <c r="Z95" s="1314" t="n">
        <f aca="false"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0.1</v>
      </c>
      <c r="AA95" s="1314"/>
      <c r="AB95" s="1318" t="n">
        <f aca="false"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318"/>
      <c r="AD95" s="1318"/>
      <c r="AE95" s="1318"/>
      <c r="AF95" s="1319" t="n">
        <f aca="false">AB95*V95*T95</f>
        <v>0</v>
      </c>
      <c r="AG95" s="1319"/>
      <c r="AH95" s="1319"/>
      <c r="AI95" s="1319"/>
      <c r="AJ95" s="1320" t="n">
        <f aca="false"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320"/>
      <c r="AL95" s="1320"/>
      <c r="AM95" s="1320"/>
      <c r="AN95" s="1321" t="n">
        <f aca="false">AJ95*V95*T95</f>
        <v>0</v>
      </c>
      <c r="AO95" s="1321"/>
      <c r="AP95" s="1321"/>
      <c r="AQ95" s="1321"/>
      <c r="AR95" s="1322" t="n">
        <f aca="false">AN95*Z95</f>
        <v>0</v>
      </c>
      <c r="AT95" s="1289"/>
      <c r="AU95" s="1289"/>
      <c r="AV95" s="1289"/>
      <c r="AW95" s="1289"/>
    </row>
    <row r="96" customFormat="false" ht="15" hidden="false" customHeight="true" outlineLevel="0" collapsed="false">
      <c r="B96" s="1281" t="n">
        <f aca="false"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281"/>
      <c r="D96" s="1281"/>
      <c r="E96" s="1281"/>
      <c r="F96" s="1311" t="n">
        <f aca="false"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311"/>
      <c r="H96" s="1311"/>
      <c r="I96" s="1312" t="n">
        <f aca="false"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312"/>
      <c r="K96" s="1312"/>
      <c r="L96" s="1312" t="n">
        <f aca="false"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312"/>
      <c r="N96" s="1313" t="n">
        <f aca="false"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313"/>
      <c r="P96" s="1313"/>
      <c r="Q96" s="1313" t="n">
        <f aca="false"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313"/>
      <c r="S96" s="1313"/>
      <c r="T96" s="1312" t="n">
        <f aca="false"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312"/>
      <c r="V96" s="1312" t="n">
        <f aca="false">IF(N96=0,0,(Q96-N96)+1)</f>
        <v>0</v>
      </c>
      <c r="W96" s="1312"/>
      <c r="X96" s="1312" t="str">
        <f aca="false"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312"/>
      <c r="Z96" s="1314" t="n">
        <f aca="false"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0.1</v>
      </c>
      <c r="AA96" s="1314"/>
      <c r="AB96" s="1318" t="n">
        <f aca="false"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318"/>
      <c r="AD96" s="1318"/>
      <c r="AE96" s="1318"/>
      <c r="AF96" s="1319" t="n">
        <f aca="false">AB96*V96*T96</f>
        <v>0</v>
      </c>
      <c r="AG96" s="1319"/>
      <c r="AH96" s="1319"/>
      <c r="AI96" s="1319"/>
      <c r="AJ96" s="1320" t="n">
        <f aca="false"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320"/>
      <c r="AL96" s="1320"/>
      <c r="AM96" s="1320"/>
      <c r="AN96" s="1321" t="n">
        <f aca="false">AJ96*V96*T96</f>
        <v>0</v>
      </c>
      <c r="AO96" s="1321"/>
      <c r="AP96" s="1321"/>
      <c r="AQ96" s="1321"/>
      <c r="AR96" s="1322" t="n">
        <f aca="false">AN96*Z96</f>
        <v>0</v>
      </c>
      <c r="AT96" s="1289"/>
      <c r="AU96" s="1289"/>
      <c r="AV96" s="1289"/>
      <c r="AW96" s="1289"/>
    </row>
    <row r="97" customFormat="false" ht="15" hidden="false" customHeight="true" outlineLevel="0" collapsed="false">
      <c r="B97" s="1281" t="n">
        <f aca="false"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281"/>
      <c r="D97" s="1281"/>
      <c r="E97" s="1281"/>
      <c r="F97" s="1311" t="n">
        <f aca="false"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311"/>
      <c r="H97" s="1311"/>
      <c r="I97" s="1312" t="n">
        <f aca="false"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312"/>
      <c r="K97" s="1312"/>
      <c r="L97" s="1312" t="n">
        <f aca="false"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312"/>
      <c r="N97" s="1313" t="n">
        <f aca="false"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313"/>
      <c r="P97" s="1313"/>
      <c r="Q97" s="1313" t="n">
        <f aca="false"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313"/>
      <c r="S97" s="1313"/>
      <c r="T97" s="1312" t="n">
        <f aca="false"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312"/>
      <c r="V97" s="1312" t="n">
        <f aca="false">IF(N97=0,0,(Q97-N97)+1)</f>
        <v>0</v>
      </c>
      <c r="W97" s="1312"/>
      <c r="X97" s="1312" t="str">
        <f aca="false"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312"/>
      <c r="Z97" s="1314" t="n">
        <f aca="false"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0.1</v>
      </c>
      <c r="AA97" s="1314"/>
      <c r="AB97" s="1318" t="n">
        <f aca="false"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318"/>
      <c r="AD97" s="1318"/>
      <c r="AE97" s="1318"/>
      <c r="AF97" s="1319" t="n">
        <f aca="false">AB97*V97*T97</f>
        <v>0</v>
      </c>
      <c r="AG97" s="1319"/>
      <c r="AH97" s="1319"/>
      <c r="AI97" s="1319"/>
      <c r="AJ97" s="1320" t="n">
        <f aca="false"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320"/>
      <c r="AL97" s="1320"/>
      <c r="AM97" s="1320"/>
      <c r="AN97" s="1321" t="n">
        <f aca="false">AJ97*V97*T97</f>
        <v>0</v>
      </c>
      <c r="AO97" s="1321"/>
      <c r="AP97" s="1321"/>
      <c r="AQ97" s="1321"/>
      <c r="AR97" s="1322" t="n">
        <f aca="false">AN97*Z97</f>
        <v>0</v>
      </c>
      <c r="AT97" s="1289"/>
      <c r="AU97" s="1289"/>
      <c r="AV97" s="1289"/>
      <c r="AW97" s="1289"/>
    </row>
    <row r="98" customFormat="false" ht="15" hidden="false" customHeight="true" outlineLevel="0" collapsed="false">
      <c r="B98" s="1281" t="n">
        <f aca="false"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281"/>
      <c r="D98" s="1281"/>
      <c r="E98" s="1281"/>
      <c r="F98" s="1311" t="n">
        <f aca="false"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311"/>
      <c r="H98" s="1311"/>
      <c r="I98" s="1312" t="n">
        <f aca="false"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312"/>
      <c r="K98" s="1312"/>
      <c r="L98" s="1312" t="n">
        <f aca="false"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312"/>
      <c r="N98" s="1313" t="n">
        <f aca="false"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313"/>
      <c r="P98" s="1313"/>
      <c r="Q98" s="1313" t="n">
        <f aca="false"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313"/>
      <c r="S98" s="1313"/>
      <c r="T98" s="1312" t="n">
        <f aca="false"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312"/>
      <c r="V98" s="1312" t="n">
        <f aca="false">IF(N98=0,0,(Q98-N98)+1)</f>
        <v>0</v>
      </c>
      <c r="W98" s="1312"/>
      <c r="X98" s="1312" t="str">
        <f aca="false"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312"/>
      <c r="Z98" s="1314" t="n">
        <f aca="false"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0.1</v>
      </c>
      <c r="AA98" s="1314"/>
      <c r="AB98" s="1318" t="n">
        <f aca="false"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318"/>
      <c r="AD98" s="1318"/>
      <c r="AE98" s="1318"/>
      <c r="AF98" s="1319" t="n">
        <f aca="false">AB98*V98*T98</f>
        <v>0</v>
      </c>
      <c r="AG98" s="1319"/>
      <c r="AH98" s="1319"/>
      <c r="AI98" s="1319"/>
      <c r="AJ98" s="1320" t="n">
        <f aca="false"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320"/>
      <c r="AL98" s="1320"/>
      <c r="AM98" s="1320"/>
      <c r="AN98" s="1321" t="n">
        <f aca="false">AJ98*V98*T98</f>
        <v>0</v>
      </c>
      <c r="AO98" s="1321"/>
      <c r="AP98" s="1321"/>
      <c r="AQ98" s="1321"/>
      <c r="AR98" s="1322" t="n">
        <f aca="false">AN98*Z98</f>
        <v>0</v>
      </c>
      <c r="AT98" s="1289"/>
      <c r="AU98" s="1289"/>
      <c r="AV98" s="1289"/>
      <c r="AW98" s="1289"/>
    </row>
    <row r="99" customFormat="false" ht="15" hidden="false" customHeight="true" outlineLevel="0" collapsed="false">
      <c r="B99" s="1281" t="n">
        <f aca="false"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281"/>
      <c r="D99" s="1281"/>
      <c r="E99" s="1281"/>
      <c r="F99" s="1311" t="n">
        <f aca="false"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311"/>
      <c r="H99" s="1311"/>
      <c r="I99" s="1312" t="n">
        <f aca="false"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312"/>
      <c r="K99" s="1312"/>
      <c r="L99" s="1312" t="n">
        <f aca="false"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312"/>
      <c r="N99" s="1313" t="n">
        <f aca="false"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313"/>
      <c r="P99" s="1313"/>
      <c r="Q99" s="1313" t="n">
        <f aca="false"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313"/>
      <c r="S99" s="1313"/>
      <c r="T99" s="1312" t="n">
        <f aca="false"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312"/>
      <c r="V99" s="1312" t="n">
        <f aca="false">IF(N99=0,0,(Q99-N99)+1)</f>
        <v>0</v>
      </c>
      <c r="W99" s="1312"/>
      <c r="X99" s="1312" t="str">
        <f aca="false"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312"/>
      <c r="Z99" s="1314" t="n">
        <f aca="false"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0.1</v>
      </c>
      <c r="AA99" s="1314"/>
      <c r="AB99" s="1318" t="n">
        <f aca="false"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318"/>
      <c r="AD99" s="1318"/>
      <c r="AE99" s="1318"/>
      <c r="AF99" s="1319" t="n">
        <f aca="false">AB99*V99*T99</f>
        <v>0</v>
      </c>
      <c r="AG99" s="1319"/>
      <c r="AH99" s="1319"/>
      <c r="AI99" s="1319"/>
      <c r="AJ99" s="1320" t="n">
        <f aca="false"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320"/>
      <c r="AL99" s="1320"/>
      <c r="AM99" s="1320"/>
      <c r="AN99" s="1321" t="n">
        <f aca="false">AJ99*V99*T99</f>
        <v>0</v>
      </c>
      <c r="AO99" s="1321"/>
      <c r="AP99" s="1321"/>
      <c r="AQ99" s="1321"/>
      <c r="AR99" s="1322" t="n">
        <f aca="false">AN99*Z99</f>
        <v>0</v>
      </c>
      <c r="AT99" s="1289"/>
      <c r="AU99" s="1289"/>
      <c r="AV99" s="1289"/>
      <c r="AW99" s="1289"/>
    </row>
    <row r="100" customFormat="false" ht="15" hidden="false" customHeight="true" outlineLevel="0" collapsed="false">
      <c r="B100" s="1281" t="n">
        <f aca="false"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281"/>
      <c r="D100" s="1281"/>
      <c r="E100" s="1281"/>
      <c r="F100" s="1311" t="n">
        <f aca="false"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311"/>
      <c r="H100" s="1311"/>
      <c r="I100" s="1312" t="n">
        <f aca="false"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312"/>
      <c r="K100" s="1312"/>
      <c r="L100" s="1312" t="n">
        <f aca="false"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312"/>
      <c r="N100" s="1313" t="n">
        <f aca="false"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313"/>
      <c r="P100" s="1313"/>
      <c r="Q100" s="1313" t="n">
        <f aca="false"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313"/>
      <c r="S100" s="1313"/>
      <c r="T100" s="1312" t="n">
        <f aca="false"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312"/>
      <c r="V100" s="1312" t="n">
        <f aca="false">IF(N100=0,0,(Q100-N100)+1)</f>
        <v>0</v>
      </c>
      <c r="W100" s="1312"/>
      <c r="X100" s="1312" t="str">
        <f aca="false"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312"/>
      <c r="Z100" s="1314" t="n">
        <f aca="false"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0.1</v>
      </c>
      <c r="AA100" s="1314"/>
      <c r="AB100" s="1318" t="n">
        <f aca="false"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318"/>
      <c r="AD100" s="1318"/>
      <c r="AE100" s="1318"/>
      <c r="AF100" s="1319" t="n">
        <f aca="false">AB100*V100*T100</f>
        <v>0</v>
      </c>
      <c r="AG100" s="1319"/>
      <c r="AH100" s="1319"/>
      <c r="AI100" s="1319"/>
      <c r="AJ100" s="1320" t="n">
        <f aca="false"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320"/>
      <c r="AL100" s="1320"/>
      <c r="AM100" s="1320"/>
      <c r="AN100" s="1321" t="n">
        <f aca="false">AJ100*V100*T100</f>
        <v>0</v>
      </c>
      <c r="AO100" s="1321"/>
      <c r="AP100" s="1321"/>
      <c r="AQ100" s="1321"/>
      <c r="AR100" s="1322" t="n">
        <f aca="false">AN100*Z100</f>
        <v>0</v>
      </c>
      <c r="AT100" s="1289"/>
      <c r="AU100" s="1289"/>
      <c r="AV100" s="1289"/>
      <c r="AW100" s="1289"/>
    </row>
    <row r="101" customFormat="false" ht="15" hidden="false" customHeight="true" outlineLevel="0" collapsed="false">
      <c r="B101" s="1281" t="n">
        <f aca="false"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281"/>
      <c r="D101" s="1281"/>
      <c r="E101" s="1281"/>
      <c r="F101" s="1311" t="n">
        <f aca="false"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311"/>
      <c r="H101" s="1311"/>
      <c r="I101" s="1312" t="n">
        <f aca="false"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312"/>
      <c r="K101" s="1312"/>
      <c r="L101" s="1312" t="n">
        <f aca="false"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312"/>
      <c r="N101" s="1313" t="n">
        <f aca="false"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313"/>
      <c r="P101" s="1313"/>
      <c r="Q101" s="1313" t="n">
        <f aca="false"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313"/>
      <c r="S101" s="1313"/>
      <c r="T101" s="1312" t="n">
        <f aca="false"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312"/>
      <c r="V101" s="1312" t="n">
        <f aca="false">IF(N101=0,0,(Q101-N101)+1)</f>
        <v>0</v>
      </c>
      <c r="W101" s="1312"/>
      <c r="X101" s="1312" t="str">
        <f aca="false"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312"/>
      <c r="Z101" s="1314" t="n">
        <f aca="false"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0.1</v>
      </c>
      <c r="AA101" s="1314"/>
      <c r="AB101" s="1318" t="n">
        <f aca="false"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318"/>
      <c r="AD101" s="1318"/>
      <c r="AE101" s="1318"/>
      <c r="AF101" s="1319" t="n">
        <f aca="false">AB101*V101*T101</f>
        <v>0</v>
      </c>
      <c r="AG101" s="1319"/>
      <c r="AH101" s="1319"/>
      <c r="AI101" s="1319"/>
      <c r="AJ101" s="1320" t="n">
        <f aca="false"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320"/>
      <c r="AL101" s="1320"/>
      <c r="AM101" s="1320"/>
      <c r="AN101" s="1321" t="n">
        <f aca="false">AJ101*V101*T101</f>
        <v>0</v>
      </c>
      <c r="AO101" s="1321"/>
      <c r="AP101" s="1321"/>
      <c r="AQ101" s="1321"/>
      <c r="AR101" s="1322" t="n">
        <f aca="false">AN101*Z101</f>
        <v>0</v>
      </c>
      <c r="AT101" s="1289"/>
      <c r="AU101" s="1289"/>
      <c r="AV101" s="1289"/>
      <c r="AW101" s="1289"/>
    </row>
    <row r="102" customFormat="false" ht="15" hidden="false" customHeight="true" outlineLevel="0" collapsed="false">
      <c r="B102" s="1281" t="n">
        <f aca="false"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281"/>
      <c r="D102" s="1281"/>
      <c r="E102" s="1281"/>
      <c r="F102" s="1311" t="n">
        <f aca="false"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311"/>
      <c r="H102" s="1311"/>
      <c r="I102" s="1312" t="n">
        <f aca="false"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312"/>
      <c r="K102" s="1312"/>
      <c r="L102" s="1312" t="n">
        <f aca="false"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312"/>
      <c r="N102" s="1313" t="n">
        <f aca="false"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313"/>
      <c r="P102" s="1313"/>
      <c r="Q102" s="1313" t="n">
        <f aca="false"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313"/>
      <c r="S102" s="1313"/>
      <c r="T102" s="1312" t="n">
        <f aca="false"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312"/>
      <c r="V102" s="1312" t="n">
        <f aca="false">IF(N102=0,0,(Q102-N102)+1)</f>
        <v>0</v>
      </c>
      <c r="W102" s="1312"/>
      <c r="X102" s="1312" t="str">
        <f aca="false"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312"/>
      <c r="Z102" s="1314" t="n">
        <f aca="false"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0.1</v>
      </c>
      <c r="AA102" s="1314"/>
      <c r="AB102" s="1318" t="n">
        <f aca="false"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318"/>
      <c r="AD102" s="1318"/>
      <c r="AE102" s="1318"/>
      <c r="AF102" s="1319" t="n">
        <f aca="false">AB102*V102*T102</f>
        <v>0</v>
      </c>
      <c r="AG102" s="1319"/>
      <c r="AH102" s="1319"/>
      <c r="AI102" s="1319"/>
      <c r="AJ102" s="1320" t="n">
        <f aca="false"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320"/>
      <c r="AL102" s="1320"/>
      <c r="AM102" s="1320"/>
      <c r="AN102" s="1321" t="n">
        <f aca="false">AJ102*V102*T102</f>
        <v>0</v>
      </c>
      <c r="AO102" s="1321"/>
      <c r="AP102" s="1321"/>
      <c r="AQ102" s="1321"/>
      <c r="AR102" s="1322" t="n">
        <f aca="false">AN102*Z102</f>
        <v>0</v>
      </c>
      <c r="AT102" s="1289"/>
      <c r="AU102" s="1289"/>
      <c r="AV102" s="1289"/>
      <c r="AW102" s="1289"/>
    </row>
    <row r="103" customFormat="false" ht="27" hidden="false" customHeight="true" outlineLevel="0" collapsed="false">
      <c r="B103" s="1245" t="s">
        <v>457</v>
      </c>
      <c r="C103" s="1245"/>
      <c r="D103" s="1245"/>
      <c r="E103" s="1245"/>
      <c r="F103" s="1246" t="n">
        <f aca="false">(T88*V88)+(T89*V89)+(T90*V90)+(T91*V91)+(T92*V92)+(T93*V93)+(T94*V94)+(T95*V95)+(T96*V96)+(T97*V97)+(T98*V98)+(T99*V99)+(T100*V100)+(T101*V101)+(T102*V102)</f>
        <v>210</v>
      </c>
      <c r="G103" s="1246"/>
      <c r="H103" s="1245" t="s">
        <v>460</v>
      </c>
      <c r="I103" s="1290" t="n">
        <f aca="false">IF(F103=0,0,AVERAGEIF(AB88:AE102,"&lt;&gt;0"))</f>
        <v>6</v>
      </c>
      <c r="J103" s="1290"/>
      <c r="K103" s="1290"/>
      <c r="L103" s="1248" t="s">
        <v>439</v>
      </c>
      <c r="M103" s="1248"/>
      <c r="N103" s="1248"/>
      <c r="O103" s="1248"/>
      <c r="P103" s="1248"/>
      <c r="Q103" s="1248"/>
      <c r="R103" s="1291" t="str">
        <f aca="false"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Sim</v>
      </c>
      <c r="S103" s="1291"/>
      <c r="T103" s="1291"/>
      <c r="U103" s="1291"/>
      <c r="V103" s="1248" t="s">
        <v>440</v>
      </c>
      <c r="W103" s="1248"/>
      <c r="X103" s="1248"/>
      <c r="Y103" s="1250" t="str">
        <f aca="false"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Dólar</v>
      </c>
      <c r="Z103" s="1250"/>
      <c r="AA103" s="1250"/>
      <c r="AB103" s="1251" t="s">
        <v>199</v>
      </c>
      <c r="AC103" s="1251"/>
      <c r="AD103" s="1251"/>
      <c r="AE103" s="1251"/>
      <c r="AF103" s="1252" t="n">
        <f aca="false">SUM(AF88:AI102)</f>
        <v>1260</v>
      </c>
      <c r="AG103" s="1252"/>
      <c r="AH103" s="1252"/>
      <c r="AI103" s="1252"/>
      <c r="AJ103" s="1253" t="s">
        <v>77</v>
      </c>
      <c r="AK103" s="1253"/>
      <c r="AL103" s="1253"/>
      <c r="AM103" s="1253"/>
      <c r="AN103" s="1254" t="n">
        <f aca="false">SUM(AN88:AQ102)</f>
        <v>945</v>
      </c>
      <c r="AO103" s="1254"/>
      <c r="AP103" s="1254"/>
      <c r="AQ103" s="1254"/>
      <c r="AR103" s="1255" t="n">
        <f aca="false">SUM(AR88:AR102)</f>
        <v>94.5</v>
      </c>
      <c r="AT103" s="1289"/>
      <c r="AU103" s="1289"/>
      <c r="AV103" s="1289"/>
      <c r="AW103" s="1289"/>
    </row>
    <row r="104" customFormat="false" ht="15" hidden="false" customHeight="true" outlineLevel="0" collapsed="false">
      <c r="B104" s="1256"/>
      <c r="C104" s="1256"/>
      <c r="D104" s="1256"/>
      <c r="E104" s="1256"/>
      <c r="F104" s="1256"/>
      <c r="G104" s="1256"/>
      <c r="H104" s="1256"/>
      <c r="I104" s="1256"/>
      <c r="J104" s="1256"/>
      <c r="K104" s="1256"/>
      <c r="L104" s="1256"/>
      <c r="M104" s="1256"/>
      <c r="N104" s="1256"/>
      <c r="O104" s="1256"/>
      <c r="P104" s="1256"/>
      <c r="Q104" s="1256"/>
      <c r="R104" s="1257"/>
      <c r="S104" s="1257"/>
      <c r="T104" s="1257"/>
      <c r="U104" s="1257"/>
      <c r="V104" s="1257"/>
      <c r="W104" s="1257"/>
      <c r="X104" s="1257"/>
      <c r="Y104" s="1257"/>
      <c r="Z104" s="1256"/>
      <c r="AA104" s="1256"/>
      <c r="AB104" s="1256"/>
      <c r="AC104" s="1256"/>
      <c r="AD104" s="1256"/>
      <c r="AE104" s="1256"/>
      <c r="AF104" s="1256"/>
      <c r="AG104" s="1256"/>
      <c r="AH104" s="1256"/>
      <c r="AI104" s="1256"/>
      <c r="AJ104" s="1256"/>
      <c r="AK104" s="1256"/>
      <c r="AL104" s="1256"/>
      <c r="AM104" s="1256"/>
      <c r="AN104" s="1256"/>
      <c r="AO104" s="1256"/>
      <c r="AP104" s="1256"/>
      <c r="AQ104" s="1258"/>
      <c r="AR104" s="739"/>
      <c r="AT104" s="1289"/>
      <c r="AU104" s="1289"/>
      <c r="AV104" s="1289"/>
      <c r="AW104" s="1289"/>
    </row>
    <row r="105" customFormat="false" ht="21" hidden="false" customHeight="true" outlineLevel="0" collapsed="false">
      <c r="B105" s="1292" t="s">
        <v>442</v>
      </c>
      <c r="C105" s="1292"/>
      <c r="D105" s="1292"/>
      <c r="E105" s="1292"/>
      <c r="F105" s="1323" t="n">
        <f aca="false"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323"/>
      <c r="H105" s="1323"/>
      <c r="I105" s="1323"/>
      <c r="J105" s="1323"/>
      <c r="K105" s="1323"/>
      <c r="L105" s="1323"/>
      <c r="M105" s="1323"/>
      <c r="N105" s="1323"/>
      <c r="O105" s="1323"/>
      <c r="P105" s="1323"/>
      <c r="Q105" s="1323"/>
      <c r="R105" s="1323"/>
      <c r="S105" s="1323"/>
      <c r="T105" s="1323"/>
      <c r="U105" s="1323"/>
      <c r="V105" s="1323"/>
      <c r="W105" s="1323"/>
      <c r="X105" s="1323"/>
      <c r="Y105" s="1323"/>
      <c r="Z105" s="1323"/>
      <c r="AA105" s="1323"/>
      <c r="AB105" s="1323"/>
      <c r="AC105" s="1323"/>
      <c r="AD105" s="1323"/>
      <c r="AE105" s="1323"/>
      <c r="AF105" s="1323"/>
      <c r="AG105" s="1323"/>
      <c r="AH105" s="1323"/>
      <c r="AI105" s="1323"/>
      <c r="AJ105" s="1323"/>
      <c r="AK105" s="1323"/>
      <c r="AL105" s="1323"/>
      <c r="AM105" s="1323"/>
      <c r="AN105" s="1323"/>
      <c r="AO105" s="1323"/>
      <c r="AP105" s="1323"/>
      <c r="AQ105" s="1294" t="n">
        <f aca="false">'Proposta Hotel'!D75</f>
        <v>0.07</v>
      </c>
      <c r="AR105" s="1295" t="s">
        <v>304</v>
      </c>
      <c r="AT105" s="1289"/>
      <c r="AU105" s="1289"/>
      <c r="AV105" s="1289"/>
      <c r="AW105" s="1289"/>
    </row>
    <row r="106" customFormat="false" ht="24" hidden="false" customHeight="true" outlineLevel="0" collapsed="false">
      <c r="B106" s="1263" t="s">
        <v>443</v>
      </c>
      <c r="C106" s="1263"/>
      <c r="D106" s="1263"/>
      <c r="E106" s="1263"/>
      <c r="F106" s="1263"/>
      <c r="G106" s="1263"/>
      <c r="H106" s="1263"/>
      <c r="I106" s="1263" t="s">
        <v>444</v>
      </c>
      <c r="J106" s="1263"/>
      <c r="K106" s="1263"/>
      <c r="L106" s="1263"/>
      <c r="M106" s="1263"/>
      <c r="N106" s="1263"/>
      <c r="O106" s="1263"/>
      <c r="P106" s="1263"/>
      <c r="Q106" s="1263"/>
      <c r="R106" s="1263"/>
      <c r="S106" s="1263"/>
      <c r="T106" s="1263" t="s">
        <v>445</v>
      </c>
      <c r="U106" s="1263"/>
      <c r="V106" s="1263"/>
      <c r="W106" s="1263"/>
      <c r="X106" s="1263"/>
      <c r="Y106" s="1263" t="s">
        <v>446</v>
      </c>
      <c r="Z106" s="1263"/>
      <c r="AA106" s="1263"/>
      <c r="AB106" s="1263"/>
      <c r="AC106" s="1263"/>
      <c r="AD106" s="1263"/>
      <c r="AE106" s="1263"/>
      <c r="AF106" s="1263"/>
      <c r="AG106" s="1263"/>
      <c r="AH106" s="1263" t="s">
        <v>447</v>
      </c>
      <c r="AI106" s="1263"/>
      <c r="AJ106" s="1263"/>
      <c r="AK106" s="1263"/>
      <c r="AL106" s="1263"/>
      <c r="AM106" s="1263"/>
      <c r="AN106" s="1263"/>
      <c r="AO106" s="1263" t="s">
        <v>448</v>
      </c>
      <c r="AP106" s="1263"/>
      <c r="AQ106" s="1263"/>
      <c r="AR106" s="1263"/>
      <c r="AT106" s="1289"/>
      <c r="AU106" s="1289"/>
      <c r="AV106" s="1289"/>
      <c r="AW106" s="1289"/>
    </row>
    <row r="107" customFormat="false" ht="39.75" hidden="false" customHeight="true" outlineLevel="0" collapsed="false">
      <c r="B107" s="1265" t="s">
        <v>449</v>
      </c>
      <c r="C107" s="1265"/>
      <c r="D107" s="1265"/>
      <c r="E107" s="1265" t="s">
        <v>450</v>
      </c>
      <c r="F107" s="1265"/>
      <c r="G107" s="1265"/>
      <c r="H107" s="1265" t="s">
        <v>74</v>
      </c>
      <c r="I107" s="1265" t="s">
        <v>449</v>
      </c>
      <c r="J107" s="1265"/>
      <c r="K107" s="1265"/>
      <c r="L107" s="1266" t="s">
        <v>450</v>
      </c>
      <c r="M107" s="1266"/>
      <c r="N107" s="1266"/>
      <c r="O107" s="1266"/>
      <c r="P107" s="1266"/>
      <c r="Q107" s="1266" t="s">
        <v>74</v>
      </c>
      <c r="R107" s="1266"/>
      <c r="S107" s="1266"/>
      <c r="T107" s="1266" t="s">
        <v>451</v>
      </c>
      <c r="U107" s="1266"/>
      <c r="V107" s="1266"/>
      <c r="W107" s="1267" t="n">
        <v>0.1</v>
      </c>
      <c r="X107" s="1267"/>
      <c r="Y107" s="1268" t="s">
        <v>452</v>
      </c>
      <c r="Z107" s="1268"/>
      <c r="AA107" s="1268"/>
      <c r="AB107" s="1268"/>
      <c r="AC107" s="1268"/>
      <c r="AD107" s="1268"/>
      <c r="AE107" s="1268"/>
      <c r="AF107" s="1268"/>
      <c r="AG107" s="1268"/>
      <c r="AH107" s="1268" t="s">
        <v>452</v>
      </c>
      <c r="AI107" s="1268"/>
      <c r="AJ107" s="1268"/>
      <c r="AK107" s="1268"/>
      <c r="AL107" s="1268"/>
      <c r="AM107" s="1268"/>
      <c r="AN107" s="1268"/>
      <c r="AO107" s="1268" t="s">
        <v>453</v>
      </c>
      <c r="AP107" s="1268"/>
      <c r="AQ107" s="1268"/>
      <c r="AR107" s="1268"/>
      <c r="AT107" s="1296" t="n">
        <f aca="false">(AF103+B108+E108+H108)*AQ105</f>
        <v>114.66</v>
      </c>
      <c r="AU107" s="1289"/>
      <c r="AV107" s="1289"/>
      <c r="AW107" s="1289"/>
    </row>
    <row r="108" customFormat="false" ht="25.5" hidden="false" customHeight="true" outlineLevel="0" collapsed="false">
      <c r="B108" s="1297" t="n">
        <f aca="false"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126</v>
      </c>
      <c r="C108" s="1297"/>
      <c r="D108" s="1297"/>
      <c r="E108" s="1297" t="n">
        <f aca="false"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126</v>
      </c>
      <c r="F108" s="1297"/>
      <c r="G108" s="1297"/>
      <c r="H108" s="1297" t="n">
        <f aca="false"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126</v>
      </c>
      <c r="I108" s="1298" t="n">
        <f aca="false"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94.5</v>
      </c>
      <c r="J108" s="1298"/>
      <c r="K108" s="1298"/>
      <c r="L108" s="1298" t="n">
        <f aca="false"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94.5</v>
      </c>
      <c r="M108" s="1298"/>
      <c r="N108" s="1298"/>
      <c r="O108" s="1298"/>
      <c r="P108" s="1298"/>
      <c r="Q108" s="1299" t="n">
        <f aca="false"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94.5</v>
      </c>
      <c r="R108" s="1299"/>
      <c r="S108" s="1299"/>
      <c r="T108" s="1300" t="n">
        <f aca="false">(AF103+B108+E108+H108+AT107)*W107</f>
        <v>175.266</v>
      </c>
      <c r="U108" s="1300"/>
      <c r="V108" s="1300"/>
      <c r="W108" s="1300"/>
      <c r="X108" s="1300"/>
      <c r="Y108" s="1301" t="n">
        <f aca="false">(AF103+B108+E108+H108+T108)+(AF103+B108+E108+H108)*AQ105</f>
        <v>1927.926</v>
      </c>
      <c r="Z108" s="1301"/>
      <c r="AA108" s="1301"/>
      <c r="AB108" s="1301"/>
      <c r="AC108" s="1301"/>
      <c r="AD108" s="1301"/>
      <c r="AE108" s="1301"/>
      <c r="AF108" s="1301"/>
      <c r="AG108" s="1301"/>
      <c r="AH108" s="1302" t="n">
        <f aca="false">(AN103+I108+L108+Q108)+(AN103+I108+L108+Q108)*AQ105</f>
        <v>1314.495</v>
      </c>
      <c r="AI108" s="1302"/>
      <c r="AJ108" s="1302"/>
      <c r="AK108" s="1302"/>
      <c r="AL108" s="1302"/>
      <c r="AM108" s="1302"/>
      <c r="AN108" s="1302"/>
      <c r="AO108" s="1298" t="n">
        <f aca="false">(Y108-AH108)+AR103</f>
        <v>707.931</v>
      </c>
      <c r="AP108" s="1298"/>
      <c r="AQ108" s="1298"/>
      <c r="AR108" s="1298"/>
    </row>
    <row r="109" customFormat="false" ht="15" hidden="false" customHeight="false" outlineLevel="0" collapsed="false">
      <c r="B109" s="1303"/>
      <c r="C109" s="1303"/>
      <c r="D109" s="1303"/>
      <c r="E109" s="1303"/>
      <c r="F109" s="1303"/>
      <c r="G109" s="1303"/>
      <c r="H109" s="1303"/>
      <c r="I109" s="1303"/>
      <c r="J109" s="1303"/>
      <c r="K109" s="1303"/>
      <c r="L109" s="1303"/>
      <c r="M109" s="1303"/>
      <c r="N109" s="1303"/>
      <c r="O109" s="1303"/>
      <c r="P109" s="1303"/>
      <c r="Q109" s="1303"/>
      <c r="R109" s="1303"/>
      <c r="S109" s="1303"/>
      <c r="T109" s="1304"/>
      <c r="U109" s="1304"/>
      <c r="V109" s="1304"/>
      <c r="W109" s="1304"/>
      <c r="X109" s="1304"/>
      <c r="Y109" s="1305"/>
      <c r="Z109" s="1306"/>
      <c r="AA109" s="1306"/>
      <c r="AB109" s="1306"/>
      <c r="AC109" s="1306"/>
      <c r="AD109" s="1306"/>
      <c r="AE109" s="1306"/>
      <c r="AF109" s="1306"/>
      <c r="AG109" s="1306"/>
      <c r="AH109" s="1305"/>
      <c r="AI109" s="1306"/>
      <c r="AJ109" s="1306"/>
      <c r="AK109" s="1306"/>
      <c r="AL109" s="1306"/>
      <c r="AM109" s="1306"/>
      <c r="AN109" s="1306"/>
      <c r="AO109" s="1303"/>
      <c r="AP109" s="1304"/>
      <c r="AQ109" s="1304"/>
      <c r="AR109" s="1304"/>
    </row>
    <row r="111" customFormat="false" ht="18" hidden="false" customHeight="true" outlineLevel="0" collapsed="false">
      <c r="A111" s="1201"/>
      <c r="B111" s="1324" t="str">
        <f aca="false">"TRANSPORTE TERRESTRE - "&amp; AT112</f>
        <v>TRANSPORTE TERRESTRE - 0</v>
      </c>
      <c r="C111" s="1324"/>
      <c r="D111" s="1324"/>
      <c r="E111" s="1324"/>
      <c r="F111" s="1324"/>
      <c r="G111" s="1324"/>
      <c r="H111" s="1324"/>
      <c r="I111" s="1324"/>
      <c r="J111" s="1324"/>
      <c r="K111" s="1324"/>
      <c r="L111" s="1324"/>
      <c r="M111" s="1324"/>
      <c r="N111" s="1324"/>
      <c r="O111" s="1324"/>
      <c r="P111" s="1324"/>
      <c r="Q111" s="1324"/>
      <c r="R111" s="1324"/>
      <c r="S111" s="1324"/>
      <c r="T111" s="1324"/>
      <c r="U111" s="1324"/>
      <c r="V111" s="1324"/>
      <c r="W111" s="1324"/>
      <c r="X111" s="1324"/>
      <c r="Y111" s="1324"/>
      <c r="Z111" s="1324"/>
      <c r="AA111" s="1324"/>
      <c r="AB111" s="1324"/>
      <c r="AC111" s="1324"/>
      <c r="AD111" s="1324"/>
      <c r="AE111" s="1324"/>
      <c r="AF111" s="1324"/>
      <c r="AG111" s="1324"/>
      <c r="AH111" s="1324"/>
      <c r="AI111" s="1324"/>
      <c r="AJ111" s="1324"/>
      <c r="AK111" s="1324"/>
      <c r="AL111" s="1324"/>
      <c r="AM111" s="1324"/>
      <c r="AN111" s="1324"/>
      <c r="AO111" s="1324"/>
      <c r="AP111" s="1324"/>
      <c r="AQ111" s="1324"/>
      <c r="AR111" s="1324"/>
      <c r="AT111" s="1219" t="s">
        <v>462</v>
      </c>
    </row>
    <row r="112" customFormat="false" ht="22.5" hidden="false" customHeight="true" outlineLevel="0" collapsed="false">
      <c r="A112" s="1201"/>
      <c r="B112" s="1324"/>
      <c r="C112" s="1324"/>
      <c r="D112" s="1324"/>
      <c r="E112" s="1324"/>
      <c r="F112" s="1324"/>
      <c r="G112" s="1324"/>
      <c r="H112" s="1324"/>
      <c r="I112" s="1324"/>
      <c r="J112" s="1324"/>
      <c r="K112" s="1324"/>
      <c r="L112" s="1324"/>
      <c r="M112" s="1324"/>
      <c r="N112" s="1324"/>
      <c r="O112" s="1324"/>
      <c r="P112" s="1324"/>
      <c r="Q112" s="1324"/>
      <c r="R112" s="1324"/>
      <c r="S112" s="1324"/>
      <c r="T112" s="1324"/>
      <c r="U112" s="1324"/>
      <c r="V112" s="1324"/>
      <c r="W112" s="1324"/>
      <c r="X112" s="1324"/>
      <c r="Y112" s="1324"/>
      <c r="Z112" s="1324"/>
      <c r="AA112" s="1324"/>
      <c r="AB112" s="1324"/>
      <c r="AC112" s="1324"/>
      <c r="AD112" s="1324"/>
      <c r="AE112" s="1324"/>
      <c r="AF112" s="1324"/>
      <c r="AG112" s="1324"/>
      <c r="AH112" s="1324"/>
      <c r="AI112" s="1324"/>
      <c r="AJ112" s="1324"/>
      <c r="AK112" s="1324"/>
      <c r="AL112" s="1324"/>
      <c r="AM112" s="1324"/>
      <c r="AN112" s="1324"/>
      <c r="AO112" s="1324"/>
      <c r="AP112" s="1324"/>
      <c r="AQ112" s="1324"/>
      <c r="AR112" s="1324"/>
      <c r="AT112" s="1221" t="n">
        <v>0</v>
      </c>
      <c r="AU112" s="897" t="s">
        <v>463</v>
      </c>
      <c r="AW112" s="1325" t="str">
        <f aca="false" t="array" ref="AW112:AW114">'Cadastro Inicial'!B28:B30</f>
        <v>test</v>
      </c>
    </row>
    <row r="113" customFormat="false" ht="15" hidden="false" customHeight="false" outlineLevel="0" collapsed="false">
      <c r="A113" s="1201"/>
      <c r="B113" s="1226" t="s">
        <v>90</v>
      </c>
      <c r="C113" s="1226"/>
      <c r="D113" s="1226"/>
      <c r="E113" s="1225" t="s">
        <v>99</v>
      </c>
      <c r="F113" s="1225"/>
      <c r="G113" s="1225"/>
      <c r="H113" s="1225"/>
      <c r="I113" s="1231" t="s">
        <v>464</v>
      </c>
      <c r="J113" s="1231"/>
      <c r="K113" s="1231"/>
      <c r="L113" s="1231"/>
      <c r="M113" s="1231"/>
      <c r="N113" s="1326" t="s">
        <v>112</v>
      </c>
      <c r="O113" s="1326"/>
      <c r="P113" s="1326"/>
      <c r="Q113" s="1326"/>
      <c r="R113" s="1326" t="s">
        <v>113</v>
      </c>
      <c r="S113" s="1326"/>
      <c r="T113" s="1326"/>
      <c r="U113" s="1326"/>
      <c r="V113" s="1327" t="s">
        <v>92</v>
      </c>
      <c r="W113" s="1327"/>
      <c r="X113" s="1327" t="s">
        <v>232</v>
      </c>
      <c r="Y113" s="1328" t="s">
        <v>115</v>
      </c>
      <c r="Z113" s="1328"/>
      <c r="AA113" s="1328"/>
      <c r="AB113" s="1226" t="s">
        <v>120</v>
      </c>
      <c r="AC113" s="1226"/>
      <c r="AD113" s="1226"/>
      <c r="AE113" s="1226"/>
      <c r="AF113" s="1226" t="s">
        <v>97</v>
      </c>
      <c r="AG113" s="1226"/>
      <c r="AH113" s="1226"/>
      <c r="AI113" s="1226"/>
      <c r="AJ113" s="1226" t="s">
        <v>193</v>
      </c>
      <c r="AK113" s="1226"/>
      <c r="AL113" s="1226"/>
      <c r="AM113" s="1226"/>
      <c r="AN113" s="1226" t="s">
        <v>121</v>
      </c>
      <c r="AO113" s="1226"/>
      <c r="AP113" s="1226"/>
      <c r="AQ113" s="1226"/>
      <c r="AR113" s="1226" t="s">
        <v>115</v>
      </c>
      <c r="AW113" s="1325" t="str">
        <v>novo</v>
      </c>
    </row>
    <row r="114" customFormat="false" ht="15" hidden="false" customHeight="false" outlineLevel="0" collapsed="false">
      <c r="A114" s="1201"/>
      <c r="B114" s="1329" t="n">
        <f aca="false"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329"/>
      <c r="D114" s="1329"/>
      <c r="E114" s="1330" t="n">
        <f aca="false"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330"/>
      <c r="G114" s="1330"/>
      <c r="H114" s="1330"/>
      <c r="I114" s="1331" t="n">
        <f aca="false"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331"/>
      <c r="K114" s="1331"/>
      <c r="L114" s="1331"/>
      <c r="M114" s="1331"/>
      <c r="N114" s="1332" t="n">
        <f aca="false"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332"/>
      <c r="P114" s="1332"/>
      <c r="Q114" s="1332"/>
      <c r="R114" s="1332" t="n">
        <f aca="false"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332"/>
      <c r="T114" s="1332"/>
      <c r="U114" s="1332"/>
      <c r="V114" s="1333" t="n">
        <f aca="false"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333"/>
      <c r="X114" s="1333" t="n">
        <f aca="false">IF(N114=0,0,(R114-N114)+1)</f>
        <v>0</v>
      </c>
      <c r="Y114" s="1334" t="n">
        <f aca="false"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</v>
      </c>
      <c r="Z114" s="1334"/>
      <c r="AA114" s="1334"/>
      <c r="AB114" s="1335" t="n">
        <f aca="false"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335"/>
      <c r="AD114" s="1335"/>
      <c r="AE114" s="1335"/>
      <c r="AF114" s="1335" t="n">
        <f aca="false"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335"/>
      <c r="AH114" s="1335"/>
      <c r="AI114" s="1335"/>
      <c r="AJ114" s="1336" t="n">
        <f aca="false"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336"/>
      <c r="AL114" s="1336"/>
      <c r="AM114" s="1336"/>
      <c r="AN114" s="1336" t="n">
        <f aca="false"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336"/>
      <c r="AP114" s="1336"/>
      <c r="AQ114" s="1336"/>
      <c r="AR114" s="1322" t="n">
        <f aca="false">AN114*Y114</f>
        <v>0</v>
      </c>
      <c r="AW114" s="1325" t="str">
        <v>outro</v>
      </c>
    </row>
    <row r="115" customFormat="false" ht="15" hidden="false" customHeight="false" outlineLevel="0" collapsed="false">
      <c r="A115" s="1201"/>
      <c r="B115" s="1329" t="n">
        <f aca="false"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329"/>
      <c r="D115" s="1329"/>
      <c r="E115" s="1330" t="n">
        <f aca="false"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330"/>
      <c r="G115" s="1330"/>
      <c r="H115" s="1330"/>
      <c r="I115" s="1331" t="n">
        <f aca="false"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331"/>
      <c r="K115" s="1331"/>
      <c r="L115" s="1331"/>
      <c r="M115" s="1331"/>
      <c r="N115" s="1332" t="n">
        <f aca="false"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332"/>
      <c r="P115" s="1332"/>
      <c r="Q115" s="1332"/>
      <c r="R115" s="1332" t="n">
        <f aca="false"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332"/>
      <c r="T115" s="1332"/>
      <c r="U115" s="1332"/>
      <c r="V115" s="1333" t="n">
        <f aca="false"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333"/>
      <c r="X115" s="1333" t="n">
        <f aca="false">IF(N115=0,0,(R115-N115)+1)</f>
        <v>0</v>
      </c>
      <c r="Y115" s="1334" t="n">
        <f aca="false"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</v>
      </c>
      <c r="Z115" s="1334"/>
      <c r="AA115" s="1334"/>
      <c r="AB115" s="1335" t="n">
        <f aca="false"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335"/>
      <c r="AD115" s="1335"/>
      <c r="AE115" s="1335"/>
      <c r="AF115" s="1335" t="n">
        <f aca="false"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335"/>
      <c r="AH115" s="1335"/>
      <c r="AI115" s="1335"/>
      <c r="AJ115" s="1336" t="n">
        <f aca="false"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336"/>
      <c r="AL115" s="1336"/>
      <c r="AM115" s="1336"/>
      <c r="AN115" s="1336" t="n">
        <f aca="false"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336"/>
      <c r="AP115" s="1336"/>
      <c r="AQ115" s="1336"/>
      <c r="AR115" s="1322" t="n">
        <f aca="false">AN115*Y115</f>
        <v>0</v>
      </c>
      <c r="AW115" s="1325" t="n">
        <f aca="false" t="array" ref="AW115:AW117">'Cadastro Inicial'!B33:B35</f>
        <v>0</v>
      </c>
    </row>
    <row r="116" customFormat="false" ht="15" hidden="false" customHeight="false" outlineLevel="0" collapsed="false">
      <c r="A116" s="1201"/>
      <c r="B116" s="1329" t="n">
        <f aca="false"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329"/>
      <c r="D116" s="1329"/>
      <c r="E116" s="1330" t="n">
        <f aca="false"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330"/>
      <c r="G116" s="1330"/>
      <c r="H116" s="1330"/>
      <c r="I116" s="1331" t="n">
        <f aca="false"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331"/>
      <c r="K116" s="1331"/>
      <c r="L116" s="1331"/>
      <c r="M116" s="1331"/>
      <c r="N116" s="1332" t="n">
        <f aca="false"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332"/>
      <c r="P116" s="1332"/>
      <c r="Q116" s="1332"/>
      <c r="R116" s="1332" t="n">
        <f aca="false"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332"/>
      <c r="T116" s="1332"/>
      <c r="U116" s="1332"/>
      <c r="V116" s="1333" t="n">
        <f aca="false"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333"/>
      <c r="X116" s="1333" t="n">
        <f aca="false">IF(N116=0,0,(R116-N116)+1)</f>
        <v>0</v>
      </c>
      <c r="Y116" s="1334" t="n">
        <f aca="false"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</v>
      </c>
      <c r="Z116" s="1334"/>
      <c r="AA116" s="1334"/>
      <c r="AB116" s="1335" t="n">
        <f aca="false"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335"/>
      <c r="AD116" s="1335"/>
      <c r="AE116" s="1335"/>
      <c r="AF116" s="1335" t="n">
        <f aca="false"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335"/>
      <c r="AH116" s="1335"/>
      <c r="AI116" s="1335"/>
      <c r="AJ116" s="1336" t="n">
        <f aca="false"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336"/>
      <c r="AL116" s="1336"/>
      <c r="AM116" s="1336"/>
      <c r="AN116" s="1336" t="n">
        <f aca="false"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336"/>
      <c r="AP116" s="1336"/>
      <c r="AQ116" s="1336"/>
      <c r="AR116" s="1322" t="n">
        <f aca="false">AN116*Y116</f>
        <v>0</v>
      </c>
      <c r="AW116" s="1325" t="n">
        <v>0</v>
      </c>
    </row>
    <row r="117" customFormat="false" ht="15" hidden="false" customHeight="false" outlineLevel="0" collapsed="false">
      <c r="A117" s="1201"/>
      <c r="B117" s="1329" t="n">
        <f aca="false"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329"/>
      <c r="D117" s="1329"/>
      <c r="E117" s="1330" t="n">
        <f aca="false"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330"/>
      <c r="G117" s="1330"/>
      <c r="H117" s="1330"/>
      <c r="I117" s="1331" t="n">
        <f aca="false"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331"/>
      <c r="K117" s="1331"/>
      <c r="L117" s="1331"/>
      <c r="M117" s="1331"/>
      <c r="N117" s="1332" t="n">
        <f aca="false"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332"/>
      <c r="P117" s="1332"/>
      <c r="Q117" s="1332"/>
      <c r="R117" s="1332" t="n">
        <f aca="false"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332"/>
      <c r="T117" s="1332"/>
      <c r="U117" s="1332"/>
      <c r="V117" s="1333" t="n">
        <f aca="false"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333"/>
      <c r="X117" s="1333" t="n">
        <f aca="false">IF(N117=0,0,(R117-N117)+1)</f>
        <v>0</v>
      </c>
      <c r="Y117" s="1334" t="n">
        <f aca="false"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</v>
      </c>
      <c r="Z117" s="1334"/>
      <c r="AA117" s="1334"/>
      <c r="AB117" s="1335" t="n">
        <f aca="false"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335"/>
      <c r="AD117" s="1335"/>
      <c r="AE117" s="1335"/>
      <c r="AF117" s="1335" t="n">
        <f aca="false"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335"/>
      <c r="AH117" s="1335"/>
      <c r="AI117" s="1335"/>
      <c r="AJ117" s="1336" t="n">
        <f aca="false"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336"/>
      <c r="AL117" s="1336"/>
      <c r="AM117" s="1336"/>
      <c r="AN117" s="1336" t="n">
        <f aca="false"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336"/>
      <c r="AP117" s="1336"/>
      <c r="AQ117" s="1336"/>
      <c r="AR117" s="1322" t="n">
        <f aca="false">AN117*Y117</f>
        <v>0</v>
      </c>
      <c r="AW117" s="1325" t="n">
        <v>0</v>
      </c>
    </row>
    <row r="118" customFormat="false" ht="15" hidden="false" customHeight="false" outlineLevel="0" collapsed="false">
      <c r="A118" s="1201"/>
      <c r="B118" s="1329" t="n">
        <f aca="false"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329"/>
      <c r="D118" s="1329"/>
      <c r="E118" s="1330" t="n">
        <f aca="false"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330"/>
      <c r="G118" s="1330"/>
      <c r="H118" s="1330"/>
      <c r="I118" s="1331" t="n">
        <f aca="false"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331"/>
      <c r="K118" s="1331"/>
      <c r="L118" s="1331"/>
      <c r="M118" s="1331"/>
      <c r="N118" s="1332" t="n">
        <f aca="false"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332"/>
      <c r="P118" s="1332"/>
      <c r="Q118" s="1332"/>
      <c r="R118" s="1332" t="n">
        <f aca="false"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332"/>
      <c r="T118" s="1332"/>
      <c r="U118" s="1332"/>
      <c r="V118" s="1333" t="n">
        <f aca="false"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333"/>
      <c r="X118" s="1333" t="n">
        <f aca="false">IF(N118=0,0,(R118-N118)+1)</f>
        <v>0</v>
      </c>
      <c r="Y118" s="1334" t="n">
        <f aca="false"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</v>
      </c>
      <c r="Z118" s="1334"/>
      <c r="AA118" s="1334"/>
      <c r="AB118" s="1335" t="n">
        <f aca="false"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335"/>
      <c r="AD118" s="1335"/>
      <c r="AE118" s="1335"/>
      <c r="AF118" s="1335" t="n">
        <f aca="false"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335"/>
      <c r="AH118" s="1335"/>
      <c r="AI118" s="1335"/>
      <c r="AJ118" s="1336" t="n">
        <f aca="false"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336"/>
      <c r="AL118" s="1336"/>
      <c r="AM118" s="1336"/>
      <c r="AN118" s="1336" t="n">
        <f aca="false"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336"/>
      <c r="AP118" s="1336"/>
      <c r="AQ118" s="1336"/>
      <c r="AR118" s="1322" t="n">
        <f aca="false">AN118*Y118</f>
        <v>0</v>
      </c>
    </row>
    <row r="119" customFormat="false" ht="15" hidden="false" customHeight="false" outlineLevel="0" collapsed="false">
      <c r="A119" s="1201"/>
      <c r="B119" s="1329" t="n">
        <f aca="false"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329"/>
      <c r="D119" s="1329"/>
      <c r="E119" s="1330" t="n">
        <f aca="false"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330"/>
      <c r="G119" s="1330"/>
      <c r="H119" s="1330"/>
      <c r="I119" s="1331" t="n">
        <f aca="false"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331"/>
      <c r="K119" s="1331"/>
      <c r="L119" s="1331"/>
      <c r="M119" s="1331"/>
      <c r="N119" s="1332" t="n">
        <f aca="false"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332"/>
      <c r="P119" s="1332"/>
      <c r="Q119" s="1332"/>
      <c r="R119" s="1332" t="n">
        <f aca="false"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332"/>
      <c r="T119" s="1332"/>
      <c r="U119" s="1332"/>
      <c r="V119" s="1333" t="n">
        <f aca="false"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333"/>
      <c r="X119" s="1333" t="n">
        <f aca="false">IF(N119=0,0,(R119-N119)+1)</f>
        <v>0</v>
      </c>
      <c r="Y119" s="1334" t="n">
        <f aca="false"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</v>
      </c>
      <c r="Z119" s="1334"/>
      <c r="AA119" s="1334"/>
      <c r="AB119" s="1335" t="n">
        <f aca="false"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335"/>
      <c r="AD119" s="1335"/>
      <c r="AE119" s="1335"/>
      <c r="AF119" s="1335" t="n">
        <f aca="false"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335"/>
      <c r="AH119" s="1335"/>
      <c r="AI119" s="1335"/>
      <c r="AJ119" s="1336" t="n">
        <f aca="false"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336"/>
      <c r="AL119" s="1336"/>
      <c r="AM119" s="1336"/>
      <c r="AN119" s="1336" t="n">
        <f aca="false"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336"/>
      <c r="AP119" s="1336"/>
      <c r="AQ119" s="1336"/>
      <c r="AR119" s="1322" t="n">
        <f aca="false">AN119*Y119</f>
        <v>0</v>
      </c>
    </row>
    <row r="120" customFormat="false" ht="15" hidden="false" customHeight="false" outlineLevel="0" collapsed="false">
      <c r="A120" s="1201"/>
      <c r="B120" s="1329" t="n">
        <f aca="false"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329"/>
      <c r="D120" s="1329"/>
      <c r="E120" s="1330" t="n">
        <f aca="false"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330"/>
      <c r="G120" s="1330"/>
      <c r="H120" s="1330"/>
      <c r="I120" s="1331" t="n">
        <f aca="false"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331"/>
      <c r="K120" s="1331"/>
      <c r="L120" s="1331"/>
      <c r="M120" s="1331"/>
      <c r="N120" s="1332" t="n">
        <f aca="false"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332"/>
      <c r="P120" s="1332"/>
      <c r="Q120" s="1332"/>
      <c r="R120" s="1332" t="n">
        <f aca="false"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332"/>
      <c r="T120" s="1332"/>
      <c r="U120" s="1332"/>
      <c r="V120" s="1333" t="n">
        <f aca="false"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333"/>
      <c r="X120" s="1333" t="n">
        <f aca="false">IF(N120=0,0,(R120-N120)+1)</f>
        <v>0</v>
      </c>
      <c r="Y120" s="1334" t="n">
        <f aca="false"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</v>
      </c>
      <c r="Z120" s="1334"/>
      <c r="AA120" s="1334"/>
      <c r="AB120" s="1335" t="n">
        <f aca="false"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335"/>
      <c r="AD120" s="1335"/>
      <c r="AE120" s="1335"/>
      <c r="AF120" s="1335" t="n">
        <f aca="false"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335"/>
      <c r="AH120" s="1335"/>
      <c r="AI120" s="1335"/>
      <c r="AJ120" s="1336" t="n">
        <f aca="false"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336"/>
      <c r="AL120" s="1336"/>
      <c r="AM120" s="1336"/>
      <c r="AN120" s="1336" t="n">
        <f aca="false"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336"/>
      <c r="AP120" s="1336"/>
      <c r="AQ120" s="1336"/>
      <c r="AR120" s="1322" t="n">
        <f aca="false">AN120*Y120</f>
        <v>0</v>
      </c>
    </row>
    <row r="121" customFormat="false" ht="15" hidden="false" customHeight="false" outlineLevel="0" collapsed="false">
      <c r="A121" s="1201"/>
      <c r="B121" s="1329" t="n">
        <f aca="false"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329"/>
      <c r="D121" s="1329"/>
      <c r="E121" s="1330" t="n">
        <f aca="false"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330"/>
      <c r="G121" s="1330"/>
      <c r="H121" s="1330"/>
      <c r="I121" s="1331" t="n">
        <f aca="false"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331"/>
      <c r="K121" s="1331"/>
      <c r="L121" s="1331"/>
      <c r="M121" s="1331"/>
      <c r="N121" s="1332" t="n">
        <f aca="false"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332"/>
      <c r="P121" s="1332"/>
      <c r="Q121" s="1332"/>
      <c r="R121" s="1332" t="n">
        <f aca="false"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332"/>
      <c r="T121" s="1332"/>
      <c r="U121" s="1332"/>
      <c r="V121" s="1333" t="n">
        <f aca="false"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333"/>
      <c r="X121" s="1333" t="n">
        <f aca="false">IF(N121=0,0,(R121-N121)+1)</f>
        <v>0</v>
      </c>
      <c r="Y121" s="1334" t="n">
        <f aca="false"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</v>
      </c>
      <c r="Z121" s="1334"/>
      <c r="AA121" s="1334"/>
      <c r="AB121" s="1335" t="n">
        <f aca="false"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335"/>
      <c r="AD121" s="1335"/>
      <c r="AE121" s="1335"/>
      <c r="AF121" s="1335" t="n">
        <f aca="false"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335"/>
      <c r="AH121" s="1335"/>
      <c r="AI121" s="1335"/>
      <c r="AJ121" s="1336" t="n">
        <f aca="false"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336"/>
      <c r="AL121" s="1336"/>
      <c r="AM121" s="1336"/>
      <c r="AN121" s="1336" t="n">
        <f aca="false"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336"/>
      <c r="AP121" s="1336"/>
      <c r="AQ121" s="1336"/>
      <c r="AR121" s="1322" t="n">
        <f aca="false">AN121*Y121</f>
        <v>0</v>
      </c>
    </row>
    <row r="122" customFormat="false" ht="15" hidden="false" customHeight="false" outlineLevel="0" collapsed="false">
      <c r="A122" s="1201"/>
      <c r="B122" s="1329" t="n">
        <f aca="false"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329"/>
      <c r="D122" s="1329"/>
      <c r="E122" s="1330" t="n">
        <f aca="false"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330"/>
      <c r="G122" s="1330"/>
      <c r="H122" s="1330"/>
      <c r="I122" s="1331" t="n">
        <f aca="false"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331"/>
      <c r="K122" s="1331"/>
      <c r="L122" s="1331"/>
      <c r="M122" s="1331"/>
      <c r="N122" s="1332" t="n">
        <f aca="false"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332"/>
      <c r="P122" s="1332"/>
      <c r="Q122" s="1332"/>
      <c r="R122" s="1332" t="n">
        <f aca="false"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332"/>
      <c r="T122" s="1332"/>
      <c r="U122" s="1332"/>
      <c r="V122" s="1333" t="n">
        <f aca="false"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333"/>
      <c r="X122" s="1333" t="n">
        <f aca="false">IF(N122=0,0,(R122-N122)+1)</f>
        <v>0</v>
      </c>
      <c r="Y122" s="1334" t="n">
        <f aca="false"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</v>
      </c>
      <c r="Z122" s="1334"/>
      <c r="AA122" s="1334"/>
      <c r="AB122" s="1335" t="n">
        <f aca="false"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335"/>
      <c r="AD122" s="1335"/>
      <c r="AE122" s="1335"/>
      <c r="AF122" s="1335" t="n">
        <f aca="false"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335"/>
      <c r="AH122" s="1335"/>
      <c r="AI122" s="1335"/>
      <c r="AJ122" s="1336" t="n">
        <f aca="false"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336"/>
      <c r="AL122" s="1336"/>
      <c r="AM122" s="1336"/>
      <c r="AN122" s="1336" t="n">
        <f aca="false"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336"/>
      <c r="AP122" s="1336"/>
      <c r="AQ122" s="1336"/>
      <c r="AR122" s="1322" t="n">
        <f aca="false">AN122*Y122</f>
        <v>0</v>
      </c>
    </row>
    <row r="123" customFormat="false" ht="15" hidden="false" customHeight="false" outlineLevel="0" collapsed="false">
      <c r="A123" s="1201"/>
      <c r="B123" s="1329" t="n">
        <f aca="false"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329"/>
      <c r="D123" s="1329"/>
      <c r="E123" s="1330" t="n">
        <f aca="false"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330"/>
      <c r="G123" s="1330"/>
      <c r="H123" s="1330"/>
      <c r="I123" s="1331" t="n">
        <f aca="false"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331"/>
      <c r="K123" s="1331"/>
      <c r="L123" s="1331"/>
      <c r="M123" s="1331"/>
      <c r="N123" s="1332" t="n">
        <f aca="false"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332"/>
      <c r="P123" s="1332"/>
      <c r="Q123" s="1332"/>
      <c r="R123" s="1332" t="n">
        <f aca="false"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332"/>
      <c r="T123" s="1332"/>
      <c r="U123" s="1332"/>
      <c r="V123" s="1333" t="n">
        <f aca="false"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333"/>
      <c r="X123" s="1333" t="n">
        <f aca="false">IF(N123=0,0,(R123-N123)+1)</f>
        <v>0</v>
      </c>
      <c r="Y123" s="1334" t="n">
        <f aca="false"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</v>
      </c>
      <c r="Z123" s="1334"/>
      <c r="AA123" s="1334"/>
      <c r="AB123" s="1335" t="n">
        <f aca="false"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335"/>
      <c r="AD123" s="1335"/>
      <c r="AE123" s="1335"/>
      <c r="AF123" s="1335" t="n">
        <f aca="false"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335"/>
      <c r="AH123" s="1335"/>
      <c r="AI123" s="1335"/>
      <c r="AJ123" s="1336" t="n">
        <f aca="false"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336"/>
      <c r="AL123" s="1336"/>
      <c r="AM123" s="1336"/>
      <c r="AN123" s="1336" t="n">
        <f aca="false"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336"/>
      <c r="AP123" s="1336"/>
      <c r="AQ123" s="1336"/>
      <c r="AR123" s="1322" t="n">
        <f aca="false">AN123*Y123</f>
        <v>0</v>
      </c>
    </row>
    <row r="124" customFormat="false" ht="15" hidden="false" customHeight="false" outlineLevel="0" collapsed="false">
      <c r="A124" s="1201"/>
      <c r="B124" s="1329" t="n">
        <f aca="false"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329"/>
      <c r="D124" s="1329"/>
      <c r="E124" s="1330" t="n">
        <f aca="false"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330"/>
      <c r="G124" s="1330"/>
      <c r="H124" s="1330"/>
      <c r="I124" s="1331" t="n">
        <f aca="false"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331"/>
      <c r="K124" s="1331"/>
      <c r="L124" s="1331"/>
      <c r="M124" s="1331"/>
      <c r="N124" s="1332" t="n">
        <f aca="false"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332"/>
      <c r="P124" s="1332"/>
      <c r="Q124" s="1332"/>
      <c r="R124" s="1332" t="n">
        <f aca="false"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332"/>
      <c r="T124" s="1332"/>
      <c r="U124" s="1332"/>
      <c r="V124" s="1333" t="n">
        <f aca="false"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333"/>
      <c r="X124" s="1333" t="n">
        <f aca="false">IF(N124=0,0,(R124-N124)+1)</f>
        <v>0</v>
      </c>
      <c r="Y124" s="1334" t="n">
        <f aca="false"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</v>
      </c>
      <c r="Z124" s="1334"/>
      <c r="AA124" s="1334"/>
      <c r="AB124" s="1335" t="n">
        <f aca="false"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335"/>
      <c r="AD124" s="1335"/>
      <c r="AE124" s="1335"/>
      <c r="AF124" s="1335" t="n">
        <f aca="false"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335"/>
      <c r="AH124" s="1335"/>
      <c r="AI124" s="1335"/>
      <c r="AJ124" s="1336" t="n">
        <f aca="false"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336"/>
      <c r="AL124" s="1336"/>
      <c r="AM124" s="1336"/>
      <c r="AN124" s="1336" t="n">
        <f aca="false"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336"/>
      <c r="AP124" s="1336"/>
      <c r="AQ124" s="1336"/>
      <c r="AR124" s="1322" t="n">
        <f aca="false">AN124*Y124</f>
        <v>0</v>
      </c>
    </row>
    <row r="125" customFormat="false" ht="15" hidden="false" customHeight="false" outlineLevel="0" collapsed="false">
      <c r="A125" s="1201"/>
      <c r="B125" s="1329" t="n">
        <f aca="false"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329"/>
      <c r="D125" s="1329"/>
      <c r="E125" s="1330" t="n">
        <f aca="false"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330"/>
      <c r="G125" s="1330"/>
      <c r="H125" s="1330"/>
      <c r="I125" s="1331" t="n">
        <f aca="false"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331"/>
      <c r="K125" s="1331"/>
      <c r="L125" s="1331"/>
      <c r="M125" s="1331"/>
      <c r="N125" s="1332" t="n">
        <f aca="false"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332"/>
      <c r="P125" s="1332"/>
      <c r="Q125" s="1332"/>
      <c r="R125" s="1332" t="n">
        <f aca="false"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332"/>
      <c r="T125" s="1332"/>
      <c r="U125" s="1332"/>
      <c r="V125" s="1333" t="n">
        <f aca="false"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333"/>
      <c r="X125" s="1333" t="n">
        <f aca="false">IF(N125=0,0,(R125-N125)+1)</f>
        <v>0</v>
      </c>
      <c r="Y125" s="1334" t="n">
        <f aca="false"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</v>
      </c>
      <c r="Z125" s="1334"/>
      <c r="AA125" s="1334"/>
      <c r="AB125" s="1335" t="n">
        <f aca="false"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335"/>
      <c r="AD125" s="1335"/>
      <c r="AE125" s="1335"/>
      <c r="AF125" s="1335" t="n">
        <f aca="false"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335"/>
      <c r="AH125" s="1335"/>
      <c r="AI125" s="1335"/>
      <c r="AJ125" s="1336" t="n">
        <f aca="false"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336"/>
      <c r="AL125" s="1336"/>
      <c r="AM125" s="1336"/>
      <c r="AN125" s="1336" t="n">
        <f aca="false"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336"/>
      <c r="AP125" s="1336"/>
      <c r="AQ125" s="1336"/>
      <c r="AR125" s="1322" t="n">
        <f aca="false">AN125*Y125</f>
        <v>0</v>
      </c>
    </row>
    <row r="126" customFormat="false" ht="15" hidden="false" customHeight="false" outlineLevel="0" collapsed="false">
      <c r="A126" s="1201"/>
      <c r="B126" s="1329" t="n">
        <f aca="false"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329"/>
      <c r="D126" s="1329"/>
      <c r="E126" s="1330" t="n">
        <f aca="false"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330"/>
      <c r="G126" s="1330"/>
      <c r="H126" s="1330"/>
      <c r="I126" s="1331" t="n">
        <f aca="false"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331"/>
      <c r="K126" s="1331"/>
      <c r="L126" s="1331"/>
      <c r="M126" s="1331"/>
      <c r="N126" s="1332" t="n">
        <f aca="false"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332"/>
      <c r="P126" s="1332"/>
      <c r="Q126" s="1332"/>
      <c r="R126" s="1332" t="n">
        <f aca="false"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332"/>
      <c r="T126" s="1332"/>
      <c r="U126" s="1332"/>
      <c r="V126" s="1333" t="n">
        <f aca="false"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333"/>
      <c r="X126" s="1333" t="n">
        <f aca="false">IF(N126=0,0,(R126-N126)+1)</f>
        <v>0</v>
      </c>
      <c r="Y126" s="1334" t="n">
        <f aca="false"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</v>
      </c>
      <c r="Z126" s="1334"/>
      <c r="AA126" s="1334"/>
      <c r="AB126" s="1335" t="n">
        <f aca="false"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335"/>
      <c r="AD126" s="1335"/>
      <c r="AE126" s="1335"/>
      <c r="AF126" s="1335" t="n">
        <f aca="false"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335"/>
      <c r="AH126" s="1335"/>
      <c r="AI126" s="1335"/>
      <c r="AJ126" s="1336" t="n">
        <f aca="false"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336"/>
      <c r="AL126" s="1336"/>
      <c r="AM126" s="1336"/>
      <c r="AN126" s="1336" t="n">
        <f aca="false"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336"/>
      <c r="AP126" s="1336"/>
      <c r="AQ126" s="1336"/>
      <c r="AR126" s="1322" t="n">
        <f aca="false">AN126*Y126</f>
        <v>0</v>
      </c>
    </row>
    <row r="127" customFormat="false" ht="15" hidden="false" customHeight="false" outlineLevel="0" collapsed="false">
      <c r="A127" s="1201"/>
      <c r="B127" s="1329" t="n">
        <f aca="false"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329"/>
      <c r="D127" s="1329"/>
      <c r="E127" s="1330" t="n">
        <f aca="false"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330"/>
      <c r="G127" s="1330"/>
      <c r="H127" s="1330"/>
      <c r="I127" s="1331" t="n">
        <f aca="false"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331"/>
      <c r="K127" s="1331"/>
      <c r="L127" s="1331"/>
      <c r="M127" s="1331"/>
      <c r="N127" s="1332" t="n">
        <f aca="false"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332"/>
      <c r="P127" s="1332"/>
      <c r="Q127" s="1332"/>
      <c r="R127" s="1332" t="n">
        <f aca="false"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332"/>
      <c r="T127" s="1332"/>
      <c r="U127" s="1332"/>
      <c r="V127" s="1333" t="n">
        <f aca="false"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333"/>
      <c r="X127" s="1333" t="n">
        <f aca="false">IF(N127=0,0,(R127-N127)+1)</f>
        <v>0</v>
      </c>
      <c r="Y127" s="1334" t="n">
        <f aca="false"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</v>
      </c>
      <c r="Z127" s="1334"/>
      <c r="AA127" s="1334"/>
      <c r="AB127" s="1335" t="n">
        <f aca="false"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335"/>
      <c r="AD127" s="1335"/>
      <c r="AE127" s="1335"/>
      <c r="AF127" s="1335" t="n">
        <f aca="false"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335"/>
      <c r="AH127" s="1335"/>
      <c r="AI127" s="1335"/>
      <c r="AJ127" s="1336" t="n">
        <f aca="false"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336"/>
      <c r="AL127" s="1336"/>
      <c r="AM127" s="1336"/>
      <c r="AN127" s="1336" t="n">
        <f aca="false"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336"/>
      <c r="AP127" s="1336"/>
      <c r="AQ127" s="1336"/>
      <c r="AR127" s="1322" t="n">
        <f aca="false">AN127*Y127</f>
        <v>0</v>
      </c>
    </row>
    <row r="128" customFormat="false" ht="15" hidden="false" customHeight="false" outlineLevel="0" collapsed="false">
      <c r="A128" s="1201"/>
      <c r="B128" s="1329" t="n">
        <f aca="false"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329"/>
      <c r="D128" s="1329"/>
      <c r="E128" s="1330" t="n">
        <f aca="false"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330"/>
      <c r="G128" s="1330"/>
      <c r="H128" s="1330"/>
      <c r="I128" s="1331" t="n">
        <f aca="false"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331"/>
      <c r="K128" s="1331"/>
      <c r="L128" s="1331"/>
      <c r="M128" s="1331"/>
      <c r="N128" s="1332" t="n">
        <f aca="false"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332"/>
      <c r="P128" s="1332"/>
      <c r="Q128" s="1332"/>
      <c r="R128" s="1332" t="n">
        <f aca="false"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332"/>
      <c r="T128" s="1332"/>
      <c r="U128" s="1332"/>
      <c r="V128" s="1333" t="n">
        <f aca="false"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333"/>
      <c r="X128" s="1333" t="n">
        <f aca="false">IF(N128=0,0,(R128-N128)+1)</f>
        <v>0</v>
      </c>
      <c r="Y128" s="1334" t="n">
        <f aca="false"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</v>
      </c>
      <c r="Z128" s="1334"/>
      <c r="AA128" s="1334"/>
      <c r="AB128" s="1335" t="n">
        <f aca="false"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335"/>
      <c r="AD128" s="1335"/>
      <c r="AE128" s="1335"/>
      <c r="AF128" s="1335" t="n">
        <f aca="false"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335"/>
      <c r="AH128" s="1335"/>
      <c r="AI128" s="1335"/>
      <c r="AJ128" s="1336" t="n">
        <f aca="false"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336"/>
      <c r="AL128" s="1336"/>
      <c r="AM128" s="1336"/>
      <c r="AN128" s="1336" t="n">
        <f aca="false"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336"/>
      <c r="AP128" s="1336"/>
      <c r="AQ128" s="1336"/>
      <c r="AR128" s="1322" t="n">
        <f aca="false">AN128*Y128</f>
        <v>0</v>
      </c>
    </row>
    <row r="129" customFormat="false" ht="15" hidden="false" customHeight="false" outlineLevel="0" collapsed="false">
      <c r="A129" s="1201"/>
      <c r="B129" s="1329" t="n">
        <f aca="false"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329"/>
      <c r="D129" s="1329"/>
      <c r="E129" s="1330" t="n">
        <f aca="false"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330"/>
      <c r="G129" s="1330"/>
      <c r="H129" s="1330"/>
      <c r="I129" s="1331" t="n">
        <f aca="false"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331"/>
      <c r="K129" s="1331"/>
      <c r="L129" s="1331"/>
      <c r="M129" s="1331"/>
      <c r="N129" s="1332" t="n">
        <f aca="false"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332"/>
      <c r="P129" s="1332"/>
      <c r="Q129" s="1332"/>
      <c r="R129" s="1332" t="n">
        <f aca="false"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332"/>
      <c r="T129" s="1332"/>
      <c r="U129" s="1332"/>
      <c r="V129" s="1333" t="n">
        <f aca="false"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333"/>
      <c r="X129" s="1333" t="n">
        <f aca="false">IF(N129=0,0,(R129-N129)+1)</f>
        <v>0</v>
      </c>
      <c r="Y129" s="1334" t="n">
        <f aca="false"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</v>
      </c>
      <c r="Z129" s="1334"/>
      <c r="AA129" s="1334"/>
      <c r="AB129" s="1335" t="n">
        <f aca="false"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335"/>
      <c r="AD129" s="1335"/>
      <c r="AE129" s="1335"/>
      <c r="AF129" s="1335" t="n">
        <f aca="false"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335"/>
      <c r="AH129" s="1335"/>
      <c r="AI129" s="1335"/>
      <c r="AJ129" s="1336" t="n">
        <f aca="false"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336"/>
      <c r="AL129" s="1336"/>
      <c r="AM129" s="1336"/>
      <c r="AN129" s="1336" t="n">
        <f aca="false"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336"/>
      <c r="AP129" s="1336"/>
      <c r="AQ129" s="1336"/>
      <c r="AR129" s="1322" t="n">
        <f aca="false">AN129*Y129</f>
        <v>0</v>
      </c>
    </row>
    <row r="130" customFormat="false" ht="15" hidden="false" customHeight="false" outlineLevel="0" collapsed="false">
      <c r="A130" s="1201"/>
      <c r="B130" s="1329" t="n">
        <f aca="false"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329"/>
      <c r="D130" s="1329"/>
      <c r="E130" s="1330" t="n">
        <f aca="false"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330"/>
      <c r="G130" s="1330"/>
      <c r="H130" s="1330"/>
      <c r="I130" s="1331" t="n">
        <f aca="false"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331"/>
      <c r="K130" s="1331"/>
      <c r="L130" s="1331"/>
      <c r="M130" s="1331"/>
      <c r="N130" s="1332" t="n">
        <f aca="false"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332"/>
      <c r="P130" s="1332"/>
      <c r="Q130" s="1332"/>
      <c r="R130" s="1332"/>
      <c r="S130" s="1332"/>
      <c r="T130" s="1332"/>
      <c r="U130" s="1332"/>
      <c r="V130" s="1333" t="n">
        <f aca="false"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333"/>
      <c r="X130" s="1333" t="n">
        <f aca="false">IF(N130=0,0,(R130-N130)+1)</f>
        <v>0</v>
      </c>
      <c r="Y130" s="1334" t="n">
        <f aca="false"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</v>
      </c>
      <c r="Z130" s="1334"/>
      <c r="AA130" s="1334"/>
      <c r="AB130" s="1335"/>
      <c r="AC130" s="1335"/>
      <c r="AD130" s="1335"/>
      <c r="AE130" s="1335"/>
      <c r="AF130" s="1335" t="n">
        <f aca="false"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335"/>
      <c r="AH130" s="1335"/>
      <c r="AI130" s="1335"/>
      <c r="AJ130" s="1336"/>
      <c r="AK130" s="1336"/>
      <c r="AL130" s="1336"/>
      <c r="AM130" s="1336"/>
      <c r="AN130" s="1336" t="n">
        <f aca="false"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336"/>
      <c r="AP130" s="1336"/>
      <c r="AQ130" s="1336"/>
      <c r="AR130" s="1322" t="n">
        <f aca="false">AN130*Y130</f>
        <v>0</v>
      </c>
    </row>
    <row r="131" customFormat="false" ht="15" hidden="false" customHeight="false" outlineLevel="0" collapsed="false">
      <c r="A131" s="1201"/>
      <c r="B131" s="1329" t="n">
        <f aca="false"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329"/>
      <c r="D131" s="1329"/>
      <c r="E131" s="1330" t="n">
        <f aca="false"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330"/>
      <c r="G131" s="1330"/>
      <c r="H131" s="1330"/>
      <c r="I131" s="1331" t="n">
        <f aca="false"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331"/>
      <c r="K131" s="1331"/>
      <c r="L131" s="1331"/>
      <c r="M131" s="1331"/>
      <c r="N131" s="1332" t="n">
        <f aca="false"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332"/>
      <c r="P131" s="1332"/>
      <c r="Q131" s="1332"/>
      <c r="R131" s="1332" t="n">
        <f aca="false"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332"/>
      <c r="T131" s="1332"/>
      <c r="U131" s="1332"/>
      <c r="V131" s="1333" t="n">
        <f aca="false"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333"/>
      <c r="X131" s="1333" t="n">
        <f aca="false">IF(N131=0,0,(R131-N131)+1)</f>
        <v>0</v>
      </c>
      <c r="Y131" s="1334" t="n">
        <f aca="false"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</v>
      </c>
      <c r="Z131" s="1334"/>
      <c r="AA131" s="1334"/>
      <c r="AB131" s="1335" t="n">
        <f aca="false"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335"/>
      <c r="AD131" s="1335"/>
      <c r="AE131" s="1335"/>
      <c r="AF131" s="1335" t="n">
        <f aca="false"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335"/>
      <c r="AH131" s="1335"/>
      <c r="AI131" s="1335"/>
      <c r="AJ131" s="1336" t="n">
        <f aca="false"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336"/>
      <c r="AL131" s="1336"/>
      <c r="AM131" s="1336"/>
      <c r="AN131" s="1336" t="n">
        <f aca="false"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336"/>
      <c r="AP131" s="1336"/>
      <c r="AQ131" s="1336"/>
      <c r="AR131" s="1322" t="n">
        <f aca="false">AN131*Y131</f>
        <v>0</v>
      </c>
    </row>
    <row r="132" customFormat="false" ht="15" hidden="false" customHeight="false" outlineLevel="0" collapsed="false">
      <c r="A132" s="1201"/>
      <c r="B132" s="1329" t="n">
        <f aca="false"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329"/>
      <c r="D132" s="1329"/>
      <c r="E132" s="1330" t="n">
        <f aca="false"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330"/>
      <c r="G132" s="1330"/>
      <c r="H132" s="1330"/>
      <c r="I132" s="1331" t="n">
        <f aca="false"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331"/>
      <c r="K132" s="1331"/>
      <c r="L132" s="1331"/>
      <c r="M132" s="1331"/>
      <c r="N132" s="1332" t="n">
        <f aca="false"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332"/>
      <c r="P132" s="1332"/>
      <c r="Q132" s="1332"/>
      <c r="R132" s="1332" t="n">
        <f aca="false"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332"/>
      <c r="T132" s="1332"/>
      <c r="U132" s="1332"/>
      <c r="V132" s="1333" t="n">
        <f aca="false"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333"/>
      <c r="X132" s="1333" t="n">
        <f aca="false">IF(N132=0,0,(R132-N132)+1)</f>
        <v>0</v>
      </c>
      <c r="Y132" s="1334" t="n">
        <f aca="false"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</v>
      </c>
      <c r="Z132" s="1334"/>
      <c r="AA132" s="1334"/>
      <c r="AB132" s="1335" t="n">
        <f aca="false"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335"/>
      <c r="AD132" s="1335"/>
      <c r="AE132" s="1335"/>
      <c r="AF132" s="1335" t="n">
        <f aca="false"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335"/>
      <c r="AH132" s="1335"/>
      <c r="AI132" s="1335"/>
      <c r="AJ132" s="1336" t="n">
        <f aca="false"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336"/>
      <c r="AL132" s="1336"/>
      <c r="AM132" s="1336"/>
      <c r="AN132" s="1336" t="n">
        <f aca="false"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336"/>
      <c r="AP132" s="1336"/>
      <c r="AQ132" s="1336"/>
      <c r="AR132" s="1322" t="n">
        <f aca="false">AN132*Y132</f>
        <v>0</v>
      </c>
    </row>
    <row r="133" customFormat="false" ht="15" hidden="false" customHeight="false" outlineLevel="0" collapsed="false">
      <c r="A133" s="1201"/>
      <c r="B133" s="1329" t="n">
        <f aca="false"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329"/>
      <c r="D133" s="1329"/>
      <c r="E133" s="1330" t="n">
        <f aca="false"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330"/>
      <c r="G133" s="1330"/>
      <c r="H133" s="1330"/>
      <c r="I133" s="1331" t="n">
        <f aca="false"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331"/>
      <c r="K133" s="1331"/>
      <c r="L133" s="1331"/>
      <c r="M133" s="1331"/>
      <c r="N133" s="1332" t="n">
        <f aca="false"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332"/>
      <c r="P133" s="1332"/>
      <c r="Q133" s="1332"/>
      <c r="R133" s="1332" t="n">
        <f aca="false"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332"/>
      <c r="T133" s="1332"/>
      <c r="U133" s="1332"/>
      <c r="V133" s="1333" t="n">
        <f aca="false"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333"/>
      <c r="X133" s="1333" t="n">
        <f aca="false">IF(N133=0,0,(R133-N133)+1)</f>
        <v>0</v>
      </c>
      <c r="Y133" s="1334" t="n">
        <f aca="false"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</v>
      </c>
      <c r="Z133" s="1334"/>
      <c r="AA133" s="1334"/>
      <c r="AB133" s="1335" t="n">
        <f aca="false"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335"/>
      <c r="AD133" s="1335"/>
      <c r="AE133" s="1335"/>
      <c r="AF133" s="1335" t="n">
        <f aca="false"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335"/>
      <c r="AH133" s="1335"/>
      <c r="AI133" s="1335"/>
      <c r="AJ133" s="1336" t="n">
        <f aca="false"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336"/>
      <c r="AL133" s="1336"/>
      <c r="AM133" s="1336"/>
      <c r="AN133" s="1336" t="n">
        <f aca="false"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336"/>
      <c r="AP133" s="1336"/>
      <c r="AQ133" s="1336"/>
      <c r="AR133" s="1322" t="n">
        <f aca="false">AN133*Y133</f>
        <v>0</v>
      </c>
    </row>
    <row r="134" customFormat="false" ht="15" hidden="false" customHeight="false" outlineLevel="0" collapsed="false">
      <c r="A134" s="1201"/>
      <c r="B134" s="1245" t="s">
        <v>457</v>
      </c>
      <c r="C134" s="1245"/>
      <c r="D134" s="1245"/>
      <c r="E134" s="1245"/>
      <c r="F134" s="1246" t="n">
        <f aca="false"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246"/>
      <c r="H134" s="1245" t="s">
        <v>460</v>
      </c>
      <c r="I134" s="1290" t="n">
        <f aca="false">IF(F134=0,0,AVERAGEIF(AB114:AE133,"&lt;&gt;0"))</f>
        <v>0</v>
      </c>
      <c r="J134" s="1290"/>
      <c r="K134" s="1290"/>
      <c r="L134" s="1248" t="s">
        <v>439</v>
      </c>
      <c r="M134" s="1248"/>
      <c r="N134" s="1248"/>
      <c r="O134" s="1248"/>
      <c r="P134" s="1248"/>
      <c r="Q134" s="1248"/>
      <c r="R134" s="1337" t="str">
        <f aca="false"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Não</v>
      </c>
      <c r="S134" s="1337"/>
      <c r="T134" s="1337"/>
      <c r="U134" s="1337"/>
      <c r="V134" s="1248" t="s">
        <v>440</v>
      </c>
      <c r="W134" s="1248"/>
      <c r="X134" s="1248"/>
      <c r="Y134" s="1250" t="str">
        <f aca="false"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Reais</v>
      </c>
      <c r="Z134" s="1250"/>
      <c r="AA134" s="1250"/>
      <c r="AB134" s="1251" t="s">
        <v>199</v>
      </c>
      <c r="AC134" s="1251"/>
      <c r="AD134" s="1251"/>
      <c r="AE134" s="1251"/>
      <c r="AF134" s="1252" t="n">
        <f aca="false">SUM(AF114:AI133)</f>
        <v>0</v>
      </c>
      <c r="AG134" s="1252"/>
      <c r="AH134" s="1252"/>
      <c r="AI134" s="1252"/>
      <c r="AJ134" s="1253" t="s">
        <v>77</v>
      </c>
      <c r="AK134" s="1253"/>
      <c r="AL134" s="1253"/>
      <c r="AM134" s="1253"/>
      <c r="AN134" s="1254" t="n">
        <f aca="false">SUM(AN114:AQ133)</f>
        <v>0</v>
      </c>
      <c r="AO134" s="1254"/>
      <c r="AP134" s="1254"/>
      <c r="AQ134" s="1254"/>
      <c r="AR134" s="1255" t="n">
        <f aca="false">SUM(AR114:AR133)</f>
        <v>0</v>
      </c>
    </row>
    <row r="135" customFormat="false" ht="15" hidden="false" customHeight="false" outlineLevel="0" collapsed="false">
      <c r="A135" s="1201"/>
      <c r="B135" s="1256"/>
      <c r="C135" s="1256"/>
      <c r="D135" s="1256"/>
      <c r="E135" s="1256"/>
      <c r="F135" s="1256"/>
      <c r="G135" s="1256"/>
      <c r="H135" s="1256"/>
      <c r="I135" s="1256"/>
      <c r="J135" s="1256"/>
      <c r="K135" s="1256"/>
      <c r="L135" s="1256"/>
      <c r="M135" s="1256"/>
      <c r="N135" s="1256"/>
      <c r="O135" s="1256"/>
      <c r="P135" s="1256"/>
      <c r="Q135" s="1256"/>
      <c r="R135" s="1257"/>
      <c r="S135" s="1257"/>
      <c r="T135" s="1257"/>
      <c r="U135" s="1257"/>
      <c r="V135" s="1257"/>
      <c r="W135" s="1257"/>
      <c r="X135" s="1257"/>
      <c r="Y135" s="1257"/>
      <c r="Z135" s="1256"/>
      <c r="AA135" s="1256"/>
      <c r="AB135" s="1256"/>
      <c r="AC135" s="1256"/>
      <c r="AD135" s="1256"/>
      <c r="AE135" s="1256"/>
      <c r="AF135" s="1256"/>
      <c r="AG135" s="1256"/>
      <c r="AH135" s="1256"/>
      <c r="AI135" s="1256"/>
      <c r="AJ135" s="1256"/>
      <c r="AK135" s="1256"/>
      <c r="AL135" s="1256"/>
      <c r="AM135" s="1256"/>
      <c r="AN135" s="1256"/>
      <c r="AO135" s="1256"/>
      <c r="AP135" s="1256"/>
      <c r="AQ135" s="1258"/>
      <c r="AR135" s="739"/>
    </row>
    <row r="136" customFormat="false" ht="24" hidden="false" customHeight="true" outlineLevel="0" collapsed="false">
      <c r="A136" s="1201"/>
      <c r="B136" s="1292" t="s">
        <v>442</v>
      </c>
      <c r="C136" s="1292"/>
      <c r="D136" s="1292"/>
      <c r="E136" s="1292"/>
      <c r="F136" s="1323" t="b">
        <f aca="false">IF(AT112='Transporte Terrestre'!B10,'Transporte Terrestre'!C31)</f>
        <v>0</v>
      </c>
      <c r="G136" s="1323"/>
      <c r="H136" s="1323"/>
      <c r="I136" s="1323"/>
      <c r="J136" s="1323"/>
      <c r="K136" s="1323"/>
      <c r="L136" s="1323"/>
      <c r="M136" s="1323"/>
      <c r="N136" s="1323"/>
      <c r="O136" s="1323"/>
      <c r="P136" s="1323"/>
      <c r="Q136" s="1323"/>
      <c r="R136" s="1323"/>
      <c r="S136" s="1323"/>
      <c r="T136" s="1323"/>
      <c r="U136" s="1323"/>
      <c r="V136" s="1323"/>
      <c r="W136" s="1323"/>
      <c r="X136" s="1323"/>
      <c r="Y136" s="1323"/>
      <c r="Z136" s="1323"/>
      <c r="AA136" s="1323"/>
      <c r="AB136" s="1323"/>
      <c r="AC136" s="1323"/>
      <c r="AD136" s="1323"/>
      <c r="AE136" s="1323"/>
      <c r="AF136" s="1323"/>
      <c r="AG136" s="1323"/>
      <c r="AH136" s="1323"/>
      <c r="AI136" s="1323"/>
      <c r="AJ136" s="1323"/>
      <c r="AK136" s="1323"/>
      <c r="AL136" s="1323"/>
      <c r="AM136" s="1323"/>
      <c r="AN136" s="1323"/>
      <c r="AO136" s="1323"/>
      <c r="AP136" s="1323"/>
      <c r="AQ136" s="1294" t="n">
        <f aca="false">'Proposta Terrestre'!C36</f>
        <v>0.07</v>
      </c>
      <c r="AR136" s="1295" t="s">
        <v>304</v>
      </c>
      <c r="AT136" s="1289"/>
    </row>
    <row r="137" customFormat="false" ht="24" hidden="false" customHeight="true" outlineLevel="0" collapsed="false">
      <c r="A137" s="966"/>
      <c r="B137" s="1263" t="s">
        <v>443</v>
      </c>
      <c r="C137" s="1263"/>
      <c r="D137" s="1263"/>
      <c r="E137" s="1263"/>
      <c r="F137" s="1263"/>
      <c r="G137" s="1263"/>
      <c r="H137" s="1263"/>
      <c r="I137" s="1263" t="s">
        <v>444</v>
      </c>
      <c r="J137" s="1263"/>
      <c r="K137" s="1263"/>
      <c r="L137" s="1263"/>
      <c r="M137" s="1263"/>
      <c r="N137" s="1263"/>
      <c r="O137" s="1263"/>
      <c r="P137" s="1263"/>
      <c r="Q137" s="1263"/>
      <c r="R137" s="1263"/>
      <c r="S137" s="1263"/>
      <c r="T137" s="1263" t="s">
        <v>445</v>
      </c>
      <c r="U137" s="1263"/>
      <c r="V137" s="1263"/>
      <c r="W137" s="1263"/>
      <c r="X137" s="1263"/>
      <c r="Y137" s="1263" t="s">
        <v>446</v>
      </c>
      <c r="Z137" s="1263"/>
      <c r="AA137" s="1263"/>
      <c r="AB137" s="1263"/>
      <c r="AC137" s="1263"/>
      <c r="AD137" s="1263"/>
      <c r="AE137" s="1263"/>
      <c r="AF137" s="1263"/>
      <c r="AG137" s="1263"/>
      <c r="AH137" s="1263" t="s">
        <v>447</v>
      </c>
      <c r="AI137" s="1263"/>
      <c r="AJ137" s="1263"/>
      <c r="AK137" s="1263"/>
      <c r="AL137" s="1263"/>
      <c r="AM137" s="1263"/>
      <c r="AN137" s="1263"/>
      <c r="AO137" s="1263" t="s">
        <v>448</v>
      </c>
      <c r="AP137" s="1263"/>
      <c r="AQ137" s="1263"/>
      <c r="AR137" s="1263"/>
      <c r="AT137" s="1289"/>
    </row>
    <row r="138" customFormat="false" ht="44.25" hidden="false" customHeight="true" outlineLevel="0" collapsed="false">
      <c r="A138" s="966"/>
      <c r="B138" s="1265" t="s">
        <v>449</v>
      </c>
      <c r="C138" s="1265"/>
      <c r="D138" s="1265"/>
      <c r="E138" s="1265" t="s">
        <v>450</v>
      </c>
      <c r="F138" s="1265"/>
      <c r="G138" s="1265"/>
      <c r="H138" s="1265" t="s">
        <v>74</v>
      </c>
      <c r="I138" s="1265" t="s">
        <v>449</v>
      </c>
      <c r="J138" s="1265"/>
      <c r="K138" s="1265"/>
      <c r="L138" s="1266" t="s">
        <v>450</v>
      </c>
      <c r="M138" s="1266"/>
      <c r="N138" s="1266"/>
      <c r="O138" s="1266"/>
      <c r="P138" s="1266"/>
      <c r="Q138" s="1266" t="s">
        <v>74</v>
      </c>
      <c r="R138" s="1266"/>
      <c r="S138" s="1266"/>
      <c r="T138" s="1266" t="s">
        <v>451</v>
      </c>
      <c r="U138" s="1266"/>
      <c r="V138" s="1266"/>
      <c r="W138" s="1267" t="n">
        <v>0.1</v>
      </c>
      <c r="X138" s="1267"/>
      <c r="Y138" s="1268" t="s">
        <v>452</v>
      </c>
      <c r="Z138" s="1268"/>
      <c r="AA138" s="1268"/>
      <c r="AB138" s="1268"/>
      <c r="AC138" s="1268"/>
      <c r="AD138" s="1268"/>
      <c r="AE138" s="1268"/>
      <c r="AF138" s="1268"/>
      <c r="AG138" s="1268"/>
      <c r="AH138" s="1268" t="s">
        <v>452</v>
      </c>
      <c r="AI138" s="1268"/>
      <c r="AJ138" s="1268"/>
      <c r="AK138" s="1268"/>
      <c r="AL138" s="1268"/>
      <c r="AM138" s="1268"/>
      <c r="AN138" s="1268"/>
      <c r="AO138" s="1268" t="s">
        <v>453</v>
      </c>
      <c r="AP138" s="1268"/>
      <c r="AQ138" s="1268"/>
      <c r="AR138" s="1268"/>
      <c r="AT138" s="1289"/>
    </row>
    <row r="139" customFormat="false" ht="32.25" hidden="false" customHeight="true" outlineLevel="0" collapsed="false">
      <c r="A139" s="1201"/>
      <c r="B139" s="1297" t="e">
        <f aca="false"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#REF!</v>
      </c>
      <c r="C139" s="1297"/>
      <c r="D139" s="1297"/>
      <c r="E139" s="1297" t="e">
        <f aca="false"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#REF!</v>
      </c>
      <c r="F139" s="1297"/>
      <c r="G139" s="1297"/>
      <c r="H139" s="1297" t="e">
        <f aca="false"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#REF!</v>
      </c>
      <c r="I139" s="1298" t="n">
        <f aca="false"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298"/>
      <c r="K139" s="1298"/>
      <c r="L139" s="1298" t="n">
        <f aca="false"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298"/>
      <c r="N139" s="1298"/>
      <c r="O139" s="1298"/>
      <c r="P139" s="1298"/>
      <c r="Q139" s="1299" t="n">
        <f aca="false"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299"/>
      <c r="S139" s="1299"/>
      <c r="T139" s="1300" t="e">
        <f aca="false">(AF134+B139+E139+H139+AT139)*W138</f>
        <v>#REF!</v>
      </c>
      <c r="U139" s="1300"/>
      <c r="V139" s="1300"/>
      <c r="W139" s="1300"/>
      <c r="X139" s="1300"/>
      <c r="Y139" s="1301" t="e">
        <f aca="false">(AF134+B139+E139+H139+T139)+(AF134+B139+E139+H139)*AQ136</f>
        <v>#REF!</v>
      </c>
      <c r="Z139" s="1301"/>
      <c r="AA139" s="1301"/>
      <c r="AB139" s="1301"/>
      <c r="AC139" s="1301"/>
      <c r="AD139" s="1301"/>
      <c r="AE139" s="1301"/>
      <c r="AF139" s="1301"/>
      <c r="AG139" s="1301"/>
      <c r="AH139" s="1302" t="n">
        <f aca="false">AN134+I139+L139+Q139+AT140</f>
        <v>0</v>
      </c>
      <c r="AI139" s="1302"/>
      <c r="AJ139" s="1302"/>
      <c r="AK139" s="1302"/>
      <c r="AL139" s="1302"/>
      <c r="AM139" s="1302"/>
      <c r="AN139" s="1302"/>
      <c r="AO139" s="1298" t="e">
        <f aca="false">(Y139-AH139)+AR134</f>
        <v>#REF!</v>
      </c>
      <c r="AP139" s="1298"/>
      <c r="AQ139" s="1298"/>
      <c r="AR139" s="1298"/>
      <c r="AT139" s="1317" t="e">
        <f aca="false">(AF134+B139+E139+H139)*AQ136</f>
        <v>#REF!</v>
      </c>
      <c r="AU139" s="1338"/>
      <c r="AV139" s="1338"/>
      <c r="AW139" s="1338"/>
      <c r="AX139" s="1338"/>
      <c r="AY139" s="1338"/>
      <c r="AZ139" s="1338"/>
      <c r="BA139" s="1338"/>
      <c r="BB139" s="1338"/>
      <c r="BC139" s="1338"/>
      <c r="BD139" s="1338"/>
      <c r="BE139" s="1338"/>
    </row>
    <row r="140" customFormat="false" ht="15" hidden="false" customHeight="false" outlineLevel="0" collapsed="false">
      <c r="A140" s="1201"/>
      <c r="B140" s="1339"/>
      <c r="C140" s="1339"/>
      <c r="D140" s="1339"/>
      <c r="E140" s="1339"/>
      <c r="F140" s="1339"/>
      <c r="G140" s="1339"/>
      <c r="H140" s="1339"/>
      <c r="I140" s="1339"/>
      <c r="J140" s="1339"/>
      <c r="K140" s="1339"/>
      <c r="L140" s="1339"/>
      <c r="M140" s="1339"/>
      <c r="N140" s="1339"/>
      <c r="O140" s="1339"/>
      <c r="P140" s="1339"/>
      <c r="Q140" s="1339"/>
      <c r="R140" s="1339"/>
      <c r="S140" s="1339"/>
      <c r="T140" s="1340"/>
      <c r="U140" s="1340"/>
      <c r="V140" s="1340"/>
      <c r="W140" s="1340"/>
      <c r="X140" s="1340"/>
      <c r="Y140" s="1341"/>
      <c r="Z140" s="1342"/>
      <c r="AA140" s="1342"/>
      <c r="AB140" s="1342"/>
      <c r="AC140" s="1342"/>
      <c r="AD140" s="1342"/>
      <c r="AE140" s="1342"/>
      <c r="AF140" s="1342"/>
      <c r="AG140" s="1342"/>
      <c r="AH140" s="1341"/>
      <c r="AI140" s="1342"/>
      <c r="AJ140" s="1342"/>
      <c r="AK140" s="1342"/>
      <c r="AL140" s="1342"/>
      <c r="AM140" s="1342"/>
      <c r="AN140" s="1342"/>
      <c r="AO140" s="1339"/>
      <c r="AP140" s="1340"/>
      <c r="AQ140" s="1340"/>
      <c r="AR140" s="1340"/>
      <c r="AT140" s="1317" t="n">
        <f aca="false" t="array" ref="AT140:BD140">(AN134+I139:S139)*AQ136</f>
        <v>0</v>
      </c>
      <c r="AU140" s="1338" t="n">
        <v>0</v>
      </c>
      <c r="AV140" s="1338" t="n">
        <v>0</v>
      </c>
      <c r="AW140" s="1338" t="n">
        <v>0</v>
      </c>
      <c r="AX140" s="1338" t="n">
        <v>0</v>
      </c>
      <c r="AY140" s="1338" t="n">
        <v>0</v>
      </c>
      <c r="AZ140" s="1338" t="n">
        <v>0</v>
      </c>
      <c r="BA140" s="1338" t="n">
        <v>0</v>
      </c>
      <c r="BB140" s="1338" t="n">
        <v>0</v>
      </c>
      <c r="BC140" s="1338" t="n">
        <v>0</v>
      </c>
      <c r="BD140" s="1338" t="n">
        <v>0</v>
      </c>
      <c r="BE140" s="1338"/>
    </row>
    <row r="141" customFormat="false" ht="15" hidden="false" customHeight="false" outlineLevel="0" collapsed="false">
      <c r="AT141" s="1343"/>
      <c r="AU141" s="1343"/>
      <c r="AV141" s="1343"/>
      <c r="AW141" s="1343"/>
      <c r="AX141" s="1343"/>
      <c r="AY141" s="1343"/>
      <c r="AZ141" s="1343"/>
      <c r="BA141" s="1343"/>
      <c r="BB141" s="1343"/>
      <c r="BC141" s="1343"/>
      <c r="BD141" s="1343"/>
      <c r="BE141" s="1343"/>
    </row>
    <row r="142" customFormat="false" ht="15" hidden="false" customHeight="false" outlineLevel="0" collapsed="false">
      <c r="A142" s="1201"/>
      <c r="B142" s="1344" t="s">
        <v>465</v>
      </c>
      <c r="C142" s="1344"/>
      <c r="D142" s="1344"/>
      <c r="E142" s="1344"/>
      <c r="F142" s="1344"/>
      <c r="G142" s="1344"/>
      <c r="H142" s="1344"/>
      <c r="I142" s="1344"/>
      <c r="J142" s="1345" t="s">
        <v>339</v>
      </c>
      <c r="K142" s="1345"/>
      <c r="L142" s="1345"/>
      <c r="M142" s="1345"/>
      <c r="N142" s="1345"/>
      <c r="O142" s="1345"/>
      <c r="P142" s="1345"/>
      <c r="Q142" s="1345"/>
      <c r="R142" s="1345"/>
      <c r="S142" s="1345"/>
      <c r="T142" s="1345"/>
      <c r="U142" s="1345" t="s">
        <v>338</v>
      </c>
      <c r="V142" s="1345"/>
      <c r="W142" s="1345"/>
      <c r="X142" s="1345"/>
      <c r="Y142" s="1345" t="s">
        <v>277</v>
      </c>
      <c r="Z142" s="1345"/>
      <c r="AA142" s="1345"/>
      <c r="AB142" s="1345"/>
      <c r="AC142" s="1345" t="s">
        <v>466</v>
      </c>
      <c r="AD142" s="1345"/>
      <c r="AE142" s="1345"/>
      <c r="AF142" s="1345"/>
      <c r="AG142" s="1346" t="s">
        <v>467</v>
      </c>
      <c r="AH142" s="1346"/>
      <c r="AI142" s="1346"/>
      <c r="AJ142" s="1346"/>
      <c r="AK142" s="1346" t="s">
        <v>277</v>
      </c>
      <c r="AL142" s="1346"/>
      <c r="AM142" s="1346"/>
      <c r="AN142" s="1346"/>
      <c r="AO142" s="1346" t="s">
        <v>466</v>
      </c>
      <c r="AP142" s="1346"/>
      <c r="AQ142" s="1346"/>
      <c r="AT142" s="1338"/>
      <c r="AU142" s="1338"/>
      <c r="AV142" s="1338"/>
      <c r="AW142" s="1338"/>
      <c r="AX142" s="1338"/>
      <c r="AY142" s="1338"/>
      <c r="AZ142" s="1338"/>
      <c r="BA142" s="1338"/>
      <c r="BB142" s="1338"/>
      <c r="BC142" s="1338"/>
      <c r="BD142" s="1338"/>
      <c r="BE142" s="1338"/>
    </row>
    <row r="143" customFormat="false" ht="15" hidden="false" customHeight="false" outlineLevel="0" collapsed="false">
      <c r="A143" s="1201"/>
      <c r="B143" s="1347" t="s">
        <v>468</v>
      </c>
      <c r="C143" s="1347"/>
      <c r="D143" s="1347"/>
      <c r="E143" s="1347"/>
      <c r="F143" s="1347"/>
      <c r="G143" s="1347"/>
      <c r="H143" s="1347"/>
      <c r="I143" s="1347"/>
      <c r="J143" s="1348"/>
      <c r="K143" s="1348"/>
      <c r="L143" s="1348"/>
      <c r="M143" s="1348"/>
      <c r="N143" s="1348"/>
      <c r="O143" s="1348"/>
      <c r="P143" s="1348"/>
      <c r="Q143" s="1348"/>
      <c r="R143" s="1348"/>
      <c r="S143" s="1348"/>
      <c r="T143" s="1348"/>
      <c r="U143" s="1349" t="n">
        <f aca="false">IF(AF25=0,"",AF25)</f>
        <v>87459</v>
      </c>
      <c r="V143" s="1349"/>
      <c r="W143" s="1349"/>
      <c r="X143" s="1349"/>
      <c r="Y143" s="1350" t="n">
        <f aca="false">IF(E30+T30=0,"",E30+T30)</f>
        <v>14430.735</v>
      </c>
      <c r="Z143" s="1350"/>
      <c r="AA143" s="1350"/>
      <c r="AB143" s="1350"/>
      <c r="AC143" s="1351" t="n">
        <f aca="false">IF(AF25=0,"",(B30+H30)+(AF25+B30+E30+H30)*AQ27)</f>
        <v>15786.3495</v>
      </c>
      <c r="AD143" s="1351"/>
      <c r="AE143" s="1351"/>
      <c r="AF143" s="1351"/>
      <c r="AG143" s="1352" t="n">
        <f aca="false">IF(AN25=0,"",AN25)</f>
        <v>69876</v>
      </c>
      <c r="AH143" s="1352"/>
      <c r="AI143" s="1352"/>
      <c r="AJ143" s="1352"/>
      <c r="AK143" s="1353" t="n">
        <f aca="false">IF(L30=0,"",L30)</f>
        <v>3493.8</v>
      </c>
      <c r="AL143" s="1353"/>
      <c r="AM143" s="1353"/>
      <c r="AN143" s="1353"/>
      <c r="AO143" s="1352" t="n">
        <f aca="false">IF(AF25=0,"",((AN25+I30+L30+Q30)*AQ27+(I30+Q30)))</f>
        <v>12612.618</v>
      </c>
      <c r="AP143" s="1352"/>
      <c r="AQ143" s="1352"/>
    </row>
    <row r="144" customFormat="false" ht="15" hidden="false" customHeight="false" outlineLevel="0" collapsed="false">
      <c r="A144" s="1201"/>
      <c r="B144" s="1354" t="s">
        <v>469</v>
      </c>
      <c r="C144" s="1354"/>
      <c r="D144" s="1354"/>
      <c r="E144" s="1354"/>
      <c r="F144" s="1354"/>
      <c r="G144" s="1354"/>
      <c r="H144" s="1354"/>
      <c r="I144" s="1354"/>
      <c r="J144" s="1348"/>
      <c r="K144" s="1348"/>
      <c r="L144" s="1348"/>
      <c r="M144" s="1348"/>
      <c r="N144" s="1348"/>
      <c r="O144" s="1348"/>
      <c r="P144" s="1348"/>
      <c r="Q144" s="1348"/>
      <c r="R144" s="1348"/>
      <c r="S144" s="1348"/>
      <c r="T144" s="1348"/>
      <c r="U144" s="1349" t="n">
        <f aca="false">IF(AF52=0,"",AF52)</f>
        <v>42250</v>
      </c>
      <c r="V144" s="1349"/>
      <c r="W144" s="1349"/>
      <c r="X144" s="1349"/>
      <c r="Y144" s="1355" t="n">
        <f aca="false">IF(E57+T57=0,"",E57+T57)</f>
        <v>9649.9</v>
      </c>
      <c r="Z144" s="1355"/>
      <c r="AA144" s="1355"/>
      <c r="AB144" s="1355"/>
      <c r="AC144" s="1350" t="n">
        <f aca="false">IF(AF52=0,"",B57+H57+AT56)</f>
        <v>7774</v>
      </c>
      <c r="AD144" s="1350"/>
      <c r="AE144" s="1350"/>
      <c r="AF144" s="1350"/>
      <c r="AG144" s="1356" t="n">
        <f aca="false">IF(AN52=0,"",AN52)</f>
        <v>33750</v>
      </c>
      <c r="AH144" s="1356"/>
      <c r="AI144" s="1356"/>
      <c r="AJ144" s="1356"/>
      <c r="AK144" s="1353" t="n">
        <f aca="false">IF(L57=0,"",L57)</f>
        <v>3375</v>
      </c>
      <c r="AL144" s="1353"/>
      <c r="AM144" s="1353"/>
      <c r="AN144" s="1353"/>
      <c r="AO144" s="1352" t="n">
        <f aca="false">IF(AF52=0,"",((I57+Q57)+(AN52+I57+L57+Q57)*AQ54))</f>
        <v>6210</v>
      </c>
      <c r="AP144" s="1352"/>
      <c r="AQ144" s="1352"/>
    </row>
    <row r="145" customFormat="false" ht="15" hidden="false" customHeight="false" outlineLevel="0" collapsed="false">
      <c r="A145" s="1201"/>
      <c r="B145" s="1354" t="s">
        <v>470</v>
      </c>
      <c r="C145" s="1354"/>
      <c r="D145" s="1354"/>
      <c r="E145" s="1354"/>
      <c r="F145" s="1354"/>
      <c r="G145" s="1354"/>
      <c r="H145" s="1354"/>
      <c r="I145" s="1354"/>
      <c r="J145" s="1348"/>
      <c r="K145" s="1348"/>
      <c r="L145" s="1348"/>
      <c r="M145" s="1348"/>
      <c r="N145" s="1348"/>
      <c r="O145" s="1348"/>
      <c r="P145" s="1348"/>
      <c r="Q145" s="1348"/>
      <c r="R145" s="1348"/>
      <c r="S145" s="1348"/>
      <c r="T145" s="1348"/>
      <c r="U145" s="1349" t="n">
        <f aca="false">IF(AF78=0,"",AF78)</f>
        <v>68640</v>
      </c>
      <c r="V145" s="1349"/>
      <c r="W145" s="1349"/>
      <c r="X145" s="1349"/>
      <c r="Y145" s="1355" t="n">
        <f aca="false">IF(E83+T83=0,"",E83+T83)</f>
        <v>16411.824</v>
      </c>
      <c r="Z145" s="1355"/>
      <c r="AA145" s="1355"/>
      <c r="AB145" s="1355"/>
      <c r="AC145" s="1350" t="n">
        <f aca="false">IF(AF78=0,"",((B83+H83)+(AF78+B83+E83+H83)*AQ80))</f>
        <v>19974.24</v>
      </c>
      <c r="AD145" s="1350"/>
      <c r="AE145" s="1350"/>
      <c r="AF145" s="1350"/>
      <c r="AG145" s="1356" t="n">
        <f aca="false">IF(AN78=0,"",AN78)</f>
        <v>54864</v>
      </c>
      <c r="AH145" s="1356"/>
      <c r="AI145" s="1356"/>
      <c r="AJ145" s="1356"/>
      <c r="AK145" s="1353" t="n">
        <f aca="false">IF(L83=0,"",L83)</f>
        <v>5486.4</v>
      </c>
      <c r="AL145" s="1353"/>
      <c r="AM145" s="1353"/>
      <c r="AN145" s="1353"/>
      <c r="AO145" s="1352" t="n">
        <f aca="false">IF(AF78=0,"",((I83+Q83)+(AN78+I83+L83+Q83)*AQ80))</f>
        <v>15965.424</v>
      </c>
      <c r="AP145" s="1352"/>
      <c r="AQ145" s="1352"/>
    </row>
    <row r="146" customFormat="false" ht="15" hidden="false" customHeight="false" outlineLevel="0" collapsed="false">
      <c r="A146" s="1201"/>
      <c r="B146" s="1354" t="s">
        <v>71</v>
      </c>
      <c r="C146" s="1354"/>
      <c r="D146" s="1354"/>
      <c r="E146" s="1354"/>
      <c r="F146" s="1354"/>
      <c r="G146" s="1354"/>
      <c r="H146" s="1354"/>
      <c r="I146" s="1354"/>
      <c r="J146" s="1348"/>
      <c r="K146" s="1348"/>
      <c r="L146" s="1348"/>
      <c r="M146" s="1348"/>
      <c r="N146" s="1348"/>
      <c r="O146" s="1348"/>
      <c r="P146" s="1348"/>
      <c r="Q146" s="1348"/>
      <c r="R146" s="1348"/>
      <c r="S146" s="1348"/>
      <c r="T146" s="1348"/>
      <c r="U146" s="1349" t="n">
        <f aca="false">IF(AF103=0,"",AF103)</f>
        <v>1260</v>
      </c>
      <c r="V146" s="1349"/>
      <c r="W146" s="1349"/>
      <c r="X146" s="1349"/>
      <c r="Y146" s="1355" t="n">
        <f aca="false">IF(E108+T108=0,"",E108+T108)</f>
        <v>301.266</v>
      </c>
      <c r="Z146" s="1355"/>
      <c r="AA146" s="1355"/>
      <c r="AB146" s="1355"/>
      <c r="AC146" s="1350" t="n">
        <f aca="false">IF(AF103=0,"",B108+H108+AT107)</f>
        <v>366.66</v>
      </c>
      <c r="AD146" s="1350"/>
      <c r="AE146" s="1350"/>
      <c r="AF146" s="1350"/>
      <c r="AG146" s="1356" t="n">
        <f aca="false">IF(AN103=0,"",AN103)</f>
        <v>945</v>
      </c>
      <c r="AH146" s="1356"/>
      <c r="AI146" s="1356"/>
      <c r="AJ146" s="1356"/>
      <c r="AK146" s="1353" t="n">
        <f aca="false">IF(L108=0,"",L108)</f>
        <v>94.5</v>
      </c>
      <c r="AL146" s="1353"/>
      <c r="AM146" s="1353"/>
      <c r="AN146" s="1353"/>
      <c r="AO146" s="1352" t="n">
        <f aca="false">IF(AF103=0,"",((I108+Q108)+(AN103+I108+L108+Q108)*AQ105))</f>
        <v>274.995</v>
      </c>
      <c r="AP146" s="1352"/>
      <c r="AQ146" s="1352"/>
    </row>
    <row r="147" customFormat="false" ht="15" hidden="false" customHeight="false" outlineLevel="0" collapsed="false">
      <c r="A147" s="1201"/>
      <c r="B147" s="1354" t="s">
        <v>420</v>
      </c>
      <c r="C147" s="1354"/>
      <c r="D147" s="1354"/>
      <c r="E147" s="1354"/>
      <c r="F147" s="1354"/>
      <c r="G147" s="1354"/>
      <c r="H147" s="1354"/>
      <c r="I147" s="1354"/>
      <c r="J147" s="1348"/>
      <c r="K147" s="1348"/>
      <c r="L147" s="1348"/>
      <c r="M147" s="1348"/>
      <c r="N147" s="1348"/>
      <c r="O147" s="1348"/>
      <c r="P147" s="1348"/>
      <c r="Q147" s="1348"/>
      <c r="R147" s="1348"/>
      <c r="S147" s="1348"/>
      <c r="T147" s="1348"/>
      <c r="U147" s="1357" t="str">
        <f aca="false">IF(AF134=0,"",AF134)</f>
        <v/>
      </c>
      <c r="V147" s="1357"/>
      <c r="W147" s="1357"/>
      <c r="X147" s="1357"/>
      <c r="Y147" s="1358" t="e">
        <f aca="false">IF(E139+T139=0,"",E139+T139)</f>
        <v>#REF!</v>
      </c>
      <c r="Z147" s="1358"/>
      <c r="AA147" s="1358"/>
      <c r="AB147" s="1358"/>
      <c r="AC147" s="1359" t="str">
        <f aca="false">IF(AF134=0,"",((B139+H139)+(AF134+B139+E139+H139)*AQ136))</f>
        <v/>
      </c>
      <c r="AD147" s="1359"/>
      <c r="AE147" s="1359"/>
      <c r="AF147" s="1359"/>
      <c r="AG147" s="1352" t="str">
        <f aca="false">IF(AN134=0,"",AN134)</f>
        <v/>
      </c>
      <c r="AH147" s="1352"/>
      <c r="AI147" s="1352"/>
      <c r="AJ147" s="1352"/>
      <c r="AK147" s="1353" t="str">
        <f aca="false">IF(L139=0,"",L139)</f>
        <v/>
      </c>
      <c r="AL147" s="1353"/>
      <c r="AM147" s="1353"/>
      <c r="AN147" s="1353"/>
      <c r="AO147" s="1352" t="str">
        <f aca="false">IF(AF134=0,"",I139+Q139+AT140)</f>
        <v/>
      </c>
      <c r="AP147" s="1352"/>
      <c r="AQ147" s="1352"/>
    </row>
    <row r="148" customFormat="false" ht="15" hidden="false" customHeight="false" outlineLevel="0" collapsed="false">
      <c r="A148" s="1201"/>
      <c r="U148" s="1360" t="n">
        <f aca="false">SUM(U143:X147)</f>
        <v>199609</v>
      </c>
      <c r="V148" s="1360"/>
      <c r="W148" s="1360"/>
      <c r="X148" s="1360"/>
      <c r="Y148" s="1361" t="e">
        <f aca="false">SUM(Y143:AB147)</f>
        <v>#REF!</v>
      </c>
      <c r="Z148" s="1361"/>
      <c r="AA148" s="1361"/>
      <c r="AB148" s="1361"/>
      <c r="AC148" s="1361" t="n">
        <f aca="false">SUM(AC143:AF147)</f>
        <v>43901.2495</v>
      </c>
      <c r="AD148" s="1361"/>
      <c r="AE148" s="1361"/>
      <c r="AF148" s="1361"/>
      <c r="AG148" s="1362" t="n">
        <f aca="false">SUM(AG143:AJ147)</f>
        <v>159435</v>
      </c>
      <c r="AH148" s="1362"/>
      <c r="AI148" s="1362"/>
      <c r="AJ148" s="1362"/>
      <c r="AK148" s="1362" t="n">
        <f aca="false">SUM(AK143:AN147)</f>
        <v>12449.7</v>
      </c>
      <c r="AL148" s="1362"/>
      <c r="AM148" s="1362"/>
      <c r="AN148" s="1362"/>
      <c r="AO148" s="1362" t="n">
        <f aca="false">SUM(AO143:AQ147)</f>
        <v>35063.037</v>
      </c>
      <c r="AP148" s="1362"/>
      <c r="AQ148" s="1362"/>
    </row>
    <row r="149" customFormat="false" ht="15" hidden="false" customHeight="false" outlineLevel="0" collapsed="false">
      <c r="A149" s="1201"/>
      <c r="B149" s="1201"/>
      <c r="C149" s="1201"/>
      <c r="D149" s="1201"/>
      <c r="E149" s="1201"/>
      <c r="F149" s="1201"/>
      <c r="G149" s="1201"/>
      <c r="H149" s="1201"/>
      <c r="I149" s="1201"/>
      <c r="J149" s="1201"/>
      <c r="K149" s="1201"/>
      <c r="L149" s="1201"/>
      <c r="M149" s="1201"/>
      <c r="N149" s="1201"/>
      <c r="O149" s="1201"/>
      <c r="P149" s="1201"/>
      <c r="Q149" s="1201"/>
      <c r="R149" s="1201"/>
      <c r="S149" s="1201"/>
      <c r="T149" s="1201"/>
      <c r="U149" s="1201"/>
      <c r="V149" s="1201"/>
      <c r="W149" s="1201"/>
      <c r="X149" s="1218"/>
      <c r="Y149" s="1218"/>
      <c r="Z149" s="1201"/>
      <c r="AA149" s="1201"/>
      <c r="AB149" s="1201"/>
      <c r="AC149" s="1201"/>
      <c r="AD149" s="1201"/>
      <c r="AE149" s="1201"/>
      <c r="AF149" s="1201"/>
      <c r="AG149" s="1201"/>
      <c r="AH149" s="1201"/>
      <c r="AI149" s="1201"/>
      <c r="AJ149" s="1201"/>
      <c r="AK149" s="1201"/>
      <c r="AL149" s="1201"/>
      <c r="AM149" s="1201"/>
      <c r="AN149" s="1201"/>
      <c r="AO149" s="1201"/>
      <c r="AP149" s="1201"/>
      <c r="AQ149" s="1201"/>
      <c r="AR149" s="1201"/>
    </row>
    <row r="150" customFormat="false" ht="15" hidden="false" customHeight="false" outlineLevel="0" collapsed="false">
      <c r="A150" s="1201"/>
      <c r="B150" s="1201"/>
      <c r="C150" s="1201"/>
      <c r="D150" s="1201"/>
      <c r="E150" s="1201"/>
      <c r="F150" s="1201"/>
      <c r="G150" s="1201"/>
      <c r="H150" s="1201"/>
      <c r="I150" s="1201"/>
      <c r="J150" s="1201"/>
      <c r="K150" s="1201"/>
      <c r="L150" s="1201"/>
      <c r="M150" s="1201"/>
      <c r="N150" s="1201"/>
      <c r="O150" s="1201"/>
      <c r="Z150" s="1363"/>
      <c r="AA150" s="1363"/>
      <c r="AB150" s="1363"/>
      <c r="AC150" s="1363"/>
      <c r="AD150" s="1363"/>
      <c r="AE150" s="1201"/>
      <c r="AF150" s="1201"/>
      <c r="AG150" s="1201"/>
      <c r="AH150" s="1201"/>
      <c r="AI150" s="1201"/>
      <c r="AJ150" s="1201"/>
      <c r="AK150" s="1201"/>
      <c r="AL150" s="1201"/>
      <c r="AM150" s="1201"/>
      <c r="AN150" s="1201"/>
      <c r="AO150" s="1201"/>
      <c r="AP150" s="1201"/>
      <c r="AQ150" s="1201"/>
      <c r="AR150" s="1201"/>
    </row>
    <row r="151" customFormat="false" ht="15" hidden="false" customHeight="false" outlineLevel="0" collapsed="false">
      <c r="A151" s="1201"/>
      <c r="B151" s="1201"/>
      <c r="C151" s="1201"/>
      <c r="D151" s="1201"/>
      <c r="E151" s="1201"/>
      <c r="F151" s="1201"/>
      <c r="G151" s="1201"/>
      <c r="H151" s="1201"/>
      <c r="I151" s="1201"/>
      <c r="J151" s="1201"/>
      <c r="K151" s="1201"/>
      <c r="L151" s="1201"/>
      <c r="M151" s="1201"/>
      <c r="N151" s="1201"/>
      <c r="O151" s="1201"/>
      <c r="U151" s="1364" t="s">
        <v>471</v>
      </c>
      <c r="V151" s="1364"/>
      <c r="W151" s="1364"/>
      <c r="X151" s="1364"/>
      <c r="Y151" s="1364"/>
      <c r="Z151" s="1365" t="e">
        <f aca="false">IF(U148+Y148+AC148=0,"",U148+Y148+AC148)</f>
        <v>#REF!</v>
      </c>
      <c r="AA151" s="1365"/>
      <c r="AB151" s="1365"/>
      <c r="AC151" s="1365"/>
      <c r="AD151" s="1365"/>
      <c r="AE151" s="1365"/>
      <c r="AF151" s="1365"/>
      <c r="AG151" s="1365"/>
      <c r="AH151" s="1201"/>
      <c r="AI151" s="1201"/>
      <c r="AJ151" s="1201"/>
      <c r="AK151" s="1201"/>
      <c r="AL151" s="1201"/>
      <c r="AM151" s="1201"/>
      <c r="AN151" s="1201"/>
      <c r="AO151" s="1201"/>
      <c r="AP151" s="1201"/>
      <c r="AQ151" s="1201"/>
      <c r="AR151" s="1201"/>
    </row>
    <row r="152" customFormat="false" ht="15" hidden="false" customHeight="false" outlineLevel="0" collapsed="false">
      <c r="A152" s="1201"/>
      <c r="B152" s="1201"/>
      <c r="C152" s="1201"/>
      <c r="D152" s="1201"/>
      <c r="E152" s="1201"/>
      <c r="F152" s="1201"/>
      <c r="G152" s="1201"/>
      <c r="H152" s="1201"/>
      <c r="I152" s="1201"/>
      <c r="J152" s="1201"/>
      <c r="K152" s="1201"/>
      <c r="L152" s="1201"/>
      <c r="M152" s="1201"/>
      <c r="N152" s="1201"/>
      <c r="O152" s="1201"/>
      <c r="P152" s="1201"/>
      <c r="Q152" s="1201"/>
      <c r="R152" s="1201"/>
      <c r="S152" s="1201"/>
      <c r="T152" s="1201"/>
      <c r="U152" s="1364" t="s">
        <v>447</v>
      </c>
      <c r="V152" s="1364"/>
      <c r="W152" s="1364"/>
      <c r="X152" s="1364"/>
      <c r="Y152" s="1364"/>
      <c r="Z152" s="1366" t="n">
        <f aca="false">IF(AG148+AK148+AO148=0,"",AG148+AK148+AO148)</f>
        <v>206947.737</v>
      </c>
      <c r="AA152" s="1366"/>
      <c r="AB152" s="1366"/>
      <c r="AC152" s="1366"/>
      <c r="AD152" s="1366"/>
      <c r="AE152" s="1366"/>
      <c r="AF152" s="1366"/>
      <c r="AG152" s="1366"/>
      <c r="AH152" s="1201"/>
      <c r="AI152" s="1201"/>
      <c r="AJ152" s="1201"/>
      <c r="AK152" s="1201"/>
      <c r="AL152" s="1201"/>
      <c r="AM152" s="1201"/>
      <c r="AN152" s="1201"/>
      <c r="AO152" s="1201"/>
      <c r="AP152" s="1201"/>
      <c r="AQ152" s="1201"/>
      <c r="AR152" s="1201"/>
    </row>
    <row r="153" customFormat="false" ht="15" hidden="false" customHeight="false" outlineLevel="0" collapsed="false">
      <c r="A153" s="1201"/>
      <c r="B153" s="1201"/>
      <c r="C153" s="1201"/>
      <c r="D153" s="1201"/>
      <c r="E153" s="1201"/>
      <c r="F153" s="1201"/>
      <c r="G153" s="1201"/>
      <c r="H153" s="1201"/>
      <c r="I153" s="1201"/>
      <c r="J153" s="1201"/>
      <c r="K153" s="1201"/>
      <c r="L153" s="1201"/>
      <c r="M153" s="1201"/>
      <c r="N153" s="1201"/>
      <c r="O153" s="1201"/>
      <c r="P153" s="1201"/>
      <c r="Q153" s="1201"/>
      <c r="R153" s="1201"/>
      <c r="S153" s="1201"/>
      <c r="T153" s="1201"/>
      <c r="U153" s="1367" t="s">
        <v>448</v>
      </c>
      <c r="V153" s="1367"/>
      <c r="W153" s="1367"/>
      <c r="X153" s="1367"/>
      <c r="Y153" s="1367"/>
      <c r="Z153" s="1368" t="e">
        <f aca="false">IF(Z151=0,"",Z151-Z152)</f>
        <v>#REF!</v>
      </c>
      <c r="AA153" s="1368"/>
      <c r="AB153" s="1368"/>
      <c r="AC153" s="1368"/>
      <c r="AD153" s="1368"/>
      <c r="AE153" s="1368"/>
      <c r="AF153" s="1368"/>
      <c r="AG153" s="1368"/>
      <c r="AH153" s="1201"/>
      <c r="AI153" s="1201"/>
      <c r="AJ153" s="1201"/>
      <c r="AK153" s="1201"/>
      <c r="AL153" s="1201"/>
      <c r="AM153" s="1201"/>
      <c r="AN153" s="1201"/>
      <c r="AO153" s="1201"/>
      <c r="AP153" s="1201"/>
      <c r="AQ153" s="1201"/>
      <c r="AR153" s="1201"/>
    </row>
    <row r="154" customFormat="false" ht="15" hidden="false" customHeight="false" outlineLevel="0" collapsed="false">
      <c r="A154" s="1201"/>
      <c r="B154" s="1201"/>
      <c r="C154" s="1201"/>
      <c r="D154" s="1201"/>
      <c r="E154" s="1201"/>
      <c r="F154" s="1201"/>
      <c r="G154" s="1201"/>
      <c r="H154" s="1201"/>
      <c r="I154" s="1201"/>
      <c r="J154" s="1201"/>
      <c r="K154" s="1201"/>
      <c r="L154" s="1201"/>
      <c r="M154" s="1201"/>
      <c r="N154" s="1201"/>
      <c r="O154" s="1201"/>
      <c r="P154" s="1201"/>
      <c r="Q154" s="1201"/>
      <c r="R154" s="1201"/>
      <c r="S154" s="1201"/>
      <c r="T154" s="1201"/>
      <c r="AE154" s="1201"/>
      <c r="AF154" s="1201"/>
      <c r="AG154" s="1201"/>
      <c r="AH154" s="1201"/>
      <c r="AI154" s="1201"/>
      <c r="AJ154" s="1201"/>
      <c r="AK154" s="1201"/>
      <c r="AL154" s="1201"/>
      <c r="AM154" s="1201"/>
      <c r="AN154" s="1201"/>
      <c r="AO154" s="1201"/>
      <c r="AP154" s="1201"/>
      <c r="AQ154" s="1201"/>
      <c r="AR154" s="1201"/>
    </row>
    <row r="155" customFormat="false" ht="15" hidden="false" customHeight="false" outlineLevel="0" collapsed="false">
      <c r="A155" s="1201"/>
      <c r="B155" s="1201"/>
      <c r="C155" s="1201"/>
      <c r="D155" s="1201"/>
      <c r="E155" s="1201"/>
      <c r="F155" s="1201"/>
      <c r="G155" s="1201"/>
      <c r="H155" s="1201"/>
      <c r="I155" s="1201"/>
      <c r="J155" s="1201"/>
      <c r="K155" s="1201"/>
      <c r="L155" s="1201"/>
      <c r="M155" s="1201"/>
      <c r="N155" s="1201"/>
      <c r="O155" s="1201"/>
      <c r="P155" s="1201"/>
      <c r="Q155" s="1201"/>
      <c r="R155" s="1201"/>
      <c r="S155" s="1201"/>
      <c r="T155" s="1201"/>
      <c r="AE155" s="1201"/>
      <c r="AF155" s="1201"/>
      <c r="AG155" s="1201"/>
      <c r="AH155" s="1201"/>
      <c r="AI155" s="1201"/>
      <c r="AJ155" s="1201"/>
      <c r="AK155" s="1201"/>
      <c r="AL155" s="1201"/>
      <c r="AM155" s="1201"/>
      <c r="AN155" s="1201"/>
      <c r="AO155" s="1201"/>
      <c r="AP155" s="1201"/>
      <c r="AQ155" s="1201"/>
      <c r="AR155" s="1201"/>
    </row>
    <row r="156" customFormat="false" ht="15" hidden="false" customHeight="false" outlineLevel="0" collapsed="false">
      <c r="A156" s="1201"/>
      <c r="B156" s="1201"/>
      <c r="C156" s="1201"/>
      <c r="D156" s="1201"/>
      <c r="E156" s="1201"/>
      <c r="F156" s="1201"/>
      <c r="G156" s="1201"/>
      <c r="H156" s="1201"/>
      <c r="I156" s="1201"/>
      <c r="J156" s="1201"/>
      <c r="K156" s="1201"/>
      <c r="L156" s="1201"/>
      <c r="M156" s="1201"/>
      <c r="N156" s="1201"/>
      <c r="O156" s="1201"/>
      <c r="P156" s="1201"/>
      <c r="Q156" s="1201"/>
      <c r="R156" s="1201"/>
      <c r="S156" s="1201"/>
      <c r="T156" s="1201"/>
      <c r="U156" s="1201"/>
      <c r="V156" s="1201"/>
      <c r="W156" s="1201"/>
      <c r="X156" s="1218"/>
      <c r="Y156" s="1218"/>
      <c r="Z156" s="1201"/>
      <c r="AA156" s="1201"/>
      <c r="AB156" s="1201"/>
      <c r="AC156" s="1201"/>
      <c r="AD156" s="1201"/>
      <c r="AE156" s="1201"/>
      <c r="AF156" s="1201"/>
      <c r="AG156" s="1201"/>
      <c r="AH156" s="1201"/>
      <c r="AI156" s="1201"/>
      <c r="AJ156" s="1201"/>
      <c r="AK156" s="1201"/>
      <c r="AL156" s="1201"/>
      <c r="AM156" s="1201"/>
      <c r="AN156" s="1201"/>
      <c r="AO156" s="1201"/>
      <c r="AP156" s="1201"/>
      <c r="AQ156" s="1201"/>
      <c r="AR156" s="1201"/>
    </row>
    <row r="157" customFormat="false" ht="15" hidden="false" customHeight="false" outlineLevel="0" collapsed="false">
      <c r="A157" s="1201"/>
      <c r="B157" s="1201"/>
      <c r="C157" s="1201"/>
      <c r="D157" s="1201"/>
      <c r="E157" s="1201"/>
      <c r="F157" s="1201"/>
      <c r="G157" s="1201"/>
      <c r="H157" s="1201"/>
      <c r="I157" s="1201"/>
      <c r="J157" s="1201"/>
      <c r="K157" s="1201"/>
      <c r="L157" s="1201"/>
      <c r="M157" s="1201"/>
      <c r="N157" s="1201"/>
      <c r="O157" s="1201"/>
      <c r="P157" s="1201"/>
      <c r="Q157" s="1201"/>
      <c r="R157" s="1201"/>
      <c r="S157" s="1201"/>
      <c r="T157" s="1201"/>
      <c r="U157" s="1201"/>
      <c r="V157" s="1201"/>
      <c r="W157" s="1201"/>
      <c r="X157" s="1218"/>
      <c r="Y157" s="1218"/>
      <c r="Z157" s="1201"/>
      <c r="AA157" s="1201"/>
      <c r="AB157" s="1201"/>
      <c r="AC157" s="1201"/>
      <c r="AD157" s="1201"/>
      <c r="AE157" s="1201"/>
      <c r="AF157" s="1201"/>
      <c r="AG157" s="1201"/>
      <c r="AH157" s="1201"/>
      <c r="AI157" s="1201"/>
      <c r="AJ157" s="1201"/>
      <c r="AK157" s="1201"/>
      <c r="AL157" s="1201"/>
      <c r="AM157" s="1201"/>
      <c r="AN157" s="1201"/>
      <c r="AO157" s="1201"/>
      <c r="AP157" s="1201"/>
      <c r="AQ157" s="1201"/>
      <c r="AR157" s="1201"/>
    </row>
    <row r="158" customFormat="false" ht="15" hidden="false" customHeight="false" outlineLevel="0" collapsed="false">
      <c r="A158" s="1201"/>
      <c r="B158" s="1201"/>
      <c r="C158" s="1201"/>
      <c r="D158" s="1201"/>
      <c r="E158" s="1201"/>
      <c r="F158" s="1201"/>
      <c r="G158" s="1201"/>
      <c r="H158" s="1201"/>
      <c r="I158" s="1201"/>
      <c r="J158" s="1201"/>
      <c r="K158" s="1201"/>
      <c r="L158" s="1201"/>
      <c r="M158" s="1201"/>
      <c r="N158" s="1201"/>
      <c r="O158" s="1201"/>
      <c r="P158" s="1201"/>
      <c r="Q158" s="1201"/>
      <c r="R158" s="1201"/>
      <c r="S158" s="1201"/>
      <c r="T158" s="1201"/>
      <c r="U158" s="1201"/>
      <c r="V158" s="1201"/>
      <c r="W158" s="1201"/>
      <c r="X158" s="1218"/>
      <c r="Y158" s="1218"/>
      <c r="Z158" s="1201"/>
      <c r="AA158" s="1201"/>
      <c r="AB158" s="1201"/>
      <c r="AC158" s="1201"/>
      <c r="AD158" s="1201"/>
      <c r="AE158" s="1201"/>
      <c r="AF158" s="1201"/>
      <c r="AG158" s="1201"/>
      <c r="AH158" s="1201"/>
      <c r="AI158" s="1201"/>
      <c r="AJ158" s="1201"/>
      <c r="AK158" s="1201"/>
      <c r="AL158" s="1201"/>
      <c r="AM158" s="1201"/>
      <c r="AN158" s="1201"/>
      <c r="AO158" s="1201"/>
      <c r="AP158" s="1201"/>
      <c r="AQ158" s="1201"/>
      <c r="AR158" s="1201"/>
    </row>
    <row r="159" customFormat="false" ht="15" hidden="false" customHeight="false" outlineLevel="0" collapsed="false">
      <c r="A159" s="1201"/>
      <c r="B159" s="1201"/>
      <c r="C159" s="1201"/>
      <c r="D159" s="1201"/>
      <c r="E159" s="1201"/>
      <c r="F159" s="1201"/>
      <c r="G159" s="1201"/>
      <c r="H159" s="1201"/>
      <c r="I159" s="1201"/>
      <c r="J159" s="1201"/>
      <c r="K159" s="1201"/>
      <c r="L159" s="1201"/>
      <c r="M159" s="1201"/>
      <c r="N159" s="1201"/>
      <c r="O159" s="1201"/>
      <c r="P159" s="1201"/>
      <c r="Q159" s="1201"/>
      <c r="R159" s="1201"/>
      <c r="S159" s="1201"/>
      <c r="T159" s="1201"/>
      <c r="U159" s="1201"/>
      <c r="V159" s="1201"/>
      <c r="W159" s="1201"/>
      <c r="X159" s="1218"/>
      <c r="Y159" s="1218"/>
      <c r="Z159" s="1201"/>
      <c r="AA159" s="1201"/>
      <c r="AB159" s="1201"/>
      <c r="AC159" s="1201"/>
      <c r="AD159" s="1201"/>
      <c r="AE159" s="1201"/>
      <c r="AF159" s="1201"/>
      <c r="AG159" s="1201"/>
      <c r="AH159" s="1201"/>
      <c r="AI159" s="1201"/>
      <c r="AJ159" s="1201"/>
      <c r="AK159" s="1201"/>
      <c r="AL159" s="1201"/>
      <c r="AM159" s="1201"/>
      <c r="AN159" s="1201"/>
      <c r="AO159" s="1201"/>
      <c r="AP159" s="1201"/>
      <c r="AQ159" s="1201"/>
      <c r="AR159" s="1201"/>
    </row>
    <row r="160" customFormat="false" ht="15" hidden="false" customHeight="false" outlineLevel="0" collapsed="false">
      <c r="A160" s="1201"/>
      <c r="B160" s="1201"/>
      <c r="C160" s="1201"/>
      <c r="D160" s="1201"/>
      <c r="E160" s="1201"/>
      <c r="F160" s="1201"/>
      <c r="G160" s="1201"/>
      <c r="H160" s="1201"/>
      <c r="I160" s="1201"/>
      <c r="J160" s="1201"/>
      <c r="K160" s="1201"/>
      <c r="L160" s="1201"/>
      <c r="M160" s="1201"/>
      <c r="N160" s="1201"/>
      <c r="O160" s="1201"/>
      <c r="P160" s="1201"/>
      <c r="Q160" s="1201"/>
      <c r="R160" s="1201"/>
      <c r="S160" s="1201"/>
      <c r="T160" s="1201"/>
      <c r="U160" s="1201"/>
      <c r="V160" s="1201"/>
      <c r="W160" s="1201"/>
      <c r="X160" s="1218"/>
      <c r="Y160" s="1218"/>
      <c r="Z160" s="1201"/>
      <c r="AA160" s="1201"/>
      <c r="AB160" s="1201"/>
      <c r="AC160" s="1201"/>
      <c r="AD160" s="1201"/>
      <c r="AE160" s="1201"/>
      <c r="AF160" s="1201"/>
      <c r="AG160" s="1201"/>
      <c r="AH160" s="1201"/>
      <c r="AI160" s="1201"/>
      <c r="AJ160" s="1201"/>
      <c r="AK160" s="1201"/>
      <c r="AL160" s="1201"/>
      <c r="AM160" s="1201"/>
      <c r="AN160" s="1201"/>
      <c r="AO160" s="1201"/>
      <c r="AP160" s="1201"/>
      <c r="AQ160" s="1201"/>
      <c r="AR160" s="1201"/>
    </row>
    <row r="161" customFormat="false" ht="15" hidden="false" customHeight="false" outlineLevel="0" collapsed="false">
      <c r="A161" s="1201"/>
      <c r="B161" s="1201"/>
      <c r="C161" s="1201"/>
      <c r="D161" s="1201"/>
      <c r="E161" s="1201"/>
      <c r="F161" s="1201"/>
      <c r="G161" s="1201"/>
      <c r="H161" s="1201"/>
      <c r="I161" s="1201"/>
      <c r="J161" s="1201"/>
      <c r="K161" s="1201"/>
      <c r="L161" s="1201"/>
      <c r="M161" s="1201"/>
      <c r="N161" s="1201"/>
      <c r="O161" s="1201"/>
      <c r="P161" s="1201"/>
      <c r="Q161" s="1201"/>
      <c r="R161" s="1201"/>
      <c r="S161" s="1201"/>
      <c r="T161" s="1201"/>
      <c r="U161" s="1201"/>
      <c r="V161" s="1201"/>
      <c r="W161" s="1201"/>
      <c r="X161" s="1218"/>
      <c r="Y161" s="1218"/>
      <c r="Z161" s="1201"/>
      <c r="AA161" s="1201"/>
      <c r="AB161" s="1201"/>
      <c r="AC161" s="1201"/>
      <c r="AD161" s="1201"/>
      <c r="AE161" s="1201"/>
      <c r="AF161" s="1201"/>
      <c r="AG161" s="1201"/>
      <c r="AH161" s="1201"/>
      <c r="AI161" s="1201"/>
      <c r="AJ161" s="1201"/>
      <c r="AK161" s="1201"/>
      <c r="AL161" s="1201"/>
      <c r="AM161" s="1201"/>
      <c r="AN161" s="1201"/>
      <c r="AO161" s="1201"/>
      <c r="AP161" s="1201"/>
      <c r="AQ161" s="1201"/>
      <c r="AR161" s="1201"/>
    </row>
    <row r="162" customFormat="false" ht="15" hidden="false" customHeight="false" outlineLevel="0" collapsed="false">
      <c r="A162" s="1201"/>
      <c r="B162" s="1201"/>
      <c r="C162" s="1201"/>
      <c r="D162" s="1201"/>
      <c r="E162" s="1201"/>
      <c r="F162" s="1201"/>
      <c r="G162" s="1201"/>
      <c r="H162" s="1201"/>
      <c r="I162" s="1201"/>
      <c r="J162" s="1201"/>
      <c r="K162" s="1201"/>
      <c r="L162" s="1201"/>
      <c r="M162" s="1201"/>
      <c r="N162" s="1201"/>
      <c r="O162" s="1201"/>
      <c r="P162" s="1201"/>
      <c r="Q162" s="1201"/>
      <c r="R162" s="1201"/>
      <c r="S162" s="1201"/>
      <c r="T162" s="1201"/>
      <c r="U162" s="1201"/>
      <c r="V162" s="1201"/>
      <c r="W162" s="1201"/>
      <c r="X162" s="1218"/>
      <c r="Y162" s="1218"/>
      <c r="Z162" s="1201"/>
      <c r="AA162" s="1201"/>
      <c r="AB162" s="1201"/>
      <c r="AC162" s="1201"/>
      <c r="AD162" s="1201"/>
      <c r="AE162" s="1201"/>
      <c r="AF162" s="1201"/>
      <c r="AG162" s="1201"/>
      <c r="AH162" s="1201"/>
      <c r="AI162" s="1201"/>
      <c r="AJ162" s="1201"/>
      <c r="AK162" s="1201"/>
      <c r="AL162" s="1201"/>
      <c r="AM162" s="1201"/>
      <c r="AN162" s="1201"/>
      <c r="AO162" s="1201"/>
      <c r="AP162" s="1201"/>
      <c r="AQ162" s="1201"/>
      <c r="AR162" s="1201"/>
    </row>
    <row r="163" customFormat="false" ht="15" hidden="false" customHeight="false" outlineLevel="0" collapsed="false">
      <c r="A163" s="1201"/>
      <c r="B163" s="1201"/>
      <c r="C163" s="1201"/>
      <c r="D163" s="1201"/>
      <c r="E163" s="1201"/>
      <c r="F163" s="1201"/>
      <c r="G163" s="1201"/>
      <c r="H163" s="1201"/>
      <c r="I163" s="1201"/>
      <c r="J163" s="1201"/>
      <c r="K163" s="1201"/>
      <c r="L163" s="1201"/>
      <c r="M163" s="1201"/>
      <c r="N163" s="1201"/>
      <c r="O163" s="1201"/>
      <c r="P163" s="1201"/>
      <c r="Q163" s="1201"/>
      <c r="R163" s="1201"/>
      <c r="S163" s="1201"/>
      <c r="T163" s="1201"/>
      <c r="U163" s="1201"/>
      <c r="V163" s="1201"/>
      <c r="W163" s="1201"/>
      <c r="X163" s="1218"/>
      <c r="Y163" s="1218"/>
      <c r="Z163" s="1201"/>
      <c r="AA163" s="1201"/>
      <c r="AB163" s="1201"/>
      <c r="AC163" s="1201"/>
      <c r="AD163" s="1201"/>
      <c r="AE163" s="1201"/>
      <c r="AF163" s="1201"/>
      <c r="AG163" s="1201"/>
      <c r="AH163" s="1201"/>
      <c r="AI163" s="1201"/>
      <c r="AJ163" s="1201"/>
      <c r="AK163" s="1201"/>
      <c r="AL163" s="1201"/>
      <c r="AM163" s="1201"/>
      <c r="AN163" s="1201"/>
      <c r="AO163" s="1201"/>
      <c r="AP163" s="1201"/>
      <c r="AQ163" s="1201"/>
      <c r="AR163" s="1201"/>
    </row>
    <row r="164" customFormat="false" ht="15" hidden="false" customHeight="false" outlineLevel="0" collapsed="false">
      <c r="A164" s="1201"/>
      <c r="B164" s="1201"/>
      <c r="C164" s="1201"/>
      <c r="D164" s="1201"/>
      <c r="E164" s="1201"/>
      <c r="F164" s="1201"/>
      <c r="G164" s="1201"/>
      <c r="H164" s="1201"/>
      <c r="I164" s="1201"/>
      <c r="J164" s="1201"/>
      <c r="K164" s="1201"/>
      <c r="L164" s="1201"/>
      <c r="M164" s="1201"/>
      <c r="N164" s="1201"/>
      <c r="O164" s="1201"/>
      <c r="P164" s="1201"/>
      <c r="Q164" s="1201"/>
      <c r="R164" s="1201"/>
      <c r="S164" s="1201"/>
      <c r="T164" s="1201"/>
      <c r="U164" s="1201"/>
      <c r="V164" s="1201"/>
      <c r="W164" s="1201"/>
      <c r="X164" s="1218"/>
      <c r="Y164" s="1218"/>
      <c r="Z164" s="1201"/>
      <c r="AA164" s="1201"/>
      <c r="AB164" s="1201"/>
      <c r="AC164" s="1201"/>
      <c r="AD164" s="1201"/>
      <c r="AE164" s="1201"/>
      <c r="AF164" s="1201"/>
      <c r="AG164" s="1201"/>
      <c r="AH164" s="1201"/>
      <c r="AI164" s="1201"/>
      <c r="AJ164" s="1201"/>
      <c r="AK164" s="1201"/>
      <c r="AL164" s="1201"/>
      <c r="AM164" s="1201"/>
      <c r="AN164" s="1201"/>
      <c r="AO164" s="1201"/>
      <c r="AP164" s="1201"/>
      <c r="AQ164" s="1201"/>
      <c r="AR164" s="1201"/>
    </row>
    <row r="165" customFormat="false" ht="15" hidden="false" customHeight="false" outlineLevel="0" collapsed="false">
      <c r="A165" s="1201"/>
      <c r="B165" s="1201"/>
      <c r="C165" s="1201"/>
      <c r="D165" s="1201"/>
      <c r="E165" s="1201"/>
      <c r="F165" s="1201"/>
      <c r="G165" s="1201"/>
      <c r="H165" s="1201"/>
      <c r="I165" s="1201"/>
      <c r="J165" s="1201"/>
      <c r="K165" s="1201"/>
      <c r="L165" s="1201"/>
      <c r="M165" s="1201"/>
      <c r="N165" s="1201"/>
      <c r="O165" s="1201"/>
      <c r="P165" s="1201"/>
      <c r="Q165" s="1201"/>
      <c r="R165" s="1201"/>
      <c r="S165" s="1201"/>
      <c r="T165" s="1201"/>
      <c r="U165" s="1201"/>
      <c r="V165" s="1201"/>
      <c r="W165" s="1201"/>
      <c r="X165" s="1218"/>
      <c r="Y165" s="1218"/>
      <c r="Z165" s="1201"/>
      <c r="AA165" s="1201"/>
      <c r="AB165" s="1201"/>
      <c r="AC165" s="1201"/>
      <c r="AD165" s="1201"/>
      <c r="AE165" s="1201"/>
      <c r="AF165" s="1201"/>
      <c r="AG165" s="1201"/>
      <c r="AH165" s="1201"/>
      <c r="AI165" s="1201"/>
      <c r="AJ165" s="1201"/>
      <c r="AK165" s="1201"/>
      <c r="AL165" s="1201"/>
      <c r="AM165" s="1201"/>
      <c r="AN165" s="1201"/>
      <c r="AO165" s="1201"/>
      <c r="AP165" s="1201"/>
      <c r="AQ165" s="1201"/>
      <c r="AR165" s="1201"/>
    </row>
    <row r="166" customFormat="false" ht="15" hidden="false" customHeight="false" outlineLevel="0" collapsed="false">
      <c r="A166" s="1201"/>
      <c r="B166" s="1201"/>
      <c r="C166" s="1201"/>
      <c r="D166" s="1201"/>
      <c r="E166" s="1201"/>
      <c r="F166" s="1201"/>
      <c r="G166" s="1201"/>
      <c r="H166" s="1201"/>
      <c r="I166" s="1201"/>
      <c r="J166" s="1201"/>
      <c r="K166" s="1201"/>
      <c r="L166" s="1201"/>
      <c r="M166" s="1201"/>
      <c r="N166" s="1201"/>
      <c r="O166" s="1201"/>
      <c r="P166" s="1201"/>
      <c r="Q166" s="1201"/>
      <c r="R166" s="1201"/>
      <c r="S166" s="1201"/>
      <c r="T166" s="1201"/>
      <c r="U166" s="1201"/>
      <c r="V166" s="1201"/>
      <c r="W166" s="1201"/>
      <c r="X166" s="1218"/>
      <c r="Y166" s="1218"/>
      <c r="Z166" s="1201"/>
      <c r="AA166" s="1201"/>
      <c r="AB166" s="1201"/>
      <c r="AC166" s="1201"/>
      <c r="AD166" s="1201"/>
      <c r="AE166" s="1201"/>
      <c r="AF166" s="1201"/>
      <c r="AG166" s="1201"/>
      <c r="AH166" s="1201"/>
      <c r="AI166" s="1201"/>
      <c r="AJ166" s="1201"/>
      <c r="AK166" s="1201"/>
      <c r="AL166" s="1201"/>
      <c r="AM166" s="1201"/>
      <c r="AN166" s="1201"/>
      <c r="AO166" s="1201"/>
      <c r="AP166" s="1201"/>
      <c r="AQ166" s="1201"/>
      <c r="AR166" s="1201"/>
    </row>
    <row r="167" customFormat="false" ht="15" hidden="false" customHeight="false" outlineLevel="0" collapsed="false">
      <c r="A167" s="1201"/>
      <c r="B167" s="1201"/>
      <c r="C167" s="1201"/>
      <c r="D167" s="1201"/>
      <c r="E167" s="1201"/>
      <c r="F167" s="1201"/>
      <c r="G167" s="1201"/>
      <c r="H167" s="1201"/>
      <c r="I167" s="1201"/>
      <c r="J167" s="1201"/>
      <c r="K167" s="1201"/>
      <c r="L167" s="1201"/>
      <c r="M167" s="1201"/>
      <c r="N167" s="1201"/>
      <c r="O167" s="1201"/>
      <c r="P167" s="1201"/>
      <c r="Q167" s="1201"/>
      <c r="R167" s="1201"/>
      <c r="S167" s="1201"/>
      <c r="T167" s="1201"/>
      <c r="U167" s="1201"/>
      <c r="V167" s="1201"/>
      <c r="W167" s="1201"/>
      <c r="X167" s="1218"/>
      <c r="Y167" s="1218"/>
      <c r="Z167" s="1201"/>
      <c r="AA167" s="1201"/>
      <c r="AB167" s="1201"/>
      <c r="AC167" s="1201"/>
      <c r="AD167" s="1201"/>
      <c r="AE167" s="1201"/>
      <c r="AF167" s="1201"/>
      <c r="AG167" s="1201"/>
      <c r="AH167" s="1201"/>
      <c r="AI167" s="1201"/>
      <c r="AJ167" s="1201"/>
      <c r="AK167" s="1201"/>
      <c r="AL167" s="1201"/>
      <c r="AM167" s="1201"/>
      <c r="AN167" s="1201"/>
      <c r="AO167" s="1201"/>
      <c r="AP167" s="1201"/>
      <c r="AQ167" s="1201"/>
      <c r="AR167" s="1201"/>
    </row>
    <row r="168" customFormat="false" ht="15" hidden="false" customHeight="false" outlineLevel="0" collapsed="false">
      <c r="A168" s="1201"/>
      <c r="B168" s="1201"/>
      <c r="C168" s="1201"/>
      <c r="D168" s="1201"/>
      <c r="E168" s="1201"/>
      <c r="F168" s="1201"/>
      <c r="G168" s="1201"/>
      <c r="H168" s="1201"/>
      <c r="I168" s="1201"/>
      <c r="J168" s="1201"/>
      <c r="K168" s="1201"/>
      <c r="L168" s="1201"/>
      <c r="M168" s="1201"/>
      <c r="N168" s="1201"/>
      <c r="O168" s="1201"/>
      <c r="P168" s="1201"/>
      <c r="Q168" s="1201"/>
      <c r="R168" s="1201"/>
      <c r="S168" s="1201"/>
      <c r="T168" s="1201"/>
      <c r="U168" s="1201"/>
      <c r="V168" s="1201"/>
      <c r="W168" s="1201"/>
      <c r="X168" s="1218"/>
      <c r="Y168" s="1218"/>
      <c r="Z168" s="1201"/>
      <c r="AA168" s="1201"/>
      <c r="AB168" s="1201"/>
      <c r="AC168" s="1201"/>
      <c r="AD168" s="1201"/>
      <c r="AE168" s="1201"/>
      <c r="AF168" s="1201"/>
      <c r="AG168" s="1201"/>
      <c r="AH168" s="1201"/>
      <c r="AI168" s="1201"/>
      <c r="AJ168" s="1201"/>
      <c r="AK168" s="1201"/>
      <c r="AL168" s="1201"/>
      <c r="AM168" s="1201"/>
      <c r="AN168" s="1201"/>
      <c r="AO168" s="1201"/>
      <c r="AP168" s="1201"/>
      <c r="AQ168" s="1201"/>
      <c r="AR168" s="1201"/>
    </row>
    <row r="169" customFormat="false" ht="15" hidden="false" customHeight="false" outlineLevel="0" collapsed="false">
      <c r="A169" s="1201"/>
      <c r="B169" s="1201"/>
      <c r="C169" s="1201"/>
      <c r="D169" s="1201"/>
      <c r="E169" s="1201"/>
      <c r="F169" s="1201"/>
      <c r="G169" s="1201"/>
      <c r="H169" s="1201"/>
      <c r="I169" s="1201"/>
      <c r="J169" s="1201"/>
      <c r="K169" s="1201"/>
      <c r="L169" s="1201"/>
      <c r="M169" s="1201"/>
      <c r="N169" s="1201"/>
      <c r="O169" s="1201"/>
      <c r="P169" s="1201"/>
      <c r="Q169" s="1201"/>
      <c r="R169" s="1201"/>
      <c r="S169" s="1201"/>
      <c r="T169" s="1201"/>
      <c r="U169" s="1201"/>
      <c r="V169" s="1201"/>
      <c r="W169" s="1201"/>
      <c r="X169" s="1218"/>
      <c r="Y169" s="1218"/>
      <c r="Z169" s="1201"/>
      <c r="AA169" s="1201"/>
      <c r="AB169" s="1201"/>
      <c r="AC169" s="1201"/>
      <c r="AD169" s="1201"/>
      <c r="AE169" s="1201"/>
      <c r="AF169" s="1201"/>
      <c r="AG169" s="1201"/>
      <c r="AH169" s="1201"/>
      <c r="AI169" s="1201"/>
      <c r="AJ169" s="1201"/>
      <c r="AK169" s="1201"/>
      <c r="AL169" s="1201"/>
      <c r="AM169" s="1201"/>
      <c r="AN169" s="1201"/>
      <c r="AO169" s="1201"/>
      <c r="AP169" s="1201"/>
      <c r="AQ169" s="1201"/>
      <c r="AR169" s="1201"/>
    </row>
    <row r="170" customFormat="false" ht="15" hidden="false" customHeight="false" outlineLevel="0" collapsed="false">
      <c r="A170" s="1201"/>
      <c r="B170" s="1201"/>
      <c r="C170" s="1201"/>
      <c r="D170" s="1201"/>
      <c r="E170" s="1201"/>
      <c r="F170" s="1201"/>
      <c r="G170" s="1201"/>
      <c r="H170" s="1201"/>
      <c r="I170" s="1201"/>
      <c r="J170" s="1201"/>
      <c r="K170" s="1201"/>
      <c r="L170" s="1201"/>
      <c r="M170" s="1201"/>
      <c r="N170" s="1201"/>
      <c r="O170" s="1201"/>
      <c r="P170" s="1201"/>
      <c r="Q170" s="1201"/>
      <c r="R170" s="1201"/>
      <c r="S170" s="1201"/>
      <c r="T170" s="1201"/>
      <c r="U170" s="1201"/>
      <c r="V170" s="1201"/>
      <c r="W170" s="1201"/>
      <c r="X170" s="1218"/>
      <c r="Y170" s="1218"/>
      <c r="Z170" s="1201"/>
      <c r="AA170" s="1201"/>
      <c r="AB170" s="1201"/>
      <c r="AC170" s="1201"/>
      <c r="AD170" s="1201"/>
      <c r="AE170" s="1201"/>
      <c r="AF170" s="1201"/>
      <c r="AG170" s="1201"/>
      <c r="AH170" s="1201"/>
      <c r="AI170" s="1201"/>
      <c r="AJ170" s="1201"/>
      <c r="AK170" s="1201"/>
      <c r="AL170" s="1201"/>
      <c r="AM170" s="1201"/>
      <c r="AN170" s="1201"/>
      <c r="AO170" s="1201"/>
      <c r="AP170" s="1201"/>
      <c r="AQ170" s="1201"/>
      <c r="AR170" s="1201"/>
    </row>
    <row r="171" customFormat="false" ht="15" hidden="false" customHeight="false" outlineLevel="0" collapsed="false">
      <c r="A171" s="1201"/>
      <c r="B171" s="1201"/>
      <c r="C171" s="1201"/>
      <c r="D171" s="1201"/>
      <c r="E171" s="1201"/>
      <c r="F171" s="1201"/>
      <c r="G171" s="1201"/>
      <c r="H171" s="1201"/>
      <c r="I171" s="1201"/>
      <c r="J171" s="1201"/>
      <c r="K171" s="1201"/>
      <c r="L171" s="1201"/>
      <c r="M171" s="1201"/>
      <c r="N171" s="1201"/>
      <c r="O171" s="1201"/>
      <c r="P171" s="1201"/>
      <c r="Q171" s="1201"/>
      <c r="R171" s="1201"/>
      <c r="S171" s="1201"/>
      <c r="T171" s="1201"/>
      <c r="U171" s="1201"/>
      <c r="V171" s="1201"/>
      <c r="W171" s="1201"/>
      <c r="X171" s="1218"/>
      <c r="Y171" s="1218"/>
      <c r="Z171" s="1201"/>
      <c r="AA171" s="1201"/>
      <c r="AB171" s="1201"/>
      <c r="AC171" s="1201"/>
      <c r="AD171" s="1201"/>
      <c r="AE171" s="1201"/>
      <c r="AF171" s="1201"/>
      <c r="AG171" s="1201"/>
      <c r="AH171" s="1201"/>
      <c r="AI171" s="1201"/>
      <c r="AJ171" s="1201"/>
      <c r="AK171" s="1201"/>
      <c r="AL171" s="1201"/>
      <c r="AM171" s="1201"/>
      <c r="AN171" s="1201"/>
      <c r="AO171" s="1201"/>
      <c r="AP171" s="1201"/>
      <c r="AQ171" s="1201"/>
      <c r="AR171" s="1201"/>
    </row>
    <row r="172" customFormat="false" ht="15" hidden="false" customHeight="false" outlineLevel="0" collapsed="false">
      <c r="A172" s="1201"/>
      <c r="B172" s="1201"/>
      <c r="C172" s="1201"/>
      <c r="D172" s="1201"/>
      <c r="E172" s="1201"/>
      <c r="F172" s="1201"/>
      <c r="G172" s="1201"/>
      <c r="H172" s="1201"/>
      <c r="I172" s="1201"/>
      <c r="J172" s="1201"/>
      <c r="K172" s="1201"/>
      <c r="L172" s="1201"/>
      <c r="M172" s="1201"/>
      <c r="N172" s="1201"/>
      <c r="O172" s="1201"/>
      <c r="P172" s="1201"/>
      <c r="Q172" s="1201"/>
      <c r="R172" s="1201"/>
      <c r="S172" s="1201"/>
      <c r="T172" s="1201"/>
      <c r="U172" s="1201"/>
      <c r="V172" s="1201"/>
      <c r="W172" s="1201"/>
      <c r="X172" s="1218"/>
      <c r="Y172" s="1218"/>
      <c r="Z172" s="1201"/>
      <c r="AA172" s="1201"/>
      <c r="AB172" s="1201"/>
      <c r="AC172" s="1201"/>
      <c r="AD172" s="1201"/>
      <c r="AE172" s="1201"/>
      <c r="AF172" s="1201"/>
      <c r="AG172" s="1201"/>
      <c r="AH172" s="1201"/>
      <c r="AI172" s="1201"/>
      <c r="AJ172" s="1201"/>
      <c r="AK172" s="1201"/>
      <c r="AL172" s="1201"/>
      <c r="AM172" s="1201"/>
      <c r="AN172" s="1201"/>
      <c r="AO172" s="1201"/>
      <c r="AP172" s="1201"/>
      <c r="AQ172" s="1201"/>
      <c r="AR172" s="1201"/>
    </row>
    <row r="173" customFormat="false" ht="15" hidden="false" customHeight="false" outlineLevel="0" collapsed="false">
      <c r="A173" s="1201"/>
      <c r="B173" s="1201"/>
      <c r="C173" s="1201"/>
      <c r="D173" s="1201"/>
      <c r="E173" s="1201"/>
      <c r="F173" s="1201"/>
      <c r="G173" s="1201"/>
      <c r="H173" s="1201"/>
      <c r="I173" s="1201"/>
      <c r="J173" s="1201"/>
      <c r="K173" s="1201"/>
      <c r="L173" s="1201"/>
      <c r="M173" s="1201"/>
      <c r="N173" s="1201"/>
      <c r="O173" s="1201"/>
      <c r="P173" s="1201"/>
      <c r="Q173" s="1201"/>
      <c r="R173" s="1201"/>
      <c r="S173" s="1201"/>
      <c r="T173" s="1201"/>
      <c r="U173" s="1201"/>
      <c r="V173" s="1201"/>
      <c r="W173" s="1201"/>
      <c r="X173" s="1218"/>
      <c r="Y173" s="1218"/>
      <c r="Z173" s="1201"/>
      <c r="AA173" s="1201"/>
      <c r="AB173" s="1201"/>
      <c r="AC173" s="1201"/>
      <c r="AD173" s="1201"/>
      <c r="AE173" s="1201"/>
      <c r="AF173" s="1201"/>
      <c r="AG173" s="1201"/>
      <c r="AH173" s="1201"/>
      <c r="AI173" s="1201"/>
      <c r="AJ173" s="1201"/>
      <c r="AK173" s="1201"/>
      <c r="AL173" s="1201"/>
      <c r="AM173" s="1201"/>
      <c r="AN173" s="1201"/>
      <c r="AO173" s="1201"/>
      <c r="AP173" s="1201"/>
      <c r="AQ173" s="1201"/>
      <c r="AR173" s="1201"/>
    </row>
    <row r="174" customFormat="false" ht="15" hidden="false" customHeight="false" outlineLevel="0" collapsed="false">
      <c r="A174" s="1201"/>
      <c r="B174" s="1201"/>
      <c r="C174" s="1201"/>
      <c r="D174" s="1201"/>
      <c r="E174" s="1201"/>
      <c r="F174" s="1201"/>
      <c r="G174" s="1201"/>
      <c r="H174" s="1201"/>
      <c r="I174" s="1201"/>
      <c r="J174" s="1201"/>
      <c r="K174" s="1201"/>
      <c r="L174" s="1201"/>
      <c r="M174" s="1201"/>
      <c r="N174" s="1201"/>
      <c r="O174" s="1201"/>
      <c r="P174" s="1201"/>
      <c r="Q174" s="1201"/>
      <c r="R174" s="1201"/>
      <c r="S174" s="1201"/>
      <c r="T174" s="1201"/>
      <c r="U174" s="1201"/>
      <c r="V174" s="1201"/>
      <c r="W174" s="1201"/>
      <c r="X174" s="1218"/>
      <c r="Y174" s="1218"/>
      <c r="Z174" s="1201"/>
      <c r="AA174" s="1201"/>
      <c r="AB174" s="1201"/>
      <c r="AC174" s="1201"/>
      <c r="AD174" s="1201"/>
      <c r="AE174" s="1201"/>
      <c r="AF174" s="1201"/>
      <c r="AG174" s="1201"/>
      <c r="AH174" s="1201"/>
      <c r="AI174" s="1201"/>
      <c r="AJ174" s="1201"/>
      <c r="AK174" s="1201"/>
      <c r="AL174" s="1201"/>
      <c r="AM174" s="1201"/>
      <c r="AN174" s="1201"/>
      <c r="AO174" s="1201"/>
      <c r="AP174" s="1201"/>
      <c r="AQ174" s="1201"/>
      <c r="AR174" s="1201"/>
    </row>
    <row r="175" customFormat="false" ht="15" hidden="false" customHeight="false" outlineLevel="0" collapsed="false">
      <c r="A175" s="1201"/>
      <c r="B175" s="1201"/>
      <c r="C175" s="1201"/>
      <c r="D175" s="1201"/>
      <c r="E175" s="1201"/>
      <c r="F175" s="1201"/>
      <c r="G175" s="1201"/>
      <c r="H175" s="1201"/>
      <c r="I175" s="1201"/>
      <c r="J175" s="1201"/>
      <c r="K175" s="1201"/>
      <c r="L175" s="1201"/>
      <c r="M175" s="1201"/>
      <c r="N175" s="1201"/>
      <c r="O175" s="1201"/>
      <c r="P175" s="1201"/>
      <c r="Q175" s="1201"/>
      <c r="R175" s="1201"/>
      <c r="S175" s="1201"/>
      <c r="T175" s="1201"/>
      <c r="U175" s="1201"/>
      <c r="V175" s="1201"/>
      <c r="W175" s="1201"/>
      <c r="X175" s="1218"/>
      <c r="Y175" s="1218"/>
      <c r="Z175" s="1201"/>
      <c r="AA175" s="1201"/>
      <c r="AB175" s="1201"/>
      <c r="AC175" s="1201"/>
      <c r="AD175" s="1201"/>
      <c r="AE175" s="1201"/>
      <c r="AF175" s="1201"/>
      <c r="AG175" s="1201"/>
      <c r="AH175" s="1201"/>
      <c r="AI175" s="1201"/>
      <c r="AJ175" s="1201"/>
      <c r="AK175" s="1201"/>
      <c r="AL175" s="1201"/>
      <c r="AM175" s="1201"/>
      <c r="AN175" s="1201"/>
      <c r="AO175" s="1201"/>
      <c r="AP175" s="1201"/>
      <c r="AQ175" s="1201"/>
      <c r="AR175" s="1201"/>
    </row>
    <row r="176" customFormat="false" ht="15" hidden="false" customHeight="false" outlineLevel="0" collapsed="false">
      <c r="A176" s="1201"/>
      <c r="B176" s="1201"/>
      <c r="C176" s="1201"/>
      <c r="D176" s="1201"/>
      <c r="E176" s="1201"/>
      <c r="F176" s="1201"/>
      <c r="G176" s="1201"/>
      <c r="H176" s="1201"/>
      <c r="I176" s="1201"/>
      <c r="J176" s="1201"/>
      <c r="K176" s="1201"/>
      <c r="L176" s="1201"/>
      <c r="M176" s="1201"/>
      <c r="N176" s="1201"/>
      <c r="O176" s="1201"/>
      <c r="P176" s="1201"/>
      <c r="Q176" s="1201"/>
      <c r="R176" s="1201"/>
      <c r="S176" s="1201"/>
      <c r="T176" s="1201"/>
      <c r="U176" s="1201"/>
      <c r="V176" s="1201"/>
      <c r="W176" s="1201"/>
      <c r="X176" s="1218"/>
      <c r="Y176" s="1218"/>
      <c r="Z176" s="1201"/>
      <c r="AA176" s="1201"/>
      <c r="AB176" s="1201"/>
      <c r="AC176" s="1201"/>
      <c r="AD176" s="1201"/>
      <c r="AE176" s="1201"/>
      <c r="AF176" s="1201"/>
      <c r="AG176" s="1201"/>
      <c r="AH176" s="1201"/>
      <c r="AI176" s="1201"/>
      <c r="AJ176" s="1201"/>
      <c r="AK176" s="1201"/>
      <c r="AL176" s="1201"/>
      <c r="AM176" s="1201"/>
      <c r="AN176" s="1201"/>
      <c r="AO176" s="1201"/>
      <c r="AP176" s="1201"/>
      <c r="AQ176" s="1201"/>
      <c r="AR176" s="1201"/>
    </row>
    <row r="177" customFormat="false" ht="15" hidden="false" customHeight="false" outlineLevel="0" collapsed="false">
      <c r="A177" s="1201"/>
      <c r="B177" s="1201"/>
      <c r="C177" s="1201"/>
      <c r="D177" s="1201"/>
      <c r="E177" s="1201"/>
      <c r="F177" s="1201"/>
      <c r="G177" s="1201"/>
      <c r="H177" s="1201"/>
      <c r="I177" s="1201"/>
      <c r="J177" s="1201"/>
      <c r="K177" s="1201"/>
      <c r="L177" s="1201"/>
      <c r="M177" s="1201"/>
      <c r="N177" s="1201"/>
      <c r="O177" s="1201"/>
      <c r="P177" s="1201"/>
      <c r="Q177" s="1201"/>
      <c r="R177" s="1201"/>
      <c r="S177" s="1201"/>
      <c r="T177" s="1201"/>
      <c r="U177" s="1201"/>
      <c r="V177" s="1201"/>
      <c r="W177" s="1201"/>
      <c r="X177" s="1218"/>
      <c r="Y177" s="1218"/>
      <c r="Z177" s="1201"/>
      <c r="AA177" s="1201"/>
      <c r="AB177" s="1201"/>
      <c r="AC177" s="1201"/>
      <c r="AD177" s="1201"/>
      <c r="AE177" s="1201"/>
      <c r="AF177" s="1201"/>
      <c r="AG177" s="1201"/>
      <c r="AH177" s="1201"/>
      <c r="AI177" s="1201"/>
      <c r="AJ177" s="1201"/>
      <c r="AK177" s="1201"/>
      <c r="AL177" s="1201"/>
      <c r="AM177" s="1201"/>
      <c r="AN177" s="1201"/>
      <c r="AO177" s="1201"/>
      <c r="AP177" s="1201"/>
      <c r="AQ177" s="1201"/>
      <c r="AR177" s="1201"/>
    </row>
    <row r="178" customFormat="false" ht="15" hidden="false" customHeight="false" outlineLevel="0" collapsed="false">
      <c r="A178" s="1201"/>
      <c r="B178" s="1201"/>
      <c r="C178" s="1201"/>
      <c r="D178" s="1201"/>
      <c r="E178" s="1201"/>
      <c r="F178" s="1201"/>
      <c r="G178" s="1201"/>
      <c r="H178" s="1201"/>
      <c r="I178" s="1201"/>
      <c r="J178" s="1201"/>
      <c r="K178" s="1201"/>
      <c r="L178" s="1201"/>
      <c r="M178" s="1201"/>
      <c r="N178" s="1201"/>
      <c r="O178" s="1201"/>
      <c r="P178" s="1201"/>
      <c r="Q178" s="1201"/>
      <c r="R178" s="1201"/>
      <c r="S178" s="1201"/>
      <c r="T178" s="1201"/>
      <c r="U178" s="1201"/>
      <c r="V178" s="1201"/>
      <c r="W178" s="1201"/>
      <c r="X178" s="1218"/>
      <c r="Y178" s="1218"/>
      <c r="Z178" s="1201"/>
      <c r="AA178" s="1201"/>
      <c r="AB178" s="1201"/>
      <c r="AC178" s="1201"/>
      <c r="AD178" s="1201"/>
      <c r="AE178" s="1201"/>
      <c r="AF178" s="1201"/>
      <c r="AG178" s="1201"/>
      <c r="AH178" s="1201"/>
      <c r="AI178" s="1201"/>
      <c r="AJ178" s="1201"/>
      <c r="AK178" s="1201"/>
      <c r="AL178" s="1201"/>
      <c r="AM178" s="1201"/>
      <c r="AN178" s="1201"/>
      <c r="AO178" s="1201"/>
      <c r="AP178" s="1201"/>
      <c r="AQ178" s="1201"/>
      <c r="AR178" s="1201"/>
    </row>
    <row r="179" customFormat="false" ht="15" hidden="false" customHeight="false" outlineLevel="0" collapsed="false">
      <c r="A179" s="1201"/>
      <c r="B179" s="1201"/>
      <c r="C179" s="1201"/>
      <c r="D179" s="1201"/>
      <c r="E179" s="1201"/>
      <c r="F179" s="1201"/>
      <c r="G179" s="1201"/>
      <c r="H179" s="1201"/>
      <c r="I179" s="1201"/>
      <c r="J179" s="1201"/>
      <c r="K179" s="1201"/>
      <c r="L179" s="1201"/>
      <c r="M179" s="1201"/>
      <c r="N179" s="1201"/>
      <c r="O179" s="1201"/>
      <c r="P179" s="1201"/>
      <c r="Q179" s="1201"/>
      <c r="R179" s="1201"/>
      <c r="S179" s="1201"/>
      <c r="T179" s="1201"/>
      <c r="U179" s="1201"/>
      <c r="V179" s="1201"/>
      <c r="W179" s="1201"/>
      <c r="X179" s="1218"/>
      <c r="Y179" s="1218"/>
      <c r="Z179" s="1201"/>
      <c r="AA179" s="1201"/>
      <c r="AB179" s="1201"/>
      <c r="AC179" s="1201"/>
      <c r="AD179" s="1201"/>
      <c r="AE179" s="1201"/>
      <c r="AF179" s="1201"/>
      <c r="AG179" s="1201"/>
      <c r="AH179" s="1201"/>
      <c r="AI179" s="1201"/>
      <c r="AJ179" s="1201"/>
      <c r="AK179" s="1201"/>
      <c r="AL179" s="1201"/>
      <c r="AM179" s="1201"/>
      <c r="AN179" s="1201"/>
      <c r="AO179" s="1201"/>
      <c r="AP179" s="1201"/>
      <c r="AQ179" s="1201"/>
      <c r="AR179" s="1201"/>
    </row>
    <row r="180" customFormat="false" ht="15" hidden="false" customHeight="false" outlineLevel="0" collapsed="false">
      <c r="A180" s="1201"/>
      <c r="B180" s="1201"/>
      <c r="C180" s="1201"/>
      <c r="D180" s="1201"/>
      <c r="E180" s="1201"/>
      <c r="F180" s="1201"/>
      <c r="G180" s="1201"/>
      <c r="H180" s="1201"/>
      <c r="I180" s="1201"/>
      <c r="J180" s="1201"/>
      <c r="K180" s="1201"/>
      <c r="L180" s="1201"/>
      <c r="M180" s="1201"/>
      <c r="N180" s="1201"/>
      <c r="O180" s="1201"/>
      <c r="P180" s="1201"/>
      <c r="Q180" s="1201"/>
      <c r="R180" s="1201"/>
      <c r="S180" s="1201"/>
      <c r="T180" s="1201"/>
      <c r="U180" s="1201"/>
      <c r="V180" s="1201"/>
      <c r="W180" s="1201"/>
      <c r="X180" s="1218"/>
      <c r="Y180" s="1218"/>
      <c r="Z180" s="1201"/>
      <c r="AA180" s="1201"/>
      <c r="AB180" s="1201"/>
      <c r="AC180" s="1201"/>
      <c r="AD180" s="1201"/>
      <c r="AE180" s="1201"/>
      <c r="AF180" s="1201"/>
      <c r="AG180" s="1201"/>
      <c r="AH180" s="1201"/>
      <c r="AI180" s="1201"/>
      <c r="AJ180" s="1201"/>
      <c r="AK180" s="1201"/>
      <c r="AL180" s="1201"/>
      <c r="AM180" s="1201"/>
      <c r="AN180" s="1201"/>
      <c r="AO180" s="1201"/>
      <c r="AP180" s="1201"/>
      <c r="AQ180" s="1201"/>
      <c r="AR180" s="1201"/>
    </row>
    <row r="181" customFormat="false" ht="15" hidden="false" customHeight="false" outlineLevel="0" collapsed="false">
      <c r="A181" s="1201"/>
      <c r="B181" s="1201"/>
      <c r="C181" s="1201"/>
      <c r="D181" s="1201"/>
      <c r="E181" s="1201"/>
      <c r="F181" s="1201"/>
      <c r="G181" s="1201"/>
      <c r="H181" s="1201"/>
      <c r="I181" s="1201"/>
      <c r="J181" s="1201"/>
      <c r="K181" s="1201"/>
      <c r="L181" s="1201"/>
      <c r="M181" s="1201"/>
      <c r="N181" s="1201"/>
      <c r="O181" s="1201"/>
      <c r="P181" s="1201"/>
      <c r="Q181" s="1201"/>
      <c r="R181" s="1201"/>
      <c r="S181" s="1201"/>
      <c r="T181" s="1201"/>
      <c r="U181" s="1201"/>
      <c r="V181" s="1201"/>
      <c r="W181" s="1201"/>
      <c r="X181" s="1218"/>
      <c r="Y181" s="1218"/>
      <c r="Z181" s="1201"/>
      <c r="AA181" s="1201"/>
      <c r="AB181" s="1201"/>
      <c r="AC181" s="1201"/>
      <c r="AD181" s="1201"/>
      <c r="AE181" s="1201"/>
      <c r="AF181" s="1201"/>
      <c r="AG181" s="1201"/>
      <c r="AH181" s="1201"/>
      <c r="AI181" s="1201"/>
      <c r="AJ181" s="1201"/>
      <c r="AK181" s="1201"/>
      <c r="AL181" s="1201"/>
      <c r="AM181" s="1201"/>
      <c r="AN181" s="1201"/>
      <c r="AO181" s="1201"/>
      <c r="AP181" s="1201"/>
      <c r="AQ181" s="1201"/>
      <c r="AR181" s="1201"/>
    </row>
    <row r="182" customFormat="false" ht="15" hidden="false" customHeight="false" outlineLevel="0" collapsed="false">
      <c r="A182" s="1201"/>
      <c r="B182" s="1201"/>
      <c r="C182" s="1201"/>
      <c r="D182" s="1201"/>
      <c r="E182" s="1201"/>
      <c r="F182" s="1201"/>
      <c r="G182" s="1201"/>
      <c r="H182" s="1201"/>
      <c r="I182" s="1201"/>
      <c r="J182" s="1201"/>
      <c r="K182" s="1201"/>
      <c r="L182" s="1201"/>
      <c r="M182" s="1201"/>
      <c r="N182" s="1201"/>
      <c r="O182" s="1201"/>
      <c r="P182" s="1201"/>
      <c r="Q182" s="1201"/>
      <c r="R182" s="1201"/>
      <c r="S182" s="1201"/>
      <c r="T182" s="1201"/>
      <c r="U182" s="1201"/>
      <c r="V182" s="1201"/>
      <c r="W182" s="1201"/>
      <c r="X182" s="1218"/>
      <c r="Y182" s="1218"/>
      <c r="Z182" s="1201"/>
      <c r="AA182" s="1201"/>
      <c r="AB182" s="1201"/>
      <c r="AC182" s="1201"/>
      <c r="AD182" s="1201"/>
      <c r="AE182" s="1201"/>
      <c r="AF182" s="1201"/>
      <c r="AG182" s="1201"/>
      <c r="AH182" s="1201"/>
      <c r="AI182" s="1201"/>
      <c r="AJ182" s="1201"/>
      <c r="AK182" s="1201"/>
      <c r="AL182" s="1201"/>
      <c r="AM182" s="1201"/>
      <c r="AN182" s="1201"/>
      <c r="AO182" s="1201"/>
      <c r="AP182" s="1201"/>
      <c r="AQ182" s="1201"/>
      <c r="AR182" s="1201"/>
    </row>
    <row r="183" customFormat="false" ht="15" hidden="false" customHeight="false" outlineLevel="0" collapsed="false">
      <c r="A183" s="1201"/>
      <c r="B183" s="1201"/>
      <c r="C183" s="1201"/>
      <c r="D183" s="1201"/>
      <c r="E183" s="1201"/>
      <c r="F183" s="1201"/>
      <c r="G183" s="1201"/>
      <c r="H183" s="1201"/>
      <c r="I183" s="1201"/>
      <c r="J183" s="1201"/>
      <c r="K183" s="1201"/>
      <c r="L183" s="1201"/>
      <c r="M183" s="1201"/>
      <c r="N183" s="1201"/>
      <c r="O183" s="1201"/>
      <c r="P183" s="1201"/>
      <c r="Q183" s="1201"/>
      <c r="R183" s="1201"/>
      <c r="S183" s="1201"/>
      <c r="T183" s="1201"/>
      <c r="U183" s="1201"/>
      <c r="V183" s="1201"/>
      <c r="W183" s="1201"/>
      <c r="X183" s="1218"/>
      <c r="Y183" s="1218"/>
      <c r="Z183" s="1201"/>
      <c r="AA183" s="1201"/>
      <c r="AB183" s="1201"/>
      <c r="AC183" s="1201"/>
      <c r="AD183" s="1201"/>
      <c r="AE183" s="1201"/>
      <c r="AF183" s="1201"/>
      <c r="AG183" s="1201"/>
      <c r="AH183" s="1201"/>
      <c r="AI183" s="1201"/>
      <c r="AJ183" s="1201"/>
      <c r="AK183" s="1201"/>
      <c r="AL183" s="1201"/>
      <c r="AM183" s="1201"/>
      <c r="AN183" s="1201"/>
      <c r="AO183" s="1201"/>
      <c r="AP183" s="1201"/>
      <c r="AQ183" s="1201"/>
      <c r="AR183" s="1201"/>
    </row>
    <row r="184" customFormat="false" ht="15" hidden="false" customHeight="false" outlineLevel="0" collapsed="false">
      <c r="A184" s="1201"/>
      <c r="B184" s="1201"/>
      <c r="C184" s="1201"/>
      <c r="D184" s="1201"/>
      <c r="E184" s="1201"/>
      <c r="F184" s="1201"/>
      <c r="G184" s="1201"/>
      <c r="H184" s="1201"/>
      <c r="I184" s="1201"/>
      <c r="J184" s="1201"/>
      <c r="K184" s="1201"/>
      <c r="L184" s="1201"/>
      <c r="M184" s="1201"/>
      <c r="N184" s="1201"/>
      <c r="O184" s="1201"/>
      <c r="P184" s="1201"/>
      <c r="Q184" s="1201"/>
      <c r="R184" s="1201"/>
      <c r="S184" s="1201"/>
      <c r="T184" s="1201"/>
      <c r="U184" s="1201"/>
      <c r="V184" s="1201"/>
      <c r="W184" s="1201"/>
      <c r="X184" s="1218"/>
      <c r="Y184" s="1218"/>
      <c r="Z184" s="1201"/>
      <c r="AA184" s="1201"/>
      <c r="AB184" s="1201"/>
      <c r="AC184" s="1201"/>
      <c r="AD184" s="1201"/>
      <c r="AE184" s="1201"/>
      <c r="AF184" s="1201"/>
      <c r="AG184" s="1201"/>
      <c r="AH184" s="1201"/>
      <c r="AI184" s="1201"/>
      <c r="AJ184" s="1201"/>
      <c r="AK184" s="1201"/>
      <c r="AL184" s="1201"/>
      <c r="AM184" s="1201"/>
      <c r="AN184" s="1201"/>
      <c r="AO184" s="1201"/>
      <c r="AP184" s="1201"/>
      <c r="AQ184" s="1201"/>
      <c r="AR184" s="1201"/>
    </row>
    <row r="185" customFormat="false" ht="15" hidden="false" customHeight="false" outlineLevel="0" collapsed="false">
      <c r="A185" s="1201"/>
      <c r="B185" s="1201"/>
      <c r="C185" s="1201"/>
      <c r="D185" s="1201"/>
      <c r="E185" s="1201"/>
      <c r="F185" s="1201"/>
      <c r="G185" s="1201"/>
      <c r="H185" s="1201"/>
      <c r="I185" s="1201"/>
      <c r="J185" s="1201"/>
      <c r="K185" s="1201"/>
      <c r="L185" s="1201"/>
      <c r="M185" s="1201"/>
      <c r="N185" s="1201"/>
      <c r="O185" s="1201"/>
      <c r="P185" s="1201"/>
      <c r="Q185" s="1201"/>
      <c r="R185" s="1201"/>
      <c r="S185" s="1201"/>
      <c r="T185" s="1201"/>
      <c r="U185" s="1201"/>
      <c r="V185" s="1201"/>
      <c r="W185" s="1201"/>
      <c r="X185" s="1218"/>
      <c r="Y185" s="1218"/>
      <c r="Z185" s="1201"/>
      <c r="AA185" s="1201"/>
      <c r="AB185" s="1201"/>
      <c r="AC185" s="1201"/>
      <c r="AD185" s="1201"/>
      <c r="AE185" s="1201"/>
      <c r="AF185" s="1201"/>
      <c r="AG185" s="1201"/>
      <c r="AH185" s="1201"/>
      <c r="AI185" s="1201"/>
      <c r="AJ185" s="1201"/>
      <c r="AK185" s="1201"/>
      <c r="AL185" s="1201"/>
      <c r="AM185" s="1201"/>
      <c r="AN185" s="1201"/>
      <c r="AO185" s="1201"/>
      <c r="AP185" s="1201"/>
      <c r="AQ185" s="1201"/>
      <c r="AR185" s="1201"/>
    </row>
    <row r="186" customFormat="false" ht="15" hidden="false" customHeight="false" outlineLevel="0" collapsed="false">
      <c r="A186" s="1201"/>
      <c r="B186" s="1201"/>
      <c r="C186" s="1201"/>
      <c r="D186" s="1201"/>
      <c r="E186" s="1201"/>
      <c r="F186" s="1201"/>
      <c r="G186" s="1201"/>
      <c r="H186" s="1201"/>
      <c r="I186" s="1201"/>
      <c r="J186" s="1201"/>
      <c r="K186" s="1201"/>
      <c r="L186" s="1201"/>
      <c r="M186" s="1201"/>
      <c r="N186" s="1201"/>
      <c r="O186" s="1201"/>
      <c r="P186" s="1201"/>
      <c r="Q186" s="1201"/>
      <c r="R186" s="1201"/>
      <c r="S186" s="1201"/>
      <c r="T186" s="1201"/>
      <c r="U186" s="1201"/>
      <c r="V186" s="1201"/>
      <c r="W186" s="1201"/>
      <c r="X186" s="1218"/>
      <c r="Y186" s="1218"/>
      <c r="Z186" s="1201"/>
      <c r="AA186" s="1201"/>
      <c r="AB186" s="1201"/>
      <c r="AC186" s="1201"/>
      <c r="AD186" s="1201"/>
      <c r="AE186" s="1201"/>
      <c r="AF186" s="1201"/>
      <c r="AG186" s="1201"/>
      <c r="AH186" s="1201"/>
      <c r="AI186" s="1201"/>
      <c r="AJ186" s="1201"/>
      <c r="AK186" s="1201"/>
      <c r="AL186" s="1201"/>
      <c r="AM186" s="1201"/>
      <c r="AN186" s="1201"/>
      <c r="AO186" s="1201"/>
      <c r="AP186" s="1201"/>
      <c r="AQ186" s="1201"/>
      <c r="AR186" s="1201"/>
    </row>
    <row r="187" customFormat="false" ht="15" hidden="false" customHeight="false" outlineLevel="0" collapsed="false">
      <c r="A187" s="1201"/>
      <c r="B187" s="1201"/>
      <c r="C187" s="1201"/>
      <c r="D187" s="1201"/>
      <c r="E187" s="1201"/>
      <c r="F187" s="1201"/>
      <c r="G187" s="1201"/>
      <c r="H187" s="1201"/>
      <c r="I187" s="1201"/>
      <c r="J187" s="1201"/>
      <c r="K187" s="1201"/>
      <c r="L187" s="1201"/>
      <c r="M187" s="1201"/>
      <c r="N187" s="1201"/>
      <c r="O187" s="1201"/>
      <c r="P187" s="1201"/>
      <c r="Q187" s="1201"/>
      <c r="R187" s="1201"/>
      <c r="S187" s="1201"/>
      <c r="T187" s="1201"/>
      <c r="U187" s="1201"/>
      <c r="V187" s="1201"/>
      <c r="W187" s="1201"/>
      <c r="X187" s="1218"/>
      <c r="Y187" s="1218"/>
      <c r="Z187" s="1201"/>
      <c r="AA187" s="1201"/>
      <c r="AB187" s="1201"/>
      <c r="AC187" s="1201"/>
      <c r="AD187" s="1201"/>
      <c r="AE187" s="1201"/>
      <c r="AF187" s="1201"/>
      <c r="AG187" s="1201"/>
      <c r="AH187" s="1201"/>
      <c r="AI187" s="1201"/>
      <c r="AJ187" s="1201"/>
      <c r="AK187" s="1201"/>
      <c r="AL187" s="1201"/>
      <c r="AM187" s="1201"/>
      <c r="AN187" s="1201"/>
      <c r="AO187" s="1201"/>
      <c r="AP187" s="1201"/>
      <c r="AQ187" s="1201"/>
      <c r="AR187" s="1201"/>
    </row>
    <row r="188" customFormat="false" ht="15" hidden="false" customHeight="false" outlineLevel="0" collapsed="false">
      <c r="A188" s="1201"/>
      <c r="B188" s="1201"/>
      <c r="C188" s="1201"/>
      <c r="D188" s="1201"/>
      <c r="E188" s="1201"/>
      <c r="F188" s="1201"/>
      <c r="G188" s="1201"/>
      <c r="H188" s="1201"/>
      <c r="I188" s="1201"/>
      <c r="J188" s="1201"/>
      <c r="K188" s="1201"/>
      <c r="L188" s="1201"/>
      <c r="M188" s="1201"/>
      <c r="N188" s="1201"/>
      <c r="O188" s="1201"/>
      <c r="P188" s="1201"/>
      <c r="Q188" s="1201"/>
      <c r="R188" s="1201"/>
      <c r="S188" s="1201"/>
      <c r="T188" s="1201"/>
      <c r="U188" s="1201"/>
      <c r="V188" s="1201"/>
      <c r="W188" s="1201"/>
      <c r="X188" s="1218"/>
      <c r="Y188" s="1218"/>
      <c r="Z188" s="1201"/>
      <c r="AA188" s="1201"/>
      <c r="AB188" s="1201"/>
      <c r="AC188" s="1201"/>
      <c r="AD188" s="1201"/>
      <c r="AE188" s="1201"/>
      <c r="AF188" s="1201"/>
      <c r="AG188" s="1201"/>
      <c r="AH188" s="1201"/>
      <c r="AI188" s="1201"/>
      <c r="AJ188" s="1201"/>
      <c r="AK188" s="1201"/>
      <c r="AL188" s="1201"/>
      <c r="AM188" s="1201"/>
      <c r="AN188" s="1201"/>
      <c r="AO188" s="1201"/>
      <c r="AP188" s="1201"/>
      <c r="AQ188" s="1201"/>
      <c r="AR188" s="1201"/>
    </row>
    <row r="189" customFormat="false" ht="15" hidden="false" customHeight="false" outlineLevel="0" collapsed="false">
      <c r="A189" s="1201"/>
      <c r="B189" s="1201"/>
      <c r="C189" s="1201"/>
      <c r="D189" s="1201"/>
      <c r="E189" s="1201"/>
      <c r="F189" s="1201"/>
      <c r="G189" s="1201"/>
      <c r="H189" s="1201"/>
      <c r="I189" s="1201"/>
      <c r="J189" s="1201"/>
      <c r="K189" s="1201"/>
      <c r="L189" s="1201"/>
      <c r="M189" s="1201"/>
      <c r="N189" s="1201"/>
      <c r="O189" s="1201"/>
      <c r="P189" s="1201"/>
      <c r="Q189" s="1201"/>
      <c r="R189" s="1201"/>
      <c r="S189" s="1201"/>
      <c r="T189" s="1201"/>
      <c r="U189" s="1201"/>
      <c r="V189" s="1201"/>
      <c r="W189" s="1201"/>
      <c r="X189" s="1218"/>
      <c r="Y189" s="1218"/>
      <c r="Z189" s="1201"/>
      <c r="AA189" s="1201"/>
      <c r="AB189" s="1201"/>
      <c r="AC189" s="1201"/>
      <c r="AD189" s="1201"/>
      <c r="AE189" s="1201"/>
      <c r="AF189" s="1201"/>
      <c r="AG189" s="1201"/>
      <c r="AH189" s="1201"/>
      <c r="AI189" s="1201"/>
      <c r="AJ189" s="1201"/>
      <c r="AK189" s="1201"/>
      <c r="AL189" s="1201"/>
      <c r="AM189" s="1201"/>
      <c r="AN189" s="1201"/>
      <c r="AO189" s="1201"/>
      <c r="AP189" s="1201"/>
      <c r="AQ189" s="1201"/>
      <c r="AR189" s="1201"/>
    </row>
    <row r="190" customFormat="false" ht="15" hidden="false" customHeight="false" outlineLevel="0" collapsed="false">
      <c r="A190" s="1201"/>
      <c r="B190" s="1201"/>
      <c r="C190" s="1201"/>
      <c r="D190" s="1201"/>
      <c r="E190" s="1201"/>
      <c r="F190" s="1201"/>
      <c r="G190" s="1201"/>
      <c r="H190" s="1201"/>
      <c r="I190" s="1201"/>
      <c r="J190" s="1201"/>
      <c r="K190" s="1201"/>
      <c r="L190" s="1201"/>
      <c r="M190" s="1201"/>
      <c r="N190" s="1201"/>
      <c r="O190" s="1201"/>
      <c r="P190" s="1201"/>
      <c r="Q190" s="1201"/>
      <c r="R190" s="1201"/>
      <c r="S190" s="1201"/>
      <c r="T190" s="1201"/>
      <c r="U190" s="1201"/>
      <c r="V190" s="1201"/>
      <c r="W190" s="1201"/>
      <c r="X190" s="1218"/>
      <c r="Y190" s="1218"/>
      <c r="Z190" s="1201"/>
      <c r="AA190" s="1201"/>
      <c r="AB190" s="1201"/>
      <c r="AC190" s="1201"/>
      <c r="AD190" s="1201"/>
      <c r="AE190" s="1201"/>
      <c r="AF190" s="1201"/>
      <c r="AG190" s="1201"/>
      <c r="AH190" s="1201"/>
      <c r="AI190" s="1201"/>
      <c r="AJ190" s="1201"/>
      <c r="AK190" s="1201"/>
      <c r="AL190" s="1201"/>
      <c r="AM190" s="1201"/>
      <c r="AN190" s="1201"/>
      <c r="AO190" s="1201"/>
      <c r="AP190" s="1201"/>
      <c r="AQ190" s="1201"/>
      <c r="AR190" s="1201"/>
    </row>
    <row r="191" customFormat="false" ht="15" hidden="false" customHeight="false" outlineLevel="0" collapsed="false">
      <c r="A191" s="1201"/>
      <c r="B191" s="1201"/>
      <c r="C191" s="1201"/>
      <c r="D191" s="1201"/>
      <c r="E191" s="1201"/>
      <c r="F191" s="1201"/>
      <c r="G191" s="1201"/>
      <c r="H191" s="1201"/>
      <c r="I191" s="1201"/>
      <c r="J191" s="1201"/>
      <c r="K191" s="1201"/>
      <c r="L191" s="1201"/>
      <c r="M191" s="1201"/>
      <c r="N191" s="1201"/>
      <c r="O191" s="1201"/>
      <c r="P191" s="1201"/>
      <c r="Q191" s="1201"/>
      <c r="R191" s="1201"/>
      <c r="S191" s="1201"/>
      <c r="T191" s="1201"/>
      <c r="U191" s="1201"/>
      <c r="V191" s="1201"/>
      <c r="W191" s="1201"/>
      <c r="X191" s="1218"/>
      <c r="Y191" s="1218"/>
      <c r="Z191" s="1201"/>
      <c r="AA191" s="1201"/>
      <c r="AB191" s="1201"/>
      <c r="AC191" s="1201"/>
      <c r="AD191" s="1201"/>
      <c r="AE191" s="1201"/>
      <c r="AF191" s="1201"/>
      <c r="AG191" s="1201"/>
      <c r="AH191" s="1201"/>
      <c r="AI191" s="1201"/>
      <c r="AJ191" s="1201"/>
      <c r="AK191" s="1201"/>
      <c r="AL191" s="1201"/>
      <c r="AM191" s="1201"/>
      <c r="AN191" s="1201"/>
      <c r="AO191" s="1201"/>
      <c r="AP191" s="1201"/>
      <c r="AQ191" s="1201"/>
      <c r="AR191" s="1201"/>
    </row>
    <row r="192" customFormat="false" ht="15" hidden="false" customHeight="false" outlineLevel="0" collapsed="false">
      <c r="A192" s="1201"/>
      <c r="B192" s="1201"/>
      <c r="C192" s="1201"/>
      <c r="D192" s="1201"/>
      <c r="E192" s="1201"/>
      <c r="F192" s="1201"/>
      <c r="G192" s="1201"/>
      <c r="H192" s="1201"/>
      <c r="I192" s="1201"/>
      <c r="J192" s="1201"/>
      <c r="K192" s="1201"/>
      <c r="L192" s="1201"/>
      <c r="M192" s="1201"/>
      <c r="N192" s="1201"/>
      <c r="O192" s="1201"/>
      <c r="P192" s="1201"/>
      <c r="Q192" s="1201"/>
      <c r="R192" s="1201"/>
      <c r="S192" s="1201"/>
      <c r="T192" s="1201"/>
      <c r="U192" s="1201"/>
      <c r="V192" s="1201"/>
      <c r="W192" s="1201"/>
      <c r="X192" s="1218"/>
      <c r="Y192" s="1218"/>
      <c r="Z192" s="1201"/>
      <c r="AA192" s="1201"/>
      <c r="AB192" s="1201"/>
      <c r="AC192" s="1201"/>
      <c r="AD192" s="1201"/>
      <c r="AE192" s="1201"/>
      <c r="AF192" s="1201"/>
      <c r="AG192" s="1201"/>
      <c r="AH192" s="1201"/>
      <c r="AI192" s="1201"/>
      <c r="AJ192" s="1201"/>
      <c r="AK192" s="1201"/>
      <c r="AL192" s="1201"/>
      <c r="AM192" s="1201"/>
      <c r="AN192" s="1201"/>
      <c r="AO192" s="1201"/>
      <c r="AP192" s="1201"/>
      <c r="AQ192" s="1201"/>
      <c r="AR192" s="1201"/>
    </row>
    <row r="193" customFormat="false" ht="15" hidden="false" customHeight="false" outlineLevel="0" collapsed="false">
      <c r="A193" s="1201"/>
      <c r="B193" s="1201"/>
      <c r="C193" s="1201"/>
      <c r="D193" s="1201"/>
      <c r="E193" s="1201"/>
      <c r="F193" s="1201"/>
      <c r="G193" s="1201"/>
      <c r="H193" s="1201"/>
      <c r="I193" s="1201"/>
      <c r="J193" s="1201"/>
      <c r="K193" s="1201"/>
      <c r="L193" s="1201"/>
      <c r="M193" s="1201"/>
      <c r="N193" s="1201"/>
      <c r="O193" s="1201"/>
      <c r="P193" s="1201"/>
      <c r="Q193" s="1201"/>
      <c r="R193" s="1201"/>
      <c r="S193" s="1201"/>
      <c r="T193" s="1201"/>
      <c r="U193" s="1201"/>
      <c r="V193" s="1201"/>
      <c r="W193" s="1201"/>
      <c r="X193" s="1218"/>
      <c r="Y193" s="1218"/>
      <c r="Z193" s="1201"/>
      <c r="AA193" s="1201"/>
      <c r="AB193" s="1201"/>
      <c r="AC193" s="1201"/>
      <c r="AD193" s="1201"/>
      <c r="AE193" s="1201"/>
      <c r="AF193" s="1201"/>
      <c r="AG193" s="1201"/>
      <c r="AH193" s="1201"/>
      <c r="AI193" s="1201"/>
      <c r="AJ193" s="1201"/>
      <c r="AK193" s="1201"/>
      <c r="AL193" s="1201"/>
      <c r="AM193" s="1201"/>
      <c r="AN193" s="1201"/>
      <c r="AO193" s="1201"/>
      <c r="AP193" s="1201"/>
      <c r="AQ193" s="1201"/>
      <c r="AR193" s="1201"/>
    </row>
    <row r="194" customFormat="false" ht="15" hidden="false" customHeight="false" outlineLevel="0" collapsed="false">
      <c r="A194" s="1201"/>
      <c r="B194" s="1201"/>
      <c r="C194" s="1201"/>
      <c r="D194" s="1201"/>
      <c r="E194" s="1201"/>
      <c r="F194" s="1201"/>
      <c r="G194" s="1201"/>
      <c r="H194" s="1201"/>
      <c r="I194" s="1201"/>
      <c r="J194" s="1201"/>
      <c r="K194" s="1201"/>
      <c r="L194" s="1201"/>
      <c r="M194" s="1201"/>
      <c r="N194" s="1201"/>
      <c r="O194" s="1201"/>
      <c r="P194" s="1201"/>
      <c r="Q194" s="1201"/>
      <c r="R194" s="1201"/>
      <c r="S194" s="1201"/>
      <c r="T194" s="1201"/>
      <c r="U194" s="1201"/>
      <c r="V194" s="1201"/>
      <c r="W194" s="1201"/>
      <c r="X194" s="1218"/>
      <c r="Y194" s="1218"/>
      <c r="Z194" s="1201"/>
      <c r="AA194" s="1201"/>
      <c r="AB194" s="1201"/>
      <c r="AC194" s="1201"/>
      <c r="AD194" s="1201"/>
      <c r="AE194" s="1201"/>
      <c r="AF194" s="1201"/>
      <c r="AG194" s="1201"/>
      <c r="AH194" s="1201"/>
      <c r="AI194" s="1201"/>
      <c r="AJ194" s="1201"/>
      <c r="AK194" s="1201"/>
      <c r="AL194" s="1201"/>
      <c r="AM194" s="1201"/>
      <c r="AN194" s="1201"/>
      <c r="AO194" s="1201"/>
      <c r="AP194" s="1201"/>
      <c r="AQ194" s="1201"/>
      <c r="AR194" s="1201"/>
    </row>
    <row r="195" customFormat="false" ht="15" hidden="false" customHeight="false" outlineLevel="0" collapsed="false">
      <c r="A195" s="1201"/>
      <c r="B195" s="1201"/>
      <c r="C195" s="1201"/>
      <c r="D195" s="1201"/>
      <c r="E195" s="1201"/>
      <c r="F195" s="1201"/>
      <c r="G195" s="1201"/>
      <c r="H195" s="1201"/>
      <c r="I195" s="1201"/>
      <c r="J195" s="1201"/>
      <c r="K195" s="1201"/>
      <c r="L195" s="1201"/>
      <c r="M195" s="1201"/>
      <c r="N195" s="1201"/>
      <c r="O195" s="1201"/>
      <c r="P195" s="1201"/>
      <c r="Q195" s="1201"/>
      <c r="R195" s="1201"/>
      <c r="S195" s="1201"/>
      <c r="T195" s="1201"/>
      <c r="U195" s="1201"/>
      <c r="V195" s="1201"/>
      <c r="W195" s="1201"/>
      <c r="X195" s="1218"/>
      <c r="Y195" s="1218"/>
      <c r="Z195" s="1201"/>
      <c r="AA195" s="1201"/>
      <c r="AB195" s="1201"/>
      <c r="AC195" s="1201"/>
      <c r="AD195" s="1201"/>
      <c r="AE195" s="1201"/>
      <c r="AF195" s="1201"/>
      <c r="AG195" s="1201"/>
      <c r="AH195" s="1201"/>
      <c r="AI195" s="1201"/>
      <c r="AJ195" s="1201"/>
      <c r="AK195" s="1201"/>
      <c r="AL195" s="1201"/>
      <c r="AM195" s="1201"/>
      <c r="AN195" s="1201"/>
      <c r="AO195" s="1201"/>
      <c r="AP195" s="1201"/>
      <c r="AQ195" s="1201"/>
      <c r="AR195" s="1201"/>
    </row>
    <row r="196" customFormat="false" ht="15" hidden="false" customHeight="false" outlineLevel="0" collapsed="false">
      <c r="A196" s="1201"/>
      <c r="B196" s="1201"/>
      <c r="C196" s="1201"/>
      <c r="D196" s="1201"/>
      <c r="E196" s="1201"/>
      <c r="F196" s="1201"/>
      <c r="G196" s="1201"/>
      <c r="H196" s="1201"/>
      <c r="I196" s="1201"/>
      <c r="J196" s="1201"/>
      <c r="K196" s="1201"/>
      <c r="L196" s="1201"/>
      <c r="M196" s="1201"/>
      <c r="N196" s="1201"/>
      <c r="O196" s="1201"/>
      <c r="P196" s="1201"/>
      <c r="Q196" s="1201"/>
      <c r="R196" s="1201"/>
      <c r="S196" s="1201"/>
      <c r="T196" s="1201"/>
      <c r="U196" s="1201"/>
      <c r="V196" s="1201"/>
      <c r="W196" s="1201"/>
      <c r="X196" s="1218"/>
      <c r="Y196" s="1218"/>
      <c r="Z196" s="1201"/>
      <c r="AA196" s="1201"/>
      <c r="AB196" s="1201"/>
      <c r="AC196" s="1201"/>
      <c r="AD196" s="1201"/>
      <c r="AE196" s="1201"/>
      <c r="AF196" s="1201"/>
      <c r="AG196" s="1201"/>
      <c r="AH196" s="1201"/>
      <c r="AI196" s="1201"/>
      <c r="AJ196" s="1201"/>
      <c r="AK196" s="1201"/>
      <c r="AL196" s="1201"/>
      <c r="AM196" s="1201"/>
      <c r="AN196" s="1201"/>
      <c r="AO196" s="1201"/>
      <c r="AP196" s="1201"/>
      <c r="AQ196" s="1201"/>
      <c r="AR196" s="1201"/>
    </row>
    <row r="197" customFormat="false" ht="15" hidden="false" customHeight="false" outlineLevel="0" collapsed="false">
      <c r="A197" s="1201"/>
      <c r="B197" s="1201"/>
      <c r="C197" s="1201"/>
      <c r="D197" s="1201"/>
      <c r="E197" s="1201"/>
      <c r="F197" s="1201"/>
      <c r="G197" s="1201"/>
      <c r="H197" s="1201"/>
      <c r="I197" s="1201"/>
      <c r="J197" s="1201"/>
      <c r="K197" s="1201"/>
      <c r="L197" s="1201"/>
      <c r="M197" s="1201"/>
      <c r="N197" s="1201"/>
      <c r="O197" s="1201"/>
      <c r="P197" s="1201"/>
      <c r="Q197" s="1201"/>
      <c r="R197" s="1201"/>
      <c r="S197" s="1201"/>
      <c r="T197" s="1201"/>
      <c r="U197" s="1201"/>
      <c r="V197" s="1201"/>
      <c r="W197" s="1201"/>
      <c r="X197" s="1218"/>
      <c r="Y197" s="1218"/>
      <c r="Z197" s="1201"/>
      <c r="AA197" s="1201"/>
      <c r="AB197" s="1201"/>
      <c r="AC197" s="1201"/>
      <c r="AD197" s="1201"/>
      <c r="AE197" s="1201"/>
      <c r="AF197" s="1201"/>
      <c r="AG197" s="1201"/>
      <c r="AH197" s="1201"/>
      <c r="AI197" s="1201"/>
      <c r="AJ197" s="1201"/>
      <c r="AK197" s="1201"/>
      <c r="AL197" s="1201"/>
      <c r="AM197" s="1201"/>
      <c r="AN197" s="1201"/>
      <c r="AO197" s="1201"/>
      <c r="AP197" s="1201"/>
      <c r="AQ197" s="1201"/>
      <c r="AR197" s="1201"/>
    </row>
    <row r="198" customFormat="false" ht="15" hidden="false" customHeight="false" outlineLevel="0" collapsed="false">
      <c r="A198" s="1201"/>
      <c r="B198" s="1201"/>
      <c r="C198" s="1201"/>
      <c r="D198" s="1201"/>
      <c r="E198" s="1201"/>
      <c r="F198" s="1201"/>
      <c r="G198" s="1201"/>
      <c r="H198" s="1201"/>
      <c r="I198" s="1201"/>
      <c r="J198" s="1201"/>
      <c r="K198" s="1201"/>
      <c r="L198" s="1201"/>
      <c r="M198" s="1201"/>
      <c r="N198" s="1201"/>
      <c r="O198" s="1201"/>
      <c r="P198" s="1201"/>
      <c r="Q198" s="1201"/>
      <c r="R198" s="1201"/>
      <c r="S198" s="1201"/>
      <c r="T198" s="1201"/>
      <c r="U198" s="1201"/>
      <c r="V198" s="1201"/>
      <c r="W198" s="1201"/>
      <c r="X198" s="1218"/>
      <c r="Y198" s="1218"/>
      <c r="Z198" s="1201"/>
      <c r="AA198" s="1201"/>
      <c r="AB198" s="1201"/>
      <c r="AC198" s="1201"/>
      <c r="AD198" s="1201"/>
      <c r="AE198" s="1201"/>
      <c r="AF198" s="1201"/>
      <c r="AG198" s="1201"/>
      <c r="AH198" s="1201"/>
      <c r="AI198" s="1201"/>
      <c r="AJ198" s="1201"/>
      <c r="AK198" s="1201"/>
      <c r="AL198" s="1201"/>
      <c r="AM198" s="1201"/>
      <c r="AN198" s="1201"/>
      <c r="AO198" s="1201"/>
      <c r="AP198" s="1201"/>
      <c r="AQ198" s="1201"/>
      <c r="AR198" s="1201"/>
    </row>
    <row r="199" customFormat="false" ht="15" hidden="false" customHeight="false" outlineLevel="0" collapsed="false">
      <c r="A199" s="1201"/>
      <c r="B199" s="1201"/>
      <c r="C199" s="1201"/>
      <c r="D199" s="1201"/>
      <c r="E199" s="1201"/>
      <c r="F199" s="1201"/>
      <c r="G199" s="1201"/>
      <c r="H199" s="1201"/>
      <c r="I199" s="1201"/>
      <c r="J199" s="1201"/>
      <c r="K199" s="1201"/>
      <c r="L199" s="1201"/>
      <c r="M199" s="1201"/>
      <c r="N199" s="1201"/>
      <c r="O199" s="1201"/>
      <c r="P199" s="1201"/>
      <c r="Q199" s="1201"/>
      <c r="R199" s="1201"/>
      <c r="S199" s="1201"/>
      <c r="T199" s="1201"/>
      <c r="U199" s="1201"/>
      <c r="V199" s="1201"/>
      <c r="W199" s="1201"/>
      <c r="X199" s="1218"/>
      <c r="Y199" s="1218"/>
      <c r="Z199" s="1201"/>
      <c r="AA199" s="1201"/>
      <c r="AB199" s="1201"/>
      <c r="AC199" s="1201"/>
      <c r="AD199" s="1201"/>
      <c r="AE199" s="1201"/>
      <c r="AF199" s="1201"/>
      <c r="AG199" s="1201"/>
      <c r="AH199" s="1201"/>
      <c r="AI199" s="1201"/>
      <c r="AJ199" s="1201"/>
      <c r="AK199" s="1201"/>
      <c r="AL199" s="1201"/>
      <c r="AM199" s="1201"/>
      <c r="AN199" s="1201"/>
      <c r="AO199" s="1201"/>
      <c r="AP199" s="1201"/>
      <c r="AQ199" s="1201"/>
      <c r="AR199" s="1201"/>
    </row>
    <row r="200" customFormat="false" ht="15" hidden="false" customHeight="false" outlineLevel="0" collapsed="false">
      <c r="A200" s="1201"/>
      <c r="B200" s="1201"/>
      <c r="C200" s="1201"/>
      <c r="D200" s="1201"/>
      <c r="E200" s="1201"/>
      <c r="F200" s="1201"/>
      <c r="G200" s="1201"/>
      <c r="H200" s="1201"/>
      <c r="I200" s="1201"/>
      <c r="J200" s="1201"/>
      <c r="K200" s="1201"/>
      <c r="L200" s="1201"/>
      <c r="M200" s="1201"/>
      <c r="N200" s="1201"/>
      <c r="O200" s="1201"/>
      <c r="P200" s="1201"/>
      <c r="Q200" s="1201"/>
      <c r="R200" s="1201"/>
      <c r="S200" s="1201"/>
      <c r="T200" s="1201"/>
      <c r="U200" s="1201"/>
      <c r="V200" s="1201"/>
      <c r="W200" s="1201"/>
      <c r="X200" s="1218"/>
      <c r="Y200" s="1218"/>
      <c r="Z200" s="1201"/>
      <c r="AA200" s="1201"/>
      <c r="AB200" s="1201"/>
      <c r="AC200" s="1201"/>
      <c r="AD200" s="1201"/>
      <c r="AE200" s="1201"/>
      <c r="AF200" s="1201"/>
      <c r="AG200" s="1201"/>
      <c r="AH200" s="1201"/>
      <c r="AI200" s="1201"/>
      <c r="AJ200" s="1201"/>
      <c r="AK200" s="1201"/>
      <c r="AL200" s="1201"/>
      <c r="AM200" s="1201"/>
      <c r="AN200" s="1201"/>
      <c r="AO200" s="1201"/>
      <c r="AP200" s="1201"/>
      <c r="AQ200" s="1201"/>
      <c r="AR200" s="1201"/>
    </row>
    <row r="201" customFormat="false" ht="15" hidden="false" customHeight="false" outlineLevel="0" collapsed="false">
      <c r="A201" s="1201"/>
      <c r="B201" s="1201"/>
      <c r="C201" s="1201"/>
      <c r="D201" s="1201"/>
      <c r="E201" s="1201"/>
      <c r="F201" s="1201"/>
      <c r="G201" s="1201"/>
      <c r="H201" s="1201"/>
      <c r="I201" s="1201"/>
      <c r="J201" s="1201"/>
      <c r="K201" s="1201"/>
      <c r="L201" s="1201"/>
      <c r="M201" s="1201"/>
      <c r="N201" s="1201"/>
      <c r="O201" s="1201"/>
      <c r="P201" s="1201"/>
      <c r="Q201" s="1201"/>
      <c r="R201" s="1201"/>
      <c r="S201" s="1201"/>
      <c r="T201" s="1201"/>
      <c r="U201" s="1201"/>
      <c r="V201" s="1201"/>
      <c r="W201" s="1201"/>
      <c r="X201" s="1218"/>
      <c r="Y201" s="1218"/>
      <c r="Z201" s="1201"/>
      <c r="AA201" s="1201"/>
      <c r="AB201" s="1201"/>
      <c r="AC201" s="1201"/>
      <c r="AD201" s="1201"/>
      <c r="AE201" s="1201"/>
      <c r="AF201" s="1201"/>
      <c r="AG201" s="1201"/>
      <c r="AH201" s="1201"/>
      <c r="AI201" s="1201"/>
      <c r="AJ201" s="1201"/>
      <c r="AK201" s="1201"/>
      <c r="AL201" s="1201"/>
      <c r="AM201" s="1201"/>
      <c r="AN201" s="1201"/>
      <c r="AO201" s="1201"/>
      <c r="AP201" s="1201"/>
      <c r="AQ201" s="1201"/>
      <c r="AR201" s="1201"/>
    </row>
    <row r="202" customFormat="false" ht="15" hidden="false" customHeight="false" outlineLevel="0" collapsed="false">
      <c r="A202" s="1201"/>
      <c r="B202" s="1201"/>
      <c r="C202" s="1201"/>
      <c r="D202" s="1201"/>
      <c r="E202" s="1201"/>
      <c r="F202" s="1201"/>
      <c r="G202" s="1201"/>
      <c r="H202" s="1201"/>
      <c r="I202" s="1201"/>
      <c r="J202" s="1201"/>
      <c r="K202" s="1201"/>
      <c r="L202" s="1201"/>
      <c r="M202" s="1201"/>
      <c r="N202" s="1201"/>
      <c r="O202" s="1201"/>
      <c r="P202" s="1201"/>
      <c r="Q202" s="1201"/>
      <c r="R202" s="1201"/>
      <c r="S202" s="1201"/>
      <c r="T202" s="1201"/>
      <c r="U202" s="1201"/>
      <c r="V202" s="1201"/>
      <c r="W202" s="1201"/>
      <c r="X202" s="1218"/>
      <c r="Y202" s="1218"/>
      <c r="Z202" s="1201"/>
      <c r="AA202" s="1201"/>
      <c r="AB202" s="1201"/>
      <c r="AC202" s="1201"/>
      <c r="AD202" s="1201"/>
      <c r="AE202" s="1201"/>
      <c r="AF202" s="1201"/>
      <c r="AG202" s="1201"/>
      <c r="AH202" s="1201"/>
      <c r="AI202" s="1201"/>
      <c r="AJ202" s="1201"/>
      <c r="AK202" s="1201"/>
      <c r="AL202" s="1201"/>
      <c r="AM202" s="1201"/>
      <c r="AN202" s="1201"/>
      <c r="AO202" s="1201"/>
      <c r="AP202" s="1201"/>
      <c r="AQ202" s="1201"/>
      <c r="AR202" s="1201"/>
    </row>
    <row r="203" customFormat="false" ht="15" hidden="false" customHeight="false" outlineLevel="0" collapsed="false">
      <c r="A203" s="1201"/>
      <c r="B203" s="1201"/>
      <c r="C203" s="1201"/>
      <c r="D203" s="1201"/>
      <c r="E203" s="1201"/>
      <c r="F203" s="1201"/>
      <c r="G203" s="1201"/>
      <c r="H203" s="1201"/>
      <c r="I203" s="1201"/>
      <c r="J203" s="1201"/>
      <c r="K203" s="1201"/>
      <c r="L203" s="1201"/>
      <c r="M203" s="1201"/>
      <c r="N203" s="1201"/>
      <c r="O203" s="1201"/>
      <c r="P203" s="1201"/>
      <c r="Q203" s="1201"/>
      <c r="R203" s="1201"/>
      <c r="S203" s="1201"/>
      <c r="T203" s="1201"/>
      <c r="U203" s="1201"/>
      <c r="V203" s="1201"/>
      <c r="W203" s="1201"/>
      <c r="X203" s="1218"/>
      <c r="Y203" s="1218"/>
      <c r="Z203" s="1201"/>
      <c r="AA203" s="1201"/>
      <c r="AB203" s="1201"/>
      <c r="AC203" s="1201"/>
      <c r="AD203" s="1201"/>
      <c r="AE203" s="1201"/>
      <c r="AF203" s="1201"/>
      <c r="AG203" s="1201"/>
      <c r="AH203" s="1201"/>
      <c r="AI203" s="1201"/>
      <c r="AJ203" s="1201"/>
      <c r="AK203" s="1201"/>
      <c r="AL203" s="1201"/>
      <c r="AM203" s="1201"/>
      <c r="AN203" s="1201"/>
      <c r="AO203" s="1201"/>
      <c r="AP203" s="1201"/>
      <c r="AQ203" s="1201"/>
      <c r="AR203" s="1201"/>
    </row>
    <row r="204" customFormat="false" ht="15" hidden="false" customHeight="false" outlineLevel="0" collapsed="false">
      <c r="A204" s="1201"/>
      <c r="B204" s="1201"/>
      <c r="C204" s="1201"/>
      <c r="D204" s="1201"/>
      <c r="E204" s="1201"/>
      <c r="F204" s="1201"/>
      <c r="G204" s="1201"/>
      <c r="H204" s="1201"/>
      <c r="I204" s="1201"/>
      <c r="J204" s="1201"/>
      <c r="K204" s="1201"/>
      <c r="L204" s="1201"/>
      <c r="M204" s="1201"/>
      <c r="N204" s="1201"/>
      <c r="O204" s="1201"/>
      <c r="P204" s="1201"/>
      <c r="Q204" s="1201"/>
      <c r="R204" s="1201"/>
      <c r="S204" s="1201"/>
      <c r="T204" s="1201"/>
      <c r="U204" s="1201"/>
      <c r="V204" s="1201"/>
      <c r="W204" s="1201"/>
      <c r="X204" s="1218"/>
      <c r="Y204" s="1218"/>
      <c r="Z204" s="1201"/>
      <c r="AA204" s="1201"/>
      <c r="AB204" s="1201"/>
      <c r="AC204" s="1201"/>
      <c r="AD204" s="1201"/>
      <c r="AE204" s="1201"/>
      <c r="AF204" s="1201"/>
      <c r="AG204" s="1201"/>
      <c r="AH204" s="1201"/>
      <c r="AI204" s="1201"/>
      <c r="AJ204" s="1201"/>
      <c r="AK204" s="1201"/>
      <c r="AL204" s="1201"/>
      <c r="AM204" s="1201"/>
      <c r="AN204" s="1201"/>
      <c r="AO204" s="1201"/>
      <c r="AP204" s="1201"/>
      <c r="AQ204" s="1201"/>
      <c r="AR204" s="1201"/>
    </row>
    <row r="205" customFormat="false" ht="15" hidden="false" customHeight="false" outlineLevel="0" collapsed="false">
      <c r="A205" s="1201"/>
      <c r="B205" s="1201"/>
      <c r="C205" s="1201"/>
      <c r="D205" s="1201"/>
      <c r="E205" s="1201"/>
      <c r="F205" s="1201"/>
      <c r="G205" s="1201"/>
      <c r="H205" s="1201"/>
      <c r="I205" s="1201"/>
      <c r="J205" s="1201"/>
      <c r="K205" s="1201"/>
      <c r="L205" s="1201"/>
      <c r="M205" s="1201"/>
      <c r="N205" s="1201"/>
      <c r="O205" s="1201"/>
      <c r="P205" s="1201"/>
      <c r="Q205" s="1201"/>
      <c r="R205" s="1201"/>
      <c r="S205" s="1201"/>
      <c r="T205" s="1201"/>
      <c r="U205" s="1201"/>
      <c r="V205" s="1201"/>
      <c r="W205" s="1201"/>
      <c r="X205" s="1218"/>
      <c r="Y205" s="1218"/>
      <c r="Z205" s="1201"/>
      <c r="AA205" s="1201"/>
      <c r="AB205" s="1201"/>
      <c r="AC205" s="1201"/>
      <c r="AD205" s="1201"/>
      <c r="AE205" s="1201"/>
      <c r="AF205" s="1201"/>
      <c r="AG205" s="1201"/>
      <c r="AH205" s="1201"/>
      <c r="AI205" s="1201"/>
      <c r="AJ205" s="1201"/>
      <c r="AK205" s="1201"/>
      <c r="AL205" s="1201"/>
      <c r="AM205" s="1201"/>
      <c r="AN205" s="1201"/>
      <c r="AO205" s="1201"/>
      <c r="AP205" s="1201"/>
      <c r="AQ205" s="1201"/>
      <c r="AR205" s="1201"/>
    </row>
    <row r="206" customFormat="false" ht="15" hidden="false" customHeight="false" outlineLevel="0" collapsed="false">
      <c r="A206" s="1201"/>
      <c r="B206" s="1201"/>
      <c r="C206" s="1201"/>
      <c r="D206" s="1201"/>
      <c r="E206" s="1201"/>
      <c r="F206" s="1201"/>
      <c r="G206" s="1201"/>
      <c r="H206" s="1201"/>
      <c r="I206" s="1201"/>
      <c r="J206" s="1201"/>
      <c r="K206" s="1201"/>
      <c r="L206" s="1201"/>
      <c r="M206" s="1201"/>
      <c r="N206" s="1201"/>
      <c r="O206" s="1201"/>
      <c r="P206" s="1201"/>
      <c r="Q206" s="1201"/>
      <c r="R206" s="1201"/>
      <c r="S206" s="1201"/>
      <c r="T206" s="1201"/>
      <c r="U206" s="1201"/>
      <c r="V206" s="1201"/>
      <c r="W206" s="1201"/>
      <c r="X206" s="1218"/>
      <c r="Y206" s="1218"/>
      <c r="Z206" s="1201"/>
      <c r="AA206" s="1201"/>
      <c r="AB206" s="1201"/>
      <c r="AC206" s="1201"/>
      <c r="AD206" s="1201"/>
      <c r="AE206" s="1201"/>
      <c r="AF206" s="1201"/>
      <c r="AG206" s="1201"/>
      <c r="AH206" s="1201"/>
      <c r="AI206" s="1201"/>
      <c r="AJ206" s="1201"/>
      <c r="AK206" s="1201"/>
      <c r="AL206" s="1201"/>
      <c r="AM206" s="1201"/>
      <c r="AN206" s="1201"/>
      <c r="AO206" s="1201"/>
      <c r="AP206" s="1201"/>
      <c r="AQ206" s="1201"/>
      <c r="AR206" s="1201"/>
    </row>
    <row r="207" customFormat="false" ht="15" hidden="false" customHeight="false" outlineLevel="0" collapsed="false">
      <c r="A207" s="1201"/>
      <c r="B207" s="1201"/>
      <c r="C207" s="1201"/>
      <c r="D207" s="1201"/>
      <c r="E207" s="1201"/>
      <c r="F207" s="1201"/>
      <c r="G207" s="1201"/>
      <c r="H207" s="1201"/>
      <c r="I207" s="1201"/>
      <c r="J207" s="1201"/>
      <c r="K207" s="1201"/>
      <c r="L207" s="1201"/>
      <c r="M207" s="1201"/>
      <c r="N207" s="1201"/>
      <c r="O207" s="1201"/>
      <c r="P207" s="1201"/>
      <c r="Q207" s="1201"/>
      <c r="R207" s="1201"/>
      <c r="S207" s="1201"/>
      <c r="T207" s="1201"/>
      <c r="U207" s="1201"/>
      <c r="V207" s="1201"/>
      <c r="W207" s="1201"/>
      <c r="X207" s="1218"/>
      <c r="Y207" s="1218"/>
      <c r="Z207" s="1201"/>
      <c r="AA207" s="1201"/>
      <c r="AB207" s="1201"/>
      <c r="AC207" s="1201"/>
      <c r="AD207" s="1201"/>
      <c r="AE207" s="1201"/>
      <c r="AF207" s="1201"/>
      <c r="AG207" s="1201"/>
      <c r="AH207" s="1201"/>
      <c r="AI207" s="1201"/>
      <c r="AJ207" s="1201"/>
      <c r="AK207" s="1201"/>
      <c r="AL207" s="1201"/>
      <c r="AM207" s="1201"/>
      <c r="AN207" s="1201"/>
      <c r="AO207" s="1201"/>
      <c r="AP207" s="1201"/>
      <c r="AQ207" s="1201"/>
      <c r="AR207" s="1201"/>
    </row>
    <row r="208" customFormat="false" ht="15" hidden="false" customHeight="false" outlineLevel="0" collapsed="false">
      <c r="A208" s="1201"/>
      <c r="B208" s="1201"/>
      <c r="C208" s="1201"/>
      <c r="D208" s="1201"/>
      <c r="E208" s="1201"/>
      <c r="F208" s="1201"/>
      <c r="G208" s="1201"/>
      <c r="H208" s="1201"/>
      <c r="I208" s="1201"/>
      <c r="J208" s="1201"/>
      <c r="K208" s="1201"/>
      <c r="L208" s="1201"/>
      <c r="M208" s="1201"/>
      <c r="N208" s="1201"/>
      <c r="O208" s="1201"/>
      <c r="P208" s="1201"/>
      <c r="Q208" s="1201"/>
      <c r="R208" s="1201"/>
      <c r="S208" s="1201"/>
      <c r="T208" s="1201"/>
      <c r="U208" s="1201"/>
      <c r="V208" s="1201"/>
      <c r="W208" s="1201"/>
      <c r="X208" s="1218"/>
      <c r="Y208" s="1218"/>
      <c r="Z208" s="1201"/>
      <c r="AA208" s="1201"/>
      <c r="AB208" s="1201"/>
      <c r="AC208" s="1201"/>
      <c r="AD208" s="1201"/>
      <c r="AE208" s="1201"/>
      <c r="AF208" s="1201"/>
      <c r="AG208" s="1201"/>
      <c r="AH208" s="1201"/>
      <c r="AI208" s="1201"/>
      <c r="AJ208" s="1201"/>
      <c r="AK208" s="1201"/>
      <c r="AL208" s="1201"/>
      <c r="AM208" s="1201"/>
      <c r="AN208" s="1201"/>
      <c r="AO208" s="1201"/>
      <c r="AP208" s="1201"/>
      <c r="AQ208" s="1201"/>
      <c r="AR208" s="1201"/>
    </row>
    <row r="209" customFormat="false" ht="15" hidden="false" customHeight="false" outlineLevel="0" collapsed="false">
      <c r="A209" s="1201"/>
      <c r="B209" s="1201"/>
      <c r="C209" s="1201"/>
      <c r="D209" s="1201"/>
      <c r="E209" s="1201"/>
      <c r="F209" s="1201"/>
      <c r="G209" s="1201"/>
      <c r="H209" s="1201"/>
      <c r="I209" s="1201"/>
      <c r="J209" s="1201"/>
      <c r="K209" s="1201"/>
      <c r="L209" s="1201"/>
      <c r="M209" s="1201"/>
      <c r="N209" s="1201"/>
      <c r="O209" s="1201"/>
      <c r="P209" s="1201"/>
      <c r="Q209" s="1201"/>
      <c r="R209" s="1201"/>
      <c r="S209" s="1201"/>
      <c r="T209" s="1201"/>
      <c r="U209" s="1201"/>
      <c r="V209" s="1201"/>
      <c r="W209" s="1201"/>
      <c r="X209" s="1218"/>
      <c r="Y209" s="1218"/>
      <c r="Z209" s="1201"/>
      <c r="AA209" s="1201"/>
      <c r="AB209" s="1201"/>
      <c r="AC209" s="1201"/>
      <c r="AD209" s="1201"/>
      <c r="AE209" s="1201"/>
      <c r="AF209" s="1201"/>
      <c r="AG209" s="1201"/>
      <c r="AH209" s="1201"/>
      <c r="AI209" s="1201"/>
      <c r="AJ209" s="1201"/>
      <c r="AK209" s="1201"/>
      <c r="AL209" s="1201"/>
      <c r="AM209" s="1201"/>
      <c r="AN209" s="1201"/>
      <c r="AO209" s="1201"/>
      <c r="AP209" s="1201"/>
      <c r="AQ209" s="1201"/>
      <c r="AR209" s="1201"/>
    </row>
    <row r="210" customFormat="false" ht="15" hidden="false" customHeight="false" outlineLevel="0" collapsed="false">
      <c r="A210" s="1201"/>
      <c r="B210" s="1201"/>
      <c r="C210" s="1201"/>
      <c r="D210" s="1201"/>
      <c r="E210" s="1201"/>
      <c r="F210" s="1201"/>
      <c r="G210" s="1201"/>
      <c r="H210" s="1201"/>
      <c r="I210" s="1201"/>
      <c r="J210" s="1201"/>
      <c r="K210" s="1201"/>
      <c r="L210" s="1201"/>
      <c r="M210" s="1201"/>
      <c r="N210" s="1201"/>
      <c r="O210" s="1201"/>
      <c r="P210" s="1201"/>
      <c r="Q210" s="1201"/>
      <c r="R210" s="1201"/>
      <c r="S210" s="1201"/>
      <c r="T210" s="1201"/>
      <c r="U210" s="1201"/>
      <c r="V210" s="1201"/>
      <c r="W210" s="1201"/>
      <c r="X210" s="1218"/>
      <c r="Y210" s="1218"/>
      <c r="Z210" s="1201"/>
      <c r="AA210" s="1201"/>
      <c r="AB210" s="1201"/>
      <c r="AC210" s="1201"/>
      <c r="AD210" s="1201"/>
      <c r="AE210" s="1201"/>
      <c r="AF210" s="1201"/>
      <c r="AG210" s="1201"/>
      <c r="AH210" s="1201"/>
      <c r="AI210" s="1201"/>
      <c r="AJ210" s="1201"/>
      <c r="AK210" s="1201"/>
      <c r="AL210" s="1201"/>
      <c r="AM210" s="1201"/>
      <c r="AN210" s="1201"/>
      <c r="AO210" s="1201"/>
      <c r="AP210" s="1201"/>
      <c r="AQ210" s="1201"/>
      <c r="AR210" s="1201"/>
    </row>
    <row r="211" customFormat="false" ht="15" hidden="false" customHeight="false" outlineLevel="0" collapsed="false">
      <c r="A211" s="1201"/>
      <c r="B211" s="1201"/>
      <c r="C211" s="1201"/>
      <c r="D211" s="1201"/>
      <c r="E211" s="1201"/>
      <c r="F211" s="1201"/>
      <c r="G211" s="1201"/>
      <c r="H211" s="1201"/>
      <c r="I211" s="1201"/>
      <c r="J211" s="1201"/>
      <c r="K211" s="1201"/>
      <c r="L211" s="1201"/>
      <c r="M211" s="1201"/>
      <c r="N211" s="1201"/>
      <c r="O211" s="1201"/>
      <c r="P211" s="1201"/>
      <c r="Q211" s="1201"/>
      <c r="R211" s="1201"/>
      <c r="S211" s="1201"/>
      <c r="T211" s="1201"/>
      <c r="U211" s="1201"/>
      <c r="V211" s="1201"/>
      <c r="W211" s="1201"/>
      <c r="X211" s="1218"/>
      <c r="Y211" s="1218"/>
      <c r="Z211" s="1201"/>
      <c r="AA211" s="1201"/>
      <c r="AB211" s="1201"/>
      <c r="AC211" s="1201"/>
      <c r="AD211" s="1201"/>
      <c r="AE211" s="1201"/>
      <c r="AF211" s="1201"/>
      <c r="AG211" s="1201"/>
      <c r="AH211" s="1201"/>
      <c r="AI211" s="1201"/>
      <c r="AJ211" s="1201"/>
      <c r="AK211" s="1201"/>
      <c r="AL211" s="1201"/>
      <c r="AM211" s="1201"/>
      <c r="AN211" s="1201"/>
      <c r="AO211" s="1201"/>
      <c r="AP211" s="1201"/>
      <c r="AQ211" s="1201"/>
      <c r="AR211" s="1201"/>
    </row>
    <row r="212" customFormat="false" ht="15" hidden="false" customHeight="false" outlineLevel="0" collapsed="false">
      <c r="A212" s="1201"/>
      <c r="B212" s="1201"/>
      <c r="C212" s="1201"/>
      <c r="D212" s="1201"/>
      <c r="E212" s="1201"/>
      <c r="F212" s="1201"/>
      <c r="G212" s="1201"/>
      <c r="H212" s="1201"/>
      <c r="I212" s="1201"/>
      <c r="J212" s="1201"/>
      <c r="K212" s="1201"/>
      <c r="L212" s="1201"/>
      <c r="M212" s="1201"/>
      <c r="N212" s="1201"/>
      <c r="O212" s="1201"/>
      <c r="P212" s="1201"/>
      <c r="Q212" s="1201"/>
      <c r="R212" s="1201"/>
      <c r="S212" s="1201"/>
      <c r="T212" s="1201"/>
      <c r="U212" s="1201"/>
      <c r="V212" s="1201"/>
      <c r="W212" s="1201"/>
      <c r="X212" s="1218"/>
      <c r="Y212" s="1218"/>
      <c r="Z212" s="1201"/>
      <c r="AA212" s="1201"/>
      <c r="AB212" s="1201"/>
      <c r="AC212" s="1201"/>
      <c r="AD212" s="1201"/>
      <c r="AE212" s="1201"/>
      <c r="AF212" s="1201"/>
      <c r="AG212" s="1201"/>
      <c r="AH212" s="1201"/>
      <c r="AI212" s="1201"/>
      <c r="AJ212" s="1201"/>
      <c r="AK212" s="1201"/>
      <c r="AL212" s="1201"/>
      <c r="AM212" s="1201"/>
      <c r="AN212" s="1201"/>
      <c r="AO212" s="1201"/>
      <c r="AP212" s="1201"/>
      <c r="AQ212" s="1201"/>
      <c r="AR212" s="1201"/>
    </row>
    <row r="213" customFormat="false" ht="15" hidden="false" customHeight="false" outlineLevel="0" collapsed="false">
      <c r="A213" s="1201"/>
      <c r="B213" s="1201"/>
      <c r="C213" s="1201"/>
      <c r="D213" s="1201"/>
      <c r="E213" s="1201"/>
      <c r="F213" s="1201"/>
      <c r="G213" s="1201"/>
      <c r="H213" s="1201"/>
      <c r="I213" s="1201"/>
      <c r="J213" s="1201"/>
      <c r="K213" s="1201"/>
      <c r="L213" s="1201"/>
      <c r="M213" s="1201"/>
      <c r="N213" s="1201"/>
      <c r="O213" s="1201"/>
      <c r="P213" s="1201"/>
      <c r="Q213" s="1201"/>
      <c r="R213" s="1201"/>
      <c r="S213" s="1201"/>
      <c r="T213" s="1201"/>
      <c r="U213" s="1201"/>
      <c r="V213" s="1201"/>
      <c r="W213" s="1201"/>
      <c r="X213" s="1218"/>
      <c r="Y213" s="1218"/>
      <c r="Z213" s="1201"/>
      <c r="AA213" s="1201"/>
      <c r="AB213" s="1201"/>
      <c r="AC213" s="1201"/>
      <c r="AD213" s="1201"/>
      <c r="AE213" s="1201"/>
      <c r="AF213" s="1201"/>
      <c r="AG213" s="1201"/>
      <c r="AH213" s="1201"/>
      <c r="AI213" s="1201"/>
      <c r="AJ213" s="1201"/>
      <c r="AK213" s="1201"/>
      <c r="AL213" s="1201"/>
      <c r="AM213" s="1201"/>
      <c r="AN213" s="1201"/>
      <c r="AO213" s="1201"/>
      <c r="AP213" s="1201"/>
      <c r="AQ213" s="1201"/>
      <c r="AR213" s="1201"/>
    </row>
    <row r="214" customFormat="false" ht="15" hidden="false" customHeight="false" outlineLevel="0" collapsed="false">
      <c r="A214" s="1201"/>
      <c r="B214" s="1201"/>
      <c r="C214" s="1201"/>
      <c r="D214" s="1201"/>
      <c r="E214" s="1201"/>
      <c r="F214" s="1201"/>
      <c r="G214" s="1201"/>
      <c r="H214" s="1201"/>
      <c r="I214" s="1201"/>
      <c r="J214" s="1201"/>
      <c r="K214" s="1201"/>
      <c r="L214" s="1201"/>
      <c r="M214" s="1201"/>
      <c r="N214" s="1201"/>
      <c r="O214" s="1201"/>
      <c r="P214" s="1201"/>
      <c r="Q214" s="1201"/>
      <c r="R214" s="1201"/>
      <c r="S214" s="1201"/>
      <c r="T214" s="1201"/>
      <c r="U214" s="1201"/>
      <c r="V214" s="1201"/>
      <c r="W214" s="1201"/>
      <c r="X214" s="1218"/>
      <c r="Y214" s="1218"/>
      <c r="Z214" s="1201"/>
      <c r="AA214" s="1201"/>
      <c r="AB214" s="1201"/>
      <c r="AC214" s="1201"/>
      <c r="AD214" s="1201"/>
      <c r="AE214" s="1201"/>
      <c r="AF214" s="1201"/>
      <c r="AG214" s="1201"/>
      <c r="AH214" s="1201"/>
      <c r="AI214" s="1201"/>
      <c r="AJ214" s="1201"/>
      <c r="AK214" s="1201"/>
      <c r="AL214" s="1201"/>
      <c r="AM214" s="1201"/>
      <c r="AN214" s="1201"/>
      <c r="AO214" s="1201"/>
      <c r="AP214" s="1201"/>
      <c r="AQ214" s="1201"/>
      <c r="AR214" s="1201"/>
    </row>
    <row r="215" customFormat="false" ht="15" hidden="false" customHeight="false" outlineLevel="0" collapsed="false">
      <c r="A215" s="1201"/>
      <c r="B215" s="1201"/>
      <c r="C215" s="1201"/>
      <c r="D215" s="1201"/>
      <c r="E215" s="1201"/>
      <c r="F215" s="1201"/>
      <c r="G215" s="1201"/>
      <c r="H215" s="1201"/>
      <c r="I215" s="1201"/>
      <c r="J215" s="1201"/>
      <c r="K215" s="1201"/>
      <c r="L215" s="1201"/>
      <c r="M215" s="1201"/>
      <c r="N215" s="1201"/>
      <c r="O215" s="1201"/>
      <c r="P215" s="1201"/>
      <c r="Q215" s="1201"/>
      <c r="R215" s="1201"/>
      <c r="S215" s="1201"/>
      <c r="T215" s="1201"/>
      <c r="U215" s="1201"/>
      <c r="V215" s="1201"/>
      <c r="W215" s="1201"/>
      <c r="X215" s="1218"/>
      <c r="Y215" s="1218"/>
      <c r="Z215" s="1201"/>
      <c r="AA215" s="1201"/>
      <c r="AB215" s="1201"/>
      <c r="AC215" s="1201"/>
      <c r="AD215" s="1201"/>
      <c r="AE215" s="1201"/>
      <c r="AF215" s="1201"/>
      <c r="AG215" s="1201"/>
      <c r="AH215" s="1201"/>
      <c r="AI215" s="1201"/>
      <c r="AJ215" s="1201"/>
      <c r="AK215" s="1201"/>
      <c r="AL215" s="1201"/>
      <c r="AM215" s="1201"/>
      <c r="AN215" s="1201"/>
      <c r="AO215" s="1201"/>
      <c r="AP215" s="1201"/>
      <c r="AQ215" s="1201"/>
      <c r="AR215" s="1201"/>
    </row>
    <row r="216" customFormat="false" ht="15" hidden="false" customHeight="false" outlineLevel="0" collapsed="false">
      <c r="A216" s="1201"/>
      <c r="B216" s="1201"/>
      <c r="C216" s="1201"/>
      <c r="D216" s="1201"/>
      <c r="E216" s="1201"/>
      <c r="F216" s="1201"/>
      <c r="G216" s="1201"/>
      <c r="H216" s="1201"/>
      <c r="I216" s="1201"/>
      <c r="J216" s="1201"/>
      <c r="K216" s="1201"/>
      <c r="L216" s="1201"/>
      <c r="M216" s="1201"/>
      <c r="N216" s="1201"/>
      <c r="O216" s="1201"/>
      <c r="P216" s="1201"/>
      <c r="Q216" s="1201"/>
      <c r="R216" s="1201"/>
      <c r="S216" s="1201"/>
      <c r="T216" s="1201"/>
      <c r="U216" s="1201"/>
      <c r="V216" s="1201"/>
      <c r="W216" s="1201"/>
      <c r="X216" s="1218"/>
      <c r="Y216" s="1218"/>
      <c r="Z216" s="1201"/>
      <c r="AA216" s="1201"/>
      <c r="AB216" s="1201"/>
      <c r="AC216" s="1201"/>
      <c r="AD216" s="1201"/>
      <c r="AE216" s="1201"/>
      <c r="AF216" s="1201"/>
      <c r="AG216" s="1201"/>
      <c r="AH216" s="1201"/>
      <c r="AI216" s="1201"/>
      <c r="AJ216" s="1201"/>
      <c r="AK216" s="1201"/>
      <c r="AL216" s="1201"/>
      <c r="AM216" s="1201"/>
      <c r="AN216" s="1201"/>
      <c r="AO216" s="1201"/>
      <c r="AP216" s="1201"/>
      <c r="AQ216" s="1201"/>
      <c r="AR216" s="1201"/>
    </row>
    <row r="217" customFormat="false" ht="15" hidden="false" customHeight="false" outlineLevel="0" collapsed="false">
      <c r="A217" s="1201"/>
      <c r="B217" s="1201"/>
      <c r="C217" s="1201"/>
      <c r="D217" s="1201"/>
      <c r="E217" s="1201"/>
      <c r="F217" s="1201"/>
      <c r="G217" s="1201"/>
      <c r="H217" s="1201"/>
      <c r="I217" s="1201"/>
      <c r="J217" s="1201"/>
      <c r="K217" s="1201"/>
      <c r="L217" s="1201"/>
      <c r="M217" s="1201"/>
      <c r="N217" s="1201"/>
      <c r="O217" s="1201"/>
      <c r="P217" s="1201"/>
      <c r="Q217" s="1201"/>
      <c r="R217" s="1201"/>
      <c r="S217" s="1201"/>
      <c r="T217" s="1201"/>
      <c r="U217" s="1201"/>
      <c r="V217" s="1201"/>
      <c r="W217" s="1201"/>
      <c r="X217" s="1218"/>
      <c r="Y217" s="1218"/>
      <c r="Z217" s="1201"/>
      <c r="AA217" s="1201"/>
      <c r="AB217" s="1201"/>
      <c r="AC217" s="1201"/>
      <c r="AD217" s="1201"/>
      <c r="AE217" s="1201"/>
      <c r="AF217" s="1201"/>
      <c r="AG217" s="1201"/>
      <c r="AH217" s="1201"/>
      <c r="AI217" s="1201"/>
      <c r="AJ217" s="1201"/>
      <c r="AK217" s="1201"/>
      <c r="AL217" s="1201"/>
      <c r="AM217" s="1201"/>
      <c r="AN217" s="1201"/>
      <c r="AO217" s="1201"/>
      <c r="AP217" s="1201"/>
      <c r="AQ217" s="1201"/>
      <c r="AR217" s="1201"/>
    </row>
    <row r="218" customFormat="false" ht="15" hidden="false" customHeight="false" outlineLevel="0" collapsed="false">
      <c r="A218" s="1201"/>
      <c r="B218" s="1201"/>
      <c r="C218" s="1201"/>
      <c r="D218" s="1201"/>
      <c r="E218" s="1201"/>
      <c r="F218" s="1201"/>
      <c r="G218" s="1201"/>
      <c r="H218" s="1201"/>
      <c r="I218" s="1201"/>
      <c r="J218" s="1201"/>
      <c r="K218" s="1201"/>
      <c r="L218" s="1201"/>
      <c r="M218" s="1201"/>
      <c r="N218" s="1201"/>
      <c r="O218" s="1201"/>
      <c r="P218" s="1201"/>
      <c r="Q218" s="1201"/>
      <c r="R218" s="1201"/>
      <c r="S218" s="1201"/>
      <c r="T218" s="1201"/>
      <c r="U218" s="1201"/>
      <c r="V218" s="1201"/>
      <c r="W218" s="1201"/>
      <c r="X218" s="1218"/>
      <c r="Y218" s="1218"/>
      <c r="Z218" s="1201"/>
      <c r="AA218" s="1201"/>
      <c r="AB218" s="1201"/>
      <c r="AC218" s="1201"/>
      <c r="AD218" s="1201"/>
      <c r="AE218" s="1201"/>
      <c r="AF218" s="1201"/>
      <c r="AG218" s="1201"/>
      <c r="AH218" s="1201"/>
      <c r="AI218" s="1201"/>
      <c r="AJ218" s="1201"/>
      <c r="AK218" s="1201"/>
      <c r="AL218" s="1201"/>
      <c r="AM218" s="1201"/>
      <c r="AN218" s="1201"/>
      <c r="AO218" s="1201"/>
      <c r="AP218" s="1201"/>
      <c r="AQ218" s="1201"/>
      <c r="AR218" s="1201"/>
    </row>
    <row r="219" customFormat="false" ht="15" hidden="false" customHeight="false" outlineLevel="0" collapsed="false">
      <c r="A219" s="1201"/>
      <c r="B219" s="1201"/>
      <c r="C219" s="1201"/>
      <c r="D219" s="1201"/>
      <c r="E219" s="1201"/>
      <c r="F219" s="1201"/>
      <c r="G219" s="1201"/>
      <c r="H219" s="1201"/>
      <c r="I219" s="1201"/>
      <c r="J219" s="1201"/>
      <c r="K219" s="1201"/>
      <c r="L219" s="1201"/>
      <c r="M219" s="1201"/>
      <c r="N219" s="1201"/>
      <c r="O219" s="1201"/>
      <c r="P219" s="1201"/>
      <c r="Q219" s="1201"/>
      <c r="R219" s="1201"/>
      <c r="S219" s="1201"/>
      <c r="T219" s="1201"/>
      <c r="U219" s="1201"/>
      <c r="V219" s="1201"/>
      <c r="W219" s="1201"/>
      <c r="X219" s="1218"/>
      <c r="Y219" s="1218"/>
      <c r="Z219" s="1201"/>
      <c r="AA219" s="1201"/>
      <c r="AB219" s="1201"/>
      <c r="AC219" s="1201"/>
      <c r="AD219" s="1201"/>
      <c r="AE219" s="1201"/>
      <c r="AF219" s="1201"/>
      <c r="AG219" s="1201"/>
      <c r="AH219" s="1201"/>
      <c r="AI219" s="1201"/>
      <c r="AJ219" s="1201"/>
      <c r="AK219" s="1201"/>
      <c r="AL219" s="1201"/>
      <c r="AM219" s="1201"/>
      <c r="AN219" s="1201"/>
      <c r="AO219" s="1201"/>
      <c r="AP219" s="1201"/>
      <c r="AQ219" s="1201"/>
      <c r="AR219" s="1201"/>
    </row>
    <row r="220" customFormat="false" ht="15" hidden="false" customHeight="false" outlineLevel="0" collapsed="false">
      <c r="A220" s="1201"/>
      <c r="B220" s="1201"/>
      <c r="C220" s="1201"/>
      <c r="D220" s="1201"/>
      <c r="E220" s="1201"/>
      <c r="F220" s="1201"/>
      <c r="G220" s="1201"/>
      <c r="H220" s="1201"/>
      <c r="I220" s="1201"/>
      <c r="J220" s="1201"/>
      <c r="K220" s="1201"/>
      <c r="L220" s="1201"/>
      <c r="M220" s="1201"/>
      <c r="N220" s="1201"/>
      <c r="O220" s="1201"/>
      <c r="P220" s="1201"/>
      <c r="Q220" s="1201"/>
      <c r="R220" s="1201"/>
      <c r="S220" s="1201"/>
      <c r="T220" s="1201"/>
      <c r="U220" s="1201"/>
      <c r="V220" s="1201"/>
      <c r="W220" s="1201"/>
      <c r="X220" s="1218"/>
      <c r="Y220" s="1218"/>
      <c r="Z220" s="1201"/>
      <c r="AA220" s="1201"/>
      <c r="AB220" s="1201"/>
      <c r="AC220" s="1201"/>
      <c r="AD220" s="1201"/>
      <c r="AE220" s="1201"/>
      <c r="AF220" s="1201"/>
      <c r="AG220" s="1201"/>
      <c r="AH220" s="1201"/>
      <c r="AI220" s="1201"/>
      <c r="AJ220" s="1201"/>
      <c r="AK220" s="1201"/>
      <c r="AL220" s="1201"/>
      <c r="AM220" s="1201"/>
      <c r="AN220" s="1201"/>
      <c r="AO220" s="1201"/>
      <c r="AP220" s="1201"/>
      <c r="AQ220" s="1201"/>
      <c r="AR220" s="1201"/>
    </row>
    <row r="221" customFormat="false" ht="15" hidden="false" customHeight="false" outlineLevel="0" collapsed="false">
      <c r="A221" s="1201"/>
      <c r="B221" s="1201"/>
      <c r="C221" s="1201"/>
      <c r="D221" s="1201"/>
      <c r="E221" s="1201"/>
      <c r="F221" s="1201"/>
      <c r="G221" s="1201"/>
      <c r="H221" s="1201"/>
      <c r="I221" s="1201"/>
      <c r="J221" s="1201"/>
      <c r="K221" s="1201"/>
      <c r="L221" s="1201"/>
      <c r="M221" s="1201"/>
      <c r="N221" s="1201"/>
      <c r="O221" s="1201"/>
      <c r="P221" s="1201"/>
      <c r="Q221" s="1201"/>
      <c r="R221" s="1201"/>
      <c r="S221" s="1201"/>
      <c r="T221" s="1201"/>
      <c r="U221" s="1201"/>
      <c r="V221" s="1201"/>
      <c r="W221" s="1201"/>
      <c r="X221" s="1218"/>
      <c r="Y221" s="1218"/>
      <c r="Z221" s="1201"/>
      <c r="AA221" s="1201"/>
      <c r="AB221" s="1201"/>
      <c r="AC221" s="1201"/>
      <c r="AD221" s="1201"/>
      <c r="AE221" s="1201"/>
      <c r="AF221" s="1201"/>
      <c r="AG221" s="1201"/>
      <c r="AH221" s="1201"/>
      <c r="AI221" s="1201"/>
      <c r="AJ221" s="1201"/>
      <c r="AK221" s="1201"/>
      <c r="AL221" s="1201"/>
      <c r="AM221" s="1201"/>
      <c r="AN221" s="1201"/>
      <c r="AO221" s="1201"/>
      <c r="AP221" s="1201"/>
      <c r="AQ221" s="1201"/>
      <c r="AR221" s="1201"/>
    </row>
    <row r="222" customFormat="false" ht="15" hidden="false" customHeight="false" outlineLevel="0" collapsed="false">
      <c r="A222" s="1201"/>
      <c r="B222" s="1201"/>
      <c r="C222" s="1201"/>
      <c r="D222" s="1201"/>
      <c r="E222" s="1201"/>
      <c r="F222" s="1201"/>
      <c r="G222" s="1201"/>
      <c r="H222" s="1201"/>
      <c r="I222" s="1201"/>
      <c r="J222" s="1201"/>
      <c r="K222" s="1201"/>
      <c r="L222" s="1201"/>
      <c r="M222" s="1201"/>
      <c r="N222" s="1201"/>
      <c r="O222" s="1201"/>
      <c r="P222" s="1201"/>
      <c r="Q222" s="1201"/>
      <c r="R222" s="1201"/>
      <c r="S222" s="1201"/>
      <c r="T222" s="1201"/>
      <c r="U222" s="1201"/>
      <c r="V222" s="1201"/>
      <c r="W222" s="1201"/>
      <c r="X222" s="1218"/>
      <c r="Y222" s="1218"/>
      <c r="Z222" s="1201"/>
      <c r="AA222" s="1201"/>
      <c r="AB222" s="1201"/>
      <c r="AC222" s="1201"/>
      <c r="AD222" s="1201"/>
      <c r="AE222" s="1201"/>
      <c r="AF222" s="1201"/>
      <c r="AG222" s="1201"/>
      <c r="AH222" s="1201"/>
      <c r="AI222" s="1201"/>
      <c r="AJ222" s="1201"/>
      <c r="AK222" s="1201"/>
      <c r="AL222" s="1201"/>
      <c r="AM222" s="1201"/>
      <c r="AN222" s="1201"/>
      <c r="AO222" s="1201"/>
      <c r="AP222" s="1201"/>
      <c r="AQ222" s="1201"/>
      <c r="AR222" s="1201"/>
    </row>
    <row r="223" customFormat="false" ht="15" hidden="false" customHeight="false" outlineLevel="0" collapsed="false">
      <c r="A223" s="1201"/>
      <c r="B223" s="1201"/>
      <c r="C223" s="1201"/>
      <c r="D223" s="1201"/>
      <c r="E223" s="1201"/>
      <c r="F223" s="1201"/>
      <c r="G223" s="1201"/>
      <c r="H223" s="1201"/>
      <c r="I223" s="1201"/>
      <c r="J223" s="1201"/>
      <c r="K223" s="1201"/>
      <c r="L223" s="1201"/>
      <c r="M223" s="1201"/>
      <c r="N223" s="1201"/>
      <c r="O223" s="1201"/>
      <c r="P223" s="1201"/>
      <c r="Q223" s="1201"/>
      <c r="R223" s="1201"/>
      <c r="S223" s="1201"/>
      <c r="T223" s="1201"/>
      <c r="U223" s="1201"/>
      <c r="V223" s="1201"/>
      <c r="W223" s="1201"/>
      <c r="X223" s="1218"/>
      <c r="Y223" s="1218"/>
      <c r="Z223" s="1201"/>
      <c r="AA223" s="1201"/>
      <c r="AB223" s="1201"/>
      <c r="AC223" s="1201"/>
      <c r="AD223" s="1201"/>
      <c r="AE223" s="1201"/>
      <c r="AF223" s="1201"/>
      <c r="AG223" s="1201"/>
      <c r="AH223" s="1201"/>
      <c r="AI223" s="1201"/>
      <c r="AJ223" s="1201"/>
      <c r="AK223" s="1201"/>
      <c r="AL223" s="1201"/>
      <c r="AM223" s="1201"/>
      <c r="AN223" s="1201"/>
      <c r="AO223" s="1201"/>
      <c r="AP223" s="1201"/>
      <c r="AQ223" s="1201"/>
      <c r="AR223" s="1201"/>
    </row>
    <row r="224" customFormat="false" ht="15" hidden="false" customHeight="false" outlineLevel="0" collapsed="false">
      <c r="A224" s="1201"/>
      <c r="B224" s="1201"/>
      <c r="C224" s="1201"/>
      <c r="D224" s="1201"/>
      <c r="E224" s="1201"/>
      <c r="F224" s="1201"/>
      <c r="G224" s="1201"/>
      <c r="H224" s="1201"/>
      <c r="I224" s="1201"/>
      <c r="J224" s="1201"/>
      <c r="K224" s="1201"/>
      <c r="L224" s="1201"/>
      <c r="M224" s="1201"/>
      <c r="N224" s="1201"/>
      <c r="O224" s="1201"/>
      <c r="P224" s="1201"/>
      <c r="Q224" s="1201"/>
      <c r="R224" s="1201"/>
      <c r="S224" s="1201"/>
      <c r="T224" s="1201"/>
      <c r="U224" s="1201"/>
      <c r="V224" s="1201"/>
      <c r="W224" s="1201"/>
      <c r="X224" s="1218"/>
      <c r="Y224" s="1218"/>
      <c r="Z224" s="1201"/>
      <c r="AA224" s="1201"/>
      <c r="AB224" s="1201"/>
      <c r="AC224" s="1201"/>
      <c r="AD224" s="1201"/>
      <c r="AE224" s="1201"/>
      <c r="AF224" s="1201"/>
      <c r="AG224" s="1201"/>
      <c r="AH224" s="1201"/>
      <c r="AI224" s="1201"/>
      <c r="AJ224" s="1201"/>
      <c r="AK224" s="1201"/>
      <c r="AL224" s="1201"/>
      <c r="AM224" s="1201"/>
      <c r="AN224" s="1201"/>
      <c r="AO224" s="1201"/>
      <c r="AP224" s="1201"/>
      <c r="AQ224" s="1201"/>
      <c r="AR224" s="1201"/>
    </row>
    <row r="225" customFormat="false" ht="15" hidden="false" customHeight="false" outlineLevel="0" collapsed="false">
      <c r="A225" s="1201"/>
      <c r="B225" s="1201"/>
      <c r="C225" s="1201"/>
      <c r="D225" s="1201"/>
      <c r="E225" s="1201"/>
      <c r="F225" s="1201"/>
      <c r="G225" s="1201"/>
      <c r="H225" s="1201"/>
      <c r="I225" s="1201"/>
      <c r="J225" s="1201"/>
      <c r="K225" s="1201"/>
      <c r="L225" s="1201"/>
      <c r="M225" s="1201"/>
      <c r="N225" s="1201"/>
      <c r="O225" s="1201"/>
      <c r="P225" s="1201"/>
      <c r="Q225" s="1201"/>
      <c r="R225" s="1201"/>
      <c r="S225" s="1201"/>
      <c r="T225" s="1201"/>
      <c r="U225" s="1201"/>
      <c r="V225" s="1201"/>
      <c r="W225" s="1201"/>
      <c r="X225" s="1218"/>
      <c r="Y225" s="1218"/>
      <c r="Z225" s="1201"/>
      <c r="AA225" s="1201"/>
      <c r="AB225" s="1201"/>
      <c r="AC225" s="1201"/>
      <c r="AD225" s="1201"/>
      <c r="AE225" s="1201"/>
      <c r="AF225" s="1201"/>
      <c r="AG225" s="1201"/>
      <c r="AH225" s="1201"/>
      <c r="AI225" s="1201"/>
      <c r="AJ225" s="1201"/>
      <c r="AK225" s="1201"/>
      <c r="AL225" s="1201"/>
      <c r="AM225" s="1201"/>
      <c r="AN225" s="1201"/>
      <c r="AO225" s="1201"/>
      <c r="AP225" s="1201"/>
      <c r="AQ225" s="1201"/>
      <c r="AR225" s="1201"/>
    </row>
    <row r="226" customFormat="false" ht="15" hidden="false" customHeight="false" outlineLevel="0" collapsed="false">
      <c r="A226" s="1201"/>
      <c r="B226" s="1201"/>
      <c r="C226" s="1201"/>
      <c r="D226" s="1201"/>
      <c r="E226" s="1201"/>
      <c r="F226" s="1201"/>
      <c r="G226" s="1201"/>
      <c r="H226" s="1201"/>
      <c r="I226" s="1201"/>
      <c r="J226" s="1201"/>
      <c r="K226" s="1201"/>
      <c r="L226" s="1201"/>
      <c r="M226" s="1201"/>
      <c r="N226" s="1201"/>
      <c r="O226" s="1201"/>
      <c r="P226" s="1201"/>
      <c r="Q226" s="1201"/>
      <c r="R226" s="1201"/>
      <c r="S226" s="1201"/>
      <c r="T226" s="1201"/>
      <c r="U226" s="1201"/>
      <c r="V226" s="1201"/>
      <c r="W226" s="1201"/>
      <c r="X226" s="1218"/>
      <c r="Y226" s="1218"/>
      <c r="Z226" s="1201"/>
      <c r="AA226" s="1201"/>
      <c r="AB226" s="1201"/>
      <c r="AC226" s="1201"/>
      <c r="AD226" s="1201"/>
      <c r="AE226" s="1201"/>
      <c r="AF226" s="1201"/>
      <c r="AG226" s="1201"/>
      <c r="AH226" s="1201"/>
      <c r="AI226" s="1201"/>
      <c r="AJ226" s="1201"/>
      <c r="AK226" s="1201"/>
      <c r="AL226" s="1201"/>
      <c r="AM226" s="1201"/>
      <c r="AN226" s="1201"/>
      <c r="AO226" s="1201"/>
      <c r="AP226" s="1201"/>
      <c r="AQ226" s="1201"/>
      <c r="AR226" s="1201"/>
    </row>
    <row r="227" customFormat="false" ht="15" hidden="false" customHeight="false" outlineLevel="0" collapsed="false">
      <c r="A227" s="1201"/>
      <c r="B227" s="1201"/>
      <c r="C227" s="1201"/>
      <c r="D227" s="1201"/>
      <c r="E227" s="1201"/>
      <c r="F227" s="1201"/>
      <c r="G227" s="1201"/>
      <c r="H227" s="1201"/>
      <c r="I227" s="1201"/>
      <c r="J227" s="1201"/>
      <c r="K227" s="1201"/>
      <c r="L227" s="1201"/>
      <c r="M227" s="1201"/>
      <c r="N227" s="1201"/>
      <c r="O227" s="1201"/>
      <c r="P227" s="1201"/>
      <c r="Q227" s="1201"/>
      <c r="R227" s="1201"/>
      <c r="S227" s="1201"/>
      <c r="T227" s="1201"/>
      <c r="U227" s="1201"/>
      <c r="V227" s="1201"/>
      <c r="W227" s="1201"/>
      <c r="X227" s="1218"/>
      <c r="Y227" s="1218"/>
      <c r="Z227" s="1201"/>
      <c r="AA227" s="1201"/>
      <c r="AB227" s="1201"/>
      <c r="AC227" s="1201"/>
      <c r="AD227" s="1201"/>
      <c r="AE227" s="1201"/>
      <c r="AF227" s="1201"/>
      <c r="AG227" s="1201"/>
      <c r="AH227" s="1201"/>
      <c r="AI227" s="1201"/>
      <c r="AJ227" s="1201"/>
      <c r="AK227" s="1201"/>
      <c r="AL227" s="1201"/>
      <c r="AM227" s="1201"/>
      <c r="AN227" s="1201"/>
      <c r="AO227" s="1201"/>
      <c r="AP227" s="1201"/>
      <c r="AQ227" s="1201"/>
      <c r="AR227" s="1201"/>
    </row>
    <row r="228" customFormat="false" ht="15" hidden="false" customHeight="false" outlineLevel="0" collapsed="false">
      <c r="A228" s="1201"/>
      <c r="B228" s="1201"/>
      <c r="C228" s="1201"/>
      <c r="D228" s="1201"/>
      <c r="E228" s="1201"/>
      <c r="F228" s="1201"/>
      <c r="G228" s="1201"/>
      <c r="H228" s="1201"/>
      <c r="I228" s="1201"/>
      <c r="J228" s="1201"/>
      <c r="K228" s="1201"/>
      <c r="L228" s="1201"/>
      <c r="M228" s="1201"/>
      <c r="N228" s="1201"/>
      <c r="O228" s="1201"/>
      <c r="P228" s="1201"/>
      <c r="Q228" s="1201"/>
      <c r="R228" s="1201"/>
      <c r="S228" s="1201"/>
      <c r="T228" s="1201"/>
      <c r="U228" s="1201"/>
      <c r="V228" s="1201"/>
      <c r="W228" s="1201"/>
      <c r="X228" s="1218"/>
      <c r="Y228" s="1218"/>
      <c r="Z228" s="1201"/>
      <c r="AA228" s="1201"/>
      <c r="AB228" s="1201"/>
      <c r="AC228" s="1201"/>
      <c r="AD228" s="1201"/>
      <c r="AE228" s="1201"/>
      <c r="AF228" s="1201"/>
      <c r="AG228" s="1201"/>
      <c r="AH228" s="1201"/>
      <c r="AI228" s="1201"/>
      <c r="AJ228" s="1201"/>
      <c r="AK228" s="1201"/>
      <c r="AL228" s="1201"/>
      <c r="AM228" s="1201"/>
      <c r="AN228" s="1201"/>
      <c r="AO228" s="1201"/>
      <c r="AP228" s="1201"/>
      <c r="AQ228" s="1201"/>
      <c r="AR228" s="1201"/>
    </row>
    <row r="229" customFormat="false" ht="15" hidden="false" customHeight="false" outlineLevel="0" collapsed="false">
      <c r="A229" s="1201"/>
      <c r="B229" s="1201"/>
      <c r="C229" s="1201"/>
      <c r="D229" s="1201"/>
      <c r="E229" s="1201"/>
      <c r="F229" s="1201"/>
      <c r="G229" s="1201"/>
      <c r="H229" s="1201"/>
      <c r="I229" s="1201"/>
      <c r="J229" s="1201"/>
      <c r="K229" s="1201"/>
      <c r="L229" s="1201"/>
      <c r="M229" s="1201"/>
      <c r="N229" s="1201"/>
      <c r="O229" s="1201"/>
      <c r="P229" s="1201"/>
      <c r="Q229" s="1201"/>
      <c r="R229" s="1201"/>
      <c r="S229" s="1201"/>
      <c r="T229" s="1201"/>
      <c r="U229" s="1201"/>
      <c r="V229" s="1201"/>
      <c r="W229" s="1201"/>
      <c r="X229" s="1218"/>
      <c r="Y229" s="1218"/>
      <c r="Z229" s="1201"/>
      <c r="AA229" s="1201"/>
      <c r="AB229" s="1201"/>
      <c r="AC229" s="1201"/>
      <c r="AD229" s="1201"/>
      <c r="AE229" s="1201"/>
      <c r="AF229" s="1201"/>
      <c r="AG229" s="1201"/>
      <c r="AH229" s="1201"/>
      <c r="AI229" s="1201"/>
      <c r="AJ229" s="1201"/>
      <c r="AK229" s="1201"/>
      <c r="AL229" s="1201"/>
      <c r="AM229" s="1201"/>
      <c r="AN229" s="1201"/>
      <c r="AO229" s="1201"/>
      <c r="AP229" s="1201"/>
      <c r="AQ229" s="1201"/>
      <c r="AR229" s="1201"/>
    </row>
    <row r="230" customFormat="false" ht="15" hidden="false" customHeight="false" outlineLevel="0" collapsed="false">
      <c r="A230" s="1201"/>
      <c r="B230" s="1201"/>
      <c r="C230" s="1201"/>
      <c r="D230" s="1201"/>
      <c r="E230" s="1201"/>
      <c r="F230" s="1201"/>
      <c r="G230" s="1201"/>
      <c r="H230" s="1201"/>
      <c r="I230" s="1201"/>
      <c r="J230" s="1201"/>
      <c r="K230" s="1201"/>
      <c r="L230" s="1201"/>
      <c r="M230" s="1201"/>
      <c r="N230" s="1201"/>
      <c r="O230" s="1201"/>
      <c r="P230" s="1201"/>
      <c r="Q230" s="1201"/>
      <c r="R230" s="1201"/>
      <c r="S230" s="1201"/>
      <c r="T230" s="1201"/>
      <c r="U230" s="1201"/>
      <c r="V230" s="1201"/>
      <c r="W230" s="1201"/>
      <c r="X230" s="1218"/>
      <c r="Y230" s="1218"/>
      <c r="Z230" s="1201"/>
      <c r="AA230" s="1201"/>
      <c r="AB230" s="1201"/>
      <c r="AC230" s="1201"/>
      <c r="AD230" s="1201"/>
      <c r="AE230" s="1201"/>
      <c r="AF230" s="1201"/>
      <c r="AG230" s="1201"/>
      <c r="AH230" s="1201"/>
      <c r="AI230" s="1201"/>
      <c r="AJ230" s="1201"/>
      <c r="AK230" s="1201"/>
      <c r="AL230" s="1201"/>
      <c r="AM230" s="1201"/>
      <c r="AN230" s="1201"/>
      <c r="AO230" s="1201"/>
      <c r="AP230" s="1201"/>
      <c r="AQ230" s="1201"/>
      <c r="AR230" s="1201"/>
    </row>
    <row r="231" customFormat="false" ht="15" hidden="false" customHeight="false" outlineLevel="0" collapsed="false">
      <c r="A231" s="1201"/>
      <c r="B231" s="1201"/>
      <c r="C231" s="1201"/>
      <c r="D231" s="1201"/>
      <c r="E231" s="1201"/>
      <c r="F231" s="1201"/>
      <c r="G231" s="1201"/>
      <c r="H231" s="1201"/>
      <c r="I231" s="1201"/>
      <c r="J231" s="1201"/>
      <c r="K231" s="1201"/>
      <c r="L231" s="1201"/>
      <c r="M231" s="1201"/>
      <c r="N231" s="1201"/>
      <c r="O231" s="1201"/>
      <c r="P231" s="1201"/>
      <c r="Q231" s="1201"/>
      <c r="R231" s="1201"/>
      <c r="S231" s="1201"/>
      <c r="T231" s="1201"/>
      <c r="U231" s="1201"/>
      <c r="V231" s="1201"/>
      <c r="W231" s="1201"/>
      <c r="X231" s="1218"/>
      <c r="Y231" s="1218"/>
      <c r="Z231" s="1201"/>
      <c r="AA231" s="1201"/>
      <c r="AB231" s="1201"/>
      <c r="AC231" s="1201"/>
      <c r="AD231" s="1201"/>
      <c r="AE231" s="1201"/>
      <c r="AF231" s="1201"/>
      <c r="AG231" s="1201"/>
      <c r="AH231" s="1201"/>
      <c r="AI231" s="1201"/>
      <c r="AJ231" s="1201"/>
      <c r="AK231" s="1201"/>
      <c r="AL231" s="1201"/>
      <c r="AM231" s="1201"/>
      <c r="AN231" s="1201"/>
      <c r="AO231" s="1201"/>
      <c r="AP231" s="1201"/>
      <c r="AQ231" s="1201"/>
      <c r="AR231" s="1201"/>
    </row>
    <row r="232" customFormat="false" ht="15" hidden="false" customHeight="false" outlineLevel="0" collapsed="false">
      <c r="A232" s="1201"/>
      <c r="B232" s="1201"/>
      <c r="C232" s="1201"/>
      <c r="D232" s="1201"/>
      <c r="E232" s="1201"/>
      <c r="F232" s="1201"/>
      <c r="G232" s="1201"/>
      <c r="H232" s="1201"/>
      <c r="I232" s="1201"/>
      <c r="J232" s="1201"/>
      <c r="K232" s="1201"/>
      <c r="L232" s="1201"/>
      <c r="M232" s="1201"/>
      <c r="N232" s="1201"/>
      <c r="O232" s="1201"/>
      <c r="P232" s="1201"/>
      <c r="Q232" s="1201"/>
      <c r="R232" s="1201"/>
      <c r="S232" s="1201"/>
      <c r="T232" s="1201"/>
      <c r="U232" s="1201"/>
      <c r="V232" s="1201"/>
      <c r="W232" s="1201"/>
      <c r="X232" s="1218"/>
      <c r="Y232" s="1218"/>
      <c r="Z232" s="1201"/>
      <c r="AA232" s="1201"/>
      <c r="AB232" s="1201"/>
      <c r="AC232" s="1201"/>
      <c r="AD232" s="1201"/>
      <c r="AE232" s="1201"/>
      <c r="AF232" s="1201"/>
      <c r="AG232" s="1201"/>
      <c r="AH232" s="1201"/>
      <c r="AI232" s="1201"/>
      <c r="AJ232" s="1201"/>
      <c r="AK232" s="1201"/>
      <c r="AL232" s="1201"/>
      <c r="AM232" s="1201"/>
      <c r="AN232" s="1201"/>
      <c r="AO232" s="1201"/>
      <c r="AP232" s="1201"/>
      <c r="AQ232" s="1201"/>
      <c r="AR232" s="1201"/>
    </row>
    <row r="233" customFormat="false" ht="15" hidden="false" customHeight="false" outlineLevel="0" collapsed="false">
      <c r="A233" s="1201"/>
      <c r="B233" s="1201"/>
      <c r="C233" s="1201"/>
      <c r="D233" s="1201"/>
      <c r="E233" s="1201"/>
      <c r="F233" s="1201"/>
      <c r="G233" s="1201"/>
      <c r="H233" s="1201"/>
      <c r="I233" s="1201"/>
      <c r="J233" s="1201"/>
      <c r="K233" s="1201"/>
      <c r="L233" s="1201"/>
      <c r="M233" s="1201"/>
      <c r="N233" s="1201"/>
      <c r="O233" s="1201"/>
      <c r="P233" s="1201"/>
      <c r="Q233" s="1201"/>
      <c r="R233" s="1201"/>
      <c r="S233" s="1201"/>
      <c r="T233" s="1201"/>
      <c r="U233" s="1201"/>
      <c r="V233" s="1201"/>
      <c r="W233" s="1201"/>
      <c r="X233" s="1218"/>
      <c r="Y233" s="1218"/>
      <c r="Z233" s="1201"/>
      <c r="AA233" s="1201"/>
      <c r="AB233" s="1201"/>
      <c r="AC233" s="1201"/>
      <c r="AD233" s="1201"/>
      <c r="AE233" s="1201"/>
      <c r="AF233" s="1201"/>
      <c r="AG233" s="1201"/>
      <c r="AH233" s="1201"/>
      <c r="AI233" s="1201"/>
      <c r="AJ233" s="1201"/>
      <c r="AK233" s="1201"/>
      <c r="AL233" s="1201"/>
      <c r="AM233" s="1201"/>
      <c r="AN233" s="1201"/>
      <c r="AO233" s="1201"/>
      <c r="AP233" s="1201"/>
      <c r="AQ233" s="1201"/>
      <c r="AR233" s="1201"/>
    </row>
    <row r="234" customFormat="false" ht="15" hidden="false" customHeight="false" outlineLevel="0" collapsed="false">
      <c r="A234" s="1201"/>
      <c r="B234" s="1201"/>
      <c r="C234" s="1201"/>
      <c r="D234" s="1201"/>
      <c r="E234" s="1201"/>
      <c r="F234" s="1201"/>
      <c r="G234" s="1201"/>
      <c r="H234" s="1201"/>
      <c r="I234" s="1201"/>
      <c r="J234" s="1201"/>
      <c r="K234" s="1201"/>
      <c r="L234" s="1201"/>
      <c r="M234" s="1201"/>
      <c r="N234" s="1201"/>
      <c r="O234" s="1201"/>
      <c r="P234" s="1201"/>
      <c r="Q234" s="1201"/>
      <c r="R234" s="1201"/>
      <c r="S234" s="1201"/>
      <c r="T234" s="1201"/>
      <c r="U234" s="1201"/>
      <c r="V234" s="1201"/>
      <c r="W234" s="1201"/>
      <c r="X234" s="1218"/>
      <c r="Y234" s="1218"/>
      <c r="Z234" s="1201"/>
      <c r="AA234" s="1201"/>
      <c r="AB234" s="1201"/>
      <c r="AC234" s="1201"/>
      <c r="AD234" s="1201"/>
      <c r="AE234" s="1201"/>
      <c r="AF234" s="1201"/>
      <c r="AG234" s="1201"/>
      <c r="AH234" s="1201"/>
      <c r="AI234" s="1201"/>
      <c r="AJ234" s="1201"/>
      <c r="AK234" s="1201"/>
      <c r="AL234" s="1201"/>
      <c r="AM234" s="1201"/>
      <c r="AN234" s="1201"/>
      <c r="AO234" s="1201"/>
      <c r="AP234" s="1201"/>
      <c r="AQ234" s="1201"/>
      <c r="AR234" s="1201"/>
    </row>
    <row r="235" customFormat="false" ht="15" hidden="false" customHeight="false" outlineLevel="0" collapsed="false">
      <c r="A235" s="1201"/>
      <c r="B235" s="1201"/>
      <c r="C235" s="1201"/>
      <c r="D235" s="1201"/>
      <c r="E235" s="1201"/>
      <c r="F235" s="1201"/>
      <c r="G235" s="1201"/>
      <c r="H235" s="1201"/>
      <c r="I235" s="1201"/>
      <c r="J235" s="1201"/>
      <c r="K235" s="1201"/>
      <c r="L235" s="1201"/>
      <c r="M235" s="1201"/>
      <c r="N235" s="1201"/>
      <c r="O235" s="1201"/>
      <c r="P235" s="1201"/>
      <c r="Q235" s="1201"/>
      <c r="R235" s="1201"/>
      <c r="S235" s="1201"/>
      <c r="T235" s="1201"/>
      <c r="U235" s="1201"/>
      <c r="V235" s="1201"/>
      <c r="W235" s="1201"/>
      <c r="X235" s="1218"/>
      <c r="Y235" s="1218"/>
      <c r="Z235" s="1201"/>
      <c r="AA235" s="1201"/>
      <c r="AB235" s="1201"/>
      <c r="AC235" s="1201"/>
      <c r="AD235" s="1201"/>
      <c r="AE235" s="1201"/>
      <c r="AF235" s="1201"/>
      <c r="AG235" s="1201"/>
      <c r="AH235" s="1201"/>
      <c r="AI235" s="1201"/>
      <c r="AJ235" s="1201"/>
      <c r="AK235" s="1201"/>
      <c r="AL235" s="1201"/>
      <c r="AM235" s="1201"/>
      <c r="AN235" s="1201"/>
      <c r="AO235" s="1201"/>
      <c r="AP235" s="1201"/>
      <c r="AQ235" s="1201"/>
      <c r="AR235" s="1201"/>
    </row>
    <row r="236" customFormat="false" ht="15" hidden="false" customHeight="false" outlineLevel="0" collapsed="false">
      <c r="A236" s="1201"/>
      <c r="B236" s="1201"/>
      <c r="C236" s="1201"/>
      <c r="D236" s="1201"/>
      <c r="E236" s="1201"/>
      <c r="F236" s="1201"/>
      <c r="G236" s="1201"/>
      <c r="H236" s="1201"/>
      <c r="I236" s="1201"/>
      <c r="J236" s="1201"/>
      <c r="K236" s="1201"/>
      <c r="L236" s="1201"/>
      <c r="M236" s="1201"/>
      <c r="N236" s="1201"/>
      <c r="O236" s="1201"/>
      <c r="P236" s="1201"/>
      <c r="Q236" s="1201"/>
      <c r="R236" s="1201"/>
      <c r="S236" s="1201"/>
      <c r="T236" s="1201"/>
      <c r="U236" s="1201"/>
      <c r="V236" s="1201"/>
      <c r="W236" s="1201"/>
      <c r="X236" s="1218"/>
      <c r="Y236" s="1218"/>
      <c r="Z236" s="1201"/>
      <c r="AA236" s="1201"/>
      <c r="AB236" s="1201"/>
      <c r="AC236" s="1201"/>
      <c r="AD236" s="1201"/>
      <c r="AE236" s="1201"/>
      <c r="AF236" s="1201"/>
      <c r="AG236" s="1201"/>
      <c r="AH236" s="1201"/>
      <c r="AI236" s="1201"/>
      <c r="AJ236" s="1201"/>
      <c r="AK236" s="1201"/>
      <c r="AL236" s="1201"/>
      <c r="AM236" s="1201"/>
      <c r="AN236" s="1201"/>
      <c r="AO236" s="1201"/>
      <c r="AP236" s="1201"/>
      <c r="AQ236" s="1201"/>
      <c r="AR236" s="1201"/>
    </row>
    <row r="237" customFormat="false" ht="15" hidden="false" customHeight="false" outlineLevel="0" collapsed="false">
      <c r="A237" s="1201"/>
      <c r="B237" s="1201"/>
      <c r="C237" s="1201"/>
      <c r="D237" s="1201"/>
      <c r="E237" s="1201"/>
      <c r="F237" s="1201"/>
      <c r="G237" s="1201"/>
      <c r="H237" s="1201"/>
      <c r="I237" s="1201"/>
      <c r="J237" s="1201"/>
      <c r="K237" s="1201"/>
      <c r="L237" s="1201"/>
      <c r="M237" s="1201"/>
      <c r="N237" s="1201"/>
      <c r="O237" s="1201"/>
      <c r="P237" s="1201"/>
      <c r="Q237" s="1201"/>
      <c r="R237" s="1201"/>
      <c r="S237" s="1201"/>
      <c r="T237" s="1201"/>
      <c r="U237" s="1201"/>
      <c r="V237" s="1201"/>
      <c r="W237" s="1201"/>
      <c r="X237" s="1218"/>
      <c r="Y237" s="1218"/>
      <c r="Z237" s="1201"/>
      <c r="AA237" s="1201"/>
      <c r="AB237" s="1201"/>
      <c r="AC237" s="1201"/>
      <c r="AD237" s="1201"/>
      <c r="AE237" s="1201"/>
      <c r="AF237" s="1201"/>
      <c r="AG237" s="1201"/>
      <c r="AH237" s="1201"/>
      <c r="AI237" s="1201"/>
      <c r="AJ237" s="1201"/>
      <c r="AK237" s="1201"/>
      <c r="AL237" s="1201"/>
      <c r="AM237" s="1201"/>
      <c r="AN237" s="1201"/>
      <c r="AO237" s="1201"/>
      <c r="AP237" s="1201"/>
      <c r="AQ237" s="1201"/>
      <c r="AR237" s="1201"/>
    </row>
    <row r="238" customFormat="false" ht="15" hidden="false" customHeight="false" outlineLevel="0" collapsed="false">
      <c r="A238" s="1201"/>
      <c r="B238" s="1201"/>
      <c r="C238" s="1201"/>
      <c r="D238" s="1201"/>
      <c r="E238" s="1201"/>
      <c r="F238" s="1201"/>
      <c r="G238" s="1201"/>
      <c r="H238" s="1201"/>
      <c r="I238" s="1201"/>
      <c r="J238" s="1201"/>
      <c r="K238" s="1201"/>
      <c r="L238" s="1201"/>
      <c r="M238" s="1201"/>
      <c r="N238" s="1201"/>
      <c r="O238" s="1201"/>
      <c r="P238" s="1201"/>
      <c r="Q238" s="1201"/>
      <c r="R238" s="1201"/>
      <c r="S238" s="1201"/>
      <c r="T238" s="1201"/>
      <c r="U238" s="1201"/>
      <c r="V238" s="1201"/>
      <c r="W238" s="1201"/>
      <c r="X238" s="1218"/>
      <c r="Y238" s="1218"/>
      <c r="Z238" s="1201"/>
      <c r="AA238" s="1201"/>
      <c r="AB238" s="1201"/>
      <c r="AC238" s="1201"/>
      <c r="AD238" s="1201"/>
      <c r="AE238" s="1201"/>
      <c r="AF238" s="1201"/>
      <c r="AG238" s="1201"/>
      <c r="AH238" s="1201"/>
      <c r="AI238" s="1201"/>
      <c r="AJ238" s="1201"/>
      <c r="AK238" s="1201"/>
      <c r="AL238" s="1201"/>
      <c r="AM238" s="1201"/>
      <c r="AN238" s="1201"/>
      <c r="AO238" s="1201"/>
      <c r="AP238" s="1201"/>
      <c r="AQ238" s="1201"/>
      <c r="AR238" s="1201"/>
    </row>
    <row r="239" customFormat="false" ht="15" hidden="false" customHeight="false" outlineLevel="0" collapsed="false">
      <c r="A239" s="1201"/>
      <c r="B239" s="1201"/>
      <c r="C239" s="1201"/>
      <c r="D239" s="1201"/>
      <c r="E239" s="1201"/>
      <c r="F239" s="1201"/>
      <c r="G239" s="1201"/>
      <c r="H239" s="1201"/>
      <c r="I239" s="1201"/>
      <c r="J239" s="1201"/>
      <c r="K239" s="1201"/>
      <c r="L239" s="1201"/>
      <c r="M239" s="1201"/>
      <c r="N239" s="1201"/>
      <c r="O239" s="1201"/>
      <c r="P239" s="1201"/>
      <c r="Q239" s="1201"/>
      <c r="R239" s="1201"/>
      <c r="S239" s="1201"/>
      <c r="T239" s="1201"/>
      <c r="U239" s="1201"/>
      <c r="V239" s="1201"/>
      <c r="W239" s="1201"/>
      <c r="X239" s="1218"/>
      <c r="Y239" s="1218"/>
      <c r="Z239" s="1201"/>
      <c r="AA239" s="1201"/>
      <c r="AB239" s="1201"/>
      <c r="AC239" s="1201"/>
      <c r="AD239" s="1201"/>
      <c r="AE239" s="1201"/>
      <c r="AF239" s="1201"/>
      <c r="AG239" s="1201"/>
      <c r="AH239" s="1201"/>
      <c r="AI239" s="1201"/>
      <c r="AJ239" s="1201"/>
      <c r="AK239" s="1201"/>
      <c r="AL239" s="1201"/>
      <c r="AM239" s="1201"/>
      <c r="AN239" s="1201"/>
      <c r="AO239" s="1201"/>
      <c r="AP239" s="1201"/>
      <c r="AQ239" s="1201"/>
      <c r="AR239" s="1201"/>
    </row>
    <row r="240" customFormat="false" ht="15" hidden="false" customHeight="false" outlineLevel="0" collapsed="false">
      <c r="A240" s="1201"/>
      <c r="B240" s="1201"/>
      <c r="C240" s="1201"/>
      <c r="D240" s="1201"/>
      <c r="E240" s="1201"/>
      <c r="F240" s="1201"/>
      <c r="G240" s="1201"/>
      <c r="H240" s="1201"/>
      <c r="I240" s="1201"/>
      <c r="J240" s="1201"/>
      <c r="K240" s="1201"/>
      <c r="L240" s="1201"/>
      <c r="M240" s="1201"/>
      <c r="N240" s="1201"/>
      <c r="O240" s="1201"/>
      <c r="P240" s="1201"/>
      <c r="Q240" s="1201"/>
      <c r="R240" s="1201"/>
      <c r="S240" s="1201"/>
      <c r="T240" s="1201"/>
      <c r="U240" s="1201"/>
      <c r="V240" s="1201"/>
      <c r="W240" s="1201"/>
      <c r="X240" s="1218"/>
      <c r="Y240" s="1218"/>
      <c r="Z240" s="1201"/>
      <c r="AA240" s="1201"/>
      <c r="AB240" s="1201"/>
      <c r="AC240" s="1201"/>
      <c r="AD240" s="1201"/>
      <c r="AE240" s="1201"/>
      <c r="AF240" s="1201"/>
      <c r="AG240" s="1201"/>
      <c r="AH240" s="1201"/>
      <c r="AI240" s="1201"/>
      <c r="AJ240" s="1201"/>
      <c r="AK240" s="1201"/>
      <c r="AL240" s="1201"/>
      <c r="AM240" s="1201"/>
      <c r="AN240" s="1201"/>
      <c r="AO240" s="1201"/>
      <c r="AP240" s="1201"/>
      <c r="AQ240" s="1201"/>
      <c r="AR240" s="1201"/>
    </row>
    <row r="241" customFormat="false" ht="15" hidden="false" customHeight="false" outlineLevel="0" collapsed="false">
      <c r="A241" s="1201"/>
      <c r="B241" s="1201"/>
      <c r="C241" s="1201"/>
      <c r="D241" s="1201"/>
      <c r="E241" s="1201"/>
      <c r="F241" s="1201"/>
      <c r="G241" s="1201"/>
      <c r="H241" s="1201"/>
      <c r="I241" s="1201"/>
      <c r="J241" s="1201"/>
      <c r="K241" s="1201"/>
      <c r="L241" s="1201"/>
      <c r="M241" s="1201"/>
      <c r="N241" s="1201"/>
      <c r="O241" s="1201"/>
      <c r="P241" s="1201"/>
      <c r="Q241" s="1201"/>
      <c r="R241" s="1201"/>
      <c r="S241" s="1201"/>
      <c r="T241" s="1201"/>
      <c r="U241" s="1201"/>
      <c r="V241" s="1201"/>
      <c r="W241" s="1201"/>
      <c r="X241" s="1218"/>
      <c r="Y241" s="1218"/>
      <c r="Z241" s="1201"/>
      <c r="AA241" s="1201"/>
      <c r="AB241" s="1201"/>
      <c r="AC241" s="1201"/>
      <c r="AD241" s="1201"/>
      <c r="AE241" s="1201"/>
      <c r="AF241" s="1201"/>
      <c r="AG241" s="1201"/>
      <c r="AH241" s="1201"/>
      <c r="AI241" s="1201"/>
      <c r="AJ241" s="1201"/>
      <c r="AK241" s="1201"/>
      <c r="AL241" s="1201"/>
      <c r="AM241" s="1201"/>
      <c r="AN241" s="1201"/>
      <c r="AO241" s="1201"/>
      <c r="AP241" s="1201"/>
      <c r="AQ241" s="1201"/>
      <c r="AR241" s="1201"/>
    </row>
    <row r="242" customFormat="false" ht="15" hidden="false" customHeight="false" outlineLevel="0" collapsed="false">
      <c r="A242" s="1201"/>
      <c r="B242" s="1201"/>
      <c r="C242" s="1201"/>
      <c r="D242" s="1201"/>
      <c r="E242" s="1201"/>
      <c r="F242" s="1201"/>
      <c r="G242" s="1201"/>
      <c r="H242" s="1201"/>
      <c r="I242" s="1201"/>
      <c r="J242" s="1201"/>
      <c r="K242" s="1201"/>
      <c r="L242" s="1201"/>
      <c r="M242" s="1201"/>
      <c r="N242" s="1201"/>
      <c r="O242" s="1201"/>
      <c r="P242" s="1201"/>
      <c r="Q242" s="1201"/>
      <c r="R242" s="1201"/>
      <c r="S242" s="1201"/>
      <c r="T242" s="1201"/>
      <c r="U242" s="1201"/>
      <c r="V242" s="1201"/>
      <c r="W242" s="1201"/>
      <c r="X242" s="1218"/>
      <c r="Y242" s="1218"/>
      <c r="Z242" s="1201"/>
      <c r="AA242" s="1201"/>
      <c r="AB242" s="1201"/>
      <c r="AC242" s="1201"/>
      <c r="AD242" s="1201"/>
      <c r="AE242" s="1201"/>
      <c r="AF242" s="1201"/>
      <c r="AG242" s="1201"/>
      <c r="AH242" s="1201"/>
      <c r="AI242" s="1201"/>
      <c r="AJ242" s="1201"/>
      <c r="AK242" s="1201"/>
      <c r="AL242" s="1201"/>
      <c r="AM242" s="1201"/>
      <c r="AN242" s="1201"/>
      <c r="AO242" s="1201"/>
      <c r="AP242" s="1201"/>
      <c r="AQ242" s="1201"/>
      <c r="AR242" s="1201"/>
    </row>
    <row r="243" customFormat="false" ht="15" hidden="false" customHeight="false" outlineLevel="0" collapsed="false">
      <c r="A243" s="1201"/>
      <c r="B243" s="1201"/>
      <c r="C243" s="1201"/>
      <c r="D243" s="1201"/>
      <c r="E243" s="1201"/>
      <c r="F243" s="1201"/>
      <c r="G243" s="1201"/>
      <c r="H243" s="1201"/>
      <c r="I243" s="1201"/>
      <c r="J243" s="1201"/>
      <c r="K243" s="1201"/>
      <c r="L243" s="1201"/>
      <c r="M243" s="1201"/>
      <c r="N243" s="1201"/>
      <c r="O243" s="1201"/>
      <c r="P243" s="1201"/>
      <c r="Q243" s="1201"/>
      <c r="R243" s="1201"/>
      <c r="S243" s="1201"/>
      <c r="T243" s="1201"/>
      <c r="U243" s="1201"/>
      <c r="V243" s="1201"/>
      <c r="W243" s="1201"/>
      <c r="X243" s="1218"/>
      <c r="Y243" s="1218"/>
      <c r="Z243" s="1201"/>
      <c r="AA243" s="1201"/>
      <c r="AB243" s="1201"/>
      <c r="AC243" s="1201"/>
      <c r="AD243" s="1201"/>
      <c r="AE243" s="1201"/>
      <c r="AF243" s="1201"/>
      <c r="AG243" s="1201"/>
      <c r="AH243" s="1201"/>
      <c r="AI243" s="1201"/>
      <c r="AJ243" s="1201"/>
      <c r="AK243" s="1201"/>
      <c r="AL243" s="1201"/>
      <c r="AM243" s="1201"/>
      <c r="AN243" s="1201"/>
      <c r="AO243" s="1201"/>
      <c r="AP243" s="1201"/>
      <c r="AQ243" s="1201"/>
      <c r="AR243" s="1201"/>
    </row>
    <row r="244" customFormat="false" ht="15" hidden="false" customHeight="false" outlineLevel="0" collapsed="false">
      <c r="A244" s="1201"/>
      <c r="B244" s="1201"/>
      <c r="C244" s="1201"/>
      <c r="D244" s="1201"/>
      <c r="E244" s="1201"/>
      <c r="F244" s="1201"/>
      <c r="G244" s="1201"/>
      <c r="H244" s="1201"/>
      <c r="I244" s="1201"/>
      <c r="J244" s="1201"/>
      <c r="K244" s="1201"/>
      <c r="L244" s="1201"/>
      <c r="M244" s="1201"/>
      <c r="N244" s="1201"/>
      <c r="O244" s="1201"/>
      <c r="P244" s="1201"/>
      <c r="Q244" s="1201"/>
      <c r="R244" s="1201"/>
      <c r="S244" s="1201"/>
      <c r="T244" s="1201"/>
      <c r="U244" s="1201"/>
      <c r="V244" s="1201"/>
      <c r="W244" s="1201"/>
      <c r="X244" s="1218"/>
      <c r="Y244" s="1218"/>
      <c r="Z244" s="1201"/>
      <c r="AA244" s="1201"/>
      <c r="AB244" s="1201"/>
      <c r="AC244" s="1201"/>
      <c r="AD244" s="1201"/>
      <c r="AE244" s="1201"/>
      <c r="AF244" s="1201"/>
      <c r="AG244" s="1201"/>
      <c r="AH244" s="1201"/>
      <c r="AI244" s="1201"/>
      <c r="AJ244" s="1201"/>
      <c r="AK244" s="1201"/>
      <c r="AL244" s="1201"/>
      <c r="AM244" s="1201"/>
      <c r="AN244" s="1201"/>
      <c r="AO244" s="1201"/>
      <c r="AP244" s="1201"/>
      <c r="AQ244" s="1201"/>
      <c r="AR244" s="1201"/>
    </row>
    <row r="245" customFormat="false" ht="15" hidden="false" customHeight="false" outlineLevel="0" collapsed="false">
      <c r="A245" s="1201"/>
      <c r="B245" s="1201"/>
      <c r="C245" s="1201"/>
      <c r="D245" s="1201"/>
      <c r="E245" s="1201"/>
      <c r="F245" s="1201"/>
      <c r="G245" s="1201"/>
      <c r="H245" s="1201"/>
      <c r="I245" s="1201"/>
      <c r="J245" s="1201"/>
      <c r="K245" s="1201"/>
      <c r="L245" s="1201"/>
      <c r="M245" s="1201"/>
      <c r="N245" s="1201"/>
      <c r="O245" s="1201"/>
      <c r="P245" s="1201"/>
      <c r="Q245" s="1201"/>
      <c r="R245" s="1201"/>
      <c r="S245" s="1201"/>
      <c r="T245" s="1201"/>
      <c r="U245" s="1201"/>
      <c r="V245" s="1201"/>
      <c r="W245" s="1201"/>
      <c r="X245" s="1218"/>
      <c r="Y245" s="1218"/>
      <c r="Z245" s="1201"/>
      <c r="AA245" s="1201"/>
      <c r="AB245" s="1201"/>
      <c r="AC245" s="1201"/>
      <c r="AD245" s="1201"/>
      <c r="AE245" s="1201"/>
      <c r="AF245" s="1201"/>
      <c r="AG245" s="1201"/>
      <c r="AH245" s="1201"/>
      <c r="AI245" s="1201"/>
      <c r="AJ245" s="1201"/>
      <c r="AK245" s="1201"/>
      <c r="AL245" s="1201"/>
      <c r="AM245" s="1201"/>
      <c r="AN245" s="1201"/>
      <c r="AO245" s="1201"/>
      <c r="AP245" s="1201"/>
      <c r="AQ245" s="1201"/>
      <c r="AR245" s="1201"/>
    </row>
    <row r="246" customFormat="false" ht="15" hidden="false" customHeight="false" outlineLevel="0" collapsed="false">
      <c r="A246" s="1201"/>
      <c r="B246" s="1201"/>
      <c r="C246" s="1201"/>
      <c r="D246" s="1201"/>
      <c r="E246" s="1201"/>
      <c r="F246" s="1201"/>
      <c r="G246" s="1201"/>
      <c r="H246" s="1201"/>
      <c r="I246" s="1201"/>
      <c r="J246" s="1201"/>
      <c r="K246" s="1201"/>
      <c r="L246" s="1201"/>
      <c r="M246" s="1201"/>
      <c r="N246" s="1201"/>
      <c r="O246" s="1201"/>
      <c r="P246" s="1201"/>
      <c r="Q246" s="1201"/>
      <c r="R246" s="1201"/>
      <c r="S246" s="1201"/>
      <c r="T246" s="1201"/>
      <c r="U246" s="1201"/>
      <c r="V246" s="1201"/>
      <c r="W246" s="1201"/>
      <c r="X246" s="1218"/>
      <c r="Y246" s="1218"/>
      <c r="Z246" s="1201"/>
      <c r="AA246" s="1201"/>
      <c r="AB246" s="1201"/>
      <c r="AC246" s="1201"/>
      <c r="AD246" s="1201"/>
      <c r="AE246" s="1201"/>
      <c r="AF246" s="1201"/>
      <c r="AG246" s="1201"/>
      <c r="AH246" s="1201"/>
      <c r="AI246" s="1201"/>
      <c r="AJ246" s="1201"/>
      <c r="AK246" s="1201"/>
      <c r="AL246" s="1201"/>
      <c r="AM246" s="1201"/>
      <c r="AN246" s="1201"/>
      <c r="AO246" s="1201"/>
      <c r="AP246" s="1201"/>
      <c r="AQ246" s="1201"/>
      <c r="AR246" s="1201"/>
    </row>
    <row r="247" customFormat="false" ht="15" hidden="false" customHeight="false" outlineLevel="0" collapsed="false">
      <c r="A247" s="1201"/>
      <c r="B247" s="1201"/>
      <c r="C247" s="1201"/>
      <c r="D247" s="1201"/>
      <c r="E247" s="1201"/>
      <c r="F247" s="1201"/>
      <c r="G247" s="1201"/>
      <c r="H247" s="1201"/>
      <c r="I247" s="1201"/>
      <c r="J247" s="1201"/>
      <c r="K247" s="1201"/>
      <c r="L247" s="1201"/>
      <c r="M247" s="1201"/>
      <c r="N247" s="1201"/>
      <c r="O247" s="1201"/>
      <c r="P247" s="1201"/>
      <c r="Q247" s="1201"/>
      <c r="R247" s="1201"/>
      <c r="S247" s="1201"/>
      <c r="T247" s="1201"/>
      <c r="U247" s="1201"/>
      <c r="V247" s="1201"/>
      <c r="W247" s="1201"/>
      <c r="X247" s="1218"/>
      <c r="Y247" s="1218"/>
      <c r="Z247" s="1201"/>
      <c r="AA247" s="1201"/>
      <c r="AB247" s="1201"/>
      <c r="AC247" s="1201"/>
      <c r="AD247" s="1201"/>
      <c r="AE247" s="1201"/>
      <c r="AF247" s="1201"/>
      <c r="AG247" s="1201"/>
      <c r="AH247" s="1201"/>
      <c r="AI247" s="1201"/>
      <c r="AJ247" s="1201"/>
      <c r="AK247" s="1201"/>
      <c r="AL247" s="1201"/>
      <c r="AM247" s="1201"/>
      <c r="AN247" s="1201"/>
      <c r="AO247" s="1201"/>
      <c r="AP247" s="1201"/>
      <c r="AQ247" s="1201"/>
      <c r="AR247" s="1201"/>
    </row>
    <row r="248" customFormat="false" ht="15" hidden="false" customHeight="false" outlineLevel="0" collapsed="false">
      <c r="A248" s="1201"/>
      <c r="B248" s="1201"/>
      <c r="C248" s="1201"/>
      <c r="D248" s="1201"/>
      <c r="E248" s="1201"/>
      <c r="F248" s="1201"/>
      <c r="G248" s="1201"/>
      <c r="H248" s="1201"/>
      <c r="I248" s="1201"/>
      <c r="J248" s="1201"/>
      <c r="K248" s="1201"/>
      <c r="L248" s="1201"/>
      <c r="M248" s="1201"/>
      <c r="N248" s="1201"/>
      <c r="O248" s="1201"/>
      <c r="P248" s="1201"/>
      <c r="Q248" s="1201"/>
      <c r="R248" s="1201"/>
      <c r="S248" s="1201"/>
      <c r="T248" s="1201"/>
      <c r="U248" s="1201"/>
      <c r="V248" s="1201"/>
      <c r="W248" s="1201"/>
      <c r="X248" s="1218"/>
      <c r="Y248" s="1218"/>
      <c r="Z248" s="1201"/>
      <c r="AA248" s="1201"/>
      <c r="AB248" s="1201"/>
      <c r="AC248" s="1201"/>
      <c r="AD248" s="1201"/>
      <c r="AE248" s="1201"/>
      <c r="AF248" s="1201"/>
      <c r="AG248" s="1201"/>
      <c r="AH248" s="1201"/>
      <c r="AI248" s="1201"/>
      <c r="AJ248" s="1201"/>
      <c r="AK248" s="1201"/>
      <c r="AL248" s="1201"/>
      <c r="AM248" s="1201"/>
      <c r="AN248" s="1201"/>
      <c r="AO248" s="1201"/>
      <c r="AP248" s="1201"/>
      <c r="AQ248" s="1201"/>
      <c r="AR248" s="1201"/>
    </row>
    <row r="249" customFormat="false" ht="15" hidden="false" customHeight="false" outlineLevel="0" collapsed="false">
      <c r="A249" s="1201"/>
      <c r="B249" s="1201"/>
      <c r="C249" s="1201"/>
      <c r="D249" s="1201"/>
      <c r="E249" s="1201"/>
      <c r="F249" s="1201"/>
      <c r="G249" s="1201"/>
      <c r="H249" s="1201"/>
      <c r="I249" s="1201"/>
      <c r="J249" s="1201"/>
      <c r="K249" s="1201"/>
      <c r="L249" s="1201"/>
      <c r="M249" s="1201"/>
      <c r="N249" s="1201"/>
      <c r="O249" s="1201"/>
      <c r="P249" s="1201"/>
      <c r="Q249" s="1201"/>
      <c r="R249" s="1201"/>
      <c r="S249" s="1201"/>
      <c r="T249" s="1201"/>
      <c r="U249" s="1201"/>
      <c r="V249" s="1201"/>
      <c r="W249" s="1201"/>
      <c r="X249" s="1218"/>
      <c r="Y249" s="1218"/>
      <c r="Z249" s="1201"/>
      <c r="AA249" s="1201"/>
      <c r="AB249" s="1201"/>
      <c r="AC249" s="1201"/>
      <c r="AD249" s="1201"/>
      <c r="AE249" s="1201"/>
      <c r="AF249" s="1201"/>
      <c r="AG249" s="1201"/>
      <c r="AH249" s="1201"/>
      <c r="AI249" s="1201"/>
      <c r="AJ249" s="1201"/>
      <c r="AK249" s="1201"/>
      <c r="AL249" s="1201"/>
      <c r="AM249" s="1201"/>
      <c r="AN249" s="1201"/>
      <c r="AO249" s="1201"/>
      <c r="AP249" s="1201"/>
      <c r="AQ249" s="1201"/>
      <c r="AR249" s="1201"/>
    </row>
    <row r="250" customFormat="false" ht="15" hidden="false" customHeight="false" outlineLevel="0" collapsed="false">
      <c r="A250" s="1201"/>
      <c r="B250" s="1201"/>
      <c r="C250" s="1201"/>
      <c r="D250" s="1201"/>
      <c r="E250" s="1201"/>
      <c r="F250" s="1201"/>
      <c r="G250" s="1201"/>
      <c r="H250" s="1201"/>
      <c r="I250" s="1201"/>
      <c r="J250" s="1201"/>
      <c r="K250" s="1201"/>
      <c r="L250" s="1201"/>
      <c r="M250" s="1201"/>
      <c r="N250" s="1201"/>
      <c r="O250" s="1201"/>
      <c r="P250" s="1201"/>
      <c r="Q250" s="1201"/>
      <c r="R250" s="1201"/>
      <c r="S250" s="1201"/>
      <c r="T250" s="1201"/>
      <c r="U250" s="1201"/>
      <c r="V250" s="1201"/>
      <c r="W250" s="1201"/>
      <c r="X250" s="1218"/>
      <c r="Y250" s="1218"/>
      <c r="Z250" s="1201"/>
      <c r="AA250" s="1201"/>
      <c r="AB250" s="1201"/>
      <c r="AC250" s="1201"/>
      <c r="AD250" s="1201"/>
      <c r="AE250" s="1201"/>
      <c r="AF250" s="1201"/>
      <c r="AG250" s="1201"/>
      <c r="AH250" s="1201"/>
      <c r="AI250" s="1201"/>
      <c r="AJ250" s="1201"/>
      <c r="AK250" s="1201"/>
      <c r="AL250" s="1201"/>
      <c r="AM250" s="1201"/>
      <c r="AN250" s="1201"/>
      <c r="AO250" s="1201"/>
      <c r="AP250" s="1201"/>
      <c r="AQ250" s="1201"/>
      <c r="AR250" s="1201"/>
    </row>
    <row r="251" customFormat="false" ht="15" hidden="false" customHeight="false" outlineLevel="0" collapsed="false">
      <c r="A251" s="1201"/>
      <c r="B251" s="1201"/>
      <c r="C251" s="1201"/>
      <c r="D251" s="1201"/>
      <c r="E251" s="1201"/>
      <c r="F251" s="1201"/>
      <c r="G251" s="1201"/>
      <c r="H251" s="1201"/>
      <c r="I251" s="1201"/>
      <c r="J251" s="1201"/>
      <c r="K251" s="1201"/>
      <c r="L251" s="1201"/>
      <c r="M251" s="1201"/>
      <c r="N251" s="1201"/>
      <c r="O251" s="1201"/>
      <c r="P251" s="1201"/>
      <c r="Q251" s="1201"/>
      <c r="R251" s="1201"/>
      <c r="S251" s="1201"/>
      <c r="T251" s="1201"/>
      <c r="U251" s="1201"/>
      <c r="V251" s="1201"/>
      <c r="W251" s="1201"/>
      <c r="X251" s="1218"/>
      <c r="Y251" s="1218"/>
      <c r="Z251" s="1201"/>
      <c r="AA251" s="1201"/>
      <c r="AB251" s="1201"/>
      <c r="AC251" s="1201"/>
      <c r="AD251" s="1201"/>
      <c r="AE251" s="1201"/>
      <c r="AF251" s="1201"/>
      <c r="AG251" s="1201"/>
      <c r="AH251" s="1201"/>
      <c r="AI251" s="1201"/>
      <c r="AJ251" s="1201"/>
      <c r="AK251" s="1201"/>
      <c r="AL251" s="1201"/>
      <c r="AM251" s="1201"/>
      <c r="AN251" s="1201"/>
      <c r="AO251" s="1201"/>
      <c r="AP251" s="1201"/>
      <c r="AQ251" s="1201"/>
      <c r="AR251" s="1201"/>
    </row>
    <row r="252" customFormat="false" ht="15" hidden="false" customHeight="false" outlineLevel="0" collapsed="false">
      <c r="A252" s="1201"/>
      <c r="B252" s="1201"/>
      <c r="C252" s="1201"/>
      <c r="D252" s="1201"/>
      <c r="E252" s="1201"/>
      <c r="F252" s="1201"/>
      <c r="G252" s="1201"/>
      <c r="H252" s="1201"/>
      <c r="I252" s="1201"/>
      <c r="J252" s="1201"/>
      <c r="K252" s="1201"/>
      <c r="L252" s="1201"/>
      <c r="M252" s="1201"/>
      <c r="N252" s="1201"/>
      <c r="O252" s="1201"/>
      <c r="P252" s="1201"/>
      <c r="Q252" s="1201"/>
      <c r="R252" s="1201"/>
      <c r="S252" s="1201"/>
      <c r="T252" s="1201"/>
      <c r="U252" s="1201"/>
      <c r="V252" s="1201"/>
      <c r="W252" s="1201"/>
      <c r="X252" s="1218"/>
      <c r="Y252" s="1218"/>
      <c r="Z252" s="1201"/>
      <c r="AA252" s="1201"/>
      <c r="AB252" s="1201"/>
      <c r="AC252" s="1201"/>
      <c r="AD252" s="1201"/>
      <c r="AE252" s="1201"/>
      <c r="AF252" s="1201"/>
      <c r="AG252" s="1201"/>
      <c r="AH252" s="1201"/>
      <c r="AI252" s="1201"/>
      <c r="AJ252" s="1201"/>
      <c r="AK252" s="1201"/>
      <c r="AL252" s="1201"/>
      <c r="AM252" s="1201"/>
      <c r="AN252" s="1201"/>
      <c r="AO252" s="1201"/>
      <c r="AP252" s="1201"/>
      <c r="AQ252" s="1201"/>
      <c r="AR252" s="1201"/>
    </row>
    <row r="253" customFormat="false" ht="15" hidden="false" customHeight="false" outlineLevel="0" collapsed="false">
      <c r="A253" s="1201"/>
      <c r="B253" s="1201"/>
      <c r="C253" s="1201"/>
      <c r="D253" s="1201"/>
      <c r="E253" s="1201"/>
      <c r="F253" s="1201"/>
      <c r="G253" s="1201"/>
      <c r="H253" s="1201"/>
      <c r="I253" s="1201"/>
      <c r="J253" s="1201"/>
      <c r="K253" s="1201"/>
      <c r="L253" s="1201"/>
      <c r="M253" s="1201"/>
      <c r="N253" s="1201"/>
      <c r="O253" s="1201"/>
      <c r="P253" s="1201"/>
      <c r="Q253" s="1201"/>
      <c r="R253" s="1201"/>
      <c r="S253" s="1201"/>
      <c r="T253" s="1201"/>
      <c r="U253" s="1201"/>
      <c r="V253" s="1201"/>
      <c r="W253" s="1201"/>
      <c r="X253" s="1218"/>
      <c r="Y253" s="1218"/>
      <c r="Z253" s="1201"/>
      <c r="AA253" s="1201"/>
      <c r="AB253" s="1201"/>
      <c r="AC253" s="1201"/>
      <c r="AD253" s="1201"/>
      <c r="AE253" s="1201"/>
      <c r="AF253" s="1201"/>
      <c r="AG253" s="1201"/>
      <c r="AH253" s="1201"/>
      <c r="AI253" s="1201"/>
      <c r="AJ253" s="1201"/>
      <c r="AK253" s="1201"/>
      <c r="AL253" s="1201"/>
      <c r="AM253" s="1201"/>
      <c r="AN253" s="1201"/>
      <c r="AO253" s="1201"/>
      <c r="AP253" s="1201"/>
      <c r="AQ253" s="1201"/>
      <c r="AR253" s="1201"/>
    </row>
    <row r="254" customFormat="false" ht="15" hidden="false" customHeight="false" outlineLevel="0" collapsed="false">
      <c r="A254" s="1201"/>
      <c r="B254" s="1201"/>
      <c r="C254" s="1201"/>
      <c r="D254" s="1201"/>
      <c r="E254" s="1201"/>
      <c r="F254" s="1201"/>
      <c r="G254" s="1201"/>
      <c r="H254" s="1201"/>
      <c r="I254" s="1201"/>
      <c r="J254" s="1201"/>
      <c r="K254" s="1201"/>
      <c r="L254" s="1201"/>
      <c r="M254" s="1201"/>
      <c r="N254" s="1201"/>
      <c r="O254" s="1201"/>
      <c r="P254" s="1201"/>
      <c r="Q254" s="1201"/>
      <c r="R254" s="1201"/>
      <c r="S254" s="1201"/>
      <c r="T254" s="1201"/>
      <c r="U254" s="1201"/>
      <c r="V254" s="1201"/>
      <c r="W254" s="1201"/>
      <c r="X254" s="1218"/>
      <c r="Y254" s="1218"/>
      <c r="Z254" s="1201"/>
      <c r="AA254" s="1201"/>
      <c r="AB254" s="1201"/>
      <c r="AC254" s="1201"/>
      <c r="AD254" s="1201"/>
      <c r="AE254" s="1201"/>
      <c r="AF254" s="1201"/>
      <c r="AG254" s="1201"/>
      <c r="AH254" s="1201"/>
      <c r="AI254" s="1201"/>
      <c r="AJ254" s="1201"/>
      <c r="AK254" s="1201"/>
      <c r="AL254" s="1201"/>
      <c r="AM254" s="1201"/>
      <c r="AN254" s="1201"/>
      <c r="AO254" s="1201"/>
      <c r="AP254" s="1201"/>
      <c r="AQ254" s="1201"/>
      <c r="AR254" s="1201"/>
    </row>
    <row r="255" customFormat="false" ht="15" hidden="false" customHeight="false" outlineLevel="0" collapsed="false">
      <c r="A255" s="1201"/>
      <c r="B255" s="1201"/>
      <c r="C255" s="1201"/>
      <c r="D255" s="1201"/>
      <c r="E255" s="1201"/>
      <c r="F255" s="1201"/>
      <c r="G255" s="1201"/>
      <c r="H255" s="1201"/>
      <c r="I255" s="1201"/>
      <c r="J255" s="1201"/>
      <c r="K255" s="1201"/>
      <c r="L255" s="1201"/>
      <c r="M255" s="1201"/>
      <c r="N255" s="1201"/>
      <c r="O255" s="1201"/>
      <c r="P255" s="1201"/>
      <c r="Q255" s="1201"/>
      <c r="R255" s="1201"/>
      <c r="S255" s="1201"/>
      <c r="T255" s="1201"/>
      <c r="U255" s="1201"/>
      <c r="V255" s="1201"/>
      <c r="W255" s="1201"/>
      <c r="X255" s="1218"/>
      <c r="Y255" s="1218"/>
      <c r="Z255" s="1201"/>
      <c r="AA255" s="1201"/>
      <c r="AB255" s="1201"/>
      <c r="AC255" s="1201"/>
      <c r="AD255" s="1201"/>
      <c r="AE255" s="1201"/>
      <c r="AF255" s="1201"/>
      <c r="AG255" s="1201"/>
      <c r="AH255" s="1201"/>
      <c r="AI255" s="1201"/>
      <c r="AJ255" s="1201"/>
      <c r="AK255" s="1201"/>
      <c r="AL255" s="1201"/>
      <c r="AM255" s="1201"/>
      <c r="AN255" s="1201"/>
      <c r="AO255" s="1201"/>
      <c r="AP255" s="1201"/>
      <c r="AQ255" s="1201"/>
      <c r="AR255" s="1201"/>
    </row>
    <row r="256" customFormat="false" ht="15" hidden="false" customHeight="false" outlineLevel="0" collapsed="false">
      <c r="A256" s="1201"/>
      <c r="B256" s="1201"/>
      <c r="C256" s="1201"/>
      <c r="D256" s="1201"/>
      <c r="E256" s="1201"/>
      <c r="F256" s="1201"/>
      <c r="G256" s="1201"/>
      <c r="H256" s="1201"/>
      <c r="I256" s="1201"/>
      <c r="J256" s="1201"/>
      <c r="K256" s="1201"/>
      <c r="L256" s="1201"/>
      <c r="M256" s="1201"/>
      <c r="N256" s="1201"/>
      <c r="O256" s="1201"/>
      <c r="P256" s="1201"/>
      <c r="Q256" s="1201"/>
      <c r="R256" s="1201"/>
      <c r="S256" s="1201"/>
      <c r="T256" s="1201"/>
      <c r="U256" s="1201"/>
      <c r="V256" s="1201"/>
      <c r="W256" s="1201"/>
      <c r="X256" s="1218"/>
      <c r="Y256" s="1218"/>
      <c r="Z256" s="1201"/>
      <c r="AA256" s="1201"/>
      <c r="AB256" s="1201"/>
      <c r="AC256" s="1201"/>
      <c r="AD256" s="1201"/>
      <c r="AE256" s="1201"/>
      <c r="AF256" s="1201"/>
      <c r="AG256" s="1201"/>
      <c r="AH256" s="1201"/>
      <c r="AI256" s="1201"/>
      <c r="AJ256" s="1201"/>
      <c r="AK256" s="1201"/>
      <c r="AL256" s="1201"/>
      <c r="AM256" s="1201"/>
      <c r="AN256" s="1201"/>
      <c r="AO256" s="1201"/>
      <c r="AP256" s="1201"/>
      <c r="AQ256" s="1201"/>
      <c r="AR256" s="1201"/>
    </row>
    <row r="257" customFormat="false" ht="15" hidden="false" customHeight="false" outlineLevel="0" collapsed="false">
      <c r="A257" s="1201"/>
      <c r="B257" s="1201"/>
      <c r="C257" s="1201"/>
      <c r="D257" s="1201"/>
      <c r="E257" s="1201"/>
      <c r="F257" s="1201"/>
      <c r="G257" s="1201"/>
      <c r="H257" s="1201"/>
      <c r="I257" s="1201"/>
      <c r="J257" s="1201"/>
      <c r="K257" s="1201"/>
      <c r="L257" s="1201"/>
      <c r="M257" s="1201"/>
      <c r="N257" s="1201"/>
      <c r="O257" s="1201"/>
      <c r="P257" s="1201"/>
      <c r="Q257" s="1201"/>
      <c r="R257" s="1201"/>
      <c r="S257" s="1201"/>
      <c r="T257" s="1201"/>
      <c r="U257" s="1201"/>
      <c r="V257" s="1201"/>
      <c r="W257" s="1201"/>
      <c r="X257" s="1218"/>
      <c r="Y257" s="1218"/>
      <c r="Z257" s="1201"/>
      <c r="AA257" s="1201"/>
      <c r="AB257" s="1201"/>
      <c r="AC257" s="1201"/>
      <c r="AD257" s="1201"/>
      <c r="AE257" s="1201"/>
      <c r="AF257" s="1201"/>
      <c r="AG257" s="1201"/>
      <c r="AH257" s="1201"/>
      <c r="AI257" s="1201"/>
      <c r="AJ257" s="1201"/>
      <c r="AK257" s="1201"/>
      <c r="AL257" s="1201"/>
      <c r="AM257" s="1201"/>
      <c r="AN257" s="1201"/>
      <c r="AO257" s="1201"/>
      <c r="AP257" s="1201"/>
      <c r="AQ257" s="1201"/>
      <c r="AR257" s="1201"/>
    </row>
    <row r="258" customFormat="false" ht="15" hidden="false" customHeight="false" outlineLevel="0" collapsed="false">
      <c r="A258" s="1201"/>
      <c r="B258" s="1201"/>
      <c r="C258" s="1201"/>
      <c r="D258" s="1201"/>
      <c r="E258" s="1201"/>
      <c r="F258" s="1201"/>
      <c r="G258" s="1201"/>
      <c r="H258" s="1201"/>
      <c r="I258" s="1201"/>
      <c r="J258" s="1201"/>
      <c r="K258" s="1201"/>
      <c r="L258" s="1201"/>
      <c r="M258" s="1201"/>
      <c r="N258" s="1201"/>
      <c r="O258" s="1201"/>
      <c r="P258" s="1201"/>
      <c r="Q258" s="1201"/>
      <c r="R258" s="1201"/>
      <c r="S258" s="1201"/>
      <c r="T258" s="1201"/>
      <c r="U258" s="1201"/>
      <c r="V258" s="1201"/>
      <c r="W258" s="1201"/>
      <c r="X258" s="1218"/>
      <c r="Y258" s="1218"/>
      <c r="Z258" s="1201"/>
      <c r="AA258" s="1201"/>
      <c r="AB258" s="1201"/>
      <c r="AC258" s="1201"/>
      <c r="AD258" s="1201"/>
      <c r="AE258" s="1201"/>
      <c r="AF258" s="1201"/>
      <c r="AG258" s="1201"/>
      <c r="AH258" s="1201"/>
      <c r="AI258" s="1201"/>
      <c r="AJ258" s="1201"/>
      <c r="AK258" s="1201"/>
      <c r="AL258" s="1201"/>
      <c r="AM258" s="1201"/>
      <c r="AN258" s="1201"/>
      <c r="AO258" s="1201"/>
      <c r="AP258" s="1201"/>
      <c r="AQ258" s="1201"/>
      <c r="AR258" s="1201"/>
    </row>
    <row r="259" customFormat="false" ht="15" hidden="false" customHeight="false" outlineLevel="0" collapsed="false">
      <c r="A259" s="1201"/>
      <c r="B259" s="1201"/>
      <c r="C259" s="1201"/>
      <c r="D259" s="1201"/>
      <c r="E259" s="1201"/>
      <c r="F259" s="1201"/>
      <c r="G259" s="1201"/>
      <c r="H259" s="1201"/>
      <c r="I259" s="1201"/>
      <c r="J259" s="1201"/>
      <c r="K259" s="1201"/>
      <c r="L259" s="1201"/>
      <c r="M259" s="1201"/>
      <c r="N259" s="1201"/>
      <c r="O259" s="1201"/>
      <c r="P259" s="1201"/>
      <c r="Q259" s="1201"/>
      <c r="R259" s="1201"/>
      <c r="S259" s="1201"/>
      <c r="T259" s="1201"/>
      <c r="U259" s="1201"/>
      <c r="V259" s="1201"/>
      <c r="W259" s="1201"/>
      <c r="X259" s="1218"/>
      <c r="Y259" s="1218"/>
      <c r="Z259" s="1201"/>
      <c r="AA259" s="1201"/>
      <c r="AB259" s="1201"/>
      <c r="AC259" s="1201"/>
      <c r="AD259" s="1201"/>
      <c r="AE259" s="1201"/>
      <c r="AF259" s="1201"/>
      <c r="AG259" s="1201"/>
      <c r="AH259" s="1201"/>
      <c r="AI259" s="1201"/>
      <c r="AJ259" s="1201"/>
      <c r="AK259" s="1201"/>
      <c r="AL259" s="1201"/>
      <c r="AM259" s="1201"/>
      <c r="AN259" s="1201"/>
      <c r="AO259" s="1201"/>
      <c r="AP259" s="1201"/>
      <c r="AQ259" s="1201"/>
      <c r="AR259" s="1201"/>
    </row>
    <row r="260" customFormat="false" ht="15" hidden="false" customHeight="false" outlineLevel="0" collapsed="false">
      <c r="A260" s="1201"/>
      <c r="B260" s="1201"/>
      <c r="C260" s="1201"/>
      <c r="D260" s="1201"/>
      <c r="E260" s="1201"/>
      <c r="F260" s="1201"/>
      <c r="G260" s="1201"/>
      <c r="H260" s="1201"/>
      <c r="I260" s="1201"/>
      <c r="J260" s="1201"/>
      <c r="K260" s="1201"/>
      <c r="L260" s="1201"/>
      <c r="M260" s="1201"/>
      <c r="N260" s="1201"/>
      <c r="O260" s="1201"/>
      <c r="P260" s="1201"/>
      <c r="Q260" s="1201"/>
      <c r="R260" s="1201"/>
      <c r="S260" s="1201"/>
      <c r="T260" s="1201"/>
      <c r="U260" s="1201"/>
      <c r="V260" s="1201"/>
      <c r="W260" s="1201"/>
      <c r="X260" s="1218"/>
      <c r="Y260" s="1218"/>
      <c r="Z260" s="1201"/>
      <c r="AA260" s="1201"/>
      <c r="AB260" s="1201"/>
      <c r="AC260" s="1201"/>
      <c r="AD260" s="1201"/>
      <c r="AE260" s="1201"/>
      <c r="AF260" s="1201"/>
      <c r="AG260" s="1201"/>
      <c r="AH260" s="1201"/>
      <c r="AI260" s="1201"/>
      <c r="AJ260" s="1201"/>
      <c r="AK260" s="1201"/>
      <c r="AL260" s="1201"/>
      <c r="AM260" s="1201"/>
      <c r="AN260" s="1201"/>
      <c r="AO260" s="1201"/>
      <c r="AP260" s="1201"/>
      <c r="AQ260" s="1201"/>
      <c r="AR260" s="1201"/>
    </row>
    <row r="261" customFormat="false" ht="15" hidden="false" customHeight="false" outlineLevel="0" collapsed="false">
      <c r="A261" s="1201"/>
      <c r="B261" s="1201"/>
      <c r="C261" s="1201"/>
      <c r="D261" s="1201"/>
      <c r="E261" s="1201"/>
      <c r="F261" s="1201"/>
      <c r="G261" s="1201"/>
      <c r="H261" s="1201"/>
      <c r="I261" s="1201"/>
      <c r="J261" s="1201"/>
      <c r="K261" s="1201"/>
      <c r="L261" s="1201"/>
      <c r="M261" s="1201"/>
      <c r="N261" s="1201"/>
      <c r="O261" s="1201"/>
      <c r="P261" s="1201"/>
      <c r="Q261" s="1201"/>
      <c r="R261" s="1201"/>
      <c r="S261" s="1201"/>
      <c r="T261" s="1201"/>
      <c r="U261" s="1201"/>
      <c r="V261" s="1201"/>
      <c r="W261" s="1201"/>
      <c r="X261" s="1218"/>
      <c r="Y261" s="1218"/>
      <c r="Z261" s="1201"/>
      <c r="AA261" s="1201"/>
      <c r="AB261" s="1201"/>
      <c r="AC261" s="1201"/>
      <c r="AD261" s="1201"/>
      <c r="AE261" s="1201"/>
      <c r="AF261" s="1201"/>
      <c r="AG261" s="1201"/>
      <c r="AH261" s="1201"/>
      <c r="AI261" s="1201"/>
      <c r="AJ261" s="1201"/>
      <c r="AK261" s="1201"/>
      <c r="AL261" s="1201"/>
      <c r="AM261" s="1201"/>
      <c r="AN261" s="1201"/>
      <c r="AO261" s="1201"/>
      <c r="AP261" s="1201"/>
      <c r="AQ261" s="1201"/>
      <c r="AR261" s="1201"/>
    </row>
    <row r="262" customFormat="false" ht="15" hidden="false" customHeight="false" outlineLevel="0" collapsed="false">
      <c r="A262" s="1201"/>
      <c r="B262" s="1201"/>
      <c r="C262" s="1201"/>
      <c r="D262" s="1201"/>
      <c r="E262" s="1201"/>
      <c r="F262" s="1201"/>
      <c r="G262" s="1201"/>
      <c r="H262" s="1201"/>
      <c r="I262" s="1201"/>
      <c r="J262" s="1201"/>
      <c r="K262" s="1201"/>
      <c r="L262" s="1201"/>
      <c r="M262" s="1201"/>
      <c r="N262" s="1201"/>
      <c r="O262" s="1201"/>
      <c r="P262" s="1201"/>
      <c r="Q262" s="1201"/>
      <c r="R262" s="1201"/>
      <c r="S262" s="1201"/>
      <c r="T262" s="1201"/>
      <c r="U262" s="1201"/>
      <c r="V262" s="1201"/>
      <c r="W262" s="1201"/>
      <c r="X262" s="1218"/>
      <c r="Y262" s="1218"/>
      <c r="Z262" s="1201"/>
      <c r="AA262" s="1201"/>
      <c r="AB262" s="1201"/>
      <c r="AC262" s="1201"/>
      <c r="AD262" s="1201"/>
      <c r="AE262" s="1201"/>
      <c r="AF262" s="1201"/>
      <c r="AG262" s="1201"/>
      <c r="AH262" s="1201"/>
      <c r="AI262" s="1201"/>
      <c r="AJ262" s="1201"/>
      <c r="AK262" s="1201"/>
      <c r="AL262" s="1201"/>
      <c r="AM262" s="1201"/>
      <c r="AN262" s="1201"/>
      <c r="AO262" s="1201"/>
      <c r="AP262" s="1201"/>
      <c r="AQ262" s="1201"/>
      <c r="AR262" s="1201"/>
    </row>
    <row r="263" customFormat="false" ht="15" hidden="false" customHeight="false" outlineLevel="0" collapsed="false">
      <c r="A263" s="1201"/>
      <c r="B263" s="1201"/>
      <c r="C263" s="1201"/>
      <c r="D263" s="1201"/>
      <c r="E263" s="1201"/>
      <c r="F263" s="1201"/>
      <c r="G263" s="1201"/>
      <c r="H263" s="1201"/>
      <c r="I263" s="1201"/>
      <c r="J263" s="1201"/>
      <c r="K263" s="1201"/>
      <c r="L263" s="1201"/>
      <c r="M263" s="1201"/>
      <c r="N263" s="1201"/>
      <c r="O263" s="1201"/>
      <c r="P263" s="1201"/>
      <c r="Q263" s="1201"/>
      <c r="R263" s="1201"/>
      <c r="S263" s="1201"/>
      <c r="T263" s="1201"/>
      <c r="U263" s="1201"/>
      <c r="V263" s="1201"/>
      <c r="W263" s="1201"/>
      <c r="X263" s="1218"/>
      <c r="Y263" s="1218"/>
      <c r="Z263" s="1201"/>
      <c r="AA263" s="1201"/>
      <c r="AB263" s="1201"/>
      <c r="AC263" s="1201"/>
      <c r="AD263" s="1201"/>
      <c r="AE263" s="1201"/>
      <c r="AF263" s="1201"/>
      <c r="AG263" s="1201"/>
      <c r="AH263" s="1201"/>
      <c r="AI263" s="1201"/>
      <c r="AJ263" s="1201"/>
      <c r="AK263" s="1201"/>
      <c r="AL263" s="1201"/>
      <c r="AM263" s="1201"/>
      <c r="AN263" s="1201"/>
      <c r="AO263" s="1201"/>
      <c r="AP263" s="1201"/>
      <c r="AQ263" s="1201"/>
      <c r="AR263" s="1201"/>
    </row>
    <row r="264" customFormat="false" ht="15" hidden="false" customHeight="false" outlineLevel="0" collapsed="false">
      <c r="A264" s="1201"/>
      <c r="B264" s="1201"/>
      <c r="C264" s="1201"/>
      <c r="D264" s="1201"/>
      <c r="E264" s="1201"/>
      <c r="F264" s="1201"/>
      <c r="G264" s="1201"/>
      <c r="H264" s="1201"/>
      <c r="I264" s="1201"/>
      <c r="J264" s="1201"/>
      <c r="K264" s="1201"/>
      <c r="L264" s="1201"/>
      <c r="M264" s="1201"/>
      <c r="N264" s="1201"/>
      <c r="O264" s="1201"/>
      <c r="P264" s="1201"/>
      <c r="Q264" s="1201"/>
      <c r="R264" s="1201"/>
      <c r="S264" s="1201"/>
      <c r="T264" s="1201"/>
      <c r="U264" s="1201"/>
      <c r="V264" s="1201"/>
      <c r="W264" s="1201"/>
      <c r="X264" s="1218"/>
      <c r="Y264" s="1218"/>
      <c r="Z264" s="1201"/>
      <c r="AA264" s="1201"/>
      <c r="AB264" s="1201"/>
      <c r="AC264" s="1201"/>
      <c r="AD264" s="1201"/>
      <c r="AE264" s="1201"/>
      <c r="AF264" s="1201"/>
      <c r="AG264" s="1201"/>
      <c r="AH264" s="1201"/>
      <c r="AI264" s="1201"/>
      <c r="AJ264" s="1201"/>
      <c r="AK264" s="1201"/>
      <c r="AL264" s="1201"/>
      <c r="AM264" s="1201"/>
      <c r="AN264" s="1201"/>
      <c r="AO264" s="1201"/>
      <c r="AP264" s="1201"/>
      <c r="AQ264" s="1201"/>
      <c r="AR264" s="1201"/>
    </row>
    <row r="265" customFormat="false" ht="15" hidden="false" customHeight="false" outlineLevel="0" collapsed="false">
      <c r="A265" s="1201"/>
      <c r="B265" s="1201"/>
      <c r="C265" s="1201"/>
      <c r="D265" s="1201"/>
      <c r="E265" s="1201"/>
      <c r="F265" s="1201"/>
      <c r="G265" s="1201"/>
      <c r="H265" s="1201"/>
      <c r="I265" s="1201"/>
      <c r="J265" s="1201"/>
      <c r="K265" s="1201"/>
      <c r="L265" s="1201"/>
      <c r="M265" s="1201"/>
      <c r="N265" s="1201"/>
      <c r="O265" s="1201"/>
      <c r="P265" s="1201"/>
      <c r="Q265" s="1201"/>
      <c r="R265" s="1201"/>
      <c r="S265" s="1201"/>
      <c r="T265" s="1201"/>
      <c r="U265" s="1201"/>
      <c r="V265" s="1201"/>
      <c r="W265" s="1201"/>
      <c r="X265" s="1218"/>
      <c r="Y265" s="1218"/>
      <c r="Z265" s="1201"/>
      <c r="AA265" s="1201"/>
      <c r="AB265" s="1201"/>
      <c r="AC265" s="1201"/>
      <c r="AD265" s="1201"/>
      <c r="AE265" s="1201"/>
      <c r="AF265" s="1201"/>
      <c r="AG265" s="1201"/>
      <c r="AH265" s="1201"/>
      <c r="AI265" s="1201"/>
      <c r="AJ265" s="1201"/>
      <c r="AK265" s="1201"/>
      <c r="AL265" s="1201"/>
      <c r="AM265" s="1201"/>
      <c r="AN265" s="1201"/>
      <c r="AO265" s="1201"/>
      <c r="AP265" s="1201"/>
      <c r="AQ265" s="1201"/>
      <c r="AR265" s="1201"/>
    </row>
    <row r="266" customFormat="false" ht="15" hidden="false" customHeight="false" outlineLevel="0" collapsed="false">
      <c r="A266" s="1201"/>
      <c r="B266" s="1201"/>
      <c r="C266" s="1201"/>
      <c r="D266" s="1201"/>
      <c r="E266" s="1201"/>
      <c r="F266" s="1201"/>
      <c r="G266" s="1201"/>
      <c r="H266" s="1201"/>
      <c r="I266" s="1201"/>
      <c r="J266" s="1201"/>
      <c r="K266" s="1201"/>
      <c r="L266" s="1201"/>
      <c r="M266" s="1201"/>
      <c r="N266" s="1201"/>
      <c r="O266" s="1201"/>
      <c r="P266" s="1201"/>
      <c r="Q266" s="1201"/>
      <c r="R266" s="1201"/>
      <c r="S266" s="1201"/>
      <c r="T266" s="1201"/>
      <c r="U266" s="1201"/>
      <c r="V266" s="1201"/>
      <c r="W266" s="1201"/>
      <c r="X266" s="1218"/>
      <c r="Y266" s="1218"/>
      <c r="Z266" s="1201"/>
      <c r="AA266" s="1201"/>
      <c r="AB266" s="1201"/>
      <c r="AC266" s="1201"/>
      <c r="AD266" s="1201"/>
      <c r="AE266" s="1201"/>
      <c r="AF266" s="1201"/>
      <c r="AG266" s="1201"/>
      <c r="AH266" s="1201"/>
      <c r="AI266" s="1201"/>
      <c r="AJ266" s="1201"/>
      <c r="AK266" s="1201"/>
      <c r="AL266" s="1201"/>
      <c r="AM266" s="1201"/>
      <c r="AN266" s="1201"/>
      <c r="AO266" s="1201"/>
      <c r="AP266" s="1201"/>
      <c r="AQ266" s="1201"/>
      <c r="AR266" s="1201"/>
    </row>
    <row r="267" customFormat="false" ht="15" hidden="false" customHeight="false" outlineLevel="0" collapsed="false">
      <c r="A267" s="1201"/>
      <c r="B267" s="1201"/>
      <c r="C267" s="1201"/>
      <c r="D267" s="1201"/>
      <c r="E267" s="1201"/>
      <c r="F267" s="1201"/>
      <c r="G267" s="1201"/>
      <c r="H267" s="1201"/>
      <c r="I267" s="1201"/>
      <c r="J267" s="1201"/>
      <c r="K267" s="1201"/>
      <c r="L267" s="1201"/>
      <c r="M267" s="1201"/>
      <c r="N267" s="1201"/>
      <c r="O267" s="1201"/>
      <c r="P267" s="1201"/>
      <c r="Q267" s="1201"/>
      <c r="R267" s="1201"/>
      <c r="S267" s="1201"/>
      <c r="T267" s="1201"/>
      <c r="U267" s="1201"/>
      <c r="V267" s="1201"/>
      <c r="W267" s="1201"/>
      <c r="X267" s="1218"/>
      <c r="Y267" s="1218"/>
      <c r="Z267" s="1201"/>
      <c r="AA267" s="1201"/>
      <c r="AB267" s="1201"/>
      <c r="AC267" s="1201"/>
      <c r="AD267" s="1201"/>
      <c r="AE267" s="1201"/>
      <c r="AF267" s="1201"/>
      <c r="AG267" s="1201"/>
      <c r="AH267" s="1201"/>
      <c r="AI267" s="1201"/>
      <c r="AJ267" s="1201"/>
      <c r="AK267" s="1201"/>
      <c r="AL267" s="1201"/>
      <c r="AM267" s="1201"/>
      <c r="AN267" s="1201"/>
      <c r="AO267" s="1201"/>
      <c r="AP267" s="1201"/>
      <c r="AQ267" s="1201"/>
      <c r="AR267" s="1201"/>
    </row>
    <row r="268" customFormat="false" ht="15" hidden="false" customHeight="false" outlineLevel="0" collapsed="false">
      <c r="A268" s="1201"/>
      <c r="B268" s="1201"/>
      <c r="C268" s="1201"/>
      <c r="D268" s="1201"/>
      <c r="E268" s="1201"/>
      <c r="F268" s="1201"/>
      <c r="G268" s="1201"/>
      <c r="H268" s="1201"/>
      <c r="I268" s="1201"/>
      <c r="J268" s="1201"/>
      <c r="K268" s="1201"/>
      <c r="L268" s="1201"/>
      <c r="M268" s="1201"/>
      <c r="N268" s="1201"/>
      <c r="O268" s="1201"/>
      <c r="P268" s="1201"/>
      <c r="Q268" s="1201"/>
      <c r="R268" s="1201"/>
      <c r="S268" s="1201"/>
      <c r="T268" s="1201"/>
      <c r="U268" s="1201"/>
      <c r="V268" s="1201"/>
      <c r="W268" s="1201"/>
      <c r="X268" s="1218"/>
      <c r="Y268" s="1218"/>
      <c r="Z268" s="1201"/>
      <c r="AA268" s="1201"/>
      <c r="AB268" s="1201"/>
      <c r="AC268" s="1201"/>
      <c r="AD268" s="1201"/>
      <c r="AE268" s="1201"/>
      <c r="AF268" s="1201"/>
      <c r="AG268" s="1201"/>
      <c r="AH268" s="1201"/>
      <c r="AI268" s="1201"/>
      <c r="AJ268" s="1201"/>
      <c r="AK268" s="1201"/>
      <c r="AL268" s="1201"/>
      <c r="AM268" s="1201"/>
      <c r="AN268" s="1201"/>
      <c r="AO268" s="1201"/>
      <c r="AP268" s="1201"/>
      <c r="AQ268" s="1201"/>
      <c r="AR268" s="1201"/>
    </row>
    <row r="269" customFormat="false" ht="15" hidden="false" customHeight="false" outlineLevel="0" collapsed="false">
      <c r="A269" s="1201"/>
      <c r="B269" s="1201"/>
      <c r="C269" s="1201"/>
      <c r="D269" s="1201"/>
      <c r="E269" s="1201"/>
      <c r="F269" s="1201"/>
      <c r="G269" s="1201"/>
      <c r="H269" s="1201"/>
      <c r="I269" s="1201"/>
      <c r="J269" s="1201"/>
      <c r="K269" s="1201"/>
      <c r="L269" s="1201"/>
      <c r="M269" s="1201"/>
      <c r="N269" s="1201"/>
      <c r="O269" s="1201"/>
      <c r="P269" s="1201"/>
      <c r="Q269" s="1201"/>
      <c r="R269" s="1201"/>
      <c r="S269" s="1201"/>
      <c r="T269" s="1201"/>
      <c r="U269" s="1201"/>
      <c r="V269" s="1201"/>
      <c r="W269" s="1201"/>
      <c r="X269" s="1218"/>
      <c r="Y269" s="1218"/>
      <c r="Z269" s="1201"/>
      <c r="AA269" s="1201"/>
      <c r="AB269" s="1201"/>
      <c r="AC269" s="1201"/>
      <c r="AD269" s="1201"/>
      <c r="AE269" s="1201"/>
      <c r="AF269" s="1201"/>
      <c r="AG269" s="1201"/>
      <c r="AH269" s="1201"/>
      <c r="AI269" s="1201"/>
      <c r="AJ269" s="1201"/>
      <c r="AK269" s="1201"/>
      <c r="AL269" s="1201"/>
      <c r="AM269" s="1201"/>
      <c r="AN269" s="1201"/>
      <c r="AO269" s="1201"/>
      <c r="AP269" s="1201"/>
      <c r="AQ269" s="1201"/>
      <c r="AR269" s="1201"/>
    </row>
    <row r="270" customFormat="false" ht="15" hidden="false" customHeight="false" outlineLevel="0" collapsed="false">
      <c r="A270" s="1201"/>
      <c r="B270" s="1201"/>
      <c r="C270" s="1201"/>
      <c r="D270" s="1201"/>
      <c r="E270" s="1201"/>
      <c r="F270" s="1201"/>
      <c r="G270" s="1201"/>
      <c r="H270" s="1201"/>
      <c r="I270" s="1201"/>
      <c r="J270" s="1201"/>
      <c r="K270" s="1201"/>
      <c r="L270" s="1201"/>
      <c r="M270" s="1201"/>
      <c r="N270" s="1201"/>
      <c r="O270" s="1201"/>
      <c r="P270" s="1201"/>
      <c r="Q270" s="1201"/>
      <c r="R270" s="1201"/>
      <c r="S270" s="1201"/>
      <c r="T270" s="1201"/>
      <c r="U270" s="1201"/>
      <c r="V270" s="1201"/>
      <c r="W270" s="1201"/>
      <c r="X270" s="1218"/>
      <c r="Y270" s="1218"/>
      <c r="Z270" s="1201"/>
      <c r="AA270" s="1201"/>
      <c r="AB270" s="1201"/>
      <c r="AC270" s="1201"/>
      <c r="AD270" s="1201"/>
      <c r="AE270" s="1201"/>
      <c r="AF270" s="1201"/>
      <c r="AG270" s="1201"/>
      <c r="AH270" s="1201"/>
      <c r="AI270" s="1201"/>
      <c r="AJ270" s="1201"/>
      <c r="AK270" s="1201"/>
      <c r="AL270" s="1201"/>
      <c r="AM270" s="1201"/>
      <c r="AN270" s="1201"/>
      <c r="AO270" s="1201"/>
      <c r="AP270" s="1201"/>
      <c r="AQ270" s="1201"/>
      <c r="AR270" s="1201"/>
    </row>
    <row r="271" customFormat="false" ht="15" hidden="false" customHeight="false" outlineLevel="0" collapsed="false">
      <c r="A271" s="1201"/>
      <c r="B271" s="1201"/>
      <c r="C271" s="1201"/>
      <c r="D271" s="1201"/>
      <c r="E271" s="1201"/>
      <c r="F271" s="1201"/>
      <c r="G271" s="1201"/>
      <c r="H271" s="1201"/>
      <c r="I271" s="1201"/>
      <c r="J271" s="1201"/>
      <c r="K271" s="1201"/>
      <c r="L271" s="1201"/>
      <c r="M271" s="1201"/>
      <c r="N271" s="1201"/>
      <c r="O271" s="1201"/>
      <c r="P271" s="1201"/>
      <c r="Q271" s="1201"/>
      <c r="R271" s="1201"/>
      <c r="S271" s="1201"/>
      <c r="T271" s="1201"/>
      <c r="U271" s="1201"/>
      <c r="V271" s="1201"/>
      <c r="W271" s="1201"/>
      <c r="X271" s="1218"/>
      <c r="Y271" s="1218"/>
      <c r="Z271" s="1201"/>
      <c r="AA271" s="1201"/>
      <c r="AB271" s="1201"/>
      <c r="AC271" s="1201"/>
      <c r="AD271" s="1201"/>
      <c r="AE271" s="1201"/>
      <c r="AF271" s="1201"/>
      <c r="AG271" s="1201"/>
      <c r="AH271" s="1201"/>
      <c r="AI271" s="1201"/>
      <c r="AJ271" s="1201"/>
      <c r="AK271" s="1201"/>
      <c r="AL271" s="1201"/>
      <c r="AM271" s="1201"/>
      <c r="AN271" s="1201"/>
      <c r="AO271" s="1201"/>
      <c r="AP271" s="1201"/>
      <c r="AQ271" s="1201"/>
      <c r="AR271" s="1201"/>
    </row>
    <row r="272" customFormat="false" ht="15" hidden="false" customHeight="false" outlineLevel="0" collapsed="false">
      <c r="A272" s="1201"/>
      <c r="B272" s="1201"/>
      <c r="C272" s="1201"/>
      <c r="D272" s="1201"/>
      <c r="E272" s="1201"/>
      <c r="F272" s="1201"/>
      <c r="G272" s="1201"/>
      <c r="H272" s="1201"/>
      <c r="I272" s="1201"/>
      <c r="J272" s="1201"/>
      <c r="K272" s="1201"/>
      <c r="L272" s="1201"/>
      <c r="M272" s="1201"/>
      <c r="N272" s="1201"/>
      <c r="O272" s="1201"/>
      <c r="P272" s="1201"/>
      <c r="Q272" s="1201"/>
      <c r="R272" s="1201"/>
      <c r="S272" s="1201"/>
      <c r="T272" s="1201"/>
      <c r="U272" s="1201"/>
      <c r="V272" s="1201"/>
      <c r="W272" s="1201"/>
      <c r="X272" s="1218"/>
      <c r="Y272" s="1218"/>
      <c r="Z272" s="1201"/>
      <c r="AA272" s="1201"/>
      <c r="AB272" s="1201"/>
      <c r="AC272" s="1201"/>
      <c r="AD272" s="1201"/>
      <c r="AE272" s="1201"/>
      <c r="AF272" s="1201"/>
      <c r="AG272" s="1201"/>
      <c r="AH272" s="1201"/>
      <c r="AI272" s="1201"/>
      <c r="AJ272" s="1201"/>
      <c r="AK272" s="1201"/>
      <c r="AL272" s="1201"/>
      <c r="AM272" s="1201"/>
      <c r="AN272" s="1201"/>
      <c r="AO272" s="1201"/>
      <c r="AP272" s="1201"/>
      <c r="AQ272" s="1201"/>
      <c r="AR272" s="1201"/>
    </row>
    <row r="273" customFormat="false" ht="15" hidden="false" customHeight="false" outlineLevel="0" collapsed="false">
      <c r="A273" s="1201"/>
      <c r="B273" s="1201"/>
      <c r="C273" s="1201"/>
      <c r="D273" s="1201"/>
      <c r="E273" s="1201"/>
      <c r="F273" s="1201"/>
      <c r="G273" s="1201"/>
      <c r="H273" s="1201"/>
      <c r="I273" s="1201"/>
      <c r="J273" s="1201"/>
      <c r="K273" s="1201"/>
      <c r="L273" s="1201"/>
      <c r="M273" s="1201"/>
      <c r="N273" s="1201"/>
      <c r="O273" s="1201"/>
      <c r="P273" s="1201"/>
      <c r="Q273" s="1201"/>
      <c r="R273" s="1201"/>
      <c r="S273" s="1201"/>
      <c r="T273" s="1201"/>
      <c r="U273" s="1201"/>
      <c r="V273" s="1201"/>
      <c r="W273" s="1201"/>
      <c r="X273" s="1218"/>
      <c r="Y273" s="1218"/>
      <c r="Z273" s="1201"/>
      <c r="AA273" s="1201"/>
      <c r="AB273" s="1201"/>
      <c r="AC273" s="1201"/>
      <c r="AD273" s="1201"/>
      <c r="AE273" s="1201"/>
      <c r="AF273" s="1201"/>
      <c r="AG273" s="1201"/>
      <c r="AH273" s="1201"/>
      <c r="AI273" s="1201"/>
      <c r="AJ273" s="1201"/>
      <c r="AK273" s="1201"/>
      <c r="AL273" s="1201"/>
      <c r="AM273" s="1201"/>
      <c r="AN273" s="1201"/>
      <c r="AO273" s="1201"/>
      <c r="AP273" s="1201"/>
      <c r="AQ273" s="1201"/>
      <c r="AR273" s="1201"/>
    </row>
    <row r="274" customFormat="false" ht="15" hidden="false" customHeight="false" outlineLevel="0" collapsed="false">
      <c r="A274" s="1201"/>
      <c r="B274" s="1201"/>
      <c r="C274" s="1201"/>
      <c r="D274" s="1201"/>
      <c r="E274" s="1201"/>
      <c r="F274" s="1201"/>
      <c r="G274" s="1201"/>
      <c r="H274" s="1201"/>
      <c r="I274" s="1201"/>
      <c r="J274" s="1201"/>
      <c r="K274" s="1201"/>
      <c r="L274" s="1201"/>
      <c r="M274" s="1201"/>
      <c r="N274" s="1201"/>
      <c r="O274" s="1201"/>
      <c r="P274" s="1201"/>
      <c r="Q274" s="1201"/>
      <c r="R274" s="1201"/>
      <c r="S274" s="1201"/>
      <c r="T274" s="1201"/>
      <c r="U274" s="1201"/>
      <c r="V274" s="1201"/>
      <c r="W274" s="1201"/>
      <c r="X274" s="1218"/>
      <c r="Y274" s="1218"/>
      <c r="Z274" s="1201"/>
      <c r="AA274" s="1201"/>
      <c r="AB274" s="1201"/>
      <c r="AC274" s="1201"/>
      <c r="AD274" s="1201"/>
      <c r="AE274" s="1201"/>
      <c r="AF274" s="1201"/>
      <c r="AG274" s="1201"/>
      <c r="AH274" s="1201"/>
      <c r="AI274" s="1201"/>
      <c r="AJ274" s="1201"/>
      <c r="AK274" s="1201"/>
      <c r="AL274" s="1201"/>
      <c r="AM274" s="1201"/>
      <c r="AN274" s="1201"/>
      <c r="AO274" s="1201"/>
      <c r="AP274" s="1201"/>
      <c r="AQ274" s="1201"/>
      <c r="AR274" s="1201"/>
    </row>
    <row r="275" customFormat="false" ht="15" hidden="false" customHeight="false" outlineLevel="0" collapsed="false">
      <c r="A275" s="1201"/>
      <c r="B275" s="1201"/>
      <c r="C275" s="1201"/>
      <c r="D275" s="1201"/>
      <c r="E275" s="1201"/>
      <c r="F275" s="1201"/>
      <c r="G275" s="1201"/>
      <c r="H275" s="1201"/>
      <c r="I275" s="1201"/>
      <c r="J275" s="1201"/>
      <c r="K275" s="1201"/>
      <c r="L275" s="1201"/>
      <c r="M275" s="1201"/>
      <c r="N275" s="1201"/>
      <c r="O275" s="1201"/>
      <c r="P275" s="1201"/>
      <c r="Q275" s="1201"/>
      <c r="R275" s="1201"/>
      <c r="S275" s="1201"/>
      <c r="T275" s="1201"/>
      <c r="U275" s="1201"/>
      <c r="V275" s="1201"/>
      <c r="W275" s="1201"/>
      <c r="X275" s="1218"/>
      <c r="Y275" s="1218"/>
      <c r="Z275" s="1201"/>
      <c r="AA275" s="1201"/>
      <c r="AB275" s="1201"/>
      <c r="AC275" s="1201"/>
      <c r="AD275" s="1201"/>
      <c r="AE275" s="1201"/>
      <c r="AF275" s="1201"/>
      <c r="AG275" s="1201"/>
      <c r="AH275" s="1201"/>
      <c r="AI275" s="1201"/>
      <c r="AJ275" s="1201"/>
      <c r="AK275" s="1201"/>
      <c r="AL275" s="1201"/>
      <c r="AM275" s="1201"/>
      <c r="AN275" s="1201"/>
      <c r="AO275" s="1201"/>
      <c r="AP275" s="1201"/>
      <c r="AQ275" s="1201"/>
      <c r="AR275" s="1201"/>
    </row>
    <row r="276" customFormat="false" ht="15" hidden="false" customHeight="false" outlineLevel="0" collapsed="false">
      <c r="A276" s="1201"/>
      <c r="B276" s="1201"/>
      <c r="C276" s="1201"/>
      <c r="D276" s="1201"/>
      <c r="E276" s="1201"/>
      <c r="F276" s="1201"/>
      <c r="G276" s="1201"/>
      <c r="H276" s="1201"/>
      <c r="I276" s="1201"/>
      <c r="J276" s="1201"/>
      <c r="K276" s="1201"/>
      <c r="L276" s="1201"/>
      <c r="M276" s="1201"/>
      <c r="N276" s="1201"/>
      <c r="O276" s="1201"/>
      <c r="P276" s="1201"/>
      <c r="Q276" s="1201"/>
      <c r="R276" s="1201"/>
      <c r="S276" s="1201"/>
      <c r="T276" s="1201"/>
      <c r="U276" s="1201"/>
      <c r="V276" s="1201"/>
      <c r="W276" s="1201"/>
      <c r="X276" s="1218"/>
      <c r="Y276" s="1218"/>
      <c r="Z276" s="1201"/>
      <c r="AA276" s="1201"/>
      <c r="AB276" s="1201"/>
      <c r="AC276" s="1201"/>
      <c r="AD276" s="1201"/>
      <c r="AE276" s="1201"/>
      <c r="AF276" s="1201"/>
      <c r="AG276" s="1201"/>
      <c r="AH276" s="1201"/>
      <c r="AI276" s="1201"/>
      <c r="AJ276" s="1201"/>
      <c r="AK276" s="1201"/>
      <c r="AL276" s="1201"/>
      <c r="AM276" s="1201"/>
      <c r="AN276" s="1201"/>
      <c r="AO276" s="1201"/>
      <c r="AP276" s="1201"/>
      <c r="AQ276" s="1201"/>
      <c r="AR276" s="1201"/>
    </row>
    <row r="277" customFormat="false" ht="15" hidden="false" customHeight="false" outlineLevel="0" collapsed="false">
      <c r="A277" s="1201"/>
      <c r="B277" s="1201"/>
      <c r="C277" s="1201"/>
      <c r="D277" s="1201"/>
      <c r="E277" s="1201"/>
      <c r="F277" s="1201"/>
      <c r="G277" s="1201"/>
      <c r="H277" s="1201"/>
      <c r="I277" s="1201"/>
      <c r="J277" s="1201"/>
      <c r="K277" s="1201"/>
      <c r="L277" s="1201"/>
      <c r="M277" s="1201"/>
      <c r="N277" s="1201"/>
      <c r="O277" s="1201"/>
      <c r="P277" s="1201"/>
      <c r="Q277" s="1201"/>
      <c r="R277" s="1201"/>
      <c r="S277" s="1201"/>
      <c r="T277" s="1201"/>
      <c r="U277" s="1201"/>
      <c r="V277" s="1201"/>
      <c r="W277" s="1201"/>
      <c r="X277" s="1218"/>
      <c r="Y277" s="1218"/>
      <c r="Z277" s="1201"/>
      <c r="AA277" s="1201"/>
      <c r="AB277" s="1201"/>
      <c r="AC277" s="1201"/>
      <c r="AD277" s="1201"/>
      <c r="AE277" s="1201"/>
      <c r="AF277" s="1201"/>
      <c r="AG277" s="1201"/>
      <c r="AH277" s="1201"/>
      <c r="AI277" s="1201"/>
      <c r="AJ277" s="1201"/>
      <c r="AK277" s="1201"/>
      <c r="AL277" s="1201"/>
      <c r="AM277" s="1201"/>
      <c r="AN277" s="1201"/>
      <c r="AO277" s="1201"/>
      <c r="AP277" s="1201"/>
      <c r="AQ277" s="1201"/>
      <c r="AR277" s="1201"/>
    </row>
    <row r="278" customFormat="false" ht="15" hidden="false" customHeight="false" outlineLevel="0" collapsed="false">
      <c r="A278" s="1201"/>
      <c r="B278" s="1201"/>
      <c r="C278" s="1201"/>
      <c r="D278" s="1201"/>
      <c r="E278" s="1201"/>
      <c r="F278" s="1201"/>
      <c r="G278" s="1201"/>
      <c r="H278" s="1201"/>
      <c r="I278" s="1201"/>
      <c r="J278" s="1201"/>
      <c r="K278" s="1201"/>
      <c r="L278" s="1201"/>
      <c r="M278" s="1201"/>
      <c r="N278" s="1201"/>
      <c r="O278" s="1201"/>
      <c r="P278" s="1201"/>
      <c r="Q278" s="1201"/>
      <c r="R278" s="1201"/>
      <c r="S278" s="1201"/>
      <c r="T278" s="1201"/>
      <c r="U278" s="1201"/>
      <c r="V278" s="1201"/>
      <c r="W278" s="1201"/>
      <c r="X278" s="1218"/>
      <c r="Y278" s="1218"/>
      <c r="Z278" s="1201"/>
      <c r="AA278" s="1201"/>
      <c r="AB278" s="1201"/>
      <c r="AC278" s="1201"/>
      <c r="AD278" s="1201"/>
      <c r="AE278" s="1201"/>
      <c r="AF278" s="1201"/>
      <c r="AG278" s="1201"/>
      <c r="AH278" s="1201"/>
      <c r="AI278" s="1201"/>
      <c r="AJ278" s="1201"/>
      <c r="AK278" s="1201"/>
      <c r="AL278" s="1201"/>
      <c r="AM278" s="1201"/>
      <c r="AN278" s="1201"/>
      <c r="AO278" s="1201"/>
      <c r="AP278" s="1201"/>
      <c r="AQ278" s="1201"/>
      <c r="AR278" s="1201"/>
    </row>
    <row r="279" customFormat="false" ht="15" hidden="false" customHeight="false" outlineLevel="0" collapsed="false">
      <c r="A279" s="1201"/>
      <c r="B279" s="1201"/>
      <c r="C279" s="1201"/>
      <c r="D279" s="1201"/>
      <c r="E279" s="1201"/>
      <c r="F279" s="1201"/>
      <c r="G279" s="1201"/>
      <c r="H279" s="1201"/>
      <c r="I279" s="1201"/>
      <c r="J279" s="1201"/>
      <c r="K279" s="1201"/>
      <c r="L279" s="1201"/>
      <c r="M279" s="1201"/>
      <c r="N279" s="1201"/>
      <c r="O279" s="1201"/>
      <c r="P279" s="1201"/>
      <c r="Q279" s="1201"/>
      <c r="R279" s="1201"/>
      <c r="S279" s="1201"/>
      <c r="T279" s="1201"/>
      <c r="U279" s="1201"/>
      <c r="V279" s="1201"/>
      <c r="W279" s="1201"/>
      <c r="X279" s="1218"/>
      <c r="Y279" s="1218"/>
      <c r="Z279" s="1201"/>
      <c r="AA279" s="1201"/>
      <c r="AB279" s="1201"/>
      <c r="AC279" s="1201"/>
      <c r="AD279" s="1201"/>
      <c r="AE279" s="1201"/>
      <c r="AF279" s="1201"/>
      <c r="AG279" s="1201"/>
      <c r="AH279" s="1201"/>
      <c r="AI279" s="1201"/>
      <c r="AJ279" s="1201"/>
      <c r="AK279" s="1201"/>
      <c r="AL279" s="1201"/>
      <c r="AM279" s="1201"/>
      <c r="AN279" s="1201"/>
      <c r="AO279" s="1201"/>
      <c r="AP279" s="1201"/>
      <c r="AQ279" s="1201"/>
      <c r="AR279" s="1201"/>
    </row>
    <row r="280" customFormat="false" ht="15" hidden="false" customHeight="false" outlineLevel="0" collapsed="false">
      <c r="A280" s="1201"/>
      <c r="B280" s="1201"/>
      <c r="C280" s="1201"/>
      <c r="D280" s="1201"/>
      <c r="E280" s="1201"/>
      <c r="F280" s="1201"/>
      <c r="G280" s="1201"/>
      <c r="H280" s="1201"/>
      <c r="I280" s="1201"/>
      <c r="J280" s="1201"/>
      <c r="K280" s="1201"/>
      <c r="L280" s="1201"/>
      <c r="M280" s="1201"/>
      <c r="N280" s="1201"/>
      <c r="O280" s="1201"/>
      <c r="P280" s="1201"/>
      <c r="Q280" s="1201"/>
      <c r="R280" s="1201"/>
      <c r="S280" s="1201"/>
      <c r="T280" s="1201"/>
      <c r="U280" s="1201"/>
      <c r="V280" s="1201"/>
      <c r="W280" s="1201"/>
      <c r="X280" s="1218"/>
      <c r="Y280" s="1218"/>
      <c r="Z280" s="1201"/>
      <c r="AA280" s="1201"/>
      <c r="AB280" s="1201"/>
      <c r="AC280" s="1201"/>
      <c r="AD280" s="1201"/>
      <c r="AE280" s="1201"/>
      <c r="AF280" s="1201"/>
      <c r="AG280" s="1201"/>
      <c r="AH280" s="1201"/>
      <c r="AI280" s="1201"/>
      <c r="AJ280" s="1201"/>
      <c r="AK280" s="1201"/>
      <c r="AL280" s="1201"/>
      <c r="AM280" s="1201"/>
      <c r="AN280" s="1201"/>
      <c r="AO280" s="1201"/>
      <c r="AP280" s="1201"/>
      <c r="AQ280" s="1201"/>
      <c r="AR280" s="1201"/>
    </row>
    <row r="281" customFormat="false" ht="15" hidden="false" customHeight="false" outlineLevel="0" collapsed="false">
      <c r="A281" s="1201"/>
      <c r="B281" s="1201"/>
      <c r="C281" s="1201"/>
      <c r="D281" s="1201"/>
      <c r="E281" s="1201"/>
      <c r="F281" s="1201"/>
      <c r="G281" s="1201"/>
      <c r="H281" s="1201"/>
      <c r="I281" s="1201"/>
      <c r="J281" s="1201"/>
      <c r="K281" s="1201"/>
      <c r="L281" s="1201"/>
      <c r="M281" s="1201"/>
      <c r="N281" s="1201"/>
      <c r="O281" s="1201"/>
      <c r="P281" s="1201"/>
      <c r="Q281" s="1201"/>
      <c r="R281" s="1201"/>
      <c r="S281" s="1201"/>
      <c r="T281" s="1201"/>
      <c r="U281" s="1201"/>
      <c r="V281" s="1201"/>
      <c r="W281" s="1201"/>
      <c r="X281" s="1218"/>
      <c r="Y281" s="1218"/>
      <c r="Z281" s="1201"/>
      <c r="AA281" s="1201"/>
      <c r="AB281" s="1201"/>
      <c r="AC281" s="1201"/>
      <c r="AD281" s="1201"/>
      <c r="AE281" s="1201"/>
      <c r="AF281" s="1201"/>
      <c r="AG281" s="1201"/>
      <c r="AH281" s="1201"/>
      <c r="AI281" s="1201"/>
      <c r="AJ281" s="1201"/>
      <c r="AK281" s="1201"/>
      <c r="AL281" s="1201"/>
      <c r="AM281" s="1201"/>
      <c r="AN281" s="1201"/>
      <c r="AO281" s="1201"/>
      <c r="AP281" s="1201"/>
      <c r="AQ281" s="1201"/>
      <c r="AR281" s="1201"/>
    </row>
    <row r="282" customFormat="false" ht="15" hidden="false" customHeight="false" outlineLevel="0" collapsed="false">
      <c r="A282" s="1201"/>
      <c r="B282" s="1201"/>
      <c r="C282" s="1201"/>
      <c r="D282" s="1201"/>
      <c r="E282" s="1201"/>
      <c r="F282" s="1201"/>
      <c r="G282" s="1201"/>
      <c r="H282" s="1201"/>
      <c r="I282" s="1201"/>
      <c r="J282" s="1201"/>
      <c r="K282" s="1201"/>
      <c r="L282" s="1201"/>
      <c r="M282" s="1201"/>
      <c r="N282" s="1201"/>
      <c r="O282" s="1201"/>
      <c r="P282" s="1201"/>
      <c r="Q282" s="1201"/>
      <c r="R282" s="1201"/>
      <c r="S282" s="1201"/>
      <c r="T282" s="1201"/>
      <c r="U282" s="1201"/>
      <c r="V282" s="1201"/>
      <c r="W282" s="1201"/>
      <c r="X282" s="1218"/>
      <c r="Y282" s="1218"/>
      <c r="Z282" s="1201"/>
      <c r="AA282" s="1201"/>
      <c r="AB282" s="1201"/>
      <c r="AC282" s="1201"/>
      <c r="AD282" s="1201"/>
      <c r="AE282" s="1201"/>
      <c r="AF282" s="1201"/>
      <c r="AG282" s="1201"/>
      <c r="AH282" s="1201"/>
      <c r="AI282" s="1201"/>
      <c r="AJ282" s="1201"/>
      <c r="AK282" s="1201"/>
      <c r="AL282" s="1201"/>
      <c r="AM282" s="1201"/>
      <c r="AN282" s="1201"/>
      <c r="AO282" s="1201"/>
      <c r="AP282" s="1201"/>
      <c r="AQ282" s="1201"/>
      <c r="AR282" s="1201"/>
    </row>
    <row r="283" customFormat="false" ht="15" hidden="false" customHeight="false" outlineLevel="0" collapsed="false">
      <c r="A283" s="1201"/>
      <c r="B283" s="1201"/>
      <c r="C283" s="1201"/>
      <c r="D283" s="1201"/>
      <c r="E283" s="1201"/>
      <c r="F283" s="1201"/>
      <c r="G283" s="1201"/>
      <c r="H283" s="1201"/>
      <c r="I283" s="1201"/>
      <c r="J283" s="1201"/>
      <c r="K283" s="1201"/>
      <c r="L283" s="1201"/>
      <c r="M283" s="1201"/>
      <c r="N283" s="1201"/>
      <c r="O283" s="1201"/>
      <c r="P283" s="1201"/>
      <c r="Q283" s="1201"/>
      <c r="R283" s="1201"/>
      <c r="S283" s="1201"/>
      <c r="T283" s="1201"/>
      <c r="U283" s="1201"/>
      <c r="V283" s="1201"/>
      <c r="W283" s="1201"/>
      <c r="X283" s="1218"/>
      <c r="Y283" s="1218"/>
      <c r="Z283" s="1201"/>
      <c r="AA283" s="1201"/>
      <c r="AB283" s="1201"/>
      <c r="AC283" s="1201"/>
      <c r="AD283" s="1201"/>
      <c r="AE283" s="1201"/>
      <c r="AF283" s="1201"/>
      <c r="AG283" s="1201"/>
      <c r="AH283" s="1201"/>
      <c r="AI283" s="1201"/>
      <c r="AJ283" s="1201"/>
      <c r="AK283" s="1201"/>
      <c r="AL283" s="1201"/>
      <c r="AM283" s="1201"/>
      <c r="AN283" s="1201"/>
      <c r="AO283" s="1201"/>
      <c r="AP283" s="1201"/>
      <c r="AQ283" s="1201"/>
      <c r="AR283" s="1201"/>
    </row>
    <row r="284" customFormat="false" ht="15" hidden="false" customHeight="false" outlineLevel="0" collapsed="false">
      <c r="A284" s="1201"/>
      <c r="B284" s="1201"/>
      <c r="C284" s="1201"/>
      <c r="D284" s="1201"/>
      <c r="E284" s="1201"/>
      <c r="F284" s="1201"/>
      <c r="G284" s="1201"/>
      <c r="H284" s="1201"/>
      <c r="I284" s="1201"/>
      <c r="J284" s="1201"/>
      <c r="K284" s="1201"/>
      <c r="L284" s="1201"/>
      <c r="M284" s="1201"/>
      <c r="N284" s="1201"/>
      <c r="O284" s="1201"/>
      <c r="P284" s="1201"/>
      <c r="Q284" s="1201"/>
      <c r="R284" s="1201"/>
      <c r="S284" s="1201"/>
      <c r="T284" s="1201"/>
      <c r="U284" s="1201"/>
      <c r="V284" s="1201"/>
      <c r="W284" s="1201"/>
      <c r="X284" s="1218"/>
      <c r="Y284" s="1218"/>
      <c r="Z284" s="1201"/>
      <c r="AA284" s="1201"/>
      <c r="AB284" s="1201"/>
      <c r="AC284" s="1201"/>
      <c r="AD284" s="1201"/>
      <c r="AE284" s="1201"/>
      <c r="AF284" s="1201"/>
      <c r="AG284" s="1201"/>
      <c r="AH284" s="1201"/>
      <c r="AI284" s="1201"/>
      <c r="AJ284" s="1201"/>
      <c r="AK284" s="1201"/>
      <c r="AL284" s="1201"/>
      <c r="AM284" s="1201"/>
      <c r="AN284" s="1201"/>
      <c r="AO284" s="1201"/>
      <c r="AP284" s="1201"/>
      <c r="AQ284" s="1201"/>
      <c r="AR284" s="1201"/>
    </row>
    <row r="285" customFormat="false" ht="15" hidden="false" customHeight="false" outlineLevel="0" collapsed="false">
      <c r="A285" s="1201"/>
      <c r="B285" s="1201"/>
      <c r="C285" s="1201"/>
      <c r="D285" s="1201"/>
      <c r="E285" s="1201"/>
      <c r="F285" s="1201"/>
      <c r="G285" s="1201"/>
      <c r="H285" s="1201"/>
      <c r="I285" s="1201"/>
      <c r="J285" s="1201"/>
      <c r="K285" s="1201"/>
      <c r="L285" s="1201"/>
      <c r="M285" s="1201"/>
      <c r="N285" s="1201"/>
      <c r="O285" s="1201"/>
      <c r="P285" s="1201"/>
      <c r="Q285" s="1201"/>
      <c r="R285" s="1201"/>
      <c r="S285" s="1201"/>
      <c r="T285" s="1201"/>
      <c r="U285" s="1201"/>
      <c r="V285" s="1201"/>
      <c r="W285" s="1201"/>
      <c r="X285" s="1218"/>
      <c r="Y285" s="1218"/>
      <c r="Z285" s="1201"/>
      <c r="AA285" s="1201"/>
      <c r="AB285" s="1201"/>
      <c r="AC285" s="1201"/>
      <c r="AD285" s="1201"/>
      <c r="AE285" s="1201"/>
      <c r="AF285" s="1201"/>
      <c r="AG285" s="1201"/>
      <c r="AH285" s="1201"/>
      <c r="AI285" s="1201"/>
      <c r="AJ285" s="1201"/>
      <c r="AK285" s="1201"/>
      <c r="AL285" s="1201"/>
      <c r="AM285" s="1201"/>
      <c r="AN285" s="1201"/>
      <c r="AO285" s="1201"/>
      <c r="AP285" s="1201"/>
      <c r="AQ285" s="1201"/>
      <c r="AR285" s="1201"/>
    </row>
    <row r="286" customFormat="false" ht="15" hidden="false" customHeight="false" outlineLevel="0" collapsed="false">
      <c r="A286" s="1201"/>
      <c r="B286" s="1201"/>
      <c r="C286" s="1201"/>
      <c r="D286" s="1201"/>
      <c r="E286" s="1201"/>
      <c r="F286" s="1201"/>
      <c r="G286" s="1201"/>
      <c r="H286" s="1201"/>
      <c r="I286" s="1201"/>
      <c r="J286" s="1201"/>
      <c r="K286" s="1201"/>
      <c r="L286" s="1201"/>
      <c r="M286" s="1201"/>
      <c r="N286" s="1201"/>
      <c r="O286" s="1201"/>
      <c r="P286" s="1201"/>
      <c r="Q286" s="1201"/>
      <c r="R286" s="1201"/>
      <c r="S286" s="1201"/>
      <c r="T286" s="1201"/>
      <c r="U286" s="1201"/>
      <c r="V286" s="1201"/>
      <c r="W286" s="1201"/>
      <c r="X286" s="1218"/>
      <c r="Y286" s="1218"/>
      <c r="Z286" s="1201"/>
      <c r="AA286" s="1201"/>
      <c r="AB286" s="1201"/>
      <c r="AC286" s="1201"/>
      <c r="AD286" s="1201"/>
      <c r="AE286" s="1201"/>
      <c r="AF286" s="1201"/>
      <c r="AG286" s="1201"/>
      <c r="AH286" s="1201"/>
      <c r="AI286" s="1201"/>
      <c r="AJ286" s="1201"/>
      <c r="AK286" s="1201"/>
      <c r="AL286" s="1201"/>
      <c r="AM286" s="1201"/>
      <c r="AN286" s="1201"/>
      <c r="AO286" s="1201"/>
      <c r="AP286" s="1201"/>
      <c r="AQ286" s="1201"/>
      <c r="AR286" s="1201"/>
    </row>
    <row r="287" customFormat="false" ht="15" hidden="false" customHeight="false" outlineLevel="0" collapsed="false">
      <c r="A287" s="1201"/>
      <c r="B287" s="1201"/>
      <c r="C287" s="1201"/>
      <c r="D287" s="1201"/>
      <c r="E287" s="1201"/>
      <c r="F287" s="1201"/>
      <c r="G287" s="1201"/>
      <c r="H287" s="1201"/>
      <c r="I287" s="1201"/>
      <c r="J287" s="1201"/>
      <c r="K287" s="1201"/>
      <c r="L287" s="1201"/>
      <c r="M287" s="1201"/>
      <c r="N287" s="1201"/>
      <c r="O287" s="1201"/>
      <c r="P287" s="1201"/>
      <c r="Q287" s="1201"/>
      <c r="R287" s="1201"/>
      <c r="S287" s="1201"/>
      <c r="T287" s="1201"/>
      <c r="U287" s="1201"/>
      <c r="V287" s="1201"/>
      <c r="W287" s="1201"/>
      <c r="X287" s="1218"/>
      <c r="Y287" s="1218"/>
      <c r="Z287" s="1201"/>
      <c r="AA287" s="1201"/>
      <c r="AB287" s="1201"/>
      <c r="AC287" s="1201"/>
      <c r="AD287" s="1201"/>
      <c r="AE287" s="1201"/>
      <c r="AF287" s="1201"/>
      <c r="AG287" s="1201"/>
      <c r="AH287" s="1201"/>
      <c r="AI287" s="1201"/>
      <c r="AJ287" s="1201"/>
      <c r="AK287" s="1201"/>
      <c r="AL287" s="1201"/>
      <c r="AM287" s="1201"/>
      <c r="AN287" s="1201"/>
      <c r="AO287" s="1201"/>
      <c r="AP287" s="1201"/>
      <c r="AQ287" s="1201"/>
      <c r="AR287" s="1201"/>
    </row>
    <row r="288" customFormat="false" ht="15" hidden="false" customHeight="false" outlineLevel="0" collapsed="false">
      <c r="A288" s="1201"/>
      <c r="B288" s="1201"/>
      <c r="C288" s="1201"/>
      <c r="D288" s="1201"/>
      <c r="E288" s="1201"/>
      <c r="F288" s="1201"/>
      <c r="G288" s="1201"/>
      <c r="H288" s="1201"/>
      <c r="I288" s="1201"/>
      <c r="J288" s="1201"/>
      <c r="K288" s="1201"/>
      <c r="L288" s="1201"/>
      <c r="M288" s="1201"/>
      <c r="N288" s="1201"/>
      <c r="O288" s="1201"/>
      <c r="P288" s="1201"/>
      <c r="Q288" s="1201"/>
      <c r="R288" s="1201"/>
      <c r="S288" s="1201"/>
      <c r="T288" s="1201"/>
      <c r="U288" s="1201"/>
      <c r="V288" s="1201"/>
      <c r="W288" s="1201"/>
      <c r="X288" s="1218"/>
      <c r="Y288" s="1218"/>
      <c r="Z288" s="1201"/>
      <c r="AA288" s="1201"/>
      <c r="AB288" s="1201"/>
      <c r="AC288" s="1201"/>
      <c r="AD288" s="1201"/>
      <c r="AE288" s="1201"/>
      <c r="AF288" s="1201"/>
      <c r="AG288" s="1201"/>
      <c r="AH288" s="1201"/>
      <c r="AI288" s="1201"/>
      <c r="AJ288" s="1201"/>
      <c r="AK288" s="1201"/>
      <c r="AL288" s="1201"/>
      <c r="AM288" s="1201"/>
      <c r="AN288" s="1201"/>
      <c r="AO288" s="1201"/>
      <c r="AP288" s="1201"/>
      <c r="AQ288" s="1201"/>
      <c r="AR288" s="1201"/>
    </row>
    <row r="289" customFormat="false" ht="15" hidden="false" customHeight="false" outlineLevel="0" collapsed="false">
      <c r="A289" s="1201"/>
      <c r="B289" s="1201"/>
      <c r="C289" s="1201"/>
      <c r="D289" s="1201"/>
      <c r="E289" s="1201"/>
      <c r="F289" s="1201"/>
      <c r="G289" s="1201"/>
      <c r="H289" s="1201"/>
      <c r="I289" s="1201"/>
      <c r="J289" s="1201"/>
      <c r="K289" s="1201"/>
      <c r="L289" s="1201"/>
      <c r="M289" s="1201"/>
      <c r="N289" s="1201"/>
      <c r="O289" s="1201"/>
      <c r="P289" s="1201"/>
      <c r="Q289" s="1201"/>
      <c r="R289" s="1201"/>
      <c r="S289" s="1201"/>
      <c r="T289" s="1201"/>
      <c r="U289" s="1201"/>
      <c r="V289" s="1201"/>
      <c r="W289" s="1201"/>
      <c r="X289" s="1218"/>
      <c r="Y289" s="1218"/>
      <c r="Z289" s="1201"/>
      <c r="AA289" s="1201"/>
      <c r="AB289" s="1201"/>
      <c r="AC289" s="1201"/>
      <c r="AD289" s="1201"/>
      <c r="AE289" s="1201"/>
      <c r="AF289" s="1201"/>
      <c r="AG289" s="1201"/>
      <c r="AH289" s="1201"/>
      <c r="AI289" s="1201"/>
      <c r="AJ289" s="1201"/>
      <c r="AK289" s="1201"/>
      <c r="AL289" s="1201"/>
      <c r="AM289" s="1201"/>
      <c r="AN289" s="1201"/>
      <c r="AO289" s="1201"/>
      <c r="AP289" s="1201"/>
      <c r="AQ289" s="1201"/>
      <c r="AR289" s="1201"/>
    </row>
    <row r="290" customFormat="false" ht="15" hidden="false" customHeight="false" outlineLevel="0" collapsed="false">
      <c r="A290" s="1201"/>
      <c r="B290" s="1201"/>
      <c r="C290" s="1201"/>
      <c r="D290" s="1201"/>
      <c r="E290" s="1201"/>
      <c r="F290" s="1201"/>
      <c r="G290" s="1201"/>
      <c r="H290" s="1201"/>
      <c r="I290" s="1201"/>
      <c r="J290" s="1201"/>
      <c r="K290" s="1201"/>
      <c r="L290" s="1201"/>
      <c r="M290" s="1201"/>
      <c r="N290" s="1201"/>
      <c r="O290" s="1201"/>
      <c r="P290" s="1201"/>
      <c r="Q290" s="1201"/>
      <c r="R290" s="1201"/>
      <c r="S290" s="1201"/>
      <c r="T290" s="1201"/>
      <c r="U290" s="1201"/>
      <c r="V290" s="1201"/>
      <c r="W290" s="1201"/>
      <c r="X290" s="1218"/>
      <c r="Y290" s="1218"/>
      <c r="Z290" s="1201"/>
      <c r="AA290" s="1201"/>
      <c r="AB290" s="1201"/>
      <c r="AC290" s="1201"/>
      <c r="AD290" s="1201"/>
      <c r="AE290" s="1201"/>
      <c r="AF290" s="1201"/>
      <c r="AG290" s="1201"/>
      <c r="AH290" s="1201"/>
      <c r="AI290" s="1201"/>
      <c r="AJ290" s="1201"/>
      <c r="AK290" s="1201"/>
      <c r="AL290" s="1201"/>
      <c r="AM290" s="1201"/>
      <c r="AN290" s="1201"/>
      <c r="AO290" s="1201"/>
      <c r="AP290" s="1201"/>
      <c r="AQ290" s="1201"/>
      <c r="AR290" s="1201"/>
    </row>
    <row r="291" customFormat="false" ht="15" hidden="false" customHeight="false" outlineLevel="0" collapsed="false">
      <c r="A291" s="1201"/>
      <c r="B291" s="1201"/>
      <c r="C291" s="1201"/>
      <c r="D291" s="1201"/>
      <c r="E291" s="1201"/>
      <c r="F291" s="1201"/>
      <c r="G291" s="1201"/>
      <c r="H291" s="1201"/>
      <c r="I291" s="1201"/>
      <c r="J291" s="1201"/>
      <c r="K291" s="1201"/>
      <c r="L291" s="1201"/>
      <c r="M291" s="1201"/>
      <c r="N291" s="1201"/>
      <c r="O291" s="1201"/>
      <c r="P291" s="1201"/>
      <c r="Q291" s="1201"/>
      <c r="R291" s="1201"/>
      <c r="S291" s="1201"/>
      <c r="T291" s="1201"/>
      <c r="U291" s="1201"/>
      <c r="V291" s="1201"/>
      <c r="W291" s="1201"/>
      <c r="X291" s="1218"/>
      <c r="Y291" s="1218"/>
      <c r="Z291" s="1201"/>
      <c r="AA291" s="1201"/>
      <c r="AB291" s="1201"/>
      <c r="AC291" s="1201"/>
      <c r="AD291" s="1201"/>
      <c r="AE291" s="1201"/>
      <c r="AF291" s="1201"/>
      <c r="AG291" s="1201"/>
      <c r="AH291" s="1201"/>
      <c r="AI291" s="1201"/>
      <c r="AJ291" s="1201"/>
      <c r="AK291" s="1201"/>
      <c r="AL291" s="1201"/>
      <c r="AM291" s="1201"/>
      <c r="AN291" s="1201"/>
      <c r="AO291" s="1201"/>
      <c r="AP291" s="1201"/>
      <c r="AQ291" s="1201"/>
      <c r="AR291" s="1201"/>
    </row>
    <row r="292" customFormat="false" ht="15" hidden="false" customHeight="false" outlineLevel="0" collapsed="false">
      <c r="A292" s="1201"/>
      <c r="B292" s="1201"/>
      <c r="C292" s="1201"/>
      <c r="D292" s="1201"/>
      <c r="E292" s="1201"/>
      <c r="F292" s="1201"/>
      <c r="G292" s="1201"/>
      <c r="H292" s="1201"/>
      <c r="I292" s="1201"/>
      <c r="J292" s="1201"/>
      <c r="K292" s="1201"/>
      <c r="L292" s="1201"/>
      <c r="M292" s="1201"/>
      <c r="N292" s="1201"/>
      <c r="O292" s="1201"/>
      <c r="P292" s="1201"/>
      <c r="Q292" s="1201"/>
      <c r="R292" s="1201"/>
      <c r="S292" s="1201"/>
      <c r="T292" s="1201"/>
      <c r="U292" s="1201"/>
      <c r="V292" s="1201"/>
      <c r="W292" s="1201"/>
      <c r="X292" s="1218"/>
      <c r="Y292" s="1218"/>
      <c r="Z292" s="1201"/>
      <c r="AA292" s="1201"/>
      <c r="AB292" s="1201"/>
      <c r="AC292" s="1201"/>
      <c r="AD292" s="1201"/>
      <c r="AE292" s="1201"/>
      <c r="AF292" s="1201"/>
      <c r="AG292" s="1201"/>
      <c r="AH292" s="1201"/>
      <c r="AI292" s="1201"/>
      <c r="AJ292" s="1201"/>
      <c r="AK292" s="1201"/>
      <c r="AL292" s="1201"/>
      <c r="AM292" s="1201"/>
      <c r="AN292" s="1201"/>
      <c r="AO292" s="1201"/>
      <c r="AP292" s="1201"/>
      <c r="AQ292" s="1201"/>
      <c r="AR292" s="1201"/>
    </row>
    <row r="293" customFormat="false" ht="15" hidden="false" customHeight="false" outlineLevel="0" collapsed="false">
      <c r="A293" s="1201"/>
      <c r="B293" s="1201"/>
      <c r="C293" s="1201"/>
      <c r="D293" s="1201"/>
      <c r="E293" s="1201"/>
      <c r="F293" s="1201"/>
      <c r="G293" s="1201"/>
      <c r="H293" s="1201"/>
      <c r="I293" s="1201"/>
      <c r="J293" s="1201"/>
      <c r="K293" s="1201"/>
      <c r="L293" s="1201"/>
      <c r="M293" s="1201"/>
      <c r="N293" s="1201"/>
      <c r="O293" s="1201"/>
      <c r="P293" s="1201"/>
      <c r="Q293" s="1201"/>
      <c r="R293" s="1201"/>
      <c r="S293" s="1201"/>
      <c r="T293" s="1201"/>
      <c r="U293" s="1201"/>
      <c r="V293" s="1201"/>
      <c r="W293" s="1201"/>
      <c r="X293" s="1218"/>
      <c r="Y293" s="1218"/>
      <c r="Z293" s="1201"/>
      <c r="AA293" s="1201"/>
      <c r="AB293" s="1201"/>
      <c r="AC293" s="1201"/>
      <c r="AD293" s="1201"/>
      <c r="AE293" s="1201"/>
      <c r="AF293" s="1201"/>
      <c r="AG293" s="1201"/>
      <c r="AH293" s="1201"/>
      <c r="AI293" s="1201"/>
      <c r="AJ293" s="1201"/>
      <c r="AK293" s="1201"/>
      <c r="AL293" s="1201"/>
      <c r="AM293" s="1201"/>
      <c r="AN293" s="1201"/>
      <c r="AO293" s="1201"/>
      <c r="AP293" s="1201"/>
      <c r="AQ293" s="1201"/>
      <c r="AR293" s="1201"/>
    </row>
    <row r="294" customFormat="false" ht="15" hidden="false" customHeight="false" outlineLevel="0" collapsed="false">
      <c r="A294" s="1201"/>
      <c r="B294" s="1201"/>
      <c r="C294" s="1201"/>
      <c r="D294" s="1201"/>
      <c r="E294" s="1201"/>
      <c r="F294" s="1201"/>
      <c r="G294" s="1201"/>
      <c r="H294" s="1201"/>
      <c r="I294" s="1201"/>
      <c r="J294" s="1201"/>
      <c r="K294" s="1201"/>
      <c r="L294" s="1201"/>
      <c r="M294" s="1201"/>
      <c r="N294" s="1201"/>
      <c r="O294" s="1201"/>
      <c r="P294" s="1201"/>
      <c r="Q294" s="1201"/>
      <c r="R294" s="1201"/>
      <c r="S294" s="1201"/>
      <c r="T294" s="1201"/>
      <c r="U294" s="1201"/>
      <c r="V294" s="1201"/>
      <c r="W294" s="1201"/>
      <c r="X294" s="1218"/>
      <c r="Y294" s="1218"/>
      <c r="Z294" s="1201"/>
      <c r="AA294" s="1201"/>
      <c r="AB294" s="1201"/>
      <c r="AC294" s="1201"/>
      <c r="AD294" s="1201"/>
      <c r="AE294" s="1201"/>
      <c r="AF294" s="1201"/>
      <c r="AG294" s="1201"/>
      <c r="AH294" s="1201"/>
      <c r="AI294" s="1201"/>
      <c r="AJ294" s="1201"/>
      <c r="AK294" s="1201"/>
      <c r="AL294" s="1201"/>
      <c r="AM294" s="1201"/>
      <c r="AN294" s="1201"/>
      <c r="AO294" s="1201"/>
      <c r="AP294" s="1201"/>
      <c r="AQ294" s="1201"/>
      <c r="AR294" s="1201"/>
    </row>
    <row r="295" customFormat="false" ht="15" hidden="false" customHeight="false" outlineLevel="0" collapsed="false">
      <c r="A295" s="1201"/>
      <c r="B295" s="1201"/>
      <c r="C295" s="1201"/>
      <c r="D295" s="1201"/>
      <c r="E295" s="1201"/>
      <c r="F295" s="1201"/>
      <c r="G295" s="1201"/>
      <c r="H295" s="1201"/>
      <c r="I295" s="1201"/>
      <c r="J295" s="1201"/>
      <c r="K295" s="1201"/>
      <c r="L295" s="1201"/>
      <c r="M295" s="1201"/>
      <c r="N295" s="1201"/>
      <c r="O295" s="1201"/>
      <c r="P295" s="1201"/>
      <c r="Q295" s="1201"/>
      <c r="R295" s="1201"/>
      <c r="S295" s="1201"/>
      <c r="T295" s="1201"/>
      <c r="U295" s="1201"/>
      <c r="V295" s="1201"/>
      <c r="W295" s="1201"/>
      <c r="X295" s="1218"/>
      <c r="Y295" s="1218"/>
      <c r="Z295" s="1201"/>
      <c r="AA295" s="1201"/>
      <c r="AB295" s="1201"/>
      <c r="AC295" s="1201"/>
      <c r="AD295" s="1201"/>
      <c r="AE295" s="1201"/>
      <c r="AF295" s="1201"/>
      <c r="AG295" s="1201"/>
      <c r="AH295" s="1201"/>
      <c r="AI295" s="1201"/>
      <c r="AJ295" s="1201"/>
      <c r="AK295" s="1201"/>
      <c r="AL295" s="1201"/>
      <c r="AM295" s="1201"/>
      <c r="AN295" s="1201"/>
      <c r="AO295" s="1201"/>
      <c r="AP295" s="1201"/>
      <c r="AQ295" s="1201"/>
      <c r="AR295" s="1201"/>
    </row>
    <row r="296" customFormat="false" ht="15" hidden="false" customHeight="false" outlineLevel="0" collapsed="false">
      <c r="A296" s="1201"/>
      <c r="B296" s="1201"/>
      <c r="C296" s="1201"/>
      <c r="D296" s="1201"/>
      <c r="E296" s="1201"/>
      <c r="F296" s="1201"/>
      <c r="G296" s="1201"/>
      <c r="H296" s="1201"/>
      <c r="I296" s="1201"/>
      <c r="J296" s="1201"/>
      <c r="K296" s="1201"/>
      <c r="L296" s="1201"/>
      <c r="M296" s="1201"/>
      <c r="N296" s="1201"/>
      <c r="O296" s="1201"/>
      <c r="P296" s="1201"/>
      <c r="Q296" s="1201"/>
      <c r="R296" s="1201"/>
      <c r="S296" s="1201"/>
      <c r="T296" s="1201"/>
      <c r="U296" s="1201"/>
      <c r="V296" s="1201"/>
      <c r="W296" s="1201"/>
      <c r="X296" s="1218"/>
      <c r="Y296" s="1218"/>
      <c r="Z296" s="1201"/>
      <c r="AA296" s="1201"/>
      <c r="AB296" s="1201"/>
      <c r="AC296" s="1201"/>
      <c r="AD296" s="1201"/>
      <c r="AE296" s="1201"/>
      <c r="AF296" s="1201"/>
      <c r="AG296" s="1201"/>
      <c r="AH296" s="1201"/>
      <c r="AI296" s="1201"/>
      <c r="AJ296" s="1201"/>
      <c r="AK296" s="1201"/>
      <c r="AL296" s="1201"/>
      <c r="AM296" s="1201"/>
      <c r="AN296" s="1201"/>
      <c r="AO296" s="1201"/>
      <c r="AP296" s="1201"/>
      <c r="AQ296" s="1201"/>
      <c r="AR296" s="1201"/>
    </row>
    <row r="297" customFormat="false" ht="15" hidden="false" customHeight="false" outlineLevel="0" collapsed="false">
      <c r="A297" s="1201"/>
      <c r="B297" s="1201"/>
      <c r="C297" s="1201"/>
      <c r="D297" s="1201"/>
      <c r="E297" s="1201"/>
      <c r="F297" s="1201"/>
      <c r="G297" s="1201"/>
      <c r="H297" s="1201"/>
      <c r="I297" s="1201"/>
      <c r="J297" s="1201"/>
      <c r="K297" s="1201"/>
      <c r="L297" s="1201"/>
      <c r="M297" s="1201"/>
      <c r="N297" s="1201"/>
      <c r="O297" s="1201"/>
      <c r="P297" s="1201"/>
      <c r="Q297" s="1201"/>
      <c r="R297" s="1201"/>
      <c r="S297" s="1201"/>
      <c r="T297" s="1201"/>
      <c r="U297" s="1201"/>
      <c r="V297" s="1201"/>
      <c r="W297" s="1201"/>
      <c r="X297" s="1218"/>
      <c r="Y297" s="1218"/>
      <c r="Z297" s="1201"/>
      <c r="AA297" s="1201"/>
      <c r="AB297" s="1201"/>
      <c r="AC297" s="1201"/>
      <c r="AD297" s="1201"/>
      <c r="AE297" s="1201"/>
      <c r="AF297" s="1201"/>
      <c r="AG297" s="1201"/>
      <c r="AH297" s="1201"/>
      <c r="AI297" s="1201"/>
      <c r="AJ297" s="1201"/>
      <c r="AK297" s="1201"/>
      <c r="AL297" s="1201"/>
      <c r="AM297" s="1201"/>
      <c r="AN297" s="1201"/>
      <c r="AO297" s="1201"/>
      <c r="AP297" s="1201"/>
      <c r="AQ297" s="1201"/>
      <c r="AR297" s="1201"/>
    </row>
    <row r="298" customFormat="false" ht="15" hidden="false" customHeight="false" outlineLevel="0" collapsed="false">
      <c r="A298" s="1201"/>
      <c r="B298" s="1201"/>
      <c r="C298" s="1201"/>
      <c r="D298" s="1201"/>
      <c r="E298" s="1201"/>
      <c r="F298" s="1201"/>
      <c r="G298" s="1201"/>
      <c r="H298" s="1201"/>
      <c r="I298" s="1201"/>
      <c r="J298" s="1201"/>
      <c r="K298" s="1201"/>
      <c r="L298" s="1201"/>
      <c r="M298" s="1201"/>
      <c r="N298" s="1201"/>
      <c r="O298" s="1201"/>
      <c r="P298" s="1201"/>
      <c r="Q298" s="1201"/>
      <c r="R298" s="1201"/>
      <c r="S298" s="1201"/>
      <c r="T298" s="1201"/>
      <c r="U298" s="1201"/>
      <c r="V298" s="1201"/>
      <c r="W298" s="1201"/>
      <c r="X298" s="1218"/>
      <c r="Y298" s="1218"/>
      <c r="Z298" s="1201"/>
      <c r="AA298" s="1201"/>
      <c r="AB298" s="1201"/>
      <c r="AC298" s="1201"/>
      <c r="AD298" s="1201"/>
      <c r="AE298" s="1201"/>
      <c r="AF298" s="1201"/>
      <c r="AG298" s="1201"/>
      <c r="AH298" s="1201"/>
      <c r="AI298" s="1201"/>
      <c r="AJ298" s="1201"/>
      <c r="AK298" s="1201"/>
      <c r="AL298" s="1201"/>
      <c r="AM298" s="1201"/>
      <c r="AN298" s="1201"/>
      <c r="AO298" s="1201"/>
      <c r="AP298" s="1201"/>
      <c r="AQ298" s="1201"/>
      <c r="AR298" s="1201"/>
    </row>
    <row r="299" customFormat="false" ht="15" hidden="false" customHeight="false" outlineLevel="0" collapsed="false">
      <c r="A299" s="1201"/>
      <c r="B299" s="1201"/>
      <c r="C299" s="1201"/>
      <c r="D299" s="1201"/>
      <c r="E299" s="1201"/>
      <c r="F299" s="1201"/>
      <c r="G299" s="1201"/>
      <c r="H299" s="1201"/>
      <c r="I299" s="1201"/>
      <c r="J299" s="1201"/>
      <c r="K299" s="1201"/>
      <c r="L299" s="1201"/>
      <c r="M299" s="1201"/>
      <c r="N299" s="1201"/>
      <c r="O299" s="1201"/>
      <c r="P299" s="1201"/>
      <c r="Q299" s="1201"/>
      <c r="R299" s="1201"/>
      <c r="S299" s="1201"/>
      <c r="T299" s="1201"/>
      <c r="U299" s="1201"/>
      <c r="V299" s="1201"/>
      <c r="W299" s="1201"/>
      <c r="X299" s="1218"/>
      <c r="Y299" s="1218"/>
      <c r="Z299" s="1201"/>
      <c r="AA299" s="1201"/>
      <c r="AB299" s="1201"/>
      <c r="AC299" s="1201"/>
      <c r="AD299" s="1201"/>
      <c r="AE299" s="1201"/>
      <c r="AF299" s="1201"/>
      <c r="AG299" s="1201"/>
      <c r="AH299" s="1201"/>
      <c r="AI299" s="1201"/>
      <c r="AJ299" s="1201"/>
      <c r="AK299" s="1201"/>
      <c r="AL299" s="1201"/>
      <c r="AM299" s="1201"/>
      <c r="AN299" s="1201"/>
      <c r="AO299" s="1201"/>
      <c r="AP299" s="1201"/>
      <c r="AQ299" s="1201"/>
      <c r="AR299" s="1201"/>
    </row>
    <row r="300" customFormat="false" ht="15" hidden="false" customHeight="false" outlineLevel="0" collapsed="false">
      <c r="A300" s="1201"/>
      <c r="B300" s="1201"/>
      <c r="C300" s="1201"/>
      <c r="D300" s="1201"/>
      <c r="E300" s="1201"/>
      <c r="F300" s="1201"/>
      <c r="G300" s="1201"/>
      <c r="H300" s="1201"/>
      <c r="I300" s="1201"/>
      <c r="J300" s="1201"/>
      <c r="K300" s="1201"/>
      <c r="L300" s="1201"/>
      <c r="M300" s="1201"/>
      <c r="N300" s="1201"/>
      <c r="O300" s="1201"/>
      <c r="P300" s="1201"/>
      <c r="Q300" s="1201"/>
      <c r="R300" s="1201"/>
      <c r="S300" s="1201"/>
      <c r="T300" s="1201"/>
      <c r="U300" s="1201"/>
      <c r="V300" s="1201"/>
      <c r="W300" s="1201"/>
      <c r="X300" s="1218"/>
      <c r="Y300" s="1218"/>
      <c r="Z300" s="1201"/>
      <c r="AA300" s="1201"/>
      <c r="AB300" s="1201"/>
      <c r="AC300" s="1201"/>
      <c r="AD300" s="1201"/>
      <c r="AE300" s="1201"/>
      <c r="AF300" s="1201"/>
      <c r="AG300" s="1201"/>
      <c r="AH300" s="1201"/>
      <c r="AI300" s="1201"/>
      <c r="AJ300" s="1201"/>
      <c r="AK300" s="1201"/>
      <c r="AL300" s="1201"/>
      <c r="AM300" s="1201"/>
      <c r="AN300" s="1201"/>
      <c r="AO300" s="1201"/>
      <c r="AP300" s="1201"/>
      <c r="AQ300" s="1201"/>
      <c r="AR300" s="1201"/>
    </row>
    <row r="301" customFormat="false" ht="15" hidden="false" customHeight="false" outlineLevel="0" collapsed="false">
      <c r="A301" s="1201"/>
      <c r="B301" s="1201"/>
      <c r="C301" s="1201"/>
      <c r="D301" s="1201"/>
      <c r="E301" s="1201"/>
      <c r="F301" s="1201"/>
      <c r="G301" s="1201"/>
      <c r="H301" s="1201"/>
      <c r="I301" s="1201"/>
      <c r="J301" s="1201"/>
      <c r="K301" s="1201"/>
      <c r="L301" s="1201"/>
      <c r="M301" s="1201"/>
      <c r="N301" s="1201"/>
      <c r="O301" s="1201"/>
      <c r="P301" s="1201"/>
      <c r="Q301" s="1201"/>
      <c r="R301" s="1201"/>
      <c r="S301" s="1201"/>
      <c r="T301" s="1201"/>
      <c r="U301" s="1201"/>
      <c r="V301" s="1201"/>
      <c r="W301" s="1201"/>
      <c r="X301" s="1218"/>
      <c r="Y301" s="1218"/>
      <c r="Z301" s="1201"/>
      <c r="AA301" s="1201"/>
      <c r="AB301" s="1201"/>
      <c r="AC301" s="1201"/>
      <c r="AD301" s="1201"/>
      <c r="AE301" s="1201"/>
      <c r="AF301" s="1201"/>
      <c r="AG301" s="1201"/>
      <c r="AH301" s="1201"/>
      <c r="AI301" s="1201"/>
      <c r="AJ301" s="1201"/>
      <c r="AK301" s="1201"/>
      <c r="AL301" s="1201"/>
      <c r="AM301" s="1201"/>
      <c r="AN301" s="1201"/>
      <c r="AO301" s="1201"/>
      <c r="AP301" s="1201"/>
      <c r="AQ301" s="1201"/>
      <c r="AR301" s="1201"/>
    </row>
    <row r="302" customFormat="false" ht="15" hidden="false" customHeight="false" outlineLevel="0" collapsed="false">
      <c r="A302" s="1201"/>
      <c r="B302" s="1201"/>
      <c r="C302" s="1201"/>
      <c r="D302" s="1201"/>
      <c r="E302" s="1201"/>
      <c r="F302" s="1201"/>
      <c r="G302" s="1201"/>
      <c r="H302" s="1201"/>
      <c r="I302" s="1201"/>
      <c r="J302" s="1201"/>
      <c r="K302" s="1201"/>
      <c r="L302" s="1201"/>
      <c r="M302" s="1201"/>
      <c r="N302" s="1201"/>
      <c r="O302" s="1201"/>
      <c r="P302" s="1201"/>
      <c r="Q302" s="1201"/>
      <c r="R302" s="1201"/>
      <c r="S302" s="1201"/>
      <c r="T302" s="1201"/>
      <c r="U302" s="1201"/>
      <c r="V302" s="1201"/>
      <c r="W302" s="1201"/>
      <c r="X302" s="1218"/>
      <c r="Y302" s="1218"/>
      <c r="Z302" s="1201"/>
      <c r="AA302" s="1201"/>
      <c r="AB302" s="1201"/>
      <c r="AC302" s="1201"/>
      <c r="AD302" s="1201"/>
      <c r="AE302" s="1201"/>
      <c r="AF302" s="1201"/>
      <c r="AG302" s="1201"/>
      <c r="AH302" s="1201"/>
      <c r="AI302" s="1201"/>
      <c r="AJ302" s="1201"/>
      <c r="AK302" s="1201"/>
      <c r="AL302" s="1201"/>
      <c r="AM302" s="1201"/>
      <c r="AN302" s="1201"/>
      <c r="AO302" s="1201"/>
      <c r="AP302" s="1201"/>
      <c r="AQ302" s="1201"/>
      <c r="AR302" s="1201"/>
    </row>
    <row r="303" customFormat="false" ht="15" hidden="false" customHeight="false" outlineLevel="0" collapsed="false">
      <c r="A303" s="1201"/>
      <c r="B303" s="1201"/>
      <c r="C303" s="1201"/>
      <c r="D303" s="1201"/>
      <c r="E303" s="1201"/>
      <c r="F303" s="1201"/>
      <c r="G303" s="1201"/>
      <c r="H303" s="1201"/>
      <c r="I303" s="1201"/>
      <c r="J303" s="1201"/>
      <c r="K303" s="1201"/>
      <c r="L303" s="1201"/>
      <c r="M303" s="1201"/>
      <c r="N303" s="1201"/>
      <c r="O303" s="1201"/>
      <c r="P303" s="1201"/>
      <c r="Q303" s="1201"/>
      <c r="R303" s="1201"/>
      <c r="S303" s="1201"/>
      <c r="T303" s="1201"/>
      <c r="U303" s="1201"/>
      <c r="V303" s="1201"/>
      <c r="W303" s="1201"/>
      <c r="X303" s="1218"/>
      <c r="Y303" s="1218"/>
      <c r="Z303" s="1201"/>
      <c r="AA303" s="1201"/>
      <c r="AB303" s="1201"/>
      <c r="AC303" s="1201"/>
      <c r="AD303" s="1201"/>
      <c r="AE303" s="1201"/>
      <c r="AF303" s="1201"/>
      <c r="AG303" s="1201"/>
      <c r="AH303" s="1201"/>
      <c r="AI303" s="1201"/>
      <c r="AJ303" s="1201"/>
      <c r="AK303" s="1201"/>
      <c r="AL303" s="1201"/>
      <c r="AM303" s="1201"/>
      <c r="AN303" s="1201"/>
      <c r="AO303" s="1201"/>
      <c r="AP303" s="1201"/>
      <c r="AQ303" s="1201"/>
      <c r="AR303" s="1201"/>
    </row>
    <row r="304" customFormat="false" ht="15" hidden="false" customHeight="false" outlineLevel="0" collapsed="false">
      <c r="A304" s="1201"/>
      <c r="B304" s="1201"/>
      <c r="C304" s="1201"/>
      <c r="D304" s="1201"/>
      <c r="E304" s="1201"/>
      <c r="F304" s="1201"/>
      <c r="G304" s="1201"/>
      <c r="H304" s="1201"/>
      <c r="I304" s="1201"/>
      <c r="J304" s="1201"/>
      <c r="K304" s="1201"/>
      <c r="L304" s="1201"/>
      <c r="M304" s="1201"/>
      <c r="N304" s="1201"/>
      <c r="O304" s="1201"/>
      <c r="P304" s="1201"/>
      <c r="Q304" s="1201"/>
      <c r="R304" s="1201"/>
      <c r="S304" s="1201"/>
      <c r="T304" s="1201"/>
      <c r="U304" s="1201"/>
      <c r="V304" s="1201"/>
      <c r="W304" s="1201"/>
      <c r="X304" s="1218"/>
      <c r="Y304" s="1218"/>
      <c r="Z304" s="1201"/>
      <c r="AA304" s="1201"/>
      <c r="AB304" s="1201"/>
      <c r="AC304" s="1201"/>
      <c r="AD304" s="1201"/>
      <c r="AE304" s="1201"/>
      <c r="AF304" s="1201"/>
      <c r="AG304" s="1201"/>
      <c r="AH304" s="1201"/>
      <c r="AI304" s="1201"/>
      <c r="AJ304" s="1201"/>
      <c r="AK304" s="1201"/>
      <c r="AL304" s="1201"/>
      <c r="AM304" s="1201"/>
      <c r="AN304" s="1201"/>
      <c r="AO304" s="1201"/>
      <c r="AP304" s="1201"/>
      <c r="AQ304" s="1201"/>
      <c r="AR304" s="1201"/>
    </row>
    <row r="305" customFormat="false" ht="15" hidden="false" customHeight="false" outlineLevel="0" collapsed="false">
      <c r="A305" s="1201"/>
      <c r="B305" s="1201"/>
      <c r="C305" s="1201"/>
      <c r="D305" s="1201"/>
      <c r="E305" s="1201"/>
      <c r="F305" s="1201"/>
      <c r="G305" s="1201"/>
      <c r="H305" s="1201"/>
      <c r="I305" s="1201"/>
      <c r="J305" s="1201"/>
      <c r="K305" s="1201"/>
      <c r="L305" s="1201"/>
      <c r="M305" s="1201"/>
      <c r="N305" s="1201"/>
      <c r="O305" s="1201"/>
      <c r="P305" s="1201"/>
      <c r="Q305" s="1201"/>
      <c r="R305" s="1201"/>
      <c r="S305" s="1201"/>
      <c r="T305" s="1201"/>
      <c r="U305" s="1201"/>
      <c r="V305" s="1201"/>
      <c r="W305" s="1201"/>
      <c r="X305" s="1218"/>
      <c r="Y305" s="1218"/>
      <c r="Z305" s="1201"/>
      <c r="AA305" s="1201"/>
      <c r="AB305" s="1201"/>
      <c r="AC305" s="1201"/>
      <c r="AD305" s="1201"/>
      <c r="AE305" s="1201"/>
      <c r="AF305" s="1201"/>
      <c r="AG305" s="1201"/>
      <c r="AH305" s="1201"/>
      <c r="AI305" s="1201"/>
      <c r="AJ305" s="1201"/>
      <c r="AK305" s="1201"/>
      <c r="AL305" s="1201"/>
      <c r="AM305" s="1201"/>
      <c r="AN305" s="1201"/>
      <c r="AO305" s="1201"/>
      <c r="AP305" s="1201"/>
      <c r="AQ305" s="1201"/>
      <c r="AR305" s="1201"/>
    </row>
    <row r="306" customFormat="false" ht="15" hidden="false" customHeight="false" outlineLevel="0" collapsed="false">
      <c r="A306" s="1201"/>
      <c r="B306" s="1201"/>
      <c r="C306" s="1201"/>
      <c r="D306" s="1201"/>
      <c r="E306" s="1201"/>
      <c r="F306" s="1201"/>
      <c r="G306" s="1201"/>
      <c r="H306" s="1201"/>
      <c r="I306" s="1201"/>
      <c r="J306" s="1201"/>
      <c r="K306" s="1201"/>
      <c r="L306" s="1201"/>
      <c r="M306" s="1201"/>
      <c r="N306" s="1201"/>
      <c r="O306" s="1201"/>
      <c r="P306" s="1201"/>
      <c r="Q306" s="1201"/>
      <c r="R306" s="1201"/>
      <c r="S306" s="1201"/>
      <c r="T306" s="1201"/>
      <c r="U306" s="1201"/>
      <c r="V306" s="1201"/>
      <c r="W306" s="1201"/>
      <c r="X306" s="1218"/>
      <c r="Y306" s="1218"/>
      <c r="Z306" s="1201"/>
      <c r="AA306" s="1201"/>
      <c r="AB306" s="1201"/>
      <c r="AC306" s="1201"/>
      <c r="AD306" s="1201"/>
      <c r="AE306" s="1201"/>
      <c r="AF306" s="1201"/>
      <c r="AG306" s="1201"/>
      <c r="AH306" s="1201"/>
      <c r="AI306" s="1201"/>
      <c r="AJ306" s="1201"/>
      <c r="AK306" s="1201"/>
      <c r="AL306" s="1201"/>
      <c r="AM306" s="1201"/>
      <c r="AN306" s="1201"/>
      <c r="AO306" s="1201"/>
      <c r="AP306" s="1201"/>
      <c r="AQ306" s="1201"/>
      <c r="AR306" s="1201"/>
    </row>
    <row r="307" customFormat="false" ht="15" hidden="false" customHeight="false" outlineLevel="0" collapsed="false">
      <c r="A307" s="1201"/>
      <c r="B307" s="1201"/>
      <c r="C307" s="1201"/>
      <c r="D307" s="1201"/>
      <c r="E307" s="1201"/>
      <c r="F307" s="1201"/>
      <c r="G307" s="1201"/>
      <c r="H307" s="1201"/>
      <c r="I307" s="1201"/>
      <c r="J307" s="1201"/>
      <c r="K307" s="1201"/>
      <c r="L307" s="1201"/>
      <c r="M307" s="1201"/>
      <c r="N307" s="1201"/>
      <c r="O307" s="1201"/>
      <c r="P307" s="1201"/>
      <c r="Q307" s="1201"/>
      <c r="R307" s="1201"/>
      <c r="S307" s="1201"/>
      <c r="T307" s="1201"/>
      <c r="U307" s="1201"/>
      <c r="V307" s="1201"/>
      <c r="W307" s="1201"/>
      <c r="X307" s="1218"/>
      <c r="Y307" s="1218"/>
      <c r="Z307" s="1201"/>
      <c r="AA307" s="1201"/>
      <c r="AB307" s="1201"/>
      <c r="AC307" s="1201"/>
      <c r="AD307" s="1201"/>
      <c r="AE307" s="1201"/>
      <c r="AF307" s="1201"/>
      <c r="AG307" s="1201"/>
      <c r="AH307" s="1201"/>
      <c r="AI307" s="1201"/>
      <c r="AJ307" s="1201"/>
      <c r="AK307" s="1201"/>
      <c r="AL307" s="1201"/>
      <c r="AM307" s="1201"/>
      <c r="AN307" s="1201"/>
      <c r="AO307" s="1201"/>
      <c r="AP307" s="1201"/>
      <c r="AQ307" s="1201"/>
      <c r="AR307" s="1201"/>
    </row>
    <row r="308" customFormat="false" ht="15" hidden="false" customHeight="false" outlineLevel="0" collapsed="false">
      <c r="A308" s="1201"/>
      <c r="B308" s="1201"/>
      <c r="C308" s="1201"/>
      <c r="D308" s="1201"/>
      <c r="E308" s="1201"/>
      <c r="F308" s="1201"/>
      <c r="G308" s="1201"/>
      <c r="H308" s="1201"/>
      <c r="I308" s="1201"/>
      <c r="J308" s="1201"/>
      <c r="K308" s="1201"/>
      <c r="L308" s="1201"/>
      <c r="M308" s="1201"/>
      <c r="N308" s="1201"/>
      <c r="O308" s="1201"/>
      <c r="P308" s="1201"/>
      <c r="Q308" s="1201"/>
      <c r="R308" s="1201"/>
      <c r="S308" s="1201"/>
      <c r="T308" s="1201"/>
      <c r="U308" s="1201"/>
      <c r="V308" s="1201"/>
      <c r="W308" s="1201"/>
      <c r="X308" s="1218"/>
      <c r="Y308" s="1218"/>
      <c r="Z308" s="1201"/>
      <c r="AA308" s="1201"/>
      <c r="AB308" s="1201"/>
      <c r="AC308" s="1201"/>
      <c r="AD308" s="1201"/>
      <c r="AE308" s="1201"/>
      <c r="AF308" s="1201"/>
      <c r="AG308" s="1201"/>
      <c r="AH308" s="1201"/>
      <c r="AI308" s="1201"/>
      <c r="AJ308" s="1201"/>
      <c r="AK308" s="1201"/>
      <c r="AL308" s="1201"/>
      <c r="AM308" s="1201"/>
      <c r="AN308" s="1201"/>
      <c r="AO308" s="1201"/>
      <c r="AP308" s="1201"/>
      <c r="AQ308" s="1201"/>
      <c r="AR308" s="1201"/>
    </row>
    <row r="309" customFormat="false" ht="15" hidden="false" customHeight="false" outlineLevel="0" collapsed="false">
      <c r="A309" s="1201"/>
      <c r="B309" s="1201"/>
      <c r="C309" s="1201"/>
      <c r="D309" s="1201"/>
      <c r="E309" s="1201"/>
      <c r="F309" s="1201"/>
      <c r="G309" s="1201"/>
      <c r="H309" s="1201"/>
      <c r="I309" s="1201"/>
      <c r="J309" s="1201"/>
      <c r="K309" s="1201"/>
      <c r="L309" s="1201"/>
      <c r="M309" s="1201"/>
      <c r="N309" s="1201"/>
      <c r="O309" s="1201"/>
      <c r="P309" s="1201"/>
      <c r="Q309" s="1201"/>
      <c r="R309" s="1201"/>
      <c r="S309" s="1201"/>
      <c r="T309" s="1201"/>
      <c r="U309" s="1201"/>
      <c r="V309" s="1201"/>
      <c r="W309" s="1201"/>
      <c r="X309" s="1218"/>
      <c r="Y309" s="1218"/>
      <c r="Z309" s="1201"/>
      <c r="AA309" s="1201"/>
      <c r="AB309" s="1201"/>
      <c r="AC309" s="1201"/>
      <c r="AD309" s="1201"/>
      <c r="AE309" s="1201"/>
      <c r="AF309" s="1201"/>
      <c r="AG309" s="1201"/>
      <c r="AH309" s="1201"/>
      <c r="AI309" s="1201"/>
      <c r="AJ309" s="1201"/>
      <c r="AK309" s="1201"/>
      <c r="AL309" s="1201"/>
      <c r="AM309" s="1201"/>
      <c r="AN309" s="1201"/>
      <c r="AO309" s="1201"/>
      <c r="AP309" s="1201"/>
      <c r="AQ309" s="1201"/>
      <c r="AR309" s="1201"/>
    </row>
    <row r="310" customFormat="false" ht="15" hidden="false" customHeight="false" outlineLevel="0" collapsed="false">
      <c r="A310" s="1201"/>
      <c r="B310" s="1201"/>
      <c r="C310" s="1201"/>
      <c r="D310" s="1201"/>
      <c r="E310" s="1201"/>
      <c r="F310" s="1201"/>
      <c r="G310" s="1201"/>
      <c r="H310" s="1201"/>
      <c r="I310" s="1201"/>
      <c r="J310" s="1201"/>
      <c r="K310" s="1201"/>
      <c r="L310" s="1201"/>
      <c r="M310" s="1201"/>
      <c r="N310" s="1201"/>
      <c r="O310" s="1201"/>
      <c r="P310" s="1201"/>
      <c r="Q310" s="1201"/>
      <c r="R310" s="1201"/>
      <c r="S310" s="1201"/>
      <c r="T310" s="1201"/>
      <c r="U310" s="1201"/>
      <c r="V310" s="1201"/>
      <c r="W310" s="1201"/>
      <c r="X310" s="1218"/>
      <c r="Y310" s="1218"/>
      <c r="Z310" s="1201"/>
      <c r="AA310" s="1201"/>
      <c r="AB310" s="1201"/>
      <c r="AC310" s="1201"/>
      <c r="AD310" s="1201"/>
      <c r="AE310" s="1201"/>
      <c r="AF310" s="1201"/>
      <c r="AG310" s="1201"/>
      <c r="AH310" s="1201"/>
      <c r="AI310" s="1201"/>
      <c r="AJ310" s="1201"/>
      <c r="AK310" s="1201"/>
      <c r="AL310" s="1201"/>
      <c r="AM310" s="1201"/>
      <c r="AN310" s="1201"/>
      <c r="AO310" s="1201"/>
      <c r="AP310" s="1201"/>
      <c r="AQ310" s="1201"/>
      <c r="AR310" s="1201"/>
    </row>
    <row r="311" customFormat="false" ht="15" hidden="false" customHeight="false" outlineLevel="0" collapsed="false">
      <c r="A311" s="1201"/>
      <c r="B311" s="1201"/>
      <c r="C311" s="1201"/>
      <c r="D311" s="1201"/>
      <c r="E311" s="1201"/>
      <c r="F311" s="1201"/>
      <c r="G311" s="1201"/>
      <c r="H311" s="1201"/>
      <c r="I311" s="1201"/>
      <c r="J311" s="1201"/>
      <c r="K311" s="1201"/>
      <c r="L311" s="1201"/>
      <c r="M311" s="1201"/>
      <c r="N311" s="1201"/>
      <c r="O311" s="1201"/>
      <c r="P311" s="1201"/>
      <c r="Q311" s="1201"/>
      <c r="R311" s="1201"/>
      <c r="S311" s="1201"/>
      <c r="T311" s="1201"/>
      <c r="U311" s="1201"/>
      <c r="V311" s="1201"/>
      <c r="W311" s="1201"/>
      <c r="X311" s="1218"/>
      <c r="Y311" s="1218"/>
      <c r="Z311" s="1201"/>
      <c r="AA311" s="1201"/>
      <c r="AB311" s="1201"/>
      <c r="AC311" s="1201"/>
      <c r="AD311" s="1201"/>
      <c r="AE311" s="1201"/>
      <c r="AF311" s="1201"/>
      <c r="AG311" s="1201"/>
      <c r="AH311" s="1201"/>
      <c r="AI311" s="1201"/>
      <c r="AJ311" s="1201"/>
      <c r="AK311" s="1201"/>
      <c r="AL311" s="1201"/>
      <c r="AM311" s="1201"/>
      <c r="AN311" s="1201"/>
      <c r="AO311" s="1201"/>
      <c r="AP311" s="1201"/>
      <c r="AQ311" s="1201"/>
      <c r="AR311" s="1201"/>
    </row>
    <row r="312" customFormat="false" ht="15" hidden="false" customHeight="false" outlineLevel="0" collapsed="false">
      <c r="A312" s="1201"/>
      <c r="B312" s="1201"/>
      <c r="C312" s="1201"/>
      <c r="D312" s="1201"/>
      <c r="E312" s="1201"/>
      <c r="F312" s="1201"/>
      <c r="G312" s="1201"/>
      <c r="H312" s="1201"/>
      <c r="I312" s="1201"/>
      <c r="J312" s="1201"/>
      <c r="K312" s="1201"/>
      <c r="L312" s="1201"/>
      <c r="M312" s="1201"/>
      <c r="N312" s="1201"/>
      <c r="O312" s="1201"/>
      <c r="P312" s="1201"/>
      <c r="Q312" s="1201"/>
      <c r="R312" s="1201"/>
      <c r="S312" s="1201"/>
      <c r="T312" s="1201"/>
      <c r="U312" s="1201"/>
      <c r="V312" s="1201"/>
      <c r="W312" s="1201"/>
      <c r="X312" s="1218"/>
      <c r="Y312" s="1218"/>
      <c r="Z312" s="1201"/>
      <c r="AA312" s="1201"/>
      <c r="AB312" s="1201"/>
      <c r="AC312" s="1201"/>
      <c r="AD312" s="1201"/>
      <c r="AE312" s="1201"/>
      <c r="AF312" s="1201"/>
      <c r="AG312" s="1201"/>
      <c r="AH312" s="1201"/>
      <c r="AI312" s="1201"/>
      <c r="AJ312" s="1201"/>
      <c r="AK312" s="1201"/>
      <c r="AL312" s="1201"/>
      <c r="AM312" s="1201"/>
      <c r="AN312" s="1201"/>
      <c r="AO312" s="1201"/>
      <c r="AP312" s="1201"/>
      <c r="AQ312" s="1201"/>
      <c r="AR312" s="1201"/>
    </row>
    <row r="313" customFormat="false" ht="15" hidden="false" customHeight="false" outlineLevel="0" collapsed="false">
      <c r="A313" s="1201"/>
      <c r="B313" s="1201"/>
      <c r="C313" s="1201"/>
      <c r="D313" s="1201"/>
      <c r="E313" s="1201"/>
      <c r="F313" s="1201"/>
      <c r="G313" s="1201"/>
      <c r="H313" s="1201"/>
      <c r="I313" s="1201"/>
      <c r="J313" s="1201"/>
      <c r="K313" s="1201"/>
      <c r="L313" s="1201"/>
      <c r="M313" s="1201"/>
      <c r="N313" s="1201"/>
      <c r="O313" s="1201"/>
      <c r="P313" s="1201"/>
      <c r="Q313" s="1201"/>
      <c r="R313" s="1201"/>
      <c r="S313" s="1201"/>
      <c r="T313" s="1201"/>
      <c r="U313" s="1201"/>
      <c r="V313" s="1201"/>
      <c r="W313" s="1201"/>
      <c r="X313" s="1218"/>
      <c r="Y313" s="1218"/>
      <c r="Z313" s="1201"/>
      <c r="AA313" s="1201"/>
      <c r="AB313" s="1201"/>
      <c r="AC313" s="1201"/>
      <c r="AD313" s="1201"/>
      <c r="AE313" s="1201"/>
      <c r="AF313" s="1201"/>
      <c r="AG313" s="1201"/>
      <c r="AH313" s="1201"/>
      <c r="AI313" s="1201"/>
      <c r="AJ313" s="1201"/>
      <c r="AK313" s="1201"/>
      <c r="AL313" s="1201"/>
      <c r="AM313" s="1201"/>
      <c r="AN313" s="1201"/>
      <c r="AO313" s="1201"/>
      <c r="AP313" s="1201"/>
      <c r="AQ313" s="1201"/>
      <c r="AR313" s="1201"/>
    </row>
    <row r="314" customFormat="false" ht="15" hidden="false" customHeight="false" outlineLevel="0" collapsed="false">
      <c r="A314" s="1201"/>
      <c r="B314" s="1201"/>
      <c r="C314" s="1201"/>
      <c r="D314" s="1201"/>
      <c r="E314" s="1201"/>
      <c r="F314" s="1201"/>
      <c r="G314" s="1201"/>
      <c r="H314" s="1201"/>
      <c r="I314" s="1201"/>
      <c r="J314" s="1201"/>
      <c r="K314" s="1201"/>
      <c r="L314" s="1201"/>
      <c r="M314" s="1201"/>
      <c r="N314" s="1201"/>
      <c r="O314" s="1201"/>
      <c r="P314" s="1201"/>
      <c r="Q314" s="1201"/>
      <c r="R314" s="1201"/>
      <c r="S314" s="1201"/>
      <c r="T314" s="1201"/>
      <c r="U314" s="1201"/>
      <c r="V314" s="1201"/>
      <c r="W314" s="1201"/>
      <c r="X314" s="1218"/>
      <c r="Y314" s="1218"/>
      <c r="Z314" s="1201"/>
      <c r="AA314" s="1201"/>
      <c r="AB314" s="1201"/>
      <c r="AC314" s="1201"/>
      <c r="AD314" s="1201"/>
      <c r="AE314" s="1201"/>
      <c r="AF314" s="1201"/>
      <c r="AG314" s="1201"/>
      <c r="AH314" s="1201"/>
      <c r="AI314" s="1201"/>
      <c r="AJ314" s="1201"/>
      <c r="AK314" s="1201"/>
      <c r="AL314" s="1201"/>
      <c r="AM314" s="1201"/>
      <c r="AN314" s="1201"/>
      <c r="AO314" s="1201"/>
      <c r="AP314" s="1201"/>
      <c r="AQ314" s="1201"/>
      <c r="AR314" s="1201"/>
    </row>
    <row r="315" customFormat="false" ht="15" hidden="false" customHeight="false" outlineLevel="0" collapsed="false">
      <c r="A315" s="1201"/>
      <c r="B315" s="1201"/>
      <c r="C315" s="1201"/>
      <c r="D315" s="1201"/>
      <c r="E315" s="1201"/>
      <c r="F315" s="1201"/>
      <c r="G315" s="1201"/>
      <c r="H315" s="1201"/>
      <c r="I315" s="1201"/>
      <c r="J315" s="1201"/>
      <c r="K315" s="1201"/>
      <c r="L315" s="1201"/>
      <c r="M315" s="1201"/>
      <c r="N315" s="1201"/>
      <c r="O315" s="1201"/>
      <c r="P315" s="1201"/>
      <c r="Q315" s="1201"/>
      <c r="R315" s="1201"/>
      <c r="S315" s="1201"/>
      <c r="T315" s="1201"/>
      <c r="U315" s="1201"/>
      <c r="V315" s="1201"/>
      <c r="W315" s="1201"/>
      <c r="X315" s="1218"/>
      <c r="Y315" s="1218"/>
      <c r="Z315" s="1201"/>
      <c r="AA315" s="1201"/>
      <c r="AB315" s="1201"/>
      <c r="AC315" s="1201"/>
      <c r="AD315" s="1201"/>
      <c r="AE315" s="1201"/>
      <c r="AF315" s="1201"/>
      <c r="AG315" s="1201"/>
      <c r="AH315" s="1201"/>
      <c r="AI315" s="1201"/>
      <c r="AJ315" s="1201"/>
      <c r="AK315" s="1201"/>
      <c r="AL315" s="1201"/>
      <c r="AM315" s="1201"/>
      <c r="AN315" s="1201"/>
      <c r="AO315" s="1201"/>
      <c r="AP315" s="1201"/>
      <c r="AQ315" s="1201"/>
      <c r="AR315" s="1201"/>
    </row>
    <row r="316" customFormat="false" ht="15" hidden="false" customHeight="false" outlineLevel="0" collapsed="false">
      <c r="A316" s="1201"/>
      <c r="B316" s="1201"/>
      <c r="C316" s="1201"/>
      <c r="D316" s="1201"/>
      <c r="E316" s="1201"/>
      <c r="F316" s="1201"/>
      <c r="G316" s="1201"/>
      <c r="H316" s="1201"/>
      <c r="I316" s="1201"/>
      <c r="J316" s="1201"/>
      <c r="K316" s="1201"/>
      <c r="L316" s="1201"/>
      <c r="M316" s="1201"/>
      <c r="N316" s="1201"/>
      <c r="O316" s="1201"/>
      <c r="P316" s="1201"/>
      <c r="Q316" s="1201"/>
      <c r="R316" s="1201"/>
      <c r="S316" s="1201"/>
      <c r="T316" s="1201"/>
      <c r="U316" s="1201"/>
      <c r="V316" s="1201"/>
      <c r="W316" s="1201"/>
      <c r="X316" s="1218"/>
      <c r="Y316" s="1218"/>
      <c r="Z316" s="1201"/>
      <c r="AA316" s="1201"/>
      <c r="AB316" s="1201"/>
      <c r="AC316" s="1201"/>
      <c r="AD316" s="1201"/>
      <c r="AE316" s="1201"/>
      <c r="AF316" s="1201"/>
      <c r="AG316" s="1201"/>
      <c r="AH316" s="1201"/>
      <c r="AI316" s="1201"/>
      <c r="AJ316" s="1201"/>
      <c r="AK316" s="1201"/>
      <c r="AL316" s="1201"/>
      <c r="AM316" s="1201"/>
      <c r="AN316" s="1201"/>
      <c r="AO316" s="1201"/>
      <c r="AP316" s="1201"/>
      <c r="AQ316" s="1201"/>
      <c r="AR316" s="1201"/>
    </row>
    <row r="317" customFormat="false" ht="15" hidden="false" customHeight="false" outlineLevel="0" collapsed="false">
      <c r="A317" s="1201"/>
      <c r="B317" s="1201"/>
      <c r="C317" s="1201"/>
      <c r="D317" s="1201"/>
      <c r="E317" s="1201"/>
      <c r="F317" s="1201"/>
      <c r="G317" s="1201"/>
      <c r="H317" s="1201"/>
      <c r="I317" s="1201"/>
      <c r="J317" s="1201"/>
      <c r="K317" s="1201"/>
      <c r="L317" s="1201"/>
      <c r="M317" s="1201"/>
      <c r="N317" s="1201"/>
      <c r="O317" s="1201"/>
      <c r="P317" s="1201"/>
      <c r="Q317" s="1201"/>
      <c r="R317" s="1201"/>
      <c r="S317" s="1201"/>
      <c r="T317" s="1201"/>
      <c r="U317" s="1201"/>
      <c r="V317" s="1201"/>
      <c r="W317" s="1201"/>
      <c r="X317" s="1218"/>
      <c r="Y317" s="1218"/>
      <c r="Z317" s="1201"/>
      <c r="AA317" s="1201"/>
      <c r="AB317" s="1201"/>
      <c r="AC317" s="1201"/>
      <c r="AD317" s="1201"/>
      <c r="AE317" s="1201"/>
      <c r="AF317" s="1201"/>
      <c r="AG317" s="1201"/>
      <c r="AH317" s="1201"/>
      <c r="AI317" s="1201"/>
      <c r="AJ317" s="1201"/>
      <c r="AK317" s="1201"/>
      <c r="AL317" s="1201"/>
      <c r="AM317" s="1201"/>
      <c r="AN317" s="1201"/>
      <c r="AO317" s="1201"/>
      <c r="AP317" s="1201"/>
      <c r="AQ317" s="1201"/>
      <c r="AR317" s="1201"/>
    </row>
    <row r="318" customFormat="false" ht="15" hidden="false" customHeight="false" outlineLevel="0" collapsed="false">
      <c r="A318" s="1201"/>
      <c r="B318" s="1201"/>
      <c r="C318" s="1201"/>
      <c r="D318" s="1201"/>
      <c r="E318" s="1201"/>
      <c r="F318" s="1201"/>
      <c r="G318" s="1201"/>
      <c r="H318" s="1201"/>
      <c r="I318" s="1201"/>
      <c r="J318" s="1201"/>
      <c r="K318" s="1201"/>
      <c r="L318" s="1201"/>
      <c r="M318" s="1201"/>
      <c r="N318" s="1201"/>
      <c r="O318" s="1201"/>
      <c r="P318" s="1201"/>
      <c r="Q318" s="1201"/>
      <c r="R318" s="1201"/>
      <c r="S318" s="1201"/>
      <c r="T318" s="1201"/>
      <c r="U318" s="1201"/>
      <c r="V318" s="1201"/>
      <c r="W318" s="1201"/>
      <c r="X318" s="1218"/>
      <c r="Y318" s="1218"/>
      <c r="Z318" s="1201"/>
      <c r="AA318" s="1201"/>
      <c r="AB318" s="1201"/>
      <c r="AC318" s="1201"/>
      <c r="AD318" s="1201"/>
      <c r="AE318" s="1201"/>
      <c r="AF318" s="1201"/>
      <c r="AG318" s="1201"/>
      <c r="AH318" s="1201"/>
      <c r="AI318" s="1201"/>
      <c r="AJ318" s="1201"/>
      <c r="AK318" s="1201"/>
      <c r="AL318" s="1201"/>
      <c r="AM318" s="1201"/>
      <c r="AN318" s="1201"/>
      <c r="AO318" s="1201"/>
      <c r="AP318" s="1201"/>
      <c r="AQ318" s="1201"/>
      <c r="AR318" s="1201"/>
    </row>
    <row r="319" customFormat="false" ht="15" hidden="false" customHeight="false" outlineLevel="0" collapsed="false">
      <c r="A319" s="1201"/>
      <c r="B319" s="1201"/>
      <c r="C319" s="1201"/>
      <c r="D319" s="1201"/>
      <c r="E319" s="1201"/>
      <c r="F319" s="1201"/>
      <c r="G319" s="1201"/>
      <c r="H319" s="1201"/>
      <c r="I319" s="1201"/>
      <c r="J319" s="1201"/>
      <c r="K319" s="1201"/>
      <c r="L319" s="1201"/>
      <c r="M319" s="1201"/>
      <c r="N319" s="1201"/>
      <c r="O319" s="1201"/>
      <c r="P319" s="1201"/>
      <c r="Q319" s="1201"/>
      <c r="R319" s="1201"/>
      <c r="S319" s="1201"/>
      <c r="T319" s="1201"/>
      <c r="U319" s="1201"/>
      <c r="V319" s="1201"/>
      <c r="W319" s="1201"/>
      <c r="X319" s="1218"/>
      <c r="Y319" s="1218"/>
      <c r="Z319" s="1201"/>
      <c r="AA319" s="1201"/>
      <c r="AB319" s="1201"/>
      <c r="AC319" s="1201"/>
      <c r="AD319" s="1201"/>
      <c r="AE319" s="1201"/>
      <c r="AF319" s="1201"/>
      <c r="AG319" s="1201"/>
      <c r="AH319" s="1201"/>
      <c r="AI319" s="1201"/>
      <c r="AJ319" s="1201"/>
      <c r="AK319" s="1201"/>
      <c r="AL319" s="1201"/>
      <c r="AM319" s="1201"/>
      <c r="AN319" s="1201"/>
      <c r="AO319" s="1201"/>
      <c r="AP319" s="1201"/>
      <c r="AQ319" s="1201"/>
      <c r="AR319" s="1201"/>
    </row>
    <row r="320" customFormat="false" ht="15" hidden="false" customHeight="false" outlineLevel="0" collapsed="false">
      <c r="A320" s="1201"/>
      <c r="B320" s="1201"/>
      <c r="C320" s="1201"/>
      <c r="D320" s="1201"/>
      <c r="E320" s="1201"/>
      <c r="F320" s="1201"/>
      <c r="G320" s="1201"/>
      <c r="H320" s="1201"/>
      <c r="I320" s="1201"/>
      <c r="J320" s="1201"/>
      <c r="K320" s="1201"/>
      <c r="L320" s="1201"/>
      <c r="M320" s="1201"/>
      <c r="N320" s="1201"/>
      <c r="O320" s="1201"/>
      <c r="P320" s="1201"/>
      <c r="Q320" s="1201"/>
      <c r="R320" s="1201"/>
      <c r="S320" s="1201"/>
      <c r="T320" s="1201"/>
      <c r="U320" s="1201"/>
      <c r="V320" s="1201"/>
      <c r="W320" s="1201"/>
      <c r="X320" s="1218"/>
      <c r="Y320" s="1218"/>
      <c r="Z320" s="1201"/>
      <c r="AA320" s="1201"/>
      <c r="AB320" s="1201"/>
      <c r="AC320" s="1201"/>
      <c r="AD320" s="1201"/>
      <c r="AE320" s="1201"/>
      <c r="AF320" s="1201"/>
      <c r="AG320" s="1201"/>
      <c r="AH320" s="1201"/>
      <c r="AI320" s="1201"/>
      <c r="AJ320" s="1201"/>
      <c r="AK320" s="1201"/>
      <c r="AL320" s="1201"/>
      <c r="AM320" s="1201"/>
      <c r="AN320" s="1201"/>
      <c r="AO320" s="1201"/>
      <c r="AP320" s="1201"/>
      <c r="AQ320" s="1201"/>
      <c r="AR320" s="1201"/>
    </row>
    <row r="321" customFormat="false" ht="15" hidden="false" customHeight="false" outlineLevel="0" collapsed="false">
      <c r="A321" s="1201"/>
      <c r="B321" s="1201"/>
      <c r="C321" s="1201"/>
      <c r="D321" s="1201"/>
      <c r="E321" s="1201"/>
      <c r="F321" s="1201"/>
      <c r="G321" s="1201"/>
      <c r="H321" s="1201"/>
      <c r="I321" s="1201"/>
      <c r="J321" s="1201"/>
      <c r="K321" s="1201"/>
      <c r="L321" s="1201"/>
      <c r="M321" s="1201"/>
      <c r="N321" s="1201"/>
      <c r="O321" s="1201"/>
      <c r="P321" s="1201"/>
      <c r="Q321" s="1201"/>
      <c r="R321" s="1201"/>
      <c r="S321" s="1201"/>
      <c r="T321" s="1201"/>
      <c r="U321" s="1201"/>
      <c r="V321" s="1201"/>
      <c r="W321" s="1201"/>
      <c r="X321" s="1218"/>
      <c r="Y321" s="1218"/>
      <c r="Z321" s="1201"/>
      <c r="AA321" s="1201"/>
      <c r="AB321" s="1201"/>
      <c r="AC321" s="1201"/>
      <c r="AD321" s="1201"/>
      <c r="AE321" s="1201"/>
      <c r="AF321" s="1201"/>
      <c r="AG321" s="1201"/>
      <c r="AH321" s="1201"/>
      <c r="AI321" s="1201"/>
      <c r="AJ321" s="1201"/>
      <c r="AK321" s="1201"/>
      <c r="AL321" s="1201"/>
      <c r="AM321" s="1201"/>
      <c r="AN321" s="1201"/>
      <c r="AO321" s="1201"/>
      <c r="AP321" s="1201"/>
      <c r="AQ321" s="1201"/>
      <c r="AR321" s="1201"/>
    </row>
    <row r="322" customFormat="false" ht="15" hidden="false" customHeight="false" outlineLevel="0" collapsed="false">
      <c r="A322" s="1201"/>
      <c r="B322" s="1201"/>
      <c r="C322" s="1201"/>
      <c r="D322" s="1201"/>
      <c r="E322" s="1201"/>
      <c r="F322" s="1201"/>
      <c r="G322" s="1201"/>
      <c r="H322" s="1201"/>
      <c r="I322" s="1201"/>
      <c r="J322" s="1201"/>
      <c r="K322" s="1201"/>
      <c r="L322" s="1201"/>
      <c r="M322" s="1201"/>
      <c r="N322" s="1201"/>
      <c r="O322" s="1201"/>
      <c r="P322" s="1201"/>
      <c r="Q322" s="1201"/>
      <c r="R322" s="1201"/>
      <c r="S322" s="1201"/>
      <c r="T322" s="1201"/>
      <c r="U322" s="1201"/>
      <c r="V322" s="1201"/>
      <c r="W322" s="1201"/>
      <c r="X322" s="1218"/>
      <c r="Y322" s="1218"/>
      <c r="Z322" s="1201"/>
      <c r="AA322" s="1201"/>
      <c r="AB322" s="1201"/>
      <c r="AC322" s="1201"/>
      <c r="AD322" s="1201"/>
      <c r="AE322" s="1201"/>
      <c r="AF322" s="1201"/>
      <c r="AG322" s="1201"/>
      <c r="AH322" s="1201"/>
      <c r="AI322" s="1201"/>
      <c r="AJ322" s="1201"/>
      <c r="AK322" s="1201"/>
      <c r="AL322" s="1201"/>
      <c r="AM322" s="1201"/>
      <c r="AN322" s="1201"/>
      <c r="AO322" s="1201"/>
      <c r="AP322" s="1201"/>
      <c r="AQ322" s="1201"/>
      <c r="AR322" s="1201"/>
    </row>
    <row r="323" customFormat="false" ht="15" hidden="false" customHeight="false" outlineLevel="0" collapsed="false">
      <c r="A323" s="1201"/>
      <c r="B323" s="1201"/>
      <c r="C323" s="1201"/>
      <c r="D323" s="1201"/>
      <c r="E323" s="1201"/>
      <c r="F323" s="1201"/>
      <c r="G323" s="1201"/>
      <c r="H323" s="1201"/>
      <c r="I323" s="1201"/>
      <c r="J323" s="1201"/>
      <c r="K323" s="1201"/>
      <c r="L323" s="1201"/>
      <c r="M323" s="1201"/>
      <c r="N323" s="1201"/>
      <c r="O323" s="1201"/>
      <c r="P323" s="1201"/>
      <c r="Q323" s="1201"/>
      <c r="R323" s="1201"/>
      <c r="S323" s="1201"/>
      <c r="T323" s="1201"/>
      <c r="U323" s="1201"/>
      <c r="V323" s="1201"/>
      <c r="W323" s="1201"/>
      <c r="X323" s="1218"/>
      <c r="Y323" s="1218"/>
      <c r="Z323" s="1201"/>
      <c r="AA323" s="1201"/>
      <c r="AB323" s="1201"/>
      <c r="AC323" s="1201"/>
      <c r="AD323" s="1201"/>
      <c r="AE323" s="1201"/>
      <c r="AF323" s="1201"/>
      <c r="AG323" s="1201"/>
      <c r="AH323" s="1201"/>
      <c r="AI323" s="1201"/>
      <c r="AJ323" s="1201"/>
      <c r="AK323" s="1201"/>
      <c r="AL323" s="1201"/>
      <c r="AM323" s="1201"/>
      <c r="AN323" s="1201"/>
      <c r="AO323" s="1201"/>
      <c r="AP323" s="1201"/>
      <c r="AQ323" s="1201"/>
      <c r="AR323" s="1201"/>
    </row>
    <row r="324" customFormat="false" ht="15" hidden="false" customHeight="false" outlineLevel="0" collapsed="false">
      <c r="A324" s="1201"/>
      <c r="B324" s="1201"/>
      <c r="C324" s="1201"/>
      <c r="D324" s="1201"/>
      <c r="E324" s="1201"/>
      <c r="F324" s="1201"/>
      <c r="G324" s="1201"/>
      <c r="H324" s="1201"/>
      <c r="I324" s="1201"/>
      <c r="J324" s="1201"/>
      <c r="K324" s="1201"/>
      <c r="L324" s="1201"/>
      <c r="M324" s="1201"/>
      <c r="N324" s="1201"/>
      <c r="O324" s="1201"/>
      <c r="P324" s="1201"/>
      <c r="Q324" s="1201"/>
      <c r="R324" s="1201"/>
      <c r="S324" s="1201"/>
      <c r="T324" s="1201"/>
      <c r="U324" s="1201"/>
      <c r="V324" s="1201"/>
      <c r="W324" s="1201"/>
      <c r="X324" s="1218"/>
      <c r="Y324" s="1218"/>
      <c r="Z324" s="1201"/>
      <c r="AA324" s="1201"/>
      <c r="AB324" s="1201"/>
      <c r="AC324" s="1201"/>
      <c r="AD324" s="1201"/>
      <c r="AE324" s="1201"/>
      <c r="AF324" s="1201"/>
      <c r="AG324" s="1201"/>
      <c r="AH324" s="1201"/>
      <c r="AI324" s="1201"/>
      <c r="AJ324" s="1201"/>
      <c r="AK324" s="1201"/>
      <c r="AL324" s="1201"/>
      <c r="AM324" s="1201"/>
      <c r="AN324" s="1201"/>
      <c r="AO324" s="1201"/>
      <c r="AP324" s="1201"/>
      <c r="AQ324" s="1201"/>
      <c r="AR324" s="1201"/>
    </row>
    <row r="325" customFormat="false" ht="15" hidden="false" customHeight="false" outlineLevel="0" collapsed="false">
      <c r="A325" s="1201"/>
      <c r="B325" s="1201"/>
      <c r="C325" s="1201"/>
      <c r="D325" s="1201"/>
      <c r="E325" s="1201"/>
      <c r="F325" s="1201"/>
      <c r="G325" s="1201"/>
      <c r="H325" s="1201"/>
      <c r="I325" s="1201"/>
      <c r="J325" s="1201"/>
      <c r="K325" s="1201"/>
      <c r="L325" s="1201"/>
      <c r="M325" s="1201"/>
      <c r="N325" s="1201"/>
      <c r="O325" s="1201"/>
      <c r="P325" s="1201"/>
      <c r="Q325" s="1201"/>
      <c r="R325" s="1201"/>
      <c r="S325" s="1201"/>
      <c r="T325" s="1201"/>
      <c r="U325" s="1201"/>
      <c r="V325" s="1201"/>
      <c r="W325" s="1201"/>
      <c r="X325" s="1218"/>
      <c r="Y325" s="1218"/>
      <c r="Z325" s="1201"/>
      <c r="AA325" s="1201"/>
      <c r="AB325" s="1201"/>
      <c r="AC325" s="1201"/>
      <c r="AD325" s="1201"/>
      <c r="AE325" s="1201"/>
      <c r="AF325" s="1201"/>
      <c r="AG325" s="1201"/>
      <c r="AH325" s="1201"/>
      <c r="AI325" s="1201"/>
      <c r="AJ325" s="1201"/>
      <c r="AK325" s="1201"/>
      <c r="AL325" s="1201"/>
      <c r="AM325" s="1201"/>
      <c r="AN325" s="1201"/>
      <c r="AO325" s="1201"/>
      <c r="AP325" s="1201"/>
      <c r="AQ325" s="1201"/>
      <c r="AR325" s="1201"/>
    </row>
    <row r="326" customFormat="false" ht="15" hidden="false" customHeight="false" outlineLevel="0" collapsed="false">
      <c r="A326" s="1201"/>
      <c r="B326" s="1201"/>
      <c r="C326" s="1201"/>
      <c r="D326" s="1201"/>
      <c r="E326" s="1201"/>
      <c r="F326" s="1201"/>
      <c r="G326" s="1201"/>
      <c r="H326" s="1201"/>
      <c r="I326" s="1201"/>
      <c r="J326" s="1201"/>
      <c r="K326" s="1201"/>
      <c r="L326" s="1201"/>
      <c r="M326" s="1201"/>
      <c r="N326" s="1201"/>
      <c r="O326" s="1201"/>
      <c r="P326" s="1201"/>
      <c r="Q326" s="1201"/>
      <c r="R326" s="1201"/>
      <c r="S326" s="1201"/>
      <c r="T326" s="1201"/>
      <c r="U326" s="1201"/>
      <c r="V326" s="1201"/>
      <c r="W326" s="1201"/>
      <c r="X326" s="1218"/>
      <c r="Y326" s="1218"/>
      <c r="Z326" s="1201"/>
      <c r="AA326" s="1201"/>
      <c r="AB326" s="1201"/>
      <c r="AC326" s="1201"/>
      <c r="AD326" s="1201"/>
      <c r="AE326" s="1201"/>
      <c r="AF326" s="1201"/>
      <c r="AG326" s="1201"/>
      <c r="AH326" s="1201"/>
      <c r="AI326" s="1201"/>
      <c r="AJ326" s="1201"/>
      <c r="AK326" s="1201"/>
      <c r="AL326" s="1201"/>
      <c r="AM326" s="1201"/>
      <c r="AN326" s="1201"/>
      <c r="AO326" s="1201"/>
      <c r="AP326" s="1201"/>
      <c r="AQ326" s="1201"/>
      <c r="AR326" s="1201"/>
    </row>
    <row r="327" customFormat="false" ht="15" hidden="false" customHeight="false" outlineLevel="0" collapsed="false">
      <c r="A327" s="1201"/>
      <c r="B327" s="1201"/>
      <c r="C327" s="1201"/>
      <c r="D327" s="1201"/>
      <c r="E327" s="1201"/>
      <c r="F327" s="1201"/>
      <c r="G327" s="1201"/>
      <c r="H327" s="1201"/>
      <c r="I327" s="1201"/>
      <c r="J327" s="1201"/>
      <c r="K327" s="1201"/>
      <c r="L327" s="1201"/>
      <c r="M327" s="1201"/>
      <c r="N327" s="1201"/>
      <c r="O327" s="1201"/>
      <c r="P327" s="1201"/>
      <c r="Q327" s="1201"/>
      <c r="R327" s="1201"/>
      <c r="S327" s="1201"/>
      <c r="T327" s="1201"/>
      <c r="U327" s="1201"/>
      <c r="V327" s="1201"/>
      <c r="W327" s="1201"/>
      <c r="X327" s="1218"/>
      <c r="Y327" s="1218"/>
      <c r="Z327" s="1201"/>
      <c r="AA327" s="1201"/>
      <c r="AB327" s="1201"/>
      <c r="AC327" s="1201"/>
      <c r="AD327" s="1201"/>
      <c r="AE327" s="1201"/>
      <c r="AF327" s="1201"/>
      <c r="AG327" s="1201"/>
      <c r="AH327" s="1201"/>
      <c r="AI327" s="1201"/>
      <c r="AJ327" s="1201"/>
      <c r="AK327" s="1201"/>
      <c r="AL327" s="1201"/>
      <c r="AM327" s="1201"/>
      <c r="AN327" s="1201"/>
      <c r="AO327" s="1201"/>
      <c r="AP327" s="1201"/>
      <c r="AQ327" s="1201"/>
      <c r="AR327" s="1201"/>
    </row>
    <row r="328" customFormat="false" ht="15" hidden="false" customHeight="false" outlineLevel="0" collapsed="false">
      <c r="A328" s="1201"/>
      <c r="B328" s="1201"/>
      <c r="C328" s="1201"/>
      <c r="D328" s="1201"/>
      <c r="E328" s="1201"/>
      <c r="F328" s="1201"/>
      <c r="G328" s="1201"/>
      <c r="H328" s="1201"/>
      <c r="I328" s="1201"/>
      <c r="J328" s="1201"/>
      <c r="K328" s="1201"/>
      <c r="L328" s="1201"/>
      <c r="M328" s="1201"/>
      <c r="N328" s="1201"/>
      <c r="O328" s="1201"/>
      <c r="P328" s="1201"/>
      <c r="Q328" s="1201"/>
      <c r="R328" s="1201"/>
      <c r="S328" s="1201"/>
      <c r="T328" s="1201"/>
      <c r="U328" s="1201"/>
      <c r="V328" s="1201"/>
      <c r="W328" s="1201"/>
      <c r="X328" s="1218"/>
      <c r="Y328" s="1218"/>
      <c r="Z328" s="1201"/>
      <c r="AA328" s="1201"/>
      <c r="AB328" s="1201"/>
      <c r="AC328" s="1201"/>
      <c r="AD328" s="1201"/>
      <c r="AE328" s="1201"/>
      <c r="AF328" s="1201"/>
      <c r="AG328" s="1201"/>
      <c r="AH328" s="1201"/>
      <c r="AI328" s="1201"/>
      <c r="AJ328" s="1201"/>
      <c r="AK328" s="1201"/>
      <c r="AL328" s="1201"/>
      <c r="AM328" s="1201"/>
      <c r="AN328" s="1201"/>
      <c r="AO328" s="1201"/>
      <c r="AP328" s="1201"/>
      <c r="AQ328" s="1201"/>
      <c r="AR328" s="1201"/>
    </row>
    <row r="329" customFormat="false" ht="15" hidden="false" customHeight="false" outlineLevel="0" collapsed="false">
      <c r="A329" s="1201"/>
      <c r="B329" s="1201"/>
      <c r="C329" s="1201"/>
      <c r="D329" s="1201"/>
      <c r="E329" s="1201"/>
      <c r="F329" s="1201"/>
      <c r="G329" s="1201"/>
      <c r="H329" s="1201"/>
      <c r="I329" s="1201"/>
      <c r="J329" s="1201"/>
      <c r="K329" s="1201"/>
      <c r="L329" s="1201"/>
      <c r="M329" s="1201"/>
      <c r="N329" s="1201"/>
      <c r="O329" s="1201"/>
      <c r="P329" s="1201"/>
      <c r="Q329" s="1201"/>
      <c r="R329" s="1201"/>
      <c r="S329" s="1201"/>
      <c r="T329" s="1201"/>
      <c r="U329" s="1201"/>
      <c r="V329" s="1201"/>
      <c r="W329" s="1201"/>
      <c r="X329" s="1218"/>
      <c r="Y329" s="1218"/>
      <c r="Z329" s="1201"/>
      <c r="AA329" s="1201"/>
      <c r="AB329" s="1201"/>
      <c r="AC329" s="1201"/>
      <c r="AD329" s="1201"/>
      <c r="AE329" s="1201"/>
      <c r="AF329" s="1201"/>
      <c r="AG329" s="1201"/>
      <c r="AH329" s="1201"/>
      <c r="AI329" s="1201"/>
      <c r="AJ329" s="1201"/>
      <c r="AK329" s="1201"/>
      <c r="AL329" s="1201"/>
      <c r="AM329" s="1201"/>
      <c r="AN329" s="1201"/>
      <c r="AO329" s="1201"/>
      <c r="AP329" s="1201"/>
      <c r="AQ329" s="1201"/>
      <c r="AR329" s="1201"/>
    </row>
    <row r="330" customFormat="false" ht="15" hidden="false" customHeight="false" outlineLevel="0" collapsed="false">
      <c r="A330" s="1201"/>
      <c r="B330" s="1201"/>
      <c r="C330" s="1201"/>
      <c r="D330" s="1201"/>
      <c r="E330" s="1201"/>
      <c r="F330" s="1201"/>
      <c r="G330" s="1201"/>
      <c r="H330" s="1201"/>
      <c r="I330" s="1201"/>
      <c r="J330" s="1201"/>
      <c r="K330" s="1201"/>
      <c r="L330" s="1201"/>
      <c r="M330" s="1201"/>
      <c r="N330" s="1201"/>
      <c r="O330" s="1201"/>
      <c r="P330" s="1201"/>
      <c r="Q330" s="1201"/>
      <c r="R330" s="1201"/>
      <c r="S330" s="1201"/>
      <c r="T330" s="1201"/>
      <c r="U330" s="1201"/>
      <c r="V330" s="1201"/>
      <c r="W330" s="1201"/>
      <c r="X330" s="1218"/>
      <c r="Y330" s="1218"/>
      <c r="Z330" s="1201"/>
      <c r="AA330" s="1201"/>
      <c r="AB330" s="1201"/>
      <c r="AC330" s="1201"/>
      <c r="AD330" s="1201"/>
      <c r="AE330" s="1201"/>
      <c r="AF330" s="1201"/>
      <c r="AG330" s="1201"/>
      <c r="AH330" s="1201"/>
      <c r="AI330" s="1201"/>
      <c r="AJ330" s="1201"/>
      <c r="AK330" s="1201"/>
      <c r="AL330" s="1201"/>
      <c r="AM330" s="1201"/>
      <c r="AN330" s="1201"/>
      <c r="AO330" s="1201"/>
      <c r="AP330" s="1201"/>
      <c r="AQ330" s="1201"/>
      <c r="AR330" s="1201"/>
    </row>
    <row r="331" customFormat="false" ht="15" hidden="false" customHeight="false" outlineLevel="0" collapsed="false">
      <c r="A331" s="1201"/>
      <c r="B331" s="1201"/>
      <c r="C331" s="1201"/>
      <c r="D331" s="1201"/>
      <c r="E331" s="1201"/>
      <c r="F331" s="1201"/>
      <c r="G331" s="1201"/>
      <c r="H331" s="1201"/>
      <c r="I331" s="1201"/>
      <c r="J331" s="1201"/>
      <c r="K331" s="1201"/>
      <c r="L331" s="1201"/>
      <c r="M331" s="1201"/>
      <c r="N331" s="1201"/>
      <c r="O331" s="1201"/>
      <c r="P331" s="1201"/>
      <c r="Q331" s="1201"/>
      <c r="R331" s="1201"/>
      <c r="S331" s="1201"/>
      <c r="T331" s="1201"/>
      <c r="U331" s="1201"/>
      <c r="V331" s="1201"/>
      <c r="W331" s="1201"/>
      <c r="X331" s="1218"/>
      <c r="Y331" s="1218"/>
      <c r="Z331" s="1201"/>
      <c r="AA331" s="1201"/>
      <c r="AB331" s="1201"/>
      <c r="AC331" s="1201"/>
      <c r="AD331" s="1201"/>
      <c r="AE331" s="1201"/>
      <c r="AF331" s="1201"/>
      <c r="AG331" s="1201"/>
      <c r="AH331" s="1201"/>
      <c r="AI331" s="1201"/>
      <c r="AJ331" s="1201"/>
      <c r="AK331" s="1201"/>
      <c r="AL331" s="1201"/>
      <c r="AM331" s="1201"/>
      <c r="AN331" s="1201"/>
      <c r="AO331" s="1201"/>
      <c r="AP331" s="1201"/>
      <c r="AQ331" s="1201"/>
      <c r="AR331" s="1201"/>
    </row>
    <row r="332" customFormat="false" ht="15" hidden="false" customHeight="false" outlineLevel="0" collapsed="false">
      <c r="A332" s="1201"/>
      <c r="B332" s="1201"/>
      <c r="C332" s="1201"/>
      <c r="D332" s="1201"/>
      <c r="E332" s="1201"/>
      <c r="F332" s="1201"/>
      <c r="G332" s="1201"/>
      <c r="H332" s="1201"/>
      <c r="I332" s="1201"/>
      <c r="J332" s="1201"/>
      <c r="K332" s="1201"/>
      <c r="L332" s="1201"/>
      <c r="M332" s="1201"/>
      <c r="N332" s="1201"/>
      <c r="O332" s="1201"/>
      <c r="P332" s="1201"/>
      <c r="Q332" s="1201"/>
      <c r="R332" s="1201"/>
      <c r="S332" s="1201"/>
      <c r="T332" s="1201"/>
      <c r="U332" s="1201"/>
      <c r="V332" s="1201"/>
      <c r="W332" s="1201"/>
      <c r="X332" s="1218"/>
      <c r="Y332" s="1218"/>
      <c r="Z332" s="1201"/>
      <c r="AA332" s="1201"/>
      <c r="AB332" s="1201"/>
      <c r="AC332" s="1201"/>
      <c r="AD332" s="1201"/>
      <c r="AE332" s="1201"/>
      <c r="AF332" s="1201"/>
      <c r="AG332" s="1201"/>
      <c r="AH332" s="1201"/>
      <c r="AI332" s="1201"/>
      <c r="AJ332" s="1201"/>
      <c r="AK332" s="1201"/>
      <c r="AL332" s="1201"/>
      <c r="AM332" s="1201"/>
      <c r="AN332" s="1201"/>
      <c r="AO332" s="1201"/>
      <c r="AP332" s="1201"/>
      <c r="AQ332" s="1201"/>
      <c r="AR332" s="1201"/>
    </row>
    <row r="333" customFormat="false" ht="15" hidden="false" customHeight="false" outlineLevel="0" collapsed="false">
      <c r="A333" s="1201"/>
      <c r="B333" s="1201"/>
      <c r="C333" s="1201"/>
      <c r="D333" s="1201"/>
      <c r="E333" s="1201"/>
      <c r="F333" s="1201"/>
      <c r="G333" s="1201"/>
      <c r="H333" s="1201"/>
      <c r="I333" s="1201"/>
      <c r="J333" s="1201"/>
      <c r="K333" s="1201"/>
      <c r="L333" s="1201"/>
      <c r="M333" s="1201"/>
      <c r="N333" s="1201"/>
      <c r="O333" s="1201"/>
      <c r="P333" s="1201"/>
      <c r="Q333" s="1201"/>
      <c r="R333" s="1201"/>
      <c r="S333" s="1201"/>
      <c r="T333" s="1201"/>
      <c r="U333" s="1201"/>
      <c r="V333" s="1201"/>
      <c r="W333" s="1201"/>
      <c r="X333" s="1218"/>
      <c r="Y333" s="1218"/>
      <c r="Z333" s="1201"/>
      <c r="AA333" s="1201"/>
      <c r="AB333" s="1201"/>
      <c r="AC333" s="1201"/>
      <c r="AD333" s="1201"/>
      <c r="AE333" s="1201"/>
      <c r="AF333" s="1201"/>
      <c r="AG333" s="1201"/>
      <c r="AH333" s="1201"/>
      <c r="AI333" s="1201"/>
      <c r="AJ333" s="1201"/>
      <c r="AK333" s="1201"/>
      <c r="AL333" s="1201"/>
      <c r="AM333" s="1201"/>
      <c r="AN333" s="1201"/>
      <c r="AO333" s="1201"/>
      <c r="AP333" s="1201"/>
      <c r="AQ333" s="1201"/>
      <c r="AR333" s="1201"/>
    </row>
    <row r="334" customFormat="false" ht="15" hidden="false" customHeight="false" outlineLevel="0" collapsed="false">
      <c r="A334" s="1201"/>
      <c r="B334" s="1201"/>
      <c r="C334" s="1201"/>
      <c r="D334" s="1201"/>
      <c r="E334" s="1201"/>
      <c r="F334" s="1201"/>
      <c r="G334" s="1201"/>
      <c r="H334" s="1201"/>
      <c r="I334" s="1201"/>
      <c r="J334" s="1201"/>
      <c r="K334" s="1201"/>
      <c r="L334" s="1201"/>
      <c r="M334" s="1201"/>
      <c r="N334" s="1201"/>
      <c r="O334" s="1201"/>
      <c r="P334" s="1201"/>
      <c r="Q334" s="1201"/>
      <c r="R334" s="1201"/>
      <c r="S334" s="1201"/>
      <c r="T334" s="1201"/>
      <c r="U334" s="1201"/>
      <c r="V334" s="1201"/>
      <c r="W334" s="1201"/>
      <c r="X334" s="1218"/>
      <c r="Y334" s="1218"/>
      <c r="Z334" s="1201"/>
      <c r="AA334" s="1201"/>
      <c r="AB334" s="1201"/>
      <c r="AC334" s="1201"/>
      <c r="AD334" s="1201"/>
      <c r="AE334" s="1201"/>
      <c r="AF334" s="1201"/>
      <c r="AG334" s="1201"/>
      <c r="AH334" s="1201"/>
      <c r="AI334" s="1201"/>
      <c r="AJ334" s="1201"/>
      <c r="AK334" s="1201"/>
      <c r="AL334" s="1201"/>
      <c r="AM334" s="1201"/>
      <c r="AN334" s="1201"/>
      <c r="AO334" s="1201"/>
      <c r="AP334" s="1201"/>
      <c r="AQ334" s="1201"/>
      <c r="AR334" s="1201"/>
    </row>
    <row r="335" customFormat="false" ht="15" hidden="false" customHeight="false" outlineLevel="0" collapsed="false">
      <c r="A335" s="1201"/>
      <c r="B335" s="1201"/>
      <c r="C335" s="1201"/>
      <c r="D335" s="1201"/>
      <c r="E335" s="1201"/>
      <c r="F335" s="1201"/>
      <c r="G335" s="1201"/>
      <c r="H335" s="1201"/>
      <c r="I335" s="1201"/>
      <c r="J335" s="1201"/>
      <c r="K335" s="1201"/>
      <c r="L335" s="1201"/>
      <c r="M335" s="1201"/>
      <c r="N335" s="1201"/>
      <c r="O335" s="1201"/>
      <c r="P335" s="1201"/>
      <c r="Q335" s="1201"/>
      <c r="R335" s="1201"/>
      <c r="S335" s="1201"/>
      <c r="T335" s="1201"/>
      <c r="U335" s="1201"/>
      <c r="V335" s="1201"/>
      <c r="W335" s="1201"/>
      <c r="X335" s="1218"/>
      <c r="Y335" s="1218"/>
      <c r="Z335" s="1201"/>
      <c r="AA335" s="1201"/>
      <c r="AB335" s="1201"/>
      <c r="AC335" s="1201"/>
      <c r="AD335" s="1201"/>
      <c r="AE335" s="1201"/>
      <c r="AF335" s="1201"/>
      <c r="AG335" s="1201"/>
      <c r="AH335" s="1201"/>
      <c r="AI335" s="1201"/>
      <c r="AJ335" s="1201"/>
      <c r="AK335" s="1201"/>
      <c r="AL335" s="1201"/>
      <c r="AM335" s="1201"/>
      <c r="AN335" s="1201"/>
      <c r="AO335" s="1201"/>
      <c r="AP335" s="1201"/>
      <c r="AQ335" s="1201"/>
      <c r="AR335" s="1201"/>
    </row>
    <row r="336" customFormat="false" ht="15" hidden="false" customHeight="false" outlineLevel="0" collapsed="false">
      <c r="A336" s="1201"/>
      <c r="B336" s="1201"/>
      <c r="C336" s="1201"/>
      <c r="D336" s="1201"/>
      <c r="E336" s="1201"/>
      <c r="F336" s="1201"/>
      <c r="G336" s="1201"/>
      <c r="H336" s="1201"/>
      <c r="I336" s="1201"/>
      <c r="J336" s="1201"/>
      <c r="K336" s="1201"/>
      <c r="L336" s="1201"/>
      <c r="M336" s="1201"/>
      <c r="N336" s="1201"/>
      <c r="O336" s="1201"/>
      <c r="P336" s="1201"/>
      <c r="Q336" s="1201"/>
      <c r="R336" s="1201"/>
      <c r="S336" s="1201"/>
      <c r="T336" s="1201"/>
      <c r="U336" s="1201"/>
      <c r="V336" s="1201"/>
      <c r="W336" s="1201"/>
      <c r="X336" s="1218"/>
      <c r="Y336" s="1218"/>
      <c r="Z336" s="1201"/>
      <c r="AA336" s="1201"/>
      <c r="AB336" s="1201"/>
      <c r="AC336" s="1201"/>
      <c r="AD336" s="1201"/>
      <c r="AE336" s="1201"/>
      <c r="AF336" s="1201"/>
      <c r="AG336" s="1201"/>
      <c r="AH336" s="1201"/>
      <c r="AI336" s="1201"/>
      <c r="AJ336" s="1201"/>
      <c r="AK336" s="1201"/>
      <c r="AL336" s="1201"/>
      <c r="AM336" s="1201"/>
      <c r="AN336" s="1201"/>
      <c r="AO336" s="1201"/>
      <c r="AP336" s="1201"/>
      <c r="AQ336" s="1201"/>
      <c r="AR336" s="1201"/>
    </row>
    <row r="337" customFormat="false" ht="15" hidden="false" customHeight="false" outlineLevel="0" collapsed="false">
      <c r="A337" s="1201"/>
      <c r="B337" s="1201"/>
      <c r="C337" s="1201"/>
      <c r="D337" s="1201"/>
      <c r="E337" s="1201"/>
      <c r="F337" s="1201"/>
      <c r="G337" s="1201"/>
      <c r="H337" s="1201"/>
      <c r="I337" s="1201"/>
      <c r="J337" s="1201"/>
      <c r="K337" s="1201"/>
      <c r="L337" s="1201"/>
      <c r="M337" s="1201"/>
      <c r="N337" s="1201"/>
      <c r="O337" s="1201"/>
      <c r="P337" s="1201"/>
      <c r="Q337" s="1201"/>
      <c r="R337" s="1201"/>
      <c r="S337" s="1201"/>
      <c r="T337" s="1201"/>
      <c r="U337" s="1201"/>
      <c r="V337" s="1201"/>
      <c r="W337" s="1201"/>
      <c r="X337" s="1218"/>
      <c r="Y337" s="1218"/>
      <c r="Z337" s="1201"/>
      <c r="AA337" s="1201"/>
      <c r="AB337" s="1201"/>
      <c r="AC337" s="1201"/>
      <c r="AD337" s="1201"/>
      <c r="AE337" s="1201"/>
      <c r="AF337" s="1201"/>
      <c r="AG337" s="1201"/>
      <c r="AH337" s="1201"/>
      <c r="AI337" s="1201"/>
      <c r="AJ337" s="1201"/>
      <c r="AK337" s="1201"/>
      <c r="AL337" s="1201"/>
      <c r="AM337" s="1201"/>
      <c r="AN337" s="1201"/>
      <c r="AO337" s="1201"/>
      <c r="AP337" s="1201"/>
      <c r="AQ337" s="1201"/>
      <c r="AR337" s="1201"/>
    </row>
    <row r="338" customFormat="false" ht="15" hidden="false" customHeight="false" outlineLevel="0" collapsed="false">
      <c r="A338" s="1201"/>
      <c r="B338" s="1201"/>
      <c r="C338" s="1201"/>
      <c r="D338" s="1201"/>
      <c r="E338" s="1201"/>
      <c r="F338" s="1201"/>
      <c r="G338" s="1201"/>
      <c r="H338" s="1201"/>
      <c r="I338" s="1201"/>
      <c r="J338" s="1201"/>
      <c r="K338" s="1201"/>
      <c r="L338" s="1201"/>
      <c r="M338" s="1201"/>
      <c r="N338" s="1201"/>
      <c r="O338" s="1201"/>
      <c r="P338" s="1201"/>
      <c r="Q338" s="1201"/>
      <c r="R338" s="1201"/>
      <c r="S338" s="1201"/>
      <c r="T338" s="1201"/>
      <c r="U338" s="1201"/>
      <c r="V338" s="1201"/>
      <c r="W338" s="1201"/>
      <c r="X338" s="1218"/>
      <c r="Y338" s="1218"/>
      <c r="Z338" s="1201"/>
      <c r="AA338" s="1201"/>
      <c r="AB338" s="1201"/>
      <c r="AC338" s="1201"/>
      <c r="AD338" s="1201"/>
      <c r="AE338" s="1201"/>
      <c r="AF338" s="1201"/>
      <c r="AG338" s="1201"/>
      <c r="AH338" s="1201"/>
      <c r="AI338" s="1201"/>
      <c r="AJ338" s="1201"/>
      <c r="AK338" s="1201"/>
      <c r="AL338" s="1201"/>
      <c r="AM338" s="1201"/>
      <c r="AN338" s="1201"/>
      <c r="AO338" s="1201"/>
      <c r="AP338" s="1201"/>
      <c r="AQ338" s="1201"/>
      <c r="AR338" s="1201"/>
    </row>
    <row r="339" customFormat="false" ht="15" hidden="false" customHeight="false" outlineLevel="0" collapsed="false">
      <c r="A339" s="1201"/>
      <c r="B339" s="1201"/>
      <c r="C339" s="1201"/>
      <c r="D339" s="1201"/>
      <c r="E339" s="1201"/>
      <c r="F339" s="1201"/>
      <c r="G339" s="1201"/>
      <c r="H339" s="1201"/>
      <c r="I339" s="1201"/>
      <c r="J339" s="1201"/>
      <c r="K339" s="1201"/>
      <c r="L339" s="1201"/>
      <c r="M339" s="1201"/>
      <c r="N339" s="1201"/>
      <c r="O339" s="1201"/>
      <c r="P339" s="1201"/>
      <c r="Q339" s="1201"/>
      <c r="R339" s="1201"/>
      <c r="S339" s="1201"/>
      <c r="T339" s="1201"/>
      <c r="U339" s="1201"/>
      <c r="V339" s="1201"/>
      <c r="W339" s="1201"/>
      <c r="X339" s="1218"/>
      <c r="Y339" s="1218"/>
      <c r="Z339" s="1201"/>
      <c r="AA339" s="1201"/>
      <c r="AB339" s="1201"/>
      <c r="AC339" s="1201"/>
      <c r="AD339" s="1201"/>
      <c r="AE339" s="1201"/>
      <c r="AF339" s="1201"/>
      <c r="AG339" s="1201"/>
      <c r="AH339" s="1201"/>
      <c r="AI339" s="1201"/>
      <c r="AJ339" s="1201"/>
      <c r="AK339" s="1201"/>
      <c r="AL339" s="1201"/>
      <c r="AM339" s="1201"/>
      <c r="AN339" s="1201"/>
      <c r="AO339" s="1201"/>
      <c r="AP339" s="1201"/>
      <c r="AQ339" s="1201"/>
      <c r="AR339" s="1201"/>
    </row>
    <row r="340" customFormat="false" ht="15" hidden="false" customHeight="false" outlineLevel="0" collapsed="false">
      <c r="A340" s="1201"/>
      <c r="B340" s="1201"/>
      <c r="C340" s="1201"/>
      <c r="D340" s="1201"/>
      <c r="E340" s="1201"/>
      <c r="F340" s="1201"/>
      <c r="G340" s="1201"/>
      <c r="H340" s="1201"/>
      <c r="I340" s="1201"/>
      <c r="J340" s="1201"/>
      <c r="K340" s="1201"/>
      <c r="L340" s="1201"/>
      <c r="M340" s="1201"/>
      <c r="N340" s="1201"/>
      <c r="O340" s="1201"/>
      <c r="P340" s="1201"/>
      <c r="Q340" s="1201"/>
      <c r="R340" s="1201"/>
      <c r="S340" s="1201"/>
      <c r="T340" s="1201"/>
      <c r="U340" s="1201"/>
      <c r="V340" s="1201"/>
      <c r="W340" s="1201"/>
      <c r="X340" s="1218"/>
      <c r="Y340" s="1218"/>
      <c r="Z340" s="1201"/>
      <c r="AA340" s="1201"/>
      <c r="AB340" s="1201"/>
      <c r="AC340" s="1201"/>
      <c r="AD340" s="1201"/>
      <c r="AE340" s="1201"/>
      <c r="AF340" s="1201"/>
      <c r="AG340" s="1201"/>
      <c r="AH340" s="1201"/>
      <c r="AI340" s="1201"/>
      <c r="AJ340" s="1201"/>
      <c r="AK340" s="1201"/>
      <c r="AL340" s="1201"/>
      <c r="AM340" s="1201"/>
      <c r="AN340" s="1201"/>
      <c r="AO340" s="1201"/>
      <c r="AP340" s="1201"/>
      <c r="AQ340" s="1201"/>
      <c r="AR340" s="1201"/>
    </row>
    <row r="341" customFormat="false" ht="15" hidden="false" customHeight="false" outlineLevel="0" collapsed="false">
      <c r="A341" s="1201"/>
      <c r="B341" s="1201"/>
      <c r="C341" s="1201"/>
      <c r="D341" s="1201"/>
      <c r="E341" s="1201"/>
      <c r="F341" s="1201"/>
      <c r="G341" s="1201"/>
      <c r="H341" s="1201"/>
      <c r="I341" s="1201"/>
      <c r="J341" s="1201"/>
      <c r="K341" s="1201"/>
      <c r="L341" s="1201"/>
      <c r="M341" s="1201"/>
      <c r="N341" s="1201"/>
      <c r="O341" s="1201"/>
      <c r="P341" s="1201"/>
      <c r="Q341" s="1201"/>
      <c r="R341" s="1201"/>
      <c r="S341" s="1201"/>
      <c r="T341" s="1201"/>
      <c r="U341" s="1201"/>
      <c r="V341" s="1201"/>
      <c r="W341" s="1201"/>
      <c r="X341" s="1218"/>
      <c r="Y341" s="1218"/>
      <c r="Z341" s="1201"/>
      <c r="AA341" s="1201"/>
      <c r="AB341" s="1201"/>
      <c r="AC341" s="1201"/>
      <c r="AD341" s="1201"/>
      <c r="AE341" s="1201"/>
      <c r="AF341" s="1201"/>
      <c r="AG341" s="1201"/>
      <c r="AH341" s="1201"/>
      <c r="AI341" s="1201"/>
      <c r="AJ341" s="1201"/>
      <c r="AK341" s="1201"/>
      <c r="AL341" s="1201"/>
      <c r="AM341" s="1201"/>
      <c r="AN341" s="1201"/>
      <c r="AO341" s="1201"/>
      <c r="AP341" s="1201"/>
      <c r="AQ341" s="1201"/>
      <c r="AR341" s="1201"/>
    </row>
    <row r="342" customFormat="false" ht="15" hidden="false" customHeight="false" outlineLevel="0" collapsed="false">
      <c r="A342" s="1201"/>
      <c r="B342" s="1201"/>
      <c r="C342" s="1201"/>
      <c r="D342" s="1201"/>
      <c r="E342" s="1201"/>
      <c r="F342" s="1201"/>
      <c r="G342" s="1201"/>
      <c r="H342" s="1201"/>
      <c r="I342" s="1201"/>
      <c r="J342" s="1201"/>
      <c r="K342" s="1201"/>
      <c r="L342" s="1201"/>
      <c r="M342" s="1201"/>
      <c r="N342" s="1201"/>
      <c r="O342" s="1201"/>
      <c r="P342" s="1201"/>
      <c r="Q342" s="1201"/>
      <c r="R342" s="1201"/>
      <c r="S342" s="1201"/>
      <c r="T342" s="1201"/>
      <c r="U342" s="1201"/>
      <c r="V342" s="1201"/>
      <c r="W342" s="1201"/>
      <c r="X342" s="1218"/>
      <c r="Y342" s="1218"/>
      <c r="Z342" s="1201"/>
      <c r="AA342" s="1201"/>
      <c r="AB342" s="1201"/>
      <c r="AC342" s="1201"/>
      <c r="AD342" s="1201"/>
      <c r="AE342" s="1201"/>
      <c r="AF342" s="1201"/>
      <c r="AG342" s="1201"/>
      <c r="AH342" s="1201"/>
      <c r="AI342" s="1201"/>
      <c r="AJ342" s="1201"/>
      <c r="AK342" s="1201"/>
      <c r="AL342" s="1201"/>
      <c r="AM342" s="1201"/>
      <c r="AN342" s="1201"/>
      <c r="AO342" s="1201"/>
      <c r="AP342" s="1201"/>
      <c r="AQ342" s="1201"/>
      <c r="AR342" s="1201"/>
    </row>
    <row r="343" customFormat="false" ht="15" hidden="false" customHeight="false" outlineLevel="0" collapsed="false">
      <c r="A343" s="1201"/>
      <c r="B343" s="1201"/>
      <c r="C343" s="1201"/>
      <c r="D343" s="1201"/>
      <c r="E343" s="1201"/>
      <c r="F343" s="1201"/>
      <c r="G343" s="1201"/>
      <c r="H343" s="1201"/>
      <c r="I343" s="1201"/>
      <c r="J343" s="1201"/>
      <c r="K343" s="1201"/>
      <c r="L343" s="1201"/>
      <c r="M343" s="1201"/>
      <c r="N343" s="1201"/>
      <c r="O343" s="1201"/>
      <c r="P343" s="1201"/>
      <c r="Q343" s="1201"/>
      <c r="R343" s="1201"/>
      <c r="S343" s="1201"/>
      <c r="T343" s="1201"/>
      <c r="U343" s="1201"/>
      <c r="V343" s="1201"/>
      <c r="W343" s="1201"/>
      <c r="X343" s="1218"/>
      <c r="Y343" s="1218"/>
      <c r="Z343" s="1201"/>
      <c r="AA343" s="1201"/>
      <c r="AB343" s="1201"/>
      <c r="AC343" s="1201"/>
      <c r="AD343" s="1201"/>
      <c r="AE343" s="1201"/>
      <c r="AF343" s="1201"/>
      <c r="AG343" s="1201"/>
      <c r="AH343" s="1201"/>
      <c r="AI343" s="1201"/>
      <c r="AJ343" s="1201"/>
      <c r="AK343" s="1201"/>
      <c r="AL343" s="1201"/>
      <c r="AM343" s="1201"/>
      <c r="AN343" s="1201"/>
      <c r="AO343" s="1201"/>
      <c r="AP343" s="1201"/>
      <c r="AQ343" s="1201"/>
      <c r="AR343" s="1201"/>
    </row>
    <row r="344" customFormat="false" ht="15" hidden="false" customHeight="false" outlineLevel="0" collapsed="false">
      <c r="A344" s="1201"/>
      <c r="B344" s="1201"/>
      <c r="C344" s="1201"/>
      <c r="D344" s="1201"/>
      <c r="E344" s="1201"/>
      <c r="F344" s="1201"/>
      <c r="G344" s="1201"/>
      <c r="H344" s="1201"/>
      <c r="I344" s="1201"/>
      <c r="J344" s="1201"/>
      <c r="K344" s="1201"/>
      <c r="L344" s="1201"/>
      <c r="M344" s="1201"/>
      <c r="N344" s="1201"/>
      <c r="O344" s="1201"/>
      <c r="P344" s="1201"/>
      <c r="Q344" s="1201"/>
      <c r="R344" s="1201"/>
      <c r="S344" s="1201"/>
      <c r="T344" s="1201"/>
      <c r="U344" s="1201"/>
      <c r="V344" s="1201"/>
      <c r="W344" s="1201"/>
      <c r="X344" s="1218"/>
      <c r="Y344" s="1218"/>
      <c r="Z344" s="1201"/>
      <c r="AA344" s="1201"/>
      <c r="AB344" s="1201"/>
      <c r="AC344" s="1201"/>
      <c r="AD344" s="1201"/>
      <c r="AE344" s="1201"/>
      <c r="AF344" s="1201"/>
      <c r="AG344" s="1201"/>
      <c r="AH344" s="1201"/>
      <c r="AI344" s="1201"/>
      <c r="AJ344" s="1201"/>
      <c r="AK344" s="1201"/>
      <c r="AL344" s="1201"/>
      <c r="AM344" s="1201"/>
      <c r="AN344" s="1201"/>
      <c r="AO344" s="1201"/>
      <c r="AP344" s="1201"/>
      <c r="AQ344" s="1201"/>
      <c r="AR344" s="1201"/>
    </row>
    <row r="345" customFormat="false" ht="15" hidden="false" customHeight="false" outlineLevel="0" collapsed="false">
      <c r="A345" s="1201"/>
      <c r="B345" s="1201"/>
      <c r="C345" s="1201"/>
      <c r="D345" s="1201"/>
      <c r="E345" s="1201"/>
      <c r="F345" s="1201"/>
      <c r="G345" s="1201"/>
      <c r="H345" s="1201"/>
      <c r="I345" s="1201"/>
      <c r="J345" s="1201"/>
      <c r="K345" s="1201"/>
      <c r="L345" s="1201"/>
      <c r="M345" s="1201"/>
      <c r="N345" s="1201"/>
      <c r="O345" s="1201"/>
      <c r="P345" s="1201"/>
      <c r="Q345" s="1201"/>
      <c r="R345" s="1201"/>
      <c r="S345" s="1201"/>
      <c r="T345" s="1201"/>
      <c r="U345" s="1201"/>
      <c r="V345" s="1201"/>
      <c r="W345" s="1201"/>
      <c r="X345" s="1218"/>
      <c r="Y345" s="1218"/>
      <c r="Z345" s="1201"/>
      <c r="AA345" s="1201"/>
      <c r="AB345" s="1201"/>
      <c r="AC345" s="1201"/>
      <c r="AD345" s="1201"/>
      <c r="AE345" s="1201"/>
      <c r="AF345" s="1201"/>
      <c r="AG345" s="1201"/>
      <c r="AH345" s="1201"/>
      <c r="AI345" s="1201"/>
      <c r="AJ345" s="1201"/>
      <c r="AK345" s="1201"/>
      <c r="AL345" s="1201"/>
      <c r="AM345" s="1201"/>
      <c r="AN345" s="1201"/>
      <c r="AO345" s="1201"/>
      <c r="AP345" s="1201"/>
      <c r="AQ345" s="1201"/>
      <c r="AR345" s="1201"/>
    </row>
    <row r="346" customFormat="false" ht="15" hidden="false" customHeight="false" outlineLevel="0" collapsed="false">
      <c r="A346" s="1201"/>
      <c r="B346" s="1201"/>
      <c r="C346" s="1201"/>
      <c r="D346" s="1201"/>
      <c r="E346" s="1201"/>
      <c r="F346" s="1201"/>
      <c r="G346" s="1201"/>
      <c r="H346" s="1201"/>
      <c r="I346" s="1201"/>
      <c r="J346" s="1201"/>
      <c r="K346" s="1201"/>
      <c r="L346" s="1201"/>
      <c r="M346" s="1201"/>
      <c r="N346" s="1201"/>
      <c r="O346" s="1201"/>
      <c r="P346" s="1201"/>
      <c r="Q346" s="1201"/>
      <c r="R346" s="1201"/>
      <c r="S346" s="1201"/>
      <c r="T346" s="1201"/>
      <c r="U346" s="1201"/>
      <c r="V346" s="1201"/>
      <c r="W346" s="1201"/>
      <c r="X346" s="1218"/>
      <c r="Y346" s="1218"/>
      <c r="Z346" s="1201"/>
      <c r="AA346" s="1201"/>
      <c r="AB346" s="1201"/>
      <c r="AC346" s="1201"/>
      <c r="AD346" s="1201"/>
      <c r="AE346" s="1201"/>
      <c r="AF346" s="1201"/>
      <c r="AG346" s="1201"/>
      <c r="AH346" s="1201"/>
      <c r="AI346" s="1201"/>
      <c r="AJ346" s="1201"/>
      <c r="AK346" s="1201"/>
      <c r="AL346" s="1201"/>
      <c r="AM346" s="1201"/>
      <c r="AN346" s="1201"/>
      <c r="AO346" s="1201"/>
      <c r="AP346" s="1201"/>
      <c r="AQ346" s="1201"/>
      <c r="AR346" s="1201"/>
    </row>
    <row r="347" customFormat="false" ht="15" hidden="false" customHeight="false" outlineLevel="0" collapsed="false">
      <c r="A347" s="1201"/>
      <c r="B347" s="1201"/>
      <c r="C347" s="1201"/>
      <c r="D347" s="1201"/>
      <c r="E347" s="1201"/>
      <c r="F347" s="1201"/>
      <c r="G347" s="1201"/>
      <c r="H347" s="1201"/>
      <c r="I347" s="1201"/>
      <c r="J347" s="1201"/>
      <c r="K347" s="1201"/>
      <c r="L347" s="1201"/>
      <c r="M347" s="1201"/>
      <c r="N347" s="1201"/>
      <c r="O347" s="1201"/>
      <c r="P347" s="1201"/>
      <c r="Q347" s="1201"/>
      <c r="R347" s="1201"/>
      <c r="S347" s="1201"/>
      <c r="T347" s="1201"/>
      <c r="U347" s="1201"/>
      <c r="V347" s="1201"/>
      <c r="W347" s="1201"/>
      <c r="X347" s="1218"/>
      <c r="Y347" s="1218"/>
      <c r="Z347" s="1201"/>
      <c r="AA347" s="1201"/>
      <c r="AB347" s="1201"/>
      <c r="AC347" s="1201"/>
      <c r="AD347" s="1201"/>
      <c r="AE347" s="1201"/>
      <c r="AF347" s="1201"/>
      <c r="AG347" s="1201"/>
      <c r="AH347" s="1201"/>
      <c r="AI347" s="1201"/>
      <c r="AJ347" s="1201"/>
      <c r="AK347" s="1201"/>
      <c r="AL347" s="1201"/>
      <c r="AM347" s="1201"/>
      <c r="AN347" s="1201"/>
      <c r="AO347" s="1201"/>
      <c r="AP347" s="1201"/>
      <c r="AQ347" s="1201"/>
      <c r="AR347" s="1201"/>
    </row>
    <row r="348" customFormat="false" ht="15" hidden="false" customHeight="false" outlineLevel="0" collapsed="false">
      <c r="A348" s="1201"/>
      <c r="B348" s="1201"/>
      <c r="C348" s="1201"/>
      <c r="D348" s="1201"/>
      <c r="E348" s="1201"/>
      <c r="F348" s="1201"/>
      <c r="G348" s="1201"/>
      <c r="H348" s="1201"/>
      <c r="I348" s="1201"/>
      <c r="J348" s="1201"/>
      <c r="K348" s="1201"/>
      <c r="L348" s="1201"/>
      <c r="M348" s="1201"/>
      <c r="N348" s="1201"/>
      <c r="O348" s="1201"/>
      <c r="P348" s="1201"/>
      <c r="Q348" s="1201"/>
      <c r="R348" s="1201"/>
      <c r="S348" s="1201"/>
      <c r="T348" s="1201"/>
      <c r="U348" s="1201"/>
      <c r="V348" s="1201"/>
      <c r="W348" s="1201"/>
      <c r="X348" s="1218"/>
      <c r="Y348" s="1218"/>
      <c r="Z348" s="1201"/>
      <c r="AA348" s="1201"/>
      <c r="AB348" s="1201"/>
      <c r="AC348" s="1201"/>
      <c r="AD348" s="1201"/>
      <c r="AE348" s="1201"/>
      <c r="AF348" s="1201"/>
      <c r="AG348" s="1201"/>
      <c r="AH348" s="1201"/>
      <c r="AI348" s="1201"/>
      <c r="AJ348" s="1201"/>
      <c r="AK348" s="1201"/>
      <c r="AL348" s="1201"/>
      <c r="AM348" s="1201"/>
      <c r="AN348" s="1201"/>
      <c r="AO348" s="1201"/>
      <c r="AP348" s="1201"/>
      <c r="AQ348" s="1201"/>
      <c r="AR348" s="1201"/>
    </row>
    <row r="349" customFormat="false" ht="15" hidden="false" customHeight="false" outlineLevel="0" collapsed="false">
      <c r="A349" s="1201"/>
      <c r="B349" s="1201"/>
      <c r="C349" s="1201"/>
      <c r="D349" s="1201"/>
      <c r="E349" s="1201"/>
      <c r="F349" s="1201"/>
      <c r="G349" s="1201"/>
      <c r="H349" s="1201"/>
      <c r="I349" s="1201"/>
      <c r="J349" s="1201"/>
      <c r="K349" s="1201"/>
      <c r="L349" s="1201"/>
      <c r="M349" s="1201"/>
      <c r="N349" s="1201"/>
      <c r="O349" s="1201"/>
      <c r="P349" s="1201"/>
      <c r="Q349" s="1201"/>
      <c r="R349" s="1201"/>
      <c r="S349" s="1201"/>
      <c r="T349" s="1201"/>
      <c r="U349" s="1201"/>
      <c r="V349" s="1201"/>
      <c r="W349" s="1201"/>
      <c r="X349" s="1218"/>
      <c r="Y349" s="1218"/>
      <c r="Z349" s="1201"/>
      <c r="AA349" s="1201"/>
      <c r="AB349" s="1201"/>
      <c r="AC349" s="1201"/>
      <c r="AD349" s="1201"/>
      <c r="AE349" s="1201"/>
      <c r="AF349" s="1201"/>
      <c r="AG349" s="1201"/>
      <c r="AH349" s="1201"/>
      <c r="AI349" s="1201"/>
      <c r="AJ349" s="1201"/>
      <c r="AK349" s="1201"/>
      <c r="AL349" s="1201"/>
      <c r="AM349" s="1201"/>
      <c r="AN349" s="1201"/>
      <c r="AO349" s="1201"/>
      <c r="AP349" s="1201"/>
      <c r="AQ349" s="1201"/>
      <c r="AR349" s="1201"/>
    </row>
    <row r="350" customFormat="false" ht="15" hidden="false" customHeight="false" outlineLevel="0" collapsed="false">
      <c r="A350" s="1201"/>
      <c r="B350" s="1201"/>
      <c r="C350" s="1201"/>
      <c r="D350" s="1201"/>
      <c r="E350" s="1201"/>
      <c r="F350" s="1201"/>
      <c r="G350" s="1201"/>
      <c r="H350" s="1201"/>
      <c r="I350" s="1201"/>
      <c r="J350" s="1201"/>
      <c r="K350" s="1201"/>
      <c r="L350" s="1201"/>
      <c r="M350" s="1201"/>
      <c r="N350" s="1201"/>
      <c r="O350" s="1201"/>
      <c r="P350" s="1201"/>
      <c r="Q350" s="1201"/>
      <c r="R350" s="1201"/>
      <c r="S350" s="1201"/>
      <c r="T350" s="1201"/>
      <c r="U350" s="1201"/>
      <c r="V350" s="1201"/>
      <c r="W350" s="1201"/>
      <c r="X350" s="1218"/>
      <c r="Y350" s="1218"/>
      <c r="Z350" s="1201"/>
      <c r="AA350" s="1201"/>
      <c r="AB350" s="1201"/>
      <c r="AC350" s="1201"/>
      <c r="AD350" s="1201"/>
      <c r="AE350" s="1201"/>
      <c r="AF350" s="1201"/>
      <c r="AG350" s="1201"/>
      <c r="AH350" s="1201"/>
      <c r="AI350" s="1201"/>
      <c r="AJ350" s="1201"/>
      <c r="AK350" s="1201"/>
      <c r="AL350" s="1201"/>
      <c r="AM350" s="1201"/>
      <c r="AN350" s="1201"/>
      <c r="AO350" s="1201"/>
      <c r="AP350" s="1201"/>
      <c r="AQ350" s="1201"/>
      <c r="AR350" s="1201"/>
    </row>
    <row r="351" customFormat="false" ht="15" hidden="false" customHeight="false" outlineLevel="0" collapsed="false">
      <c r="A351" s="1201"/>
      <c r="B351" s="1201"/>
      <c r="C351" s="1201"/>
      <c r="D351" s="1201"/>
      <c r="E351" s="1201"/>
      <c r="F351" s="1201"/>
      <c r="G351" s="1201"/>
      <c r="H351" s="1201"/>
      <c r="I351" s="1201"/>
      <c r="J351" s="1201"/>
      <c r="K351" s="1201"/>
      <c r="L351" s="1201"/>
      <c r="M351" s="1201"/>
      <c r="N351" s="1201"/>
      <c r="O351" s="1201"/>
      <c r="P351" s="1201"/>
      <c r="Q351" s="1201"/>
      <c r="R351" s="1201"/>
      <c r="S351" s="1201"/>
      <c r="T351" s="1201"/>
      <c r="U351" s="1201"/>
      <c r="V351" s="1201"/>
      <c r="W351" s="1201"/>
      <c r="X351" s="1218"/>
      <c r="Y351" s="1218"/>
      <c r="Z351" s="1201"/>
      <c r="AA351" s="1201"/>
      <c r="AB351" s="1201"/>
      <c r="AC351" s="1201"/>
      <c r="AD351" s="1201"/>
      <c r="AE351" s="1201"/>
      <c r="AF351" s="1201"/>
      <c r="AG351" s="1201"/>
      <c r="AH351" s="1201"/>
      <c r="AI351" s="1201"/>
      <c r="AJ351" s="1201"/>
      <c r="AK351" s="1201"/>
      <c r="AL351" s="1201"/>
      <c r="AM351" s="1201"/>
      <c r="AN351" s="1201"/>
      <c r="AO351" s="1201"/>
      <c r="AP351" s="1201"/>
      <c r="AQ351" s="1201"/>
      <c r="AR351" s="1201"/>
    </row>
    <row r="352" customFormat="false" ht="15" hidden="false" customHeight="false" outlineLevel="0" collapsed="false">
      <c r="A352" s="1201"/>
      <c r="B352" s="1201"/>
      <c r="C352" s="1201"/>
      <c r="D352" s="1201"/>
      <c r="E352" s="1201"/>
      <c r="F352" s="1201"/>
      <c r="G352" s="1201"/>
      <c r="H352" s="1201"/>
      <c r="I352" s="1201"/>
      <c r="J352" s="1201"/>
      <c r="K352" s="1201"/>
      <c r="L352" s="1201"/>
      <c r="M352" s="1201"/>
      <c r="N352" s="1201"/>
      <c r="O352" s="1201"/>
      <c r="P352" s="1201"/>
      <c r="Q352" s="1201"/>
      <c r="R352" s="1201"/>
      <c r="S352" s="1201"/>
      <c r="T352" s="1201"/>
      <c r="U352" s="1201"/>
      <c r="V352" s="1201"/>
      <c r="W352" s="1201"/>
      <c r="X352" s="1218"/>
      <c r="Y352" s="1218"/>
      <c r="Z352" s="1201"/>
      <c r="AA352" s="1201"/>
      <c r="AB352" s="1201"/>
      <c r="AC352" s="1201"/>
      <c r="AD352" s="1201"/>
      <c r="AE352" s="1201"/>
      <c r="AF352" s="1201"/>
      <c r="AG352" s="1201"/>
      <c r="AH352" s="1201"/>
      <c r="AI352" s="1201"/>
      <c r="AJ352" s="1201"/>
      <c r="AK352" s="1201"/>
      <c r="AL352" s="1201"/>
      <c r="AM352" s="1201"/>
      <c r="AN352" s="1201"/>
      <c r="AO352" s="1201"/>
      <c r="AP352" s="1201"/>
      <c r="AQ352" s="1201"/>
      <c r="AR352" s="1201"/>
    </row>
    <row r="353" customFormat="false" ht="15" hidden="false" customHeight="false" outlineLevel="0" collapsed="false">
      <c r="A353" s="1201"/>
      <c r="B353" s="1201"/>
      <c r="C353" s="1201"/>
      <c r="D353" s="1201"/>
      <c r="E353" s="1201"/>
      <c r="F353" s="1201"/>
      <c r="G353" s="1201"/>
      <c r="H353" s="1201"/>
      <c r="I353" s="1201"/>
      <c r="J353" s="1201"/>
      <c r="K353" s="1201"/>
      <c r="L353" s="1201"/>
      <c r="M353" s="1201"/>
      <c r="N353" s="1201"/>
      <c r="O353" s="1201"/>
      <c r="P353" s="1201"/>
      <c r="Q353" s="1201"/>
      <c r="R353" s="1201"/>
      <c r="S353" s="1201"/>
      <c r="T353" s="1201"/>
      <c r="U353" s="1201"/>
      <c r="V353" s="1201"/>
      <c r="W353" s="1201"/>
      <c r="X353" s="1218"/>
      <c r="Y353" s="1218"/>
      <c r="Z353" s="1201"/>
      <c r="AA353" s="1201"/>
      <c r="AB353" s="1201"/>
      <c r="AC353" s="1201"/>
      <c r="AD353" s="1201"/>
      <c r="AE353" s="1201"/>
      <c r="AF353" s="1201"/>
      <c r="AG353" s="1201"/>
      <c r="AH353" s="1201"/>
      <c r="AI353" s="1201"/>
      <c r="AJ353" s="1201"/>
      <c r="AK353" s="1201"/>
      <c r="AL353" s="1201"/>
      <c r="AM353" s="1201"/>
      <c r="AN353" s="1201"/>
      <c r="AO353" s="1201"/>
      <c r="AP353" s="1201"/>
      <c r="AQ353" s="1201"/>
      <c r="AR353" s="1201"/>
    </row>
    <row r="354" customFormat="false" ht="15" hidden="false" customHeight="false" outlineLevel="0" collapsed="false">
      <c r="A354" s="1201"/>
      <c r="B354" s="1201"/>
      <c r="C354" s="1201"/>
      <c r="D354" s="1201"/>
      <c r="E354" s="1201"/>
      <c r="F354" s="1201"/>
      <c r="G354" s="1201"/>
      <c r="H354" s="1201"/>
      <c r="I354" s="1201"/>
      <c r="J354" s="1201"/>
      <c r="K354" s="1201"/>
      <c r="L354" s="1201"/>
      <c r="M354" s="1201"/>
      <c r="N354" s="1201"/>
      <c r="O354" s="1201"/>
      <c r="P354" s="1201"/>
      <c r="Q354" s="1201"/>
      <c r="R354" s="1201"/>
      <c r="S354" s="1201"/>
      <c r="T354" s="1201"/>
      <c r="U354" s="1201"/>
      <c r="V354" s="1201"/>
      <c r="W354" s="1201"/>
      <c r="X354" s="1218"/>
      <c r="Y354" s="1218"/>
      <c r="Z354" s="1201"/>
      <c r="AA354" s="1201"/>
      <c r="AB354" s="1201"/>
      <c r="AC354" s="1201"/>
      <c r="AD354" s="1201"/>
      <c r="AE354" s="1201"/>
      <c r="AF354" s="1201"/>
      <c r="AG354" s="1201"/>
      <c r="AH354" s="1201"/>
      <c r="AI354" s="1201"/>
      <c r="AJ354" s="1201"/>
      <c r="AK354" s="1201"/>
      <c r="AL354" s="1201"/>
      <c r="AM354" s="1201"/>
      <c r="AN354" s="1201"/>
      <c r="AO354" s="1201"/>
      <c r="AP354" s="1201"/>
      <c r="AQ354" s="1201"/>
      <c r="AR354" s="1201"/>
    </row>
    <row r="355" customFormat="false" ht="15" hidden="false" customHeight="false" outlineLevel="0" collapsed="false">
      <c r="A355" s="1201"/>
      <c r="B355" s="1201"/>
      <c r="C355" s="1201"/>
      <c r="D355" s="1201"/>
      <c r="E355" s="1201"/>
      <c r="F355" s="1201"/>
      <c r="G355" s="1201"/>
      <c r="H355" s="1201"/>
      <c r="I355" s="1201"/>
      <c r="J355" s="1201"/>
      <c r="K355" s="1201"/>
      <c r="L355" s="1201"/>
      <c r="M355" s="1201"/>
      <c r="N355" s="1201"/>
      <c r="O355" s="1201"/>
      <c r="P355" s="1201"/>
      <c r="Q355" s="1201"/>
      <c r="R355" s="1201"/>
      <c r="S355" s="1201"/>
      <c r="T355" s="1201"/>
      <c r="U355" s="1201"/>
      <c r="V355" s="1201"/>
      <c r="W355" s="1201"/>
      <c r="X355" s="1218"/>
      <c r="Y355" s="1218"/>
      <c r="Z355" s="1201"/>
      <c r="AA355" s="1201"/>
      <c r="AB355" s="1201"/>
      <c r="AC355" s="1201"/>
      <c r="AD355" s="1201"/>
      <c r="AE355" s="1201"/>
      <c r="AF355" s="1201"/>
      <c r="AG355" s="1201"/>
      <c r="AH355" s="1201"/>
      <c r="AI355" s="1201"/>
      <c r="AJ355" s="1201"/>
      <c r="AK355" s="1201"/>
      <c r="AL355" s="1201"/>
      <c r="AM355" s="1201"/>
      <c r="AN355" s="1201"/>
      <c r="AO355" s="1201"/>
      <c r="AP355" s="1201"/>
      <c r="AQ355" s="1201"/>
      <c r="AR355" s="1201"/>
    </row>
    <row r="356" customFormat="false" ht="15" hidden="false" customHeight="false" outlineLevel="0" collapsed="false">
      <c r="A356" s="1201"/>
      <c r="B356" s="1201"/>
      <c r="C356" s="1201"/>
      <c r="D356" s="1201"/>
      <c r="E356" s="1201"/>
      <c r="F356" s="1201"/>
      <c r="G356" s="1201"/>
      <c r="H356" s="1201"/>
      <c r="I356" s="1201"/>
      <c r="J356" s="1201"/>
      <c r="K356" s="1201"/>
      <c r="L356" s="1201"/>
      <c r="M356" s="1201"/>
      <c r="N356" s="1201"/>
      <c r="O356" s="1201"/>
      <c r="P356" s="1201"/>
      <c r="Q356" s="1201"/>
      <c r="R356" s="1201"/>
      <c r="S356" s="1201"/>
      <c r="T356" s="1201"/>
      <c r="U356" s="1201"/>
      <c r="V356" s="1201"/>
      <c r="W356" s="1201"/>
      <c r="X356" s="1218"/>
      <c r="Y356" s="1218"/>
      <c r="Z356" s="1201"/>
      <c r="AA356" s="1201"/>
      <c r="AB356" s="1201"/>
      <c r="AC356" s="1201"/>
      <c r="AD356" s="1201"/>
      <c r="AE356" s="1201"/>
      <c r="AF356" s="1201"/>
      <c r="AG356" s="1201"/>
      <c r="AH356" s="1201"/>
      <c r="AI356" s="1201"/>
      <c r="AJ356" s="1201"/>
      <c r="AK356" s="1201"/>
      <c r="AL356" s="1201"/>
      <c r="AM356" s="1201"/>
      <c r="AN356" s="1201"/>
      <c r="AO356" s="1201"/>
      <c r="AP356" s="1201"/>
      <c r="AQ356" s="1201"/>
      <c r="AR356" s="1201"/>
    </row>
    <row r="357" customFormat="false" ht="15" hidden="false" customHeight="false" outlineLevel="0" collapsed="false">
      <c r="A357" s="1201"/>
      <c r="B357" s="1201"/>
      <c r="C357" s="1201"/>
      <c r="D357" s="1201"/>
      <c r="E357" s="1201"/>
      <c r="F357" s="1201"/>
      <c r="G357" s="1201"/>
      <c r="H357" s="1201"/>
      <c r="I357" s="1201"/>
      <c r="J357" s="1201"/>
      <c r="K357" s="1201"/>
      <c r="L357" s="1201"/>
      <c r="M357" s="1201"/>
      <c r="N357" s="1201"/>
      <c r="O357" s="1201"/>
      <c r="P357" s="1201"/>
      <c r="Q357" s="1201"/>
      <c r="R357" s="1201"/>
      <c r="S357" s="1201"/>
      <c r="T357" s="1201"/>
      <c r="U357" s="1201"/>
      <c r="V357" s="1201"/>
      <c r="W357" s="1201"/>
      <c r="X357" s="1218"/>
      <c r="Y357" s="1218"/>
      <c r="Z357" s="1201"/>
      <c r="AA357" s="1201"/>
      <c r="AB357" s="1201"/>
      <c r="AC357" s="1201"/>
      <c r="AD357" s="1201"/>
      <c r="AE357" s="1201"/>
      <c r="AF357" s="1201"/>
      <c r="AG357" s="1201"/>
      <c r="AH357" s="1201"/>
      <c r="AI357" s="1201"/>
      <c r="AJ357" s="1201"/>
      <c r="AK357" s="1201"/>
      <c r="AL357" s="1201"/>
      <c r="AM357" s="1201"/>
      <c r="AN357" s="1201"/>
      <c r="AO357" s="1201"/>
      <c r="AP357" s="1201"/>
      <c r="AQ357" s="1201"/>
      <c r="AR357" s="1201"/>
    </row>
    <row r="358" customFormat="false" ht="15" hidden="false" customHeight="false" outlineLevel="0" collapsed="false">
      <c r="A358" s="1201"/>
      <c r="B358" s="1201"/>
      <c r="C358" s="1201"/>
      <c r="D358" s="1201"/>
      <c r="E358" s="1201"/>
      <c r="F358" s="1201"/>
      <c r="G358" s="1201"/>
      <c r="H358" s="1201"/>
      <c r="I358" s="1201"/>
      <c r="J358" s="1201"/>
      <c r="K358" s="1201"/>
      <c r="L358" s="1201"/>
      <c r="M358" s="1201"/>
      <c r="N358" s="1201"/>
      <c r="O358" s="1201"/>
      <c r="P358" s="1201"/>
      <c r="Q358" s="1201"/>
      <c r="R358" s="1201"/>
      <c r="S358" s="1201"/>
      <c r="T358" s="1201"/>
      <c r="U358" s="1201"/>
      <c r="V358" s="1201"/>
      <c r="W358" s="1201"/>
      <c r="X358" s="1218"/>
      <c r="Y358" s="1218"/>
      <c r="Z358" s="1201"/>
      <c r="AA358" s="1201"/>
      <c r="AB358" s="1201"/>
      <c r="AC358" s="1201"/>
      <c r="AD358" s="1201"/>
      <c r="AE358" s="1201"/>
      <c r="AF358" s="1201"/>
      <c r="AG358" s="1201"/>
      <c r="AH358" s="1201"/>
      <c r="AI358" s="1201"/>
      <c r="AJ358" s="1201"/>
      <c r="AK358" s="1201"/>
      <c r="AL358" s="1201"/>
      <c r="AM358" s="1201"/>
      <c r="AN358" s="1201"/>
      <c r="AO358" s="1201"/>
      <c r="AP358" s="1201"/>
      <c r="AQ358" s="1201"/>
      <c r="AR358" s="1201"/>
    </row>
    <row r="359" customFormat="false" ht="15" hidden="false" customHeight="false" outlineLevel="0" collapsed="false">
      <c r="A359" s="1201"/>
      <c r="B359" s="1201"/>
      <c r="C359" s="1201"/>
      <c r="D359" s="1201"/>
      <c r="E359" s="1201"/>
      <c r="F359" s="1201"/>
      <c r="G359" s="1201"/>
      <c r="H359" s="1201"/>
      <c r="I359" s="1201"/>
      <c r="J359" s="1201"/>
      <c r="K359" s="1201"/>
      <c r="L359" s="1201"/>
      <c r="M359" s="1201"/>
      <c r="N359" s="1201"/>
      <c r="O359" s="1201"/>
      <c r="P359" s="1201"/>
      <c r="Q359" s="1201"/>
      <c r="R359" s="1201"/>
      <c r="S359" s="1201"/>
      <c r="T359" s="1201"/>
      <c r="U359" s="1201"/>
      <c r="V359" s="1201"/>
      <c r="W359" s="1201"/>
      <c r="X359" s="1218"/>
      <c r="Y359" s="1218"/>
      <c r="Z359" s="1201"/>
      <c r="AA359" s="1201"/>
      <c r="AB359" s="1201"/>
      <c r="AC359" s="1201"/>
      <c r="AD359" s="1201"/>
      <c r="AE359" s="1201"/>
      <c r="AF359" s="1201"/>
      <c r="AG359" s="1201"/>
      <c r="AH359" s="1201"/>
      <c r="AI359" s="1201"/>
      <c r="AJ359" s="1201"/>
      <c r="AK359" s="1201"/>
      <c r="AL359" s="1201"/>
      <c r="AM359" s="1201"/>
      <c r="AN359" s="1201"/>
      <c r="AO359" s="1201"/>
      <c r="AP359" s="1201"/>
      <c r="AQ359" s="1201"/>
      <c r="AR359" s="1201"/>
    </row>
    <row r="360" customFormat="false" ht="15" hidden="false" customHeight="false" outlineLevel="0" collapsed="false">
      <c r="A360" s="1201"/>
      <c r="B360" s="1201"/>
      <c r="C360" s="1201"/>
      <c r="D360" s="1201"/>
      <c r="E360" s="1201"/>
      <c r="F360" s="1201"/>
      <c r="G360" s="1201"/>
      <c r="H360" s="1201"/>
      <c r="I360" s="1201"/>
      <c r="J360" s="1201"/>
      <c r="K360" s="1201"/>
      <c r="L360" s="1201"/>
      <c r="M360" s="1201"/>
      <c r="N360" s="1201"/>
      <c r="O360" s="1201"/>
      <c r="P360" s="1201"/>
      <c r="Q360" s="1201"/>
      <c r="R360" s="1201"/>
      <c r="S360" s="1201"/>
      <c r="T360" s="1201"/>
      <c r="U360" s="1201"/>
      <c r="V360" s="1201"/>
      <c r="W360" s="1201"/>
      <c r="X360" s="1218"/>
      <c r="Y360" s="1218"/>
      <c r="Z360" s="1201"/>
      <c r="AA360" s="1201"/>
      <c r="AB360" s="1201"/>
      <c r="AC360" s="1201"/>
      <c r="AD360" s="1201"/>
      <c r="AE360" s="1201"/>
      <c r="AF360" s="1201"/>
      <c r="AG360" s="1201"/>
      <c r="AH360" s="1201"/>
      <c r="AI360" s="1201"/>
      <c r="AJ360" s="1201"/>
      <c r="AK360" s="1201"/>
      <c r="AL360" s="1201"/>
      <c r="AM360" s="1201"/>
      <c r="AN360" s="1201"/>
      <c r="AO360" s="1201"/>
      <c r="AP360" s="1201"/>
      <c r="AQ360" s="1201"/>
      <c r="AR360" s="1201"/>
    </row>
    <row r="361" customFormat="false" ht="15" hidden="false" customHeight="false" outlineLevel="0" collapsed="false">
      <c r="A361" s="1201"/>
      <c r="B361" s="1201"/>
      <c r="C361" s="1201"/>
      <c r="D361" s="1201"/>
      <c r="E361" s="1201"/>
      <c r="F361" s="1201"/>
      <c r="G361" s="1201"/>
      <c r="H361" s="1201"/>
      <c r="I361" s="1201"/>
      <c r="J361" s="1201"/>
      <c r="K361" s="1201"/>
      <c r="L361" s="1201"/>
      <c r="M361" s="1201"/>
      <c r="N361" s="1201"/>
      <c r="O361" s="1201"/>
      <c r="P361" s="1201"/>
      <c r="Q361" s="1201"/>
      <c r="R361" s="1201"/>
      <c r="S361" s="1201"/>
      <c r="T361" s="1201"/>
      <c r="U361" s="1201"/>
      <c r="V361" s="1201"/>
      <c r="W361" s="1201"/>
      <c r="X361" s="1218"/>
      <c r="Y361" s="1218"/>
      <c r="Z361" s="1201"/>
      <c r="AA361" s="1201"/>
      <c r="AB361" s="1201"/>
      <c r="AC361" s="1201"/>
      <c r="AD361" s="1201"/>
      <c r="AE361" s="1201"/>
      <c r="AF361" s="1201"/>
      <c r="AG361" s="1201"/>
      <c r="AH361" s="1201"/>
      <c r="AI361" s="1201"/>
      <c r="AJ361" s="1201"/>
      <c r="AK361" s="1201"/>
      <c r="AL361" s="1201"/>
      <c r="AM361" s="1201"/>
      <c r="AN361" s="1201"/>
      <c r="AO361" s="1201"/>
      <c r="AP361" s="1201"/>
      <c r="AQ361" s="1201"/>
      <c r="AR361" s="1201"/>
    </row>
    <row r="362" customFormat="false" ht="15" hidden="false" customHeight="false" outlineLevel="0" collapsed="false">
      <c r="A362" s="1201"/>
      <c r="B362" s="1201"/>
      <c r="C362" s="1201"/>
      <c r="D362" s="1201"/>
      <c r="E362" s="1201"/>
      <c r="F362" s="1201"/>
      <c r="G362" s="1201"/>
      <c r="H362" s="1201"/>
      <c r="I362" s="1201"/>
      <c r="J362" s="1201"/>
      <c r="K362" s="1201"/>
      <c r="L362" s="1201"/>
      <c r="M362" s="1201"/>
      <c r="N362" s="1201"/>
      <c r="O362" s="1201"/>
      <c r="P362" s="1201"/>
      <c r="Q362" s="1201"/>
      <c r="R362" s="1201"/>
      <c r="S362" s="1201"/>
      <c r="T362" s="1201"/>
      <c r="U362" s="1201"/>
      <c r="V362" s="1201"/>
      <c r="W362" s="1201"/>
      <c r="X362" s="1218"/>
      <c r="Y362" s="1218"/>
      <c r="Z362" s="1201"/>
      <c r="AA362" s="1201"/>
      <c r="AB362" s="1201"/>
      <c r="AC362" s="1201"/>
      <c r="AD362" s="1201"/>
      <c r="AE362" s="1201"/>
      <c r="AF362" s="1201"/>
      <c r="AG362" s="1201"/>
      <c r="AH362" s="1201"/>
      <c r="AI362" s="1201"/>
      <c r="AJ362" s="1201"/>
      <c r="AK362" s="1201"/>
      <c r="AL362" s="1201"/>
      <c r="AM362" s="1201"/>
      <c r="AN362" s="1201"/>
      <c r="AO362" s="1201"/>
      <c r="AP362" s="1201"/>
      <c r="AQ362" s="1201"/>
      <c r="AR362" s="1201"/>
    </row>
    <row r="363" customFormat="false" ht="15" hidden="false" customHeight="false" outlineLevel="0" collapsed="false">
      <c r="A363" s="1201"/>
      <c r="B363" s="1201"/>
      <c r="C363" s="1201"/>
      <c r="D363" s="1201"/>
      <c r="E363" s="1201"/>
      <c r="F363" s="1201"/>
      <c r="G363" s="1201"/>
      <c r="H363" s="1201"/>
      <c r="I363" s="1201"/>
      <c r="J363" s="1201"/>
      <c r="K363" s="1201"/>
      <c r="L363" s="1201"/>
      <c r="M363" s="1201"/>
      <c r="N363" s="1201"/>
      <c r="O363" s="1201"/>
      <c r="P363" s="1201"/>
      <c r="Q363" s="1201"/>
      <c r="R363" s="1201"/>
      <c r="S363" s="1201"/>
      <c r="T363" s="1201"/>
      <c r="U363" s="1201"/>
      <c r="V363" s="1201"/>
      <c r="W363" s="1201"/>
      <c r="X363" s="1218"/>
      <c r="Y363" s="1218"/>
      <c r="Z363" s="1201"/>
      <c r="AA363" s="1201"/>
      <c r="AB363" s="1201"/>
      <c r="AC363" s="1201"/>
      <c r="AD363" s="1201"/>
      <c r="AE363" s="1201"/>
      <c r="AF363" s="1201"/>
      <c r="AG363" s="1201"/>
      <c r="AH363" s="1201"/>
      <c r="AI363" s="1201"/>
      <c r="AJ363" s="1201"/>
      <c r="AK363" s="1201"/>
      <c r="AL363" s="1201"/>
      <c r="AM363" s="1201"/>
      <c r="AN363" s="1201"/>
      <c r="AO363" s="1201"/>
      <c r="AP363" s="1201"/>
      <c r="AQ363" s="1201"/>
      <c r="AR363" s="1201"/>
    </row>
    <row r="364" customFormat="false" ht="15" hidden="false" customHeight="false" outlineLevel="0" collapsed="false">
      <c r="A364" s="1201"/>
      <c r="B364" s="1201"/>
      <c r="C364" s="1201"/>
      <c r="D364" s="1201"/>
      <c r="E364" s="1201"/>
      <c r="F364" s="1201"/>
      <c r="G364" s="1201"/>
      <c r="H364" s="1201"/>
      <c r="I364" s="1201"/>
      <c r="J364" s="1201"/>
      <c r="K364" s="1201"/>
      <c r="L364" s="1201"/>
      <c r="M364" s="1201"/>
      <c r="N364" s="1201"/>
      <c r="O364" s="1201"/>
      <c r="P364" s="1201"/>
      <c r="Q364" s="1201"/>
      <c r="R364" s="1201"/>
      <c r="S364" s="1201"/>
      <c r="T364" s="1201"/>
      <c r="U364" s="1201"/>
      <c r="V364" s="1201"/>
      <c r="W364" s="1201"/>
      <c r="X364" s="1218"/>
      <c r="Y364" s="1218"/>
      <c r="Z364" s="1201"/>
      <c r="AA364" s="1201"/>
      <c r="AB364" s="1201"/>
      <c r="AC364" s="1201"/>
      <c r="AD364" s="1201"/>
      <c r="AE364" s="1201"/>
      <c r="AF364" s="1201"/>
      <c r="AG364" s="1201"/>
      <c r="AH364" s="1201"/>
      <c r="AI364" s="1201"/>
      <c r="AJ364" s="1201"/>
      <c r="AK364" s="1201"/>
      <c r="AL364" s="1201"/>
      <c r="AM364" s="1201"/>
      <c r="AN364" s="1201"/>
      <c r="AO364" s="1201"/>
      <c r="AP364" s="1201"/>
      <c r="AQ364" s="1201"/>
      <c r="AR364" s="1201"/>
    </row>
    <row r="365" customFormat="false" ht="15" hidden="false" customHeight="false" outlineLevel="0" collapsed="false">
      <c r="A365" s="1201"/>
      <c r="B365" s="1201"/>
      <c r="C365" s="1201"/>
      <c r="D365" s="1201"/>
      <c r="E365" s="1201"/>
      <c r="F365" s="1201"/>
      <c r="G365" s="1201"/>
      <c r="H365" s="1201"/>
      <c r="I365" s="1201"/>
      <c r="J365" s="1201"/>
      <c r="K365" s="1201"/>
      <c r="L365" s="1201"/>
      <c r="M365" s="1201"/>
      <c r="N365" s="1201"/>
      <c r="O365" s="1201"/>
      <c r="P365" s="1201"/>
      <c r="Q365" s="1201"/>
      <c r="R365" s="1201"/>
      <c r="S365" s="1201"/>
      <c r="T365" s="1201"/>
      <c r="U365" s="1201"/>
      <c r="V365" s="1201"/>
      <c r="W365" s="1201"/>
      <c r="X365" s="1218"/>
      <c r="Y365" s="1218"/>
      <c r="Z365" s="1201"/>
      <c r="AA365" s="1201"/>
      <c r="AB365" s="1201"/>
      <c r="AC365" s="1201"/>
      <c r="AD365" s="1201"/>
      <c r="AE365" s="1201"/>
      <c r="AF365" s="1201"/>
      <c r="AG365" s="1201"/>
      <c r="AH365" s="1201"/>
      <c r="AI365" s="1201"/>
      <c r="AJ365" s="1201"/>
      <c r="AK365" s="1201"/>
      <c r="AL365" s="1201"/>
      <c r="AM365" s="1201"/>
      <c r="AN365" s="1201"/>
      <c r="AO365" s="1201"/>
      <c r="AP365" s="1201"/>
      <c r="AQ365" s="1201"/>
      <c r="AR365" s="1201"/>
    </row>
    <row r="366" customFormat="false" ht="15" hidden="false" customHeight="false" outlineLevel="0" collapsed="false">
      <c r="A366" s="1201"/>
      <c r="B366" s="1201"/>
      <c r="C366" s="1201"/>
      <c r="D366" s="1201"/>
      <c r="E366" s="1201"/>
      <c r="F366" s="1201"/>
      <c r="G366" s="1201"/>
      <c r="H366" s="1201"/>
      <c r="I366" s="1201"/>
      <c r="J366" s="1201"/>
      <c r="K366" s="1201"/>
      <c r="L366" s="1201"/>
      <c r="M366" s="1201"/>
      <c r="N366" s="1201"/>
      <c r="O366" s="1201"/>
      <c r="P366" s="1201"/>
      <c r="Q366" s="1201"/>
      <c r="R366" s="1201"/>
      <c r="S366" s="1201"/>
      <c r="T366" s="1201"/>
      <c r="U366" s="1201"/>
      <c r="V366" s="1201"/>
      <c r="W366" s="1201"/>
      <c r="X366" s="1218"/>
      <c r="Y366" s="1218"/>
      <c r="Z366" s="1201"/>
      <c r="AA366" s="1201"/>
      <c r="AB366" s="1201"/>
      <c r="AC366" s="1201"/>
      <c r="AD366" s="1201"/>
      <c r="AE366" s="1201"/>
      <c r="AF366" s="1201"/>
      <c r="AG366" s="1201"/>
      <c r="AH366" s="1201"/>
      <c r="AI366" s="1201"/>
      <c r="AJ366" s="1201"/>
      <c r="AK366" s="1201"/>
      <c r="AL366" s="1201"/>
      <c r="AM366" s="1201"/>
      <c r="AN366" s="1201"/>
      <c r="AO366" s="1201"/>
      <c r="AP366" s="1201"/>
      <c r="AQ366" s="1201"/>
      <c r="AR366" s="1201"/>
    </row>
    <row r="367" customFormat="false" ht="15" hidden="false" customHeight="false" outlineLevel="0" collapsed="false">
      <c r="A367" s="1201"/>
      <c r="B367" s="1201"/>
      <c r="C367" s="1201"/>
      <c r="D367" s="1201"/>
      <c r="E367" s="1201"/>
      <c r="F367" s="1201"/>
      <c r="G367" s="1201"/>
      <c r="H367" s="1201"/>
      <c r="I367" s="1201"/>
      <c r="J367" s="1201"/>
      <c r="K367" s="1201"/>
      <c r="L367" s="1201"/>
      <c r="M367" s="1201"/>
      <c r="N367" s="1201"/>
      <c r="O367" s="1201"/>
      <c r="P367" s="1201"/>
      <c r="Q367" s="1201"/>
      <c r="R367" s="1201"/>
      <c r="S367" s="1201"/>
      <c r="T367" s="1201"/>
      <c r="U367" s="1201"/>
      <c r="V367" s="1201"/>
      <c r="W367" s="1201"/>
      <c r="X367" s="1218"/>
      <c r="Y367" s="1218"/>
      <c r="Z367" s="1201"/>
      <c r="AA367" s="1201"/>
      <c r="AB367" s="1201"/>
      <c r="AC367" s="1201"/>
      <c r="AD367" s="1201"/>
      <c r="AE367" s="1201"/>
      <c r="AF367" s="1201"/>
      <c r="AG367" s="1201"/>
      <c r="AH367" s="1201"/>
      <c r="AI367" s="1201"/>
      <c r="AJ367" s="1201"/>
      <c r="AK367" s="1201"/>
      <c r="AL367" s="1201"/>
      <c r="AM367" s="1201"/>
      <c r="AN367" s="1201"/>
      <c r="AO367" s="1201"/>
      <c r="AP367" s="1201"/>
      <c r="AQ367" s="1201"/>
      <c r="AR367" s="1201"/>
    </row>
    <row r="368" customFormat="false" ht="15" hidden="false" customHeight="false" outlineLevel="0" collapsed="false">
      <c r="A368" s="1201"/>
      <c r="B368" s="1201"/>
      <c r="C368" s="1201"/>
      <c r="D368" s="1201"/>
      <c r="E368" s="1201"/>
      <c r="F368" s="1201"/>
      <c r="G368" s="1201"/>
      <c r="H368" s="1201"/>
      <c r="I368" s="1201"/>
      <c r="J368" s="1201"/>
      <c r="K368" s="1201"/>
      <c r="L368" s="1201"/>
      <c r="M368" s="1201"/>
      <c r="N368" s="1201"/>
      <c r="O368" s="1201"/>
      <c r="P368" s="1201"/>
      <c r="Q368" s="1201"/>
      <c r="R368" s="1201"/>
      <c r="S368" s="1201"/>
      <c r="T368" s="1201"/>
      <c r="U368" s="1201"/>
      <c r="V368" s="1201"/>
      <c r="W368" s="1201"/>
      <c r="X368" s="1218"/>
      <c r="Y368" s="1218"/>
      <c r="Z368" s="1201"/>
      <c r="AA368" s="1201"/>
      <c r="AB368" s="1201"/>
      <c r="AC368" s="1201"/>
      <c r="AD368" s="1201"/>
      <c r="AE368" s="1201"/>
      <c r="AF368" s="1201"/>
      <c r="AG368" s="1201"/>
      <c r="AH368" s="1201"/>
      <c r="AI368" s="1201"/>
      <c r="AJ368" s="1201"/>
      <c r="AK368" s="1201"/>
      <c r="AL368" s="1201"/>
      <c r="AM368" s="1201"/>
      <c r="AN368" s="1201"/>
      <c r="AO368" s="1201"/>
      <c r="AP368" s="1201"/>
      <c r="AQ368" s="1201"/>
      <c r="AR368" s="1201"/>
    </row>
    <row r="369" customFormat="false" ht="15" hidden="false" customHeight="false" outlineLevel="0" collapsed="false">
      <c r="A369" s="1201"/>
      <c r="B369" s="1201"/>
      <c r="C369" s="1201"/>
      <c r="D369" s="1201"/>
      <c r="E369" s="1201"/>
      <c r="F369" s="1201"/>
      <c r="G369" s="1201"/>
      <c r="H369" s="1201"/>
      <c r="I369" s="1201"/>
      <c r="J369" s="1201"/>
      <c r="K369" s="1201"/>
      <c r="L369" s="1201"/>
      <c r="M369" s="1201"/>
      <c r="N369" s="1201"/>
      <c r="O369" s="1201"/>
      <c r="P369" s="1201"/>
      <c r="Q369" s="1201"/>
      <c r="R369" s="1201"/>
      <c r="S369" s="1201"/>
      <c r="T369" s="1201"/>
      <c r="U369" s="1201"/>
      <c r="V369" s="1201"/>
      <c r="W369" s="1201"/>
      <c r="X369" s="1218"/>
      <c r="Y369" s="1218"/>
      <c r="Z369" s="1201"/>
      <c r="AA369" s="1201"/>
      <c r="AB369" s="1201"/>
      <c r="AC369" s="1201"/>
      <c r="AD369" s="1201"/>
      <c r="AE369" s="1201"/>
      <c r="AF369" s="1201"/>
      <c r="AG369" s="1201"/>
      <c r="AH369" s="1201"/>
      <c r="AI369" s="1201"/>
      <c r="AJ369" s="1201"/>
      <c r="AK369" s="1201"/>
      <c r="AL369" s="1201"/>
      <c r="AM369" s="1201"/>
      <c r="AN369" s="1201"/>
      <c r="AO369" s="1201"/>
      <c r="AP369" s="1201"/>
      <c r="AQ369" s="1201"/>
      <c r="AR369" s="1201"/>
    </row>
    <row r="370" customFormat="false" ht="15" hidden="false" customHeight="false" outlineLevel="0" collapsed="false">
      <c r="A370" s="1201"/>
      <c r="B370" s="1201"/>
      <c r="C370" s="1201"/>
      <c r="D370" s="1201"/>
      <c r="E370" s="1201"/>
      <c r="F370" s="1201"/>
      <c r="G370" s="1201"/>
      <c r="H370" s="1201"/>
      <c r="I370" s="1201"/>
      <c r="J370" s="1201"/>
      <c r="K370" s="1201"/>
      <c r="L370" s="1201"/>
      <c r="M370" s="1201"/>
      <c r="N370" s="1201"/>
      <c r="O370" s="1201"/>
      <c r="P370" s="1201"/>
      <c r="Q370" s="1201"/>
      <c r="R370" s="1201"/>
      <c r="S370" s="1201"/>
      <c r="T370" s="1201"/>
      <c r="U370" s="1201"/>
      <c r="V370" s="1201"/>
      <c r="W370" s="1201"/>
      <c r="X370" s="1218"/>
      <c r="Y370" s="1218"/>
      <c r="Z370" s="1201"/>
      <c r="AA370" s="1201"/>
      <c r="AB370" s="1201"/>
      <c r="AC370" s="1201"/>
      <c r="AD370" s="1201"/>
      <c r="AE370" s="1201"/>
      <c r="AF370" s="1201"/>
      <c r="AG370" s="1201"/>
      <c r="AH370" s="1201"/>
      <c r="AI370" s="1201"/>
      <c r="AJ370" s="1201"/>
      <c r="AK370" s="1201"/>
      <c r="AL370" s="1201"/>
      <c r="AM370" s="1201"/>
      <c r="AN370" s="1201"/>
      <c r="AO370" s="1201"/>
      <c r="AP370" s="1201"/>
      <c r="AQ370" s="1201"/>
      <c r="AR370" s="1201"/>
    </row>
    <row r="371" customFormat="false" ht="15" hidden="false" customHeight="false" outlineLevel="0" collapsed="false">
      <c r="A371" s="1201"/>
      <c r="B371" s="1201"/>
      <c r="C371" s="1201"/>
      <c r="D371" s="1201"/>
      <c r="E371" s="1201"/>
      <c r="F371" s="1201"/>
      <c r="G371" s="1201"/>
      <c r="H371" s="1201"/>
      <c r="I371" s="1201"/>
      <c r="J371" s="1201"/>
      <c r="K371" s="1201"/>
      <c r="L371" s="1201"/>
      <c r="M371" s="1201"/>
      <c r="N371" s="1201"/>
      <c r="O371" s="1201"/>
      <c r="P371" s="1201"/>
      <c r="Q371" s="1201"/>
      <c r="R371" s="1201"/>
      <c r="S371" s="1201"/>
      <c r="T371" s="1201"/>
      <c r="U371" s="1201"/>
      <c r="V371" s="1201"/>
      <c r="W371" s="1201"/>
      <c r="X371" s="1218"/>
      <c r="Y371" s="1218"/>
      <c r="Z371" s="1201"/>
      <c r="AA371" s="1201"/>
      <c r="AB371" s="1201"/>
      <c r="AC371" s="1201"/>
      <c r="AD371" s="1201"/>
      <c r="AE371" s="1201"/>
      <c r="AF371" s="1201"/>
      <c r="AG371" s="1201"/>
      <c r="AH371" s="1201"/>
      <c r="AI371" s="1201"/>
      <c r="AJ371" s="1201"/>
      <c r="AK371" s="1201"/>
      <c r="AL371" s="1201"/>
      <c r="AM371" s="1201"/>
      <c r="AN371" s="1201"/>
      <c r="AO371" s="1201"/>
      <c r="AP371" s="1201"/>
      <c r="AQ371" s="1201"/>
      <c r="AR371" s="1201"/>
    </row>
    <row r="372" customFormat="false" ht="15" hidden="false" customHeight="false" outlineLevel="0" collapsed="false">
      <c r="A372" s="1201"/>
      <c r="B372" s="1201"/>
      <c r="C372" s="1201"/>
      <c r="D372" s="1201"/>
      <c r="E372" s="1201"/>
      <c r="F372" s="1201"/>
      <c r="G372" s="1201"/>
      <c r="H372" s="1201"/>
      <c r="I372" s="1201"/>
      <c r="J372" s="1201"/>
      <c r="K372" s="1201"/>
      <c r="L372" s="1201"/>
      <c r="M372" s="1201"/>
      <c r="N372" s="1201"/>
      <c r="O372" s="1201"/>
      <c r="P372" s="1201"/>
      <c r="Q372" s="1201"/>
      <c r="R372" s="1201"/>
      <c r="S372" s="1201"/>
      <c r="T372" s="1201"/>
      <c r="U372" s="1201"/>
      <c r="V372" s="1201"/>
      <c r="W372" s="1201"/>
      <c r="X372" s="1218"/>
      <c r="Y372" s="1218"/>
      <c r="Z372" s="1201"/>
      <c r="AA372" s="1201"/>
      <c r="AB372" s="1201"/>
      <c r="AC372" s="1201"/>
      <c r="AD372" s="1201"/>
      <c r="AE372" s="1201"/>
      <c r="AF372" s="1201"/>
      <c r="AG372" s="1201"/>
      <c r="AH372" s="1201"/>
      <c r="AI372" s="1201"/>
      <c r="AJ372" s="1201"/>
      <c r="AK372" s="1201"/>
      <c r="AL372" s="1201"/>
      <c r="AM372" s="1201"/>
      <c r="AN372" s="1201"/>
      <c r="AO372" s="1201"/>
      <c r="AP372" s="1201"/>
      <c r="AQ372" s="1201"/>
      <c r="AR372" s="1201"/>
    </row>
    <row r="373" customFormat="false" ht="15" hidden="false" customHeight="false" outlineLevel="0" collapsed="false">
      <c r="A373" s="1201"/>
      <c r="B373" s="1201"/>
      <c r="C373" s="1201"/>
      <c r="D373" s="1201"/>
      <c r="E373" s="1201"/>
      <c r="F373" s="1201"/>
      <c r="G373" s="1201"/>
      <c r="H373" s="1201"/>
      <c r="I373" s="1201"/>
      <c r="J373" s="1201"/>
      <c r="K373" s="1201"/>
      <c r="L373" s="1201"/>
      <c r="M373" s="1201"/>
      <c r="N373" s="1201"/>
      <c r="O373" s="1201"/>
      <c r="P373" s="1201"/>
      <c r="Q373" s="1201"/>
      <c r="R373" s="1201"/>
      <c r="S373" s="1201"/>
      <c r="T373" s="1201"/>
      <c r="U373" s="1201"/>
      <c r="V373" s="1201"/>
      <c r="W373" s="1201"/>
      <c r="X373" s="1218"/>
      <c r="Y373" s="1218"/>
      <c r="Z373" s="1201"/>
      <c r="AA373" s="1201"/>
      <c r="AB373" s="1201"/>
      <c r="AC373" s="1201"/>
      <c r="AD373" s="1201"/>
      <c r="AE373" s="1201"/>
      <c r="AF373" s="1201"/>
      <c r="AG373" s="1201"/>
      <c r="AH373" s="1201"/>
      <c r="AI373" s="1201"/>
      <c r="AJ373" s="1201"/>
      <c r="AK373" s="1201"/>
      <c r="AL373" s="1201"/>
      <c r="AM373" s="1201"/>
      <c r="AN373" s="1201"/>
      <c r="AO373" s="1201"/>
      <c r="AP373" s="1201"/>
      <c r="AQ373" s="1201"/>
      <c r="AR373" s="1201"/>
    </row>
    <row r="374" customFormat="false" ht="15" hidden="false" customHeight="false" outlineLevel="0" collapsed="false">
      <c r="A374" s="1201"/>
      <c r="B374" s="1201"/>
      <c r="C374" s="1201"/>
      <c r="D374" s="1201"/>
      <c r="E374" s="1201"/>
      <c r="F374" s="1201"/>
      <c r="G374" s="1201"/>
      <c r="H374" s="1201"/>
      <c r="I374" s="1201"/>
      <c r="J374" s="1201"/>
      <c r="K374" s="1201"/>
      <c r="L374" s="1201"/>
      <c r="M374" s="1201"/>
      <c r="N374" s="1201"/>
      <c r="O374" s="1201"/>
      <c r="P374" s="1201"/>
      <c r="Q374" s="1201"/>
      <c r="R374" s="1201"/>
      <c r="S374" s="1201"/>
      <c r="T374" s="1201"/>
      <c r="U374" s="1201"/>
      <c r="V374" s="1201"/>
      <c r="W374" s="1201"/>
      <c r="X374" s="1218"/>
      <c r="Y374" s="1218"/>
      <c r="Z374" s="1201"/>
      <c r="AA374" s="1201"/>
      <c r="AB374" s="1201"/>
      <c r="AC374" s="1201"/>
      <c r="AD374" s="1201"/>
      <c r="AE374" s="1201"/>
      <c r="AF374" s="1201"/>
      <c r="AG374" s="1201"/>
      <c r="AH374" s="1201"/>
      <c r="AI374" s="1201"/>
      <c r="AJ374" s="1201"/>
      <c r="AK374" s="1201"/>
      <c r="AL374" s="1201"/>
      <c r="AM374" s="1201"/>
      <c r="AN374" s="1201"/>
      <c r="AO374" s="1201"/>
      <c r="AP374" s="1201"/>
      <c r="AQ374" s="1201"/>
      <c r="AR374" s="1201"/>
    </row>
    <row r="375" customFormat="false" ht="15" hidden="false" customHeight="false" outlineLevel="0" collapsed="false">
      <c r="A375" s="1201"/>
      <c r="B375" s="1201"/>
      <c r="C375" s="1201"/>
      <c r="D375" s="1201"/>
      <c r="E375" s="1201"/>
      <c r="F375" s="1201"/>
      <c r="G375" s="1201"/>
      <c r="H375" s="1201"/>
      <c r="I375" s="1201"/>
      <c r="J375" s="1201"/>
      <c r="K375" s="1201"/>
      <c r="L375" s="1201"/>
      <c r="M375" s="1201"/>
      <c r="N375" s="1201"/>
      <c r="O375" s="1201"/>
      <c r="P375" s="1201"/>
      <c r="Q375" s="1201"/>
      <c r="R375" s="1201"/>
      <c r="S375" s="1201"/>
      <c r="T375" s="1201"/>
      <c r="U375" s="1201"/>
      <c r="V375" s="1201"/>
      <c r="W375" s="1201"/>
      <c r="X375" s="1218"/>
      <c r="Y375" s="1218"/>
      <c r="Z375" s="1201"/>
      <c r="AA375" s="1201"/>
      <c r="AB375" s="1201"/>
      <c r="AC375" s="1201"/>
      <c r="AD375" s="1201"/>
      <c r="AE375" s="1201"/>
      <c r="AF375" s="1201"/>
      <c r="AG375" s="1201"/>
      <c r="AH375" s="1201"/>
      <c r="AI375" s="1201"/>
      <c r="AJ375" s="1201"/>
      <c r="AK375" s="1201"/>
      <c r="AL375" s="1201"/>
      <c r="AM375" s="1201"/>
      <c r="AN375" s="1201"/>
      <c r="AO375" s="1201"/>
      <c r="AP375" s="1201"/>
      <c r="AQ375" s="1201"/>
      <c r="AR375" s="1201"/>
    </row>
    <row r="376" customFormat="false" ht="15" hidden="false" customHeight="false" outlineLevel="0" collapsed="false">
      <c r="A376" s="1201"/>
      <c r="B376" s="1201"/>
      <c r="C376" s="1201"/>
      <c r="D376" s="1201"/>
      <c r="E376" s="1201"/>
      <c r="F376" s="1201"/>
      <c r="G376" s="1201"/>
      <c r="H376" s="1201"/>
      <c r="I376" s="1201"/>
      <c r="J376" s="1201"/>
      <c r="K376" s="1201"/>
      <c r="L376" s="1201"/>
      <c r="M376" s="1201"/>
      <c r="N376" s="1201"/>
      <c r="O376" s="1201"/>
      <c r="P376" s="1201"/>
      <c r="Q376" s="1201"/>
      <c r="R376" s="1201"/>
      <c r="S376" s="1201"/>
      <c r="T376" s="1201"/>
      <c r="U376" s="1201"/>
      <c r="V376" s="1201"/>
      <c r="W376" s="1201"/>
      <c r="X376" s="1218"/>
      <c r="Y376" s="1218"/>
      <c r="Z376" s="1201"/>
      <c r="AA376" s="1201"/>
      <c r="AB376" s="1201"/>
      <c r="AC376" s="1201"/>
      <c r="AD376" s="1201"/>
      <c r="AE376" s="1201"/>
      <c r="AF376" s="1201"/>
      <c r="AG376" s="1201"/>
      <c r="AH376" s="1201"/>
      <c r="AI376" s="1201"/>
      <c r="AJ376" s="1201"/>
      <c r="AK376" s="1201"/>
      <c r="AL376" s="1201"/>
      <c r="AM376" s="1201"/>
      <c r="AN376" s="1201"/>
      <c r="AO376" s="1201"/>
      <c r="AP376" s="1201"/>
      <c r="AQ376" s="1201"/>
      <c r="AR376" s="1201"/>
    </row>
    <row r="377" customFormat="false" ht="15" hidden="false" customHeight="false" outlineLevel="0" collapsed="false">
      <c r="A377" s="1201"/>
      <c r="B377" s="1201"/>
      <c r="C377" s="1201"/>
      <c r="D377" s="1201"/>
      <c r="E377" s="1201"/>
      <c r="F377" s="1201"/>
      <c r="G377" s="1201"/>
      <c r="H377" s="1201"/>
      <c r="I377" s="1201"/>
      <c r="J377" s="1201"/>
      <c r="K377" s="1201"/>
      <c r="L377" s="1201"/>
      <c r="M377" s="1201"/>
      <c r="N377" s="1201"/>
      <c r="O377" s="1201"/>
      <c r="P377" s="1201"/>
      <c r="Q377" s="1201"/>
      <c r="R377" s="1201"/>
      <c r="S377" s="1201"/>
      <c r="T377" s="1201"/>
      <c r="U377" s="1201"/>
      <c r="V377" s="1201"/>
      <c r="W377" s="1201"/>
      <c r="X377" s="1218"/>
      <c r="Y377" s="1218"/>
      <c r="Z377" s="1201"/>
      <c r="AA377" s="1201"/>
      <c r="AB377" s="1201"/>
      <c r="AC377" s="1201"/>
      <c r="AD377" s="1201"/>
      <c r="AE377" s="1201"/>
      <c r="AF377" s="1201"/>
      <c r="AG377" s="1201"/>
      <c r="AH377" s="1201"/>
      <c r="AI377" s="1201"/>
      <c r="AJ377" s="1201"/>
      <c r="AK377" s="1201"/>
      <c r="AL377" s="1201"/>
      <c r="AM377" s="1201"/>
      <c r="AN377" s="1201"/>
      <c r="AO377" s="1201"/>
      <c r="AP377" s="1201"/>
      <c r="AQ377" s="1201"/>
      <c r="AR377" s="1201"/>
    </row>
    <row r="378" customFormat="false" ht="15" hidden="false" customHeight="false" outlineLevel="0" collapsed="false">
      <c r="A378" s="1201"/>
      <c r="B378" s="1201"/>
      <c r="C378" s="1201"/>
      <c r="D378" s="1201"/>
      <c r="E378" s="1201"/>
      <c r="F378" s="1201"/>
      <c r="G378" s="1201"/>
      <c r="H378" s="1201"/>
      <c r="I378" s="1201"/>
      <c r="J378" s="1201"/>
      <c r="K378" s="1201"/>
      <c r="L378" s="1201"/>
      <c r="M378" s="1201"/>
      <c r="N378" s="1201"/>
      <c r="O378" s="1201"/>
      <c r="P378" s="1201"/>
      <c r="Q378" s="1201"/>
      <c r="R378" s="1201"/>
      <c r="S378" s="1201"/>
      <c r="T378" s="1201"/>
      <c r="U378" s="1201"/>
      <c r="V378" s="1201"/>
      <c r="W378" s="1201"/>
      <c r="X378" s="1218"/>
      <c r="Y378" s="1218"/>
      <c r="Z378" s="1201"/>
      <c r="AA378" s="1201"/>
      <c r="AB378" s="1201"/>
      <c r="AC378" s="1201"/>
      <c r="AD378" s="1201"/>
      <c r="AE378" s="1201"/>
      <c r="AF378" s="1201"/>
      <c r="AG378" s="1201"/>
      <c r="AH378" s="1201"/>
      <c r="AI378" s="1201"/>
      <c r="AJ378" s="1201"/>
      <c r="AK378" s="1201"/>
      <c r="AL378" s="1201"/>
      <c r="AM378" s="1201"/>
      <c r="AN378" s="1201"/>
      <c r="AO378" s="1201"/>
      <c r="AP378" s="1201"/>
      <c r="AQ378" s="1201"/>
      <c r="AR378" s="1201"/>
    </row>
    <row r="379" customFormat="false" ht="15" hidden="false" customHeight="false" outlineLevel="0" collapsed="false">
      <c r="A379" s="1201"/>
      <c r="B379" s="1201"/>
      <c r="C379" s="1201"/>
      <c r="D379" s="1201"/>
      <c r="E379" s="1201"/>
      <c r="F379" s="1201"/>
      <c r="G379" s="1201"/>
      <c r="H379" s="1201"/>
      <c r="I379" s="1201"/>
      <c r="J379" s="1201"/>
      <c r="K379" s="1201"/>
      <c r="L379" s="1201"/>
      <c r="M379" s="1201"/>
      <c r="N379" s="1201"/>
      <c r="O379" s="1201"/>
      <c r="P379" s="1201"/>
      <c r="Q379" s="1201"/>
      <c r="R379" s="1201"/>
      <c r="S379" s="1201"/>
      <c r="T379" s="1201"/>
      <c r="U379" s="1201"/>
      <c r="V379" s="1201"/>
      <c r="W379" s="1201"/>
      <c r="X379" s="1218"/>
      <c r="Y379" s="1218"/>
      <c r="Z379" s="1201"/>
      <c r="AA379" s="1201"/>
      <c r="AB379" s="1201"/>
      <c r="AC379" s="1201"/>
      <c r="AD379" s="1201"/>
      <c r="AE379" s="1201"/>
      <c r="AF379" s="1201"/>
      <c r="AG379" s="1201"/>
      <c r="AH379" s="1201"/>
      <c r="AI379" s="1201"/>
      <c r="AJ379" s="1201"/>
      <c r="AK379" s="1201"/>
      <c r="AL379" s="1201"/>
      <c r="AM379" s="1201"/>
      <c r="AN379" s="1201"/>
      <c r="AO379" s="1201"/>
      <c r="AP379" s="1201"/>
      <c r="AQ379" s="1201"/>
      <c r="AR379" s="1201"/>
    </row>
    <row r="380" customFormat="false" ht="15" hidden="false" customHeight="false" outlineLevel="0" collapsed="false">
      <c r="A380" s="1201"/>
      <c r="B380" s="1201"/>
      <c r="C380" s="1201"/>
      <c r="D380" s="1201"/>
      <c r="E380" s="1201"/>
      <c r="F380" s="1201"/>
      <c r="G380" s="1201"/>
      <c r="H380" s="1201"/>
      <c r="I380" s="1201"/>
      <c r="J380" s="1201"/>
      <c r="K380" s="1201"/>
      <c r="L380" s="1201"/>
      <c r="M380" s="1201"/>
      <c r="N380" s="1201"/>
      <c r="O380" s="1201"/>
      <c r="P380" s="1201"/>
      <c r="Q380" s="1201"/>
      <c r="R380" s="1201"/>
      <c r="S380" s="1201"/>
      <c r="T380" s="1201"/>
      <c r="U380" s="1201"/>
      <c r="V380" s="1201"/>
      <c r="W380" s="1201"/>
      <c r="X380" s="1218"/>
      <c r="Y380" s="1218"/>
      <c r="Z380" s="1201"/>
      <c r="AA380" s="1201"/>
      <c r="AB380" s="1201"/>
      <c r="AC380" s="1201"/>
      <c r="AD380" s="1201"/>
      <c r="AE380" s="1201"/>
      <c r="AF380" s="1201"/>
      <c r="AG380" s="1201"/>
      <c r="AH380" s="1201"/>
      <c r="AI380" s="1201"/>
      <c r="AJ380" s="1201"/>
      <c r="AK380" s="1201"/>
      <c r="AL380" s="1201"/>
      <c r="AM380" s="1201"/>
      <c r="AN380" s="1201"/>
      <c r="AO380" s="1201"/>
      <c r="AP380" s="1201"/>
      <c r="AQ380" s="1201"/>
      <c r="AR380" s="1201"/>
    </row>
    <row r="381" customFormat="false" ht="15" hidden="false" customHeight="false" outlineLevel="0" collapsed="false">
      <c r="A381" s="1201"/>
      <c r="B381" s="1201"/>
      <c r="C381" s="1201"/>
      <c r="D381" s="1201"/>
      <c r="E381" s="1201"/>
      <c r="F381" s="1201"/>
      <c r="G381" s="1201"/>
      <c r="H381" s="1201"/>
      <c r="I381" s="1201"/>
      <c r="J381" s="1201"/>
      <c r="K381" s="1201"/>
      <c r="L381" s="1201"/>
      <c r="M381" s="1201"/>
      <c r="N381" s="1201"/>
      <c r="O381" s="1201"/>
      <c r="P381" s="1201"/>
      <c r="Q381" s="1201"/>
      <c r="R381" s="1201"/>
      <c r="S381" s="1201"/>
      <c r="T381" s="1201"/>
      <c r="U381" s="1201"/>
      <c r="V381" s="1201"/>
      <c r="W381" s="1201"/>
      <c r="X381" s="1218"/>
      <c r="Y381" s="1218"/>
      <c r="Z381" s="1201"/>
      <c r="AA381" s="1201"/>
      <c r="AB381" s="1201"/>
      <c r="AC381" s="1201"/>
      <c r="AD381" s="1201"/>
      <c r="AE381" s="1201"/>
      <c r="AF381" s="1201"/>
      <c r="AG381" s="1201"/>
      <c r="AH381" s="1201"/>
      <c r="AI381" s="1201"/>
      <c r="AJ381" s="1201"/>
      <c r="AK381" s="1201"/>
      <c r="AL381" s="1201"/>
      <c r="AM381" s="1201"/>
      <c r="AN381" s="1201"/>
      <c r="AO381" s="1201"/>
      <c r="AP381" s="1201"/>
      <c r="AQ381" s="1201"/>
      <c r="AR381" s="1201"/>
    </row>
    <row r="382" customFormat="false" ht="15" hidden="false" customHeight="false" outlineLevel="0" collapsed="false">
      <c r="A382" s="1201"/>
      <c r="B382" s="1201"/>
      <c r="C382" s="1201"/>
      <c r="D382" s="1201"/>
      <c r="E382" s="1201"/>
      <c r="F382" s="1201"/>
      <c r="G382" s="1201"/>
      <c r="H382" s="1201"/>
      <c r="I382" s="1201"/>
      <c r="J382" s="1201"/>
      <c r="K382" s="1201"/>
      <c r="L382" s="1201"/>
      <c r="M382" s="1201"/>
      <c r="N382" s="1201"/>
      <c r="O382" s="1201"/>
      <c r="P382" s="1201"/>
      <c r="Q382" s="1201"/>
      <c r="R382" s="1201"/>
      <c r="S382" s="1201"/>
      <c r="T382" s="1201"/>
      <c r="U382" s="1201"/>
      <c r="V382" s="1201"/>
      <c r="W382" s="1201"/>
      <c r="X382" s="1218"/>
      <c r="Y382" s="1218"/>
      <c r="Z382" s="1201"/>
      <c r="AA382" s="1201"/>
      <c r="AB382" s="1201"/>
      <c r="AC382" s="1201"/>
      <c r="AD382" s="1201"/>
      <c r="AE382" s="1201"/>
      <c r="AF382" s="1201"/>
      <c r="AG382" s="1201"/>
      <c r="AH382" s="1201"/>
      <c r="AI382" s="1201"/>
      <c r="AJ382" s="1201"/>
      <c r="AK382" s="1201"/>
      <c r="AL382" s="1201"/>
      <c r="AM382" s="1201"/>
      <c r="AN382" s="1201"/>
      <c r="AO382" s="1201"/>
      <c r="AP382" s="1201"/>
      <c r="AQ382" s="1201"/>
      <c r="AR382" s="1201"/>
    </row>
    <row r="383" customFormat="false" ht="15" hidden="false" customHeight="false" outlineLevel="0" collapsed="false">
      <c r="A383" s="1201"/>
      <c r="B383" s="1201"/>
      <c r="C383" s="1201"/>
      <c r="D383" s="1201"/>
      <c r="E383" s="1201"/>
      <c r="F383" s="1201"/>
      <c r="G383" s="1201"/>
      <c r="H383" s="1201"/>
      <c r="I383" s="1201"/>
      <c r="J383" s="1201"/>
      <c r="K383" s="1201"/>
      <c r="L383" s="1201"/>
      <c r="M383" s="1201"/>
      <c r="N383" s="1201"/>
      <c r="O383" s="1201"/>
      <c r="P383" s="1201"/>
      <c r="Q383" s="1201"/>
      <c r="R383" s="1201"/>
      <c r="S383" s="1201"/>
      <c r="T383" s="1201"/>
      <c r="U383" s="1201"/>
      <c r="V383" s="1201"/>
      <c r="W383" s="1201"/>
      <c r="X383" s="1218"/>
      <c r="Y383" s="1218"/>
      <c r="Z383" s="1201"/>
      <c r="AA383" s="1201"/>
      <c r="AB383" s="1201"/>
      <c r="AC383" s="1201"/>
      <c r="AD383" s="1201"/>
      <c r="AE383" s="1201"/>
      <c r="AF383" s="1201"/>
      <c r="AG383" s="1201"/>
      <c r="AH383" s="1201"/>
      <c r="AI383" s="1201"/>
      <c r="AJ383" s="1201"/>
      <c r="AK383" s="1201"/>
      <c r="AL383" s="1201"/>
      <c r="AM383" s="1201"/>
      <c r="AN383" s="1201"/>
      <c r="AO383" s="1201"/>
      <c r="AP383" s="1201"/>
      <c r="AQ383" s="1201"/>
      <c r="AR383" s="1201"/>
    </row>
    <row r="384" customFormat="false" ht="15" hidden="false" customHeight="false" outlineLevel="0" collapsed="false">
      <c r="A384" s="1201"/>
      <c r="B384" s="1201"/>
      <c r="C384" s="1201"/>
      <c r="D384" s="1201"/>
      <c r="E384" s="1201"/>
      <c r="F384" s="1201"/>
      <c r="G384" s="1201"/>
      <c r="H384" s="1201"/>
      <c r="I384" s="1201"/>
      <c r="J384" s="1201"/>
      <c r="K384" s="1201"/>
      <c r="L384" s="1201"/>
      <c r="M384" s="1201"/>
      <c r="N384" s="1201"/>
      <c r="O384" s="1201"/>
      <c r="P384" s="1201"/>
      <c r="Q384" s="1201"/>
      <c r="R384" s="1201"/>
      <c r="S384" s="1201"/>
      <c r="T384" s="1201"/>
      <c r="U384" s="1201"/>
      <c r="V384" s="1201"/>
      <c r="W384" s="1201"/>
      <c r="X384" s="1218"/>
      <c r="Y384" s="1218"/>
      <c r="Z384" s="1201"/>
      <c r="AA384" s="1201"/>
      <c r="AB384" s="1201"/>
      <c r="AC384" s="1201"/>
      <c r="AD384" s="1201"/>
      <c r="AE384" s="1201"/>
      <c r="AF384" s="1201"/>
      <c r="AG384" s="1201"/>
      <c r="AH384" s="1201"/>
      <c r="AI384" s="1201"/>
      <c r="AJ384" s="1201"/>
      <c r="AK384" s="1201"/>
      <c r="AL384" s="1201"/>
      <c r="AM384" s="1201"/>
      <c r="AN384" s="1201"/>
      <c r="AO384" s="1201"/>
      <c r="AP384" s="1201"/>
      <c r="AQ384" s="1201"/>
      <c r="AR384" s="1201"/>
    </row>
    <row r="385" customFormat="false" ht="15" hidden="false" customHeight="false" outlineLevel="0" collapsed="false">
      <c r="A385" s="1201"/>
      <c r="B385" s="1201"/>
      <c r="C385" s="1201"/>
      <c r="D385" s="1201"/>
      <c r="E385" s="1201"/>
      <c r="F385" s="1201"/>
      <c r="G385" s="1201"/>
      <c r="H385" s="1201"/>
      <c r="I385" s="1201"/>
      <c r="J385" s="1201"/>
      <c r="K385" s="1201"/>
      <c r="L385" s="1201"/>
      <c r="M385" s="1201"/>
      <c r="N385" s="1201"/>
      <c r="O385" s="1201"/>
      <c r="P385" s="1201"/>
      <c r="Q385" s="1201"/>
      <c r="R385" s="1201"/>
      <c r="S385" s="1201"/>
      <c r="T385" s="1201"/>
      <c r="U385" s="1201"/>
      <c r="V385" s="1201"/>
      <c r="W385" s="1201"/>
      <c r="X385" s="1218"/>
      <c r="Y385" s="1218"/>
      <c r="Z385" s="1201"/>
      <c r="AA385" s="1201"/>
      <c r="AB385" s="1201"/>
      <c r="AC385" s="1201"/>
      <c r="AD385" s="1201"/>
      <c r="AE385" s="1201"/>
      <c r="AF385" s="1201"/>
      <c r="AG385" s="1201"/>
      <c r="AH385" s="1201"/>
      <c r="AI385" s="1201"/>
      <c r="AJ385" s="1201"/>
      <c r="AK385" s="1201"/>
      <c r="AL385" s="1201"/>
      <c r="AM385" s="1201"/>
      <c r="AN385" s="1201"/>
      <c r="AO385" s="1201"/>
      <c r="AP385" s="1201"/>
      <c r="AQ385" s="1201"/>
      <c r="AR385" s="1201"/>
    </row>
    <row r="386" customFormat="false" ht="15" hidden="false" customHeight="false" outlineLevel="0" collapsed="false">
      <c r="A386" s="1201"/>
      <c r="B386" s="1201"/>
      <c r="C386" s="1201"/>
      <c r="D386" s="1201"/>
      <c r="E386" s="1201"/>
      <c r="F386" s="1201"/>
      <c r="G386" s="1201"/>
      <c r="H386" s="1201"/>
      <c r="I386" s="1201"/>
      <c r="J386" s="1201"/>
      <c r="K386" s="1201"/>
      <c r="L386" s="1201"/>
      <c r="M386" s="1201"/>
      <c r="N386" s="1201"/>
      <c r="O386" s="1201"/>
      <c r="P386" s="1201"/>
      <c r="Q386" s="1201"/>
      <c r="R386" s="1201"/>
      <c r="S386" s="1201"/>
      <c r="T386" s="1201"/>
      <c r="U386" s="1201"/>
      <c r="V386" s="1201"/>
      <c r="W386" s="1201"/>
      <c r="X386" s="1218"/>
      <c r="Y386" s="1218"/>
      <c r="Z386" s="1201"/>
      <c r="AA386" s="1201"/>
      <c r="AB386" s="1201"/>
      <c r="AC386" s="1201"/>
      <c r="AD386" s="1201"/>
      <c r="AE386" s="1201"/>
      <c r="AF386" s="1201"/>
      <c r="AG386" s="1201"/>
      <c r="AH386" s="1201"/>
      <c r="AI386" s="1201"/>
      <c r="AJ386" s="1201"/>
      <c r="AK386" s="1201"/>
      <c r="AL386" s="1201"/>
      <c r="AM386" s="1201"/>
      <c r="AN386" s="1201"/>
      <c r="AO386" s="1201"/>
      <c r="AP386" s="1201"/>
      <c r="AQ386" s="1201"/>
      <c r="AR386" s="1201"/>
    </row>
    <row r="387" customFormat="false" ht="15" hidden="false" customHeight="false" outlineLevel="0" collapsed="false">
      <c r="A387" s="1201"/>
      <c r="B387" s="1201"/>
      <c r="C387" s="1201"/>
      <c r="D387" s="1201"/>
      <c r="E387" s="1201"/>
      <c r="F387" s="1201"/>
      <c r="G387" s="1201"/>
      <c r="H387" s="1201"/>
      <c r="I387" s="1201"/>
      <c r="J387" s="1201"/>
      <c r="K387" s="1201"/>
      <c r="L387" s="1201"/>
      <c r="M387" s="1201"/>
      <c r="N387" s="1201"/>
      <c r="O387" s="1201"/>
      <c r="P387" s="1201"/>
      <c r="Q387" s="1201"/>
      <c r="R387" s="1201"/>
      <c r="S387" s="1201"/>
      <c r="T387" s="1201"/>
      <c r="U387" s="1201"/>
      <c r="V387" s="1201"/>
      <c r="W387" s="1201"/>
      <c r="X387" s="1218"/>
      <c r="Y387" s="1218"/>
      <c r="Z387" s="1201"/>
      <c r="AA387" s="1201"/>
      <c r="AB387" s="1201"/>
      <c r="AC387" s="1201"/>
      <c r="AD387" s="1201"/>
      <c r="AE387" s="1201"/>
      <c r="AF387" s="1201"/>
      <c r="AG387" s="1201"/>
      <c r="AH387" s="1201"/>
      <c r="AI387" s="1201"/>
      <c r="AJ387" s="1201"/>
      <c r="AK387" s="1201"/>
      <c r="AL387" s="1201"/>
      <c r="AM387" s="1201"/>
      <c r="AN387" s="1201"/>
      <c r="AO387" s="1201"/>
      <c r="AP387" s="1201"/>
      <c r="AQ387" s="1201"/>
      <c r="AR387" s="1201"/>
    </row>
    <row r="388" customFormat="false" ht="15" hidden="false" customHeight="false" outlineLevel="0" collapsed="false">
      <c r="A388" s="1201"/>
      <c r="B388" s="1201"/>
      <c r="C388" s="1201"/>
      <c r="D388" s="1201"/>
      <c r="E388" s="1201"/>
      <c r="F388" s="1201"/>
      <c r="G388" s="1201"/>
      <c r="H388" s="1201"/>
      <c r="I388" s="1201"/>
      <c r="J388" s="1201"/>
      <c r="K388" s="1201"/>
      <c r="L388" s="1201"/>
      <c r="M388" s="1201"/>
      <c r="N388" s="1201"/>
      <c r="O388" s="1201"/>
      <c r="P388" s="1201"/>
      <c r="Q388" s="1201"/>
      <c r="R388" s="1201"/>
      <c r="S388" s="1201"/>
      <c r="T388" s="1201"/>
      <c r="U388" s="1201"/>
      <c r="V388" s="1201"/>
      <c r="W388" s="1201"/>
      <c r="X388" s="1218"/>
      <c r="Y388" s="1218"/>
      <c r="Z388" s="1201"/>
      <c r="AA388" s="1201"/>
      <c r="AB388" s="1201"/>
      <c r="AC388" s="1201"/>
      <c r="AD388" s="1201"/>
      <c r="AE388" s="1201"/>
      <c r="AF388" s="1201"/>
      <c r="AG388" s="1201"/>
      <c r="AH388" s="1201"/>
      <c r="AI388" s="1201"/>
      <c r="AJ388" s="1201"/>
      <c r="AK388" s="1201"/>
      <c r="AL388" s="1201"/>
      <c r="AM388" s="1201"/>
      <c r="AN388" s="1201"/>
      <c r="AO388" s="1201"/>
      <c r="AP388" s="1201"/>
      <c r="AQ388" s="1201"/>
      <c r="AR388" s="1201"/>
    </row>
    <row r="389" customFormat="false" ht="15" hidden="false" customHeight="false" outlineLevel="0" collapsed="false">
      <c r="A389" s="1201"/>
      <c r="B389" s="1201"/>
      <c r="C389" s="1201"/>
      <c r="D389" s="1201"/>
      <c r="E389" s="1201"/>
      <c r="F389" s="1201"/>
      <c r="G389" s="1201"/>
      <c r="H389" s="1201"/>
      <c r="I389" s="1201"/>
      <c r="J389" s="1201"/>
      <c r="K389" s="1201"/>
      <c r="L389" s="1201"/>
      <c r="M389" s="1201"/>
      <c r="N389" s="1201"/>
      <c r="O389" s="1201"/>
      <c r="P389" s="1201"/>
      <c r="Q389" s="1201"/>
      <c r="R389" s="1201"/>
      <c r="S389" s="1201"/>
      <c r="T389" s="1201"/>
      <c r="U389" s="1201"/>
      <c r="V389" s="1201"/>
      <c r="W389" s="1201"/>
      <c r="X389" s="1218"/>
      <c r="Y389" s="1218"/>
      <c r="Z389" s="1201"/>
      <c r="AA389" s="1201"/>
      <c r="AB389" s="1201"/>
      <c r="AC389" s="1201"/>
      <c r="AD389" s="1201"/>
      <c r="AE389" s="1201"/>
      <c r="AF389" s="1201"/>
      <c r="AG389" s="1201"/>
      <c r="AH389" s="1201"/>
      <c r="AI389" s="1201"/>
      <c r="AJ389" s="1201"/>
      <c r="AK389" s="1201"/>
      <c r="AL389" s="1201"/>
      <c r="AM389" s="1201"/>
      <c r="AN389" s="1201"/>
      <c r="AO389" s="1201"/>
      <c r="AP389" s="1201"/>
      <c r="AQ389" s="1201"/>
      <c r="AR389" s="1201"/>
    </row>
    <row r="390" customFormat="false" ht="15" hidden="false" customHeight="false" outlineLevel="0" collapsed="false">
      <c r="A390" s="1201"/>
      <c r="B390" s="1201"/>
      <c r="C390" s="1201"/>
      <c r="D390" s="1201"/>
      <c r="E390" s="1201"/>
      <c r="F390" s="1201"/>
      <c r="G390" s="1201"/>
      <c r="H390" s="1201"/>
      <c r="I390" s="1201"/>
      <c r="J390" s="1201"/>
      <c r="K390" s="1201"/>
      <c r="L390" s="1201"/>
      <c r="M390" s="1201"/>
      <c r="N390" s="1201"/>
      <c r="O390" s="1201"/>
      <c r="P390" s="1201"/>
      <c r="Q390" s="1201"/>
      <c r="R390" s="1201"/>
      <c r="S390" s="1201"/>
      <c r="T390" s="1201"/>
      <c r="U390" s="1201"/>
      <c r="V390" s="1201"/>
      <c r="W390" s="1201"/>
      <c r="X390" s="1218"/>
      <c r="Y390" s="1218"/>
      <c r="Z390" s="1201"/>
      <c r="AA390" s="1201"/>
      <c r="AB390" s="1201"/>
      <c r="AC390" s="1201"/>
      <c r="AD390" s="1201"/>
      <c r="AE390" s="1201"/>
      <c r="AF390" s="1201"/>
      <c r="AG390" s="1201"/>
      <c r="AH390" s="1201"/>
      <c r="AI390" s="1201"/>
      <c r="AJ390" s="1201"/>
      <c r="AK390" s="1201"/>
      <c r="AL390" s="1201"/>
      <c r="AM390" s="1201"/>
      <c r="AN390" s="1201"/>
      <c r="AO390" s="1201"/>
      <c r="AP390" s="1201"/>
      <c r="AQ390" s="1201"/>
      <c r="AR390" s="1201"/>
    </row>
    <row r="391" customFormat="false" ht="15" hidden="false" customHeight="false" outlineLevel="0" collapsed="false">
      <c r="A391" s="1201"/>
      <c r="B391" s="1201"/>
      <c r="C391" s="1201"/>
      <c r="D391" s="1201"/>
      <c r="E391" s="1201"/>
      <c r="F391" s="1201"/>
      <c r="G391" s="1201"/>
      <c r="H391" s="1201"/>
      <c r="I391" s="1201"/>
      <c r="J391" s="1201"/>
      <c r="K391" s="1201"/>
      <c r="L391" s="1201"/>
      <c r="M391" s="1201"/>
      <c r="N391" s="1201"/>
      <c r="O391" s="1201"/>
      <c r="P391" s="1201"/>
      <c r="Q391" s="1201"/>
      <c r="R391" s="1201"/>
      <c r="S391" s="1201"/>
      <c r="T391" s="1201"/>
      <c r="U391" s="1201"/>
      <c r="V391" s="1201"/>
      <c r="W391" s="1201"/>
      <c r="X391" s="1218"/>
      <c r="Y391" s="1218"/>
      <c r="Z391" s="1201"/>
      <c r="AA391" s="1201"/>
      <c r="AB391" s="1201"/>
      <c r="AC391" s="1201"/>
      <c r="AD391" s="1201"/>
      <c r="AE391" s="1201"/>
      <c r="AF391" s="1201"/>
      <c r="AG391" s="1201"/>
      <c r="AH391" s="1201"/>
      <c r="AI391" s="1201"/>
      <c r="AJ391" s="1201"/>
      <c r="AK391" s="1201"/>
      <c r="AL391" s="1201"/>
      <c r="AM391" s="1201"/>
      <c r="AN391" s="1201"/>
      <c r="AO391" s="1201"/>
      <c r="AP391" s="1201"/>
      <c r="AQ391" s="1201"/>
      <c r="AR391" s="1201"/>
    </row>
    <row r="392" customFormat="false" ht="15" hidden="false" customHeight="false" outlineLevel="0" collapsed="false">
      <c r="A392" s="1201"/>
      <c r="B392" s="1201"/>
      <c r="C392" s="1201"/>
      <c r="D392" s="1201"/>
      <c r="E392" s="1201"/>
      <c r="F392" s="1201"/>
      <c r="G392" s="1201"/>
      <c r="H392" s="1201"/>
      <c r="I392" s="1201"/>
      <c r="J392" s="1201"/>
      <c r="K392" s="1201"/>
      <c r="L392" s="1201"/>
      <c r="M392" s="1201"/>
      <c r="N392" s="1201"/>
      <c r="O392" s="1201"/>
      <c r="P392" s="1201"/>
      <c r="Q392" s="1201"/>
      <c r="R392" s="1201"/>
      <c r="S392" s="1201"/>
      <c r="T392" s="1201"/>
      <c r="U392" s="1201"/>
      <c r="V392" s="1201"/>
      <c r="W392" s="1201"/>
      <c r="X392" s="1218"/>
      <c r="Y392" s="1218"/>
      <c r="Z392" s="1201"/>
      <c r="AA392" s="1201"/>
      <c r="AB392" s="1201"/>
      <c r="AC392" s="1201"/>
      <c r="AD392" s="1201"/>
      <c r="AE392" s="1201"/>
      <c r="AF392" s="1201"/>
      <c r="AG392" s="1201"/>
      <c r="AH392" s="1201"/>
      <c r="AI392" s="1201"/>
      <c r="AJ392" s="1201"/>
      <c r="AK392" s="1201"/>
      <c r="AL392" s="1201"/>
      <c r="AM392" s="1201"/>
      <c r="AN392" s="1201"/>
      <c r="AO392" s="1201"/>
      <c r="AP392" s="1201"/>
      <c r="AQ392" s="1201"/>
      <c r="AR392" s="1201"/>
    </row>
    <row r="393" customFormat="false" ht="15" hidden="false" customHeight="false" outlineLevel="0" collapsed="false">
      <c r="A393" s="1201"/>
      <c r="B393" s="1201"/>
      <c r="C393" s="1201"/>
      <c r="D393" s="1201"/>
      <c r="E393" s="1201"/>
      <c r="F393" s="1201"/>
      <c r="G393" s="1201"/>
      <c r="H393" s="1201"/>
      <c r="I393" s="1201"/>
      <c r="J393" s="1201"/>
      <c r="K393" s="1201"/>
      <c r="L393" s="1201"/>
      <c r="M393" s="1201"/>
      <c r="N393" s="1201"/>
      <c r="O393" s="1201"/>
      <c r="P393" s="1201"/>
      <c r="Q393" s="1201"/>
      <c r="R393" s="1201"/>
      <c r="S393" s="1201"/>
      <c r="T393" s="1201"/>
      <c r="U393" s="1201"/>
      <c r="V393" s="1201"/>
      <c r="W393" s="1201"/>
      <c r="X393" s="1218"/>
      <c r="Y393" s="1218"/>
      <c r="Z393" s="1201"/>
      <c r="AA393" s="1201"/>
      <c r="AB393" s="1201"/>
      <c r="AC393" s="1201"/>
      <c r="AD393" s="1201"/>
      <c r="AE393" s="1201"/>
      <c r="AF393" s="1201"/>
      <c r="AG393" s="1201"/>
      <c r="AH393" s="1201"/>
      <c r="AI393" s="1201"/>
      <c r="AJ393" s="1201"/>
      <c r="AK393" s="1201"/>
      <c r="AL393" s="1201"/>
      <c r="AM393" s="1201"/>
      <c r="AN393" s="1201"/>
      <c r="AO393" s="1201"/>
      <c r="AP393" s="1201"/>
      <c r="AQ393" s="1201"/>
      <c r="AR393" s="1201"/>
    </row>
    <row r="394" customFormat="false" ht="15" hidden="false" customHeight="false" outlineLevel="0" collapsed="false">
      <c r="A394" s="1201"/>
      <c r="B394" s="1201"/>
      <c r="C394" s="1201"/>
      <c r="D394" s="1201"/>
      <c r="E394" s="1201"/>
      <c r="F394" s="1201"/>
      <c r="G394" s="1201"/>
      <c r="H394" s="1201"/>
      <c r="I394" s="1201"/>
      <c r="J394" s="1201"/>
      <c r="K394" s="1201"/>
      <c r="L394" s="1201"/>
      <c r="M394" s="1201"/>
      <c r="N394" s="1201"/>
      <c r="O394" s="1201"/>
      <c r="P394" s="1201"/>
      <c r="Q394" s="1201"/>
      <c r="R394" s="1201"/>
      <c r="S394" s="1201"/>
      <c r="T394" s="1201"/>
      <c r="U394" s="1201"/>
      <c r="V394" s="1201"/>
      <c r="W394" s="1201"/>
      <c r="X394" s="1218"/>
      <c r="Y394" s="1218"/>
      <c r="Z394" s="1201"/>
      <c r="AA394" s="1201"/>
      <c r="AB394" s="1201"/>
      <c r="AC394" s="1201"/>
      <c r="AD394" s="1201"/>
      <c r="AE394" s="1201"/>
      <c r="AF394" s="1201"/>
      <c r="AG394" s="1201"/>
      <c r="AH394" s="1201"/>
      <c r="AI394" s="1201"/>
      <c r="AJ394" s="1201"/>
      <c r="AK394" s="1201"/>
      <c r="AL394" s="1201"/>
      <c r="AM394" s="1201"/>
      <c r="AN394" s="1201"/>
      <c r="AO394" s="1201"/>
      <c r="AP394" s="1201"/>
      <c r="AQ394" s="1201"/>
      <c r="AR394" s="1201"/>
    </row>
    <row r="395" customFormat="false" ht="15" hidden="false" customHeight="false" outlineLevel="0" collapsed="false">
      <c r="A395" s="1201"/>
      <c r="B395" s="1201"/>
      <c r="C395" s="1201"/>
      <c r="D395" s="1201"/>
      <c r="E395" s="1201"/>
      <c r="F395" s="1201"/>
      <c r="G395" s="1201"/>
      <c r="H395" s="1201"/>
      <c r="I395" s="1201"/>
      <c r="J395" s="1201"/>
      <c r="K395" s="1201"/>
      <c r="L395" s="1201"/>
      <c r="M395" s="1201"/>
      <c r="N395" s="1201"/>
      <c r="O395" s="1201"/>
      <c r="P395" s="1201"/>
      <c r="Q395" s="1201"/>
      <c r="R395" s="1201"/>
      <c r="S395" s="1201"/>
      <c r="T395" s="1201"/>
      <c r="U395" s="1201"/>
      <c r="V395" s="1201"/>
      <c r="W395" s="1201"/>
      <c r="X395" s="1218"/>
      <c r="Y395" s="1218"/>
      <c r="Z395" s="1201"/>
      <c r="AA395" s="1201"/>
      <c r="AB395" s="1201"/>
      <c r="AC395" s="1201"/>
      <c r="AD395" s="1201"/>
      <c r="AE395" s="1201"/>
      <c r="AF395" s="1201"/>
      <c r="AG395" s="1201"/>
      <c r="AH395" s="1201"/>
      <c r="AI395" s="1201"/>
      <c r="AJ395" s="1201"/>
      <c r="AK395" s="1201"/>
      <c r="AL395" s="1201"/>
      <c r="AM395" s="1201"/>
      <c r="AN395" s="1201"/>
      <c r="AO395" s="1201"/>
      <c r="AP395" s="1201"/>
      <c r="AQ395" s="1201"/>
      <c r="AR395" s="1201"/>
    </row>
    <row r="396" customFormat="false" ht="15" hidden="false" customHeight="false" outlineLevel="0" collapsed="false">
      <c r="A396" s="1201"/>
      <c r="B396" s="1201"/>
      <c r="C396" s="1201"/>
      <c r="D396" s="1201"/>
      <c r="E396" s="1201"/>
      <c r="F396" s="1201"/>
      <c r="G396" s="1201"/>
      <c r="H396" s="1201"/>
      <c r="I396" s="1201"/>
      <c r="J396" s="1201"/>
      <c r="K396" s="1201"/>
      <c r="L396" s="1201"/>
      <c r="M396" s="1201"/>
      <c r="N396" s="1201"/>
      <c r="O396" s="1201"/>
      <c r="P396" s="1201"/>
      <c r="Q396" s="1201"/>
      <c r="R396" s="1201"/>
      <c r="S396" s="1201"/>
      <c r="T396" s="1201"/>
      <c r="U396" s="1201"/>
      <c r="V396" s="1201"/>
      <c r="W396" s="1201"/>
      <c r="X396" s="1218"/>
      <c r="Y396" s="1218"/>
      <c r="Z396" s="1201"/>
      <c r="AA396" s="1201"/>
      <c r="AB396" s="1201"/>
      <c r="AC396" s="1201"/>
      <c r="AD396" s="1201"/>
      <c r="AE396" s="1201"/>
      <c r="AF396" s="1201"/>
      <c r="AG396" s="1201"/>
      <c r="AH396" s="1201"/>
      <c r="AI396" s="1201"/>
      <c r="AJ396" s="1201"/>
      <c r="AK396" s="1201"/>
      <c r="AL396" s="1201"/>
      <c r="AM396" s="1201"/>
      <c r="AN396" s="1201"/>
      <c r="AO396" s="1201"/>
      <c r="AP396" s="1201"/>
      <c r="AQ396" s="1201"/>
      <c r="AR396" s="1201"/>
    </row>
    <row r="397" customFormat="false" ht="15" hidden="false" customHeight="false" outlineLevel="0" collapsed="false">
      <c r="A397" s="1201"/>
      <c r="B397" s="1201"/>
      <c r="C397" s="1201"/>
      <c r="D397" s="1201"/>
      <c r="E397" s="1201"/>
      <c r="F397" s="1201"/>
      <c r="G397" s="1201"/>
      <c r="H397" s="1201"/>
      <c r="I397" s="1201"/>
      <c r="J397" s="1201"/>
      <c r="K397" s="1201"/>
      <c r="L397" s="1201"/>
      <c r="M397" s="1201"/>
      <c r="N397" s="1201"/>
      <c r="O397" s="1201"/>
      <c r="P397" s="1201"/>
      <c r="Q397" s="1201"/>
      <c r="R397" s="1201"/>
      <c r="S397" s="1201"/>
      <c r="T397" s="1201"/>
      <c r="U397" s="1201"/>
      <c r="V397" s="1201"/>
      <c r="W397" s="1201"/>
      <c r="X397" s="1218"/>
      <c r="Y397" s="1218"/>
      <c r="Z397" s="1201"/>
      <c r="AA397" s="1201"/>
      <c r="AB397" s="1201"/>
      <c r="AC397" s="1201"/>
      <c r="AD397" s="1201"/>
      <c r="AE397" s="1201"/>
      <c r="AF397" s="1201"/>
      <c r="AG397" s="1201"/>
      <c r="AH397" s="1201"/>
      <c r="AI397" s="1201"/>
      <c r="AJ397" s="1201"/>
      <c r="AK397" s="1201"/>
      <c r="AL397" s="1201"/>
      <c r="AM397" s="1201"/>
      <c r="AN397" s="1201"/>
      <c r="AO397" s="1201"/>
      <c r="AP397" s="1201"/>
      <c r="AQ397" s="1201"/>
      <c r="AR397" s="1201"/>
    </row>
    <row r="398" customFormat="false" ht="15" hidden="false" customHeight="false" outlineLevel="0" collapsed="false">
      <c r="A398" s="1201"/>
      <c r="B398" s="1201"/>
      <c r="C398" s="1201"/>
      <c r="D398" s="1201"/>
      <c r="E398" s="1201"/>
      <c r="F398" s="1201"/>
      <c r="G398" s="1201"/>
      <c r="H398" s="1201"/>
      <c r="I398" s="1201"/>
      <c r="J398" s="1201"/>
      <c r="K398" s="1201"/>
      <c r="L398" s="1201"/>
      <c r="M398" s="1201"/>
      <c r="N398" s="1201"/>
      <c r="O398" s="1201"/>
      <c r="P398" s="1201"/>
      <c r="Q398" s="1201"/>
      <c r="R398" s="1201"/>
      <c r="S398" s="1201"/>
      <c r="T398" s="1201"/>
      <c r="U398" s="1201"/>
      <c r="V398" s="1201"/>
      <c r="W398" s="1201"/>
      <c r="X398" s="1218"/>
      <c r="Y398" s="1218"/>
      <c r="Z398" s="1201"/>
      <c r="AA398" s="1201"/>
      <c r="AB398" s="1201"/>
      <c r="AC398" s="1201"/>
      <c r="AD398" s="1201"/>
      <c r="AE398" s="1201"/>
      <c r="AF398" s="1201"/>
      <c r="AG398" s="1201"/>
      <c r="AH398" s="1201"/>
      <c r="AI398" s="1201"/>
      <c r="AJ398" s="1201"/>
      <c r="AK398" s="1201"/>
      <c r="AL398" s="1201"/>
      <c r="AM398" s="1201"/>
      <c r="AN398" s="1201"/>
      <c r="AO398" s="1201"/>
      <c r="AP398" s="1201"/>
      <c r="AQ398" s="1201"/>
      <c r="AR398" s="1201"/>
    </row>
    <row r="399" customFormat="false" ht="15" hidden="false" customHeight="false" outlineLevel="0" collapsed="false">
      <c r="A399" s="1201"/>
      <c r="B399" s="1201"/>
      <c r="C399" s="1201"/>
      <c r="D399" s="1201"/>
      <c r="E399" s="1201"/>
      <c r="F399" s="1201"/>
      <c r="G399" s="1201"/>
      <c r="H399" s="1201"/>
      <c r="I399" s="1201"/>
      <c r="J399" s="1201"/>
      <c r="K399" s="1201"/>
      <c r="L399" s="1201"/>
      <c r="M399" s="1201"/>
      <c r="N399" s="1201"/>
      <c r="O399" s="1201"/>
      <c r="P399" s="1201"/>
      <c r="Q399" s="1201"/>
      <c r="R399" s="1201"/>
      <c r="S399" s="1201"/>
      <c r="T399" s="1201"/>
      <c r="U399" s="1201"/>
      <c r="V399" s="1201"/>
      <c r="W399" s="1201"/>
      <c r="X399" s="1218"/>
      <c r="Y399" s="1218"/>
      <c r="Z399" s="1201"/>
      <c r="AA399" s="1201"/>
      <c r="AB399" s="1201"/>
      <c r="AC399" s="1201"/>
      <c r="AD399" s="1201"/>
      <c r="AE399" s="1201"/>
      <c r="AF399" s="1201"/>
      <c r="AG399" s="1201"/>
      <c r="AH399" s="1201"/>
      <c r="AI399" s="1201"/>
      <c r="AJ399" s="1201"/>
      <c r="AK399" s="1201"/>
      <c r="AL399" s="1201"/>
      <c r="AM399" s="1201"/>
      <c r="AN399" s="1201"/>
      <c r="AO399" s="1201"/>
      <c r="AP399" s="1201"/>
      <c r="AQ399" s="1201"/>
      <c r="AR399" s="1201"/>
    </row>
    <row r="400" customFormat="false" ht="15" hidden="false" customHeight="false" outlineLevel="0" collapsed="false">
      <c r="A400" s="1201"/>
      <c r="B400" s="1201"/>
      <c r="C400" s="1201"/>
      <c r="D400" s="1201"/>
      <c r="E400" s="1201"/>
      <c r="F400" s="1201"/>
      <c r="G400" s="1201"/>
      <c r="H400" s="1201"/>
      <c r="I400" s="1201"/>
      <c r="J400" s="1201"/>
      <c r="K400" s="1201"/>
      <c r="L400" s="1201"/>
      <c r="M400" s="1201"/>
      <c r="N400" s="1201"/>
      <c r="O400" s="1201"/>
      <c r="P400" s="1201"/>
      <c r="Q400" s="1201"/>
      <c r="R400" s="1201"/>
      <c r="S400" s="1201"/>
      <c r="T400" s="1201"/>
      <c r="U400" s="1201"/>
      <c r="V400" s="1201"/>
      <c r="W400" s="1201"/>
      <c r="X400" s="1218"/>
      <c r="Y400" s="1218"/>
      <c r="Z400" s="1201"/>
      <c r="AA400" s="1201"/>
      <c r="AB400" s="1201"/>
      <c r="AC400" s="1201"/>
      <c r="AD400" s="1201"/>
      <c r="AE400" s="1201"/>
      <c r="AF400" s="1201"/>
      <c r="AG400" s="1201"/>
      <c r="AH400" s="1201"/>
      <c r="AI400" s="1201"/>
      <c r="AJ400" s="1201"/>
      <c r="AK400" s="1201"/>
      <c r="AL400" s="1201"/>
      <c r="AM400" s="1201"/>
      <c r="AN400" s="1201"/>
      <c r="AO400" s="1201"/>
      <c r="AP400" s="1201"/>
      <c r="AQ400" s="1201"/>
      <c r="AR400" s="1201"/>
    </row>
    <row r="401" customFormat="false" ht="15" hidden="false" customHeight="false" outlineLevel="0" collapsed="false">
      <c r="A401" s="1201"/>
      <c r="B401" s="1201"/>
      <c r="C401" s="1201"/>
      <c r="D401" s="1201"/>
      <c r="E401" s="1201"/>
      <c r="F401" s="1201"/>
      <c r="G401" s="1201"/>
      <c r="H401" s="1201"/>
      <c r="I401" s="1201"/>
      <c r="J401" s="1201"/>
      <c r="K401" s="1201"/>
      <c r="L401" s="1201"/>
      <c r="M401" s="1201"/>
      <c r="N401" s="1201"/>
      <c r="O401" s="1201"/>
      <c r="P401" s="1201"/>
      <c r="Q401" s="1201"/>
      <c r="R401" s="1201"/>
      <c r="S401" s="1201"/>
      <c r="T401" s="1201"/>
      <c r="U401" s="1201"/>
      <c r="V401" s="1201"/>
      <c r="W401" s="1201"/>
      <c r="X401" s="1218"/>
      <c r="Y401" s="1218"/>
      <c r="Z401" s="1201"/>
      <c r="AA401" s="1201"/>
      <c r="AB401" s="1201"/>
      <c r="AC401" s="1201"/>
      <c r="AD401" s="1201"/>
      <c r="AE401" s="1201"/>
      <c r="AF401" s="1201"/>
      <c r="AG401" s="1201"/>
      <c r="AH401" s="1201"/>
      <c r="AI401" s="1201"/>
      <c r="AJ401" s="1201"/>
      <c r="AK401" s="1201"/>
      <c r="AL401" s="1201"/>
      <c r="AM401" s="1201"/>
      <c r="AN401" s="1201"/>
      <c r="AO401" s="1201"/>
      <c r="AP401" s="1201"/>
      <c r="AQ401" s="1201"/>
      <c r="AR401" s="1201"/>
    </row>
    <row r="402" customFormat="false" ht="15" hidden="false" customHeight="false" outlineLevel="0" collapsed="false">
      <c r="A402" s="1201"/>
      <c r="B402" s="1201"/>
      <c r="C402" s="1201"/>
      <c r="D402" s="1201"/>
      <c r="E402" s="1201"/>
      <c r="F402" s="1201"/>
      <c r="G402" s="1201"/>
      <c r="H402" s="1201"/>
      <c r="I402" s="1201"/>
      <c r="J402" s="1201"/>
      <c r="K402" s="1201"/>
      <c r="L402" s="1201"/>
      <c r="M402" s="1201"/>
      <c r="N402" s="1201"/>
      <c r="O402" s="1201"/>
      <c r="P402" s="1201"/>
      <c r="Q402" s="1201"/>
      <c r="R402" s="1201"/>
      <c r="S402" s="1201"/>
      <c r="T402" s="1201"/>
      <c r="U402" s="1201"/>
      <c r="V402" s="1201"/>
      <c r="W402" s="1201"/>
      <c r="X402" s="1218"/>
      <c r="Y402" s="1218"/>
      <c r="Z402" s="1201"/>
      <c r="AA402" s="1201"/>
      <c r="AB402" s="1201"/>
      <c r="AC402" s="1201"/>
      <c r="AD402" s="1201"/>
      <c r="AE402" s="1201"/>
      <c r="AF402" s="1201"/>
      <c r="AG402" s="1201"/>
      <c r="AH402" s="1201"/>
      <c r="AI402" s="1201"/>
      <c r="AJ402" s="1201"/>
      <c r="AK402" s="1201"/>
      <c r="AL402" s="1201"/>
      <c r="AM402" s="1201"/>
      <c r="AN402" s="1201"/>
      <c r="AO402" s="1201"/>
      <c r="AP402" s="1201"/>
      <c r="AQ402" s="1201"/>
      <c r="AR402" s="1201"/>
    </row>
    <row r="403" customFormat="false" ht="15" hidden="false" customHeight="false" outlineLevel="0" collapsed="false">
      <c r="A403" s="1201"/>
      <c r="B403" s="1201"/>
      <c r="C403" s="1201"/>
      <c r="D403" s="1201"/>
      <c r="E403" s="1201"/>
      <c r="F403" s="1201"/>
      <c r="G403" s="1201"/>
      <c r="H403" s="1201"/>
      <c r="I403" s="1201"/>
      <c r="J403" s="1201"/>
      <c r="K403" s="1201"/>
      <c r="L403" s="1201"/>
      <c r="M403" s="1201"/>
      <c r="N403" s="1201"/>
      <c r="O403" s="1201"/>
      <c r="P403" s="1201"/>
      <c r="Q403" s="1201"/>
      <c r="R403" s="1201"/>
      <c r="S403" s="1201"/>
      <c r="T403" s="1201"/>
      <c r="U403" s="1201"/>
      <c r="V403" s="1201"/>
      <c r="W403" s="1201"/>
      <c r="X403" s="1218"/>
      <c r="Y403" s="1218"/>
      <c r="Z403" s="1201"/>
      <c r="AA403" s="1201"/>
      <c r="AB403" s="1201"/>
      <c r="AC403" s="1201"/>
      <c r="AD403" s="1201"/>
      <c r="AE403" s="1201"/>
      <c r="AF403" s="1201"/>
      <c r="AG403" s="1201"/>
      <c r="AH403" s="1201"/>
      <c r="AI403" s="1201"/>
      <c r="AJ403" s="1201"/>
      <c r="AK403" s="1201"/>
      <c r="AL403" s="1201"/>
      <c r="AM403" s="1201"/>
      <c r="AN403" s="1201"/>
      <c r="AO403" s="1201"/>
      <c r="AP403" s="1201"/>
      <c r="AQ403" s="1201"/>
      <c r="AR403" s="1201"/>
    </row>
    <row r="404" customFormat="false" ht="15" hidden="false" customHeight="false" outlineLevel="0" collapsed="false">
      <c r="A404" s="1201"/>
      <c r="B404" s="1201"/>
      <c r="C404" s="1201"/>
      <c r="D404" s="1201"/>
      <c r="E404" s="1201"/>
      <c r="F404" s="1201"/>
      <c r="G404" s="1201"/>
      <c r="H404" s="1201"/>
      <c r="I404" s="1201"/>
      <c r="J404" s="1201"/>
      <c r="K404" s="1201"/>
      <c r="L404" s="1201"/>
      <c r="M404" s="1201"/>
      <c r="N404" s="1201"/>
      <c r="O404" s="1201"/>
      <c r="P404" s="1201"/>
      <c r="Q404" s="1201"/>
      <c r="R404" s="1201"/>
      <c r="S404" s="1201"/>
      <c r="T404" s="1201"/>
      <c r="U404" s="1201"/>
      <c r="V404" s="1201"/>
      <c r="W404" s="1201"/>
      <c r="X404" s="1218"/>
      <c r="Y404" s="1218"/>
      <c r="Z404" s="1201"/>
      <c r="AA404" s="1201"/>
      <c r="AB404" s="1201"/>
      <c r="AC404" s="1201"/>
      <c r="AD404" s="1201"/>
      <c r="AE404" s="1201"/>
      <c r="AF404" s="1201"/>
      <c r="AG404" s="1201"/>
      <c r="AH404" s="1201"/>
      <c r="AI404" s="1201"/>
      <c r="AJ404" s="1201"/>
      <c r="AK404" s="1201"/>
      <c r="AL404" s="1201"/>
      <c r="AM404" s="1201"/>
      <c r="AN404" s="1201"/>
      <c r="AO404" s="1201"/>
      <c r="AP404" s="1201"/>
      <c r="AQ404" s="1201"/>
      <c r="AR404" s="1201"/>
    </row>
    <row r="405" customFormat="false" ht="15" hidden="false" customHeight="false" outlineLevel="0" collapsed="false">
      <c r="A405" s="1201"/>
      <c r="B405" s="1201"/>
      <c r="C405" s="1201"/>
      <c r="D405" s="1201"/>
      <c r="E405" s="1201"/>
      <c r="F405" s="1201"/>
      <c r="G405" s="1201"/>
      <c r="H405" s="1201"/>
      <c r="I405" s="1201"/>
      <c r="J405" s="1201"/>
      <c r="K405" s="1201"/>
      <c r="L405" s="1201"/>
      <c r="M405" s="1201"/>
      <c r="N405" s="1201"/>
      <c r="O405" s="1201"/>
      <c r="P405" s="1201"/>
      <c r="Q405" s="1201"/>
      <c r="R405" s="1201"/>
      <c r="S405" s="1201"/>
      <c r="T405" s="1201"/>
      <c r="U405" s="1201"/>
      <c r="V405" s="1201"/>
      <c r="W405" s="1201"/>
      <c r="X405" s="1218"/>
      <c r="Y405" s="1218"/>
      <c r="Z405" s="1201"/>
      <c r="AA405" s="1201"/>
      <c r="AB405" s="1201"/>
      <c r="AC405" s="1201"/>
      <c r="AD405" s="1201"/>
      <c r="AE405" s="1201"/>
      <c r="AF405" s="1201"/>
      <c r="AG405" s="1201"/>
      <c r="AH405" s="1201"/>
      <c r="AI405" s="1201"/>
      <c r="AJ405" s="1201"/>
      <c r="AK405" s="1201"/>
      <c r="AL405" s="1201"/>
      <c r="AM405" s="1201"/>
      <c r="AN405" s="1201"/>
      <c r="AO405" s="1201"/>
      <c r="AP405" s="1201"/>
      <c r="AQ405" s="1201"/>
      <c r="AR405" s="1201"/>
    </row>
    <row r="406" customFormat="false" ht="15" hidden="false" customHeight="false" outlineLevel="0" collapsed="false">
      <c r="A406" s="1201"/>
      <c r="B406" s="1201"/>
      <c r="C406" s="1201"/>
      <c r="D406" s="1201"/>
      <c r="E406" s="1201"/>
      <c r="F406" s="1201"/>
      <c r="G406" s="1201"/>
      <c r="H406" s="1201"/>
      <c r="I406" s="1201"/>
      <c r="J406" s="1201"/>
      <c r="K406" s="1201"/>
      <c r="L406" s="1201"/>
      <c r="M406" s="1201"/>
      <c r="N406" s="1201"/>
      <c r="O406" s="1201"/>
      <c r="P406" s="1201"/>
      <c r="Q406" s="1201"/>
      <c r="R406" s="1201"/>
      <c r="S406" s="1201"/>
      <c r="T406" s="1201"/>
      <c r="U406" s="1201"/>
      <c r="V406" s="1201"/>
      <c r="W406" s="1201"/>
      <c r="X406" s="1218"/>
      <c r="Y406" s="1218"/>
      <c r="Z406" s="1201"/>
      <c r="AA406" s="1201"/>
      <c r="AB406" s="1201"/>
      <c r="AC406" s="1201"/>
      <c r="AD406" s="1201"/>
      <c r="AE406" s="1201"/>
      <c r="AF406" s="1201"/>
      <c r="AG406" s="1201"/>
      <c r="AH406" s="1201"/>
      <c r="AI406" s="1201"/>
      <c r="AJ406" s="1201"/>
      <c r="AK406" s="1201"/>
      <c r="AL406" s="1201"/>
      <c r="AM406" s="1201"/>
      <c r="AN406" s="1201"/>
      <c r="AO406" s="1201"/>
      <c r="AP406" s="1201"/>
      <c r="AQ406" s="1201"/>
      <c r="AR406" s="1201"/>
    </row>
    <row r="407" customFormat="false" ht="15" hidden="false" customHeight="false" outlineLevel="0" collapsed="false">
      <c r="A407" s="1201"/>
      <c r="B407" s="1201"/>
      <c r="C407" s="1201"/>
      <c r="D407" s="1201"/>
      <c r="E407" s="1201"/>
      <c r="F407" s="1201"/>
      <c r="G407" s="1201"/>
      <c r="H407" s="1201"/>
      <c r="I407" s="1201"/>
      <c r="J407" s="1201"/>
      <c r="K407" s="1201"/>
      <c r="L407" s="1201"/>
      <c r="M407" s="1201"/>
      <c r="N407" s="1201"/>
      <c r="O407" s="1201"/>
      <c r="P407" s="1201"/>
      <c r="Q407" s="1201"/>
      <c r="R407" s="1201"/>
      <c r="S407" s="1201"/>
      <c r="T407" s="1201"/>
      <c r="U407" s="1201"/>
      <c r="V407" s="1201"/>
      <c r="W407" s="1201"/>
      <c r="X407" s="1218"/>
      <c r="Y407" s="1218"/>
      <c r="Z407" s="1201"/>
      <c r="AA407" s="1201"/>
      <c r="AB407" s="1201"/>
      <c r="AC407" s="1201"/>
      <c r="AD407" s="1201"/>
      <c r="AE407" s="1201"/>
      <c r="AF407" s="1201"/>
      <c r="AG407" s="1201"/>
      <c r="AH407" s="1201"/>
      <c r="AI407" s="1201"/>
      <c r="AJ407" s="1201"/>
      <c r="AK407" s="1201"/>
      <c r="AL407" s="1201"/>
      <c r="AM407" s="1201"/>
      <c r="AN407" s="1201"/>
      <c r="AO407" s="1201"/>
      <c r="AP407" s="1201"/>
      <c r="AQ407" s="1201"/>
      <c r="AR407" s="1201"/>
    </row>
    <row r="408" customFormat="false" ht="15" hidden="false" customHeight="false" outlineLevel="0" collapsed="false">
      <c r="A408" s="1201"/>
      <c r="B408" s="1201"/>
      <c r="C408" s="1201"/>
      <c r="D408" s="1201"/>
      <c r="E408" s="1201"/>
      <c r="F408" s="1201"/>
      <c r="G408" s="1201"/>
      <c r="H408" s="1201"/>
      <c r="I408" s="1201"/>
      <c r="J408" s="1201"/>
      <c r="K408" s="1201"/>
      <c r="L408" s="1201"/>
      <c r="M408" s="1201"/>
      <c r="N408" s="1201"/>
      <c r="O408" s="1201"/>
      <c r="P408" s="1201"/>
      <c r="Q408" s="1201"/>
      <c r="R408" s="1201"/>
      <c r="S408" s="1201"/>
      <c r="T408" s="1201"/>
      <c r="U408" s="1201"/>
      <c r="V408" s="1201"/>
      <c r="W408" s="1201"/>
      <c r="X408" s="1218"/>
      <c r="Y408" s="1218"/>
      <c r="Z408" s="1201"/>
      <c r="AA408" s="1201"/>
      <c r="AB408" s="1201"/>
      <c r="AC408" s="1201"/>
      <c r="AD408" s="1201"/>
      <c r="AE408" s="1201"/>
      <c r="AF408" s="1201"/>
      <c r="AG408" s="1201"/>
      <c r="AH408" s="1201"/>
      <c r="AI408" s="1201"/>
      <c r="AJ408" s="1201"/>
      <c r="AK408" s="1201"/>
      <c r="AL408" s="1201"/>
      <c r="AM408" s="1201"/>
      <c r="AN408" s="1201"/>
      <c r="AO408" s="1201"/>
      <c r="AP408" s="1201"/>
      <c r="AQ408" s="1201"/>
      <c r="AR408" s="1201"/>
    </row>
    <row r="409" customFormat="false" ht="15" hidden="false" customHeight="false" outlineLevel="0" collapsed="false">
      <c r="A409" s="1201"/>
      <c r="B409" s="1201"/>
      <c r="C409" s="1201"/>
      <c r="D409" s="1201"/>
      <c r="E409" s="1201"/>
      <c r="F409" s="1201"/>
      <c r="G409" s="1201"/>
      <c r="H409" s="1201"/>
      <c r="I409" s="1201"/>
      <c r="J409" s="1201"/>
      <c r="K409" s="1201"/>
      <c r="L409" s="1201"/>
      <c r="M409" s="1201"/>
      <c r="N409" s="1201"/>
      <c r="O409" s="1201"/>
      <c r="P409" s="1201"/>
      <c r="Q409" s="1201"/>
      <c r="R409" s="1201"/>
      <c r="S409" s="1201"/>
      <c r="T409" s="1201"/>
      <c r="U409" s="1201"/>
      <c r="V409" s="1201"/>
      <c r="W409" s="1201"/>
      <c r="X409" s="1218"/>
      <c r="Y409" s="1218"/>
      <c r="Z409" s="1201"/>
      <c r="AA409" s="1201"/>
      <c r="AB409" s="1201"/>
      <c r="AC409" s="1201"/>
      <c r="AD409" s="1201"/>
      <c r="AE409" s="1201"/>
      <c r="AF409" s="1201"/>
      <c r="AG409" s="1201"/>
      <c r="AH409" s="1201"/>
      <c r="AI409" s="1201"/>
      <c r="AJ409" s="1201"/>
      <c r="AK409" s="1201"/>
      <c r="AL409" s="1201"/>
      <c r="AM409" s="1201"/>
      <c r="AN409" s="1201"/>
      <c r="AO409" s="1201"/>
      <c r="AP409" s="1201"/>
      <c r="AQ409" s="1201"/>
      <c r="AR409" s="1201"/>
    </row>
    <row r="410" customFormat="false" ht="15" hidden="false" customHeight="false" outlineLevel="0" collapsed="false">
      <c r="A410" s="1201"/>
      <c r="B410" s="1201"/>
      <c r="C410" s="1201"/>
      <c r="D410" s="1201"/>
      <c r="E410" s="1201"/>
      <c r="F410" s="1201"/>
      <c r="G410" s="1201"/>
      <c r="H410" s="1201"/>
      <c r="I410" s="1201"/>
      <c r="J410" s="1201"/>
      <c r="K410" s="1201"/>
      <c r="L410" s="1201"/>
      <c r="M410" s="1201"/>
      <c r="N410" s="1201"/>
      <c r="O410" s="1201"/>
      <c r="P410" s="1201"/>
      <c r="Q410" s="1201"/>
      <c r="R410" s="1201"/>
      <c r="S410" s="1201"/>
      <c r="T410" s="1201"/>
      <c r="U410" s="1201"/>
      <c r="V410" s="1201"/>
      <c r="W410" s="1201"/>
      <c r="X410" s="1218"/>
      <c r="Y410" s="1218"/>
      <c r="Z410" s="1201"/>
      <c r="AA410" s="1201"/>
      <c r="AB410" s="1201"/>
      <c r="AC410" s="1201"/>
      <c r="AD410" s="1201"/>
      <c r="AE410" s="1201"/>
      <c r="AF410" s="1201"/>
      <c r="AG410" s="1201"/>
      <c r="AH410" s="1201"/>
      <c r="AI410" s="1201"/>
      <c r="AJ410" s="1201"/>
      <c r="AK410" s="1201"/>
      <c r="AL410" s="1201"/>
      <c r="AM410" s="1201"/>
      <c r="AN410" s="1201"/>
      <c r="AO410" s="1201"/>
      <c r="AP410" s="1201"/>
      <c r="AQ410" s="1201"/>
      <c r="AR410" s="1201"/>
    </row>
    <row r="411" customFormat="false" ht="15" hidden="false" customHeight="false" outlineLevel="0" collapsed="false">
      <c r="A411" s="1201"/>
      <c r="B411" s="1201"/>
      <c r="C411" s="1201"/>
      <c r="D411" s="1201"/>
      <c r="E411" s="1201"/>
      <c r="F411" s="1201"/>
      <c r="G411" s="1201"/>
      <c r="H411" s="1201"/>
      <c r="I411" s="1201"/>
      <c r="J411" s="1201"/>
      <c r="K411" s="1201"/>
      <c r="L411" s="1201"/>
      <c r="M411" s="1201"/>
      <c r="N411" s="1201"/>
      <c r="O411" s="1201"/>
      <c r="P411" s="1201"/>
      <c r="Q411" s="1201"/>
      <c r="R411" s="1201"/>
      <c r="S411" s="1201"/>
      <c r="T411" s="1201"/>
      <c r="U411" s="1201"/>
      <c r="V411" s="1201"/>
      <c r="W411" s="1201"/>
      <c r="X411" s="1218"/>
      <c r="Y411" s="1218"/>
      <c r="Z411" s="1201"/>
      <c r="AA411" s="1201"/>
      <c r="AB411" s="1201"/>
      <c r="AC411" s="1201"/>
      <c r="AD411" s="1201"/>
      <c r="AE411" s="1201"/>
      <c r="AF411" s="1201"/>
      <c r="AG411" s="1201"/>
      <c r="AH411" s="1201"/>
      <c r="AI411" s="1201"/>
      <c r="AJ411" s="1201"/>
      <c r="AK411" s="1201"/>
      <c r="AL411" s="1201"/>
      <c r="AM411" s="1201"/>
      <c r="AN411" s="1201"/>
      <c r="AO411" s="1201"/>
      <c r="AP411" s="1201"/>
      <c r="AQ411" s="1201"/>
      <c r="AR411" s="1201"/>
    </row>
    <row r="412" customFormat="false" ht="15" hidden="false" customHeight="false" outlineLevel="0" collapsed="false">
      <c r="A412" s="1201"/>
      <c r="B412" s="1201"/>
      <c r="C412" s="1201"/>
      <c r="D412" s="1201"/>
      <c r="E412" s="1201"/>
      <c r="F412" s="1201"/>
      <c r="G412" s="1201"/>
      <c r="H412" s="1201"/>
      <c r="I412" s="1201"/>
      <c r="J412" s="1201"/>
      <c r="K412" s="1201"/>
      <c r="L412" s="1201"/>
      <c r="M412" s="1201"/>
      <c r="N412" s="1201"/>
      <c r="O412" s="1201"/>
      <c r="P412" s="1201"/>
      <c r="Q412" s="1201"/>
      <c r="R412" s="1201"/>
      <c r="S412" s="1201"/>
      <c r="T412" s="1201"/>
      <c r="U412" s="1201"/>
      <c r="V412" s="1201"/>
      <c r="W412" s="1201"/>
      <c r="X412" s="1218"/>
      <c r="Y412" s="1218"/>
      <c r="Z412" s="1201"/>
      <c r="AA412" s="1201"/>
      <c r="AB412" s="1201"/>
      <c r="AC412" s="1201"/>
      <c r="AD412" s="1201"/>
      <c r="AE412" s="1201"/>
      <c r="AF412" s="1201"/>
      <c r="AG412" s="1201"/>
      <c r="AH412" s="1201"/>
      <c r="AI412" s="1201"/>
      <c r="AJ412" s="1201"/>
      <c r="AK412" s="1201"/>
      <c r="AL412" s="1201"/>
      <c r="AM412" s="1201"/>
      <c r="AN412" s="1201"/>
      <c r="AO412" s="1201"/>
      <c r="AP412" s="1201"/>
      <c r="AQ412" s="1201"/>
      <c r="AR412" s="1201"/>
    </row>
    <row r="413" customFormat="false" ht="15" hidden="false" customHeight="false" outlineLevel="0" collapsed="false">
      <c r="A413" s="1201"/>
      <c r="B413" s="1201"/>
      <c r="C413" s="1201"/>
      <c r="D413" s="1201"/>
      <c r="E413" s="1201"/>
      <c r="F413" s="1201"/>
      <c r="G413" s="1201"/>
      <c r="H413" s="1201"/>
      <c r="I413" s="1201"/>
      <c r="J413" s="1201"/>
      <c r="K413" s="1201"/>
      <c r="L413" s="1201"/>
      <c r="M413" s="1201"/>
      <c r="N413" s="1201"/>
      <c r="O413" s="1201"/>
      <c r="P413" s="1201"/>
      <c r="Q413" s="1201"/>
      <c r="R413" s="1201"/>
      <c r="S413" s="1201"/>
      <c r="T413" s="1201"/>
      <c r="U413" s="1201"/>
      <c r="V413" s="1201"/>
      <c r="W413" s="1201"/>
      <c r="X413" s="1218"/>
      <c r="Y413" s="1218"/>
      <c r="Z413" s="1201"/>
      <c r="AA413" s="1201"/>
      <c r="AB413" s="1201"/>
      <c r="AC413" s="1201"/>
      <c r="AD413" s="1201"/>
      <c r="AE413" s="1201"/>
      <c r="AF413" s="1201"/>
      <c r="AG413" s="1201"/>
      <c r="AH413" s="1201"/>
      <c r="AI413" s="1201"/>
      <c r="AJ413" s="1201"/>
      <c r="AK413" s="1201"/>
      <c r="AL413" s="1201"/>
      <c r="AM413" s="1201"/>
      <c r="AN413" s="1201"/>
      <c r="AO413" s="1201"/>
      <c r="AP413" s="1201"/>
      <c r="AQ413" s="1201"/>
      <c r="AR413" s="1201"/>
    </row>
    <row r="414" customFormat="false" ht="15" hidden="false" customHeight="false" outlineLevel="0" collapsed="false">
      <c r="A414" s="1201"/>
      <c r="B414" s="1201"/>
      <c r="C414" s="1201"/>
      <c r="D414" s="1201"/>
      <c r="E414" s="1201"/>
      <c r="F414" s="1201"/>
      <c r="G414" s="1201"/>
      <c r="H414" s="1201"/>
      <c r="I414" s="1201"/>
      <c r="J414" s="1201"/>
      <c r="K414" s="1201"/>
      <c r="L414" s="1201"/>
      <c r="M414" s="1201"/>
      <c r="N414" s="1201"/>
      <c r="O414" s="1201"/>
      <c r="P414" s="1201"/>
      <c r="Q414" s="1201"/>
      <c r="R414" s="1201"/>
      <c r="S414" s="1201"/>
      <c r="T414" s="1201"/>
      <c r="U414" s="1201"/>
      <c r="V414" s="1201"/>
      <c r="W414" s="1201"/>
      <c r="X414" s="1218"/>
      <c r="Y414" s="1218"/>
      <c r="Z414" s="1201"/>
      <c r="AA414" s="1201"/>
      <c r="AB414" s="1201"/>
      <c r="AC414" s="1201"/>
      <c r="AD414" s="1201"/>
      <c r="AE414" s="1201"/>
      <c r="AF414" s="1201"/>
      <c r="AG414" s="1201"/>
      <c r="AH414" s="1201"/>
      <c r="AI414" s="1201"/>
      <c r="AJ414" s="1201"/>
      <c r="AK414" s="1201"/>
      <c r="AL414" s="1201"/>
      <c r="AM414" s="1201"/>
      <c r="AN414" s="1201"/>
      <c r="AO414" s="1201"/>
      <c r="AP414" s="1201"/>
      <c r="AQ414" s="1201"/>
      <c r="AR414" s="1201"/>
    </row>
    <row r="415" customFormat="false" ht="15" hidden="false" customHeight="false" outlineLevel="0" collapsed="false">
      <c r="A415" s="1201"/>
      <c r="B415" s="1201"/>
      <c r="C415" s="1201"/>
      <c r="D415" s="1201"/>
      <c r="E415" s="1201"/>
      <c r="F415" s="1201"/>
      <c r="G415" s="1201"/>
      <c r="H415" s="1201"/>
      <c r="I415" s="1201"/>
      <c r="J415" s="1201"/>
      <c r="K415" s="1201"/>
      <c r="L415" s="1201"/>
      <c r="M415" s="1201"/>
      <c r="N415" s="1201"/>
      <c r="O415" s="1201"/>
      <c r="P415" s="1201"/>
      <c r="Q415" s="1201"/>
      <c r="R415" s="1201"/>
      <c r="S415" s="1201"/>
      <c r="T415" s="1201"/>
      <c r="U415" s="1201"/>
      <c r="V415" s="1201"/>
      <c r="W415" s="1201"/>
      <c r="X415" s="1218"/>
      <c r="Y415" s="1218"/>
      <c r="Z415" s="1201"/>
      <c r="AA415" s="1201"/>
      <c r="AB415" s="1201"/>
      <c r="AC415" s="1201"/>
      <c r="AD415" s="1201"/>
      <c r="AE415" s="1201"/>
      <c r="AF415" s="1201"/>
      <c r="AG415" s="1201"/>
      <c r="AH415" s="1201"/>
      <c r="AI415" s="1201"/>
      <c r="AJ415" s="1201"/>
      <c r="AK415" s="1201"/>
      <c r="AL415" s="1201"/>
      <c r="AM415" s="1201"/>
      <c r="AN415" s="1201"/>
      <c r="AO415" s="1201"/>
      <c r="AP415" s="1201"/>
      <c r="AQ415" s="1201"/>
      <c r="AR415" s="1201"/>
    </row>
    <row r="416" customFormat="false" ht="15" hidden="false" customHeight="false" outlineLevel="0" collapsed="false">
      <c r="A416" s="1201"/>
      <c r="B416" s="1201"/>
      <c r="C416" s="1201"/>
      <c r="D416" s="1201"/>
      <c r="E416" s="1201"/>
      <c r="F416" s="1201"/>
      <c r="G416" s="1201"/>
      <c r="H416" s="1201"/>
      <c r="I416" s="1201"/>
      <c r="J416" s="1201"/>
      <c r="K416" s="1201"/>
      <c r="L416" s="1201"/>
      <c r="M416" s="1201"/>
      <c r="N416" s="1201"/>
      <c r="O416" s="1201"/>
      <c r="P416" s="1201"/>
      <c r="Q416" s="1201"/>
      <c r="R416" s="1201"/>
      <c r="S416" s="1201"/>
      <c r="T416" s="1201"/>
      <c r="U416" s="1201"/>
      <c r="V416" s="1201"/>
      <c r="W416" s="1201"/>
      <c r="X416" s="1218"/>
      <c r="Y416" s="1218"/>
      <c r="Z416" s="1201"/>
      <c r="AA416" s="1201"/>
      <c r="AB416" s="1201"/>
      <c r="AC416" s="1201"/>
      <c r="AD416" s="1201"/>
      <c r="AE416" s="1201"/>
      <c r="AF416" s="1201"/>
      <c r="AG416" s="1201"/>
      <c r="AH416" s="1201"/>
      <c r="AI416" s="1201"/>
      <c r="AJ416" s="1201"/>
      <c r="AK416" s="1201"/>
      <c r="AL416" s="1201"/>
      <c r="AM416" s="1201"/>
      <c r="AN416" s="1201"/>
      <c r="AO416" s="1201"/>
      <c r="AP416" s="1201"/>
      <c r="AQ416" s="1201"/>
      <c r="AR416" s="1201"/>
    </row>
    <row r="417" customFormat="false" ht="15" hidden="false" customHeight="false" outlineLevel="0" collapsed="false">
      <c r="A417" s="1201"/>
      <c r="B417" s="1201"/>
      <c r="C417" s="1201"/>
      <c r="D417" s="1201"/>
      <c r="E417" s="1201"/>
      <c r="F417" s="1201"/>
      <c r="G417" s="1201"/>
      <c r="H417" s="1201"/>
      <c r="I417" s="1201"/>
      <c r="J417" s="1201"/>
      <c r="K417" s="1201"/>
      <c r="L417" s="1201"/>
      <c r="M417" s="1201"/>
      <c r="N417" s="1201"/>
      <c r="O417" s="1201"/>
      <c r="P417" s="1201"/>
      <c r="Q417" s="1201"/>
      <c r="R417" s="1201"/>
      <c r="S417" s="1201"/>
      <c r="T417" s="1201"/>
      <c r="U417" s="1201"/>
      <c r="V417" s="1201"/>
      <c r="W417" s="1201"/>
      <c r="X417" s="1218"/>
      <c r="Y417" s="1218"/>
      <c r="Z417" s="1201"/>
      <c r="AA417" s="1201"/>
      <c r="AB417" s="1201"/>
      <c r="AC417" s="1201"/>
      <c r="AD417" s="1201"/>
      <c r="AE417" s="1201"/>
      <c r="AF417" s="1201"/>
      <c r="AG417" s="1201"/>
      <c r="AH417" s="1201"/>
      <c r="AI417" s="1201"/>
      <c r="AJ417" s="1201"/>
      <c r="AK417" s="1201"/>
      <c r="AL417" s="1201"/>
      <c r="AM417" s="1201"/>
      <c r="AN417" s="1201"/>
      <c r="AO417" s="1201"/>
      <c r="AP417" s="1201"/>
      <c r="AQ417" s="1201"/>
      <c r="AR417" s="1201"/>
    </row>
    <row r="418" customFormat="false" ht="15" hidden="false" customHeight="false" outlineLevel="0" collapsed="false">
      <c r="A418" s="1201"/>
      <c r="B418" s="1201"/>
      <c r="C418" s="1201"/>
      <c r="D418" s="1201"/>
      <c r="E418" s="1201"/>
      <c r="F418" s="1201"/>
      <c r="G418" s="1201"/>
      <c r="H418" s="1201"/>
      <c r="I418" s="1201"/>
      <c r="J418" s="1201"/>
      <c r="K418" s="1201"/>
      <c r="L418" s="1201"/>
      <c r="M418" s="1201"/>
      <c r="N418" s="1201"/>
      <c r="O418" s="1201"/>
      <c r="P418" s="1201"/>
      <c r="Q418" s="1201"/>
      <c r="R418" s="1201"/>
      <c r="S418" s="1201"/>
      <c r="T418" s="1201"/>
      <c r="U418" s="1201"/>
      <c r="V418" s="1201"/>
      <c r="W418" s="1201"/>
      <c r="X418" s="1218"/>
      <c r="Y418" s="1218"/>
      <c r="Z418" s="1201"/>
      <c r="AA418" s="1201"/>
      <c r="AB418" s="1201"/>
      <c r="AC418" s="1201"/>
      <c r="AD418" s="1201"/>
      <c r="AE418" s="1201"/>
      <c r="AF418" s="1201"/>
      <c r="AG418" s="1201"/>
      <c r="AH418" s="1201"/>
      <c r="AI418" s="1201"/>
      <c r="AJ418" s="1201"/>
      <c r="AK418" s="1201"/>
      <c r="AL418" s="1201"/>
      <c r="AM418" s="1201"/>
      <c r="AN418" s="1201"/>
      <c r="AO418" s="1201"/>
      <c r="AP418" s="1201"/>
      <c r="AQ418" s="1201"/>
      <c r="AR418" s="1201"/>
    </row>
    <row r="419" customFormat="false" ht="15" hidden="false" customHeight="false" outlineLevel="0" collapsed="false">
      <c r="A419" s="1201"/>
      <c r="B419" s="1201"/>
      <c r="C419" s="1201"/>
      <c r="D419" s="1201"/>
      <c r="E419" s="1201"/>
      <c r="F419" s="1201"/>
      <c r="G419" s="1201"/>
      <c r="H419" s="1201"/>
      <c r="I419" s="1201"/>
      <c r="J419" s="1201"/>
      <c r="K419" s="1201"/>
      <c r="L419" s="1201"/>
      <c r="M419" s="1201"/>
      <c r="N419" s="1201"/>
      <c r="O419" s="1201"/>
      <c r="P419" s="1201"/>
      <c r="Q419" s="1201"/>
      <c r="R419" s="1201"/>
      <c r="S419" s="1201"/>
      <c r="T419" s="1201"/>
      <c r="U419" s="1201"/>
      <c r="V419" s="1201"/>
      <c r="W419" s="1201"/>
      <c r="X419" s="1218"/>
      <c r="Y419" s="1218"/>
      <c r="Z419" s="1201"/>
      <c r="AA419" s="1201"/>
      <c r="AB419" s="1201"/>
      <c r="AC419" s="1201"/>
      <c r="AD419" s="1201"/>
      <c r="AE419" s="1201"/>
      <c r="AF419" s="1201"/>
      <c r="AG419" s="1201"/>
      <c r="AH419" s="1201"/>
      <c r="AI419" s="1201"/>
      <c r="AJ419" s="1201"/>
      <c r="AK419" s="1201"/>
      <c r="AL419" s="1201"/>
      <c r="AM419" s="1201"/>
      <c r="AN419" s="1201"/>
      <c r="AO419" s="1201"/>
      <c r="AP419" s="1201"/>
      <c r="AQ419" s="1201"/>
      <c r="AR419" s="1201"/>
    </row>
    <row r="420" customFormat="false" ht="15" hidden="false" customHeight="false" outlineLevel="0" collapsed="false">
      <c r="A420" s="1201"/>
      <c r="B420" s="1201"/>
      <c r="C420" s="1201"/>
      <c r="D420" s="1201"/>
      <c r="E420" s="1201"/>
      <c r="F420" s="1201"/>
      <c r="G420" s="1201"/>
      <c r="H420" s="1201"/>
      <c r="I420" s="1201"/>
      <c r="J420" s="1201"/>
      <c r="K420" s="1201"/>
      <c r="L420" s="1201"/>
      <c r="M420" s="1201"/>
      <c r="N420" s="1201"/>
      <c r="O420" s="1201"/>
      <c r="P420" s="1201"/>
      <c r="Q420" s="1201"/>
      <c r="R420" s="1201"/>
      <c r="S420" s="1201"/>
      <c r="T420" s="1201"/>
      <c r="U420" s="1201"/>
      <c r="V420" s="1201"/>
      <c r="W420" s="1201"/>
      <c r="X420" s="1218"/>
      <c r="Y420" s="1218"/>
      <c r="Z420" s="1201"/>
      <c r="AA420" s="1201"/>
      <c r="AB420" s="1201"/>
      <c r="AC420" s="1201"/>
      <c r="AD420" s="1201"/>
      <c r="AE420" s="1201"/>
      <c r="AF420" s="1201"/>
      <c r="AG420" s="1201"/>
      <c r="AH420" s="1201"/>
      <c r="AI420" s="1201"/>
      <c r="AJ420" s="1201"/>
      <c r="AK420" s="1201"/>
      <c r="AL420" s="1201"/>
      <c r="AM420" s="1201"/>
      <c r="AN420" s="1201"/>
      <c r="AO420" s="1201"/>
      <c r="AP420" s="1201"/>
      <c r="AQ420" s="1201"/>
      <c r="AR420" s="1201"/>
    </row>
    <row r="421" customFormat="false" ht="15" hidden="false" customHeight="false" outlineLevel="0" collapsed="false">
      <c r="A421" s="1201"/>
      <c r="B421" s="1201"/>
      <c r="C421" s="1201"/>
      <c r="D421" s="1201"/>
      <c r="E421" s="1201"/>
      <c r="F421" s="1201"/>
      <c r="G421" s="1201"/>
      <c r="H421" s="1201"/>
      <c r="I421" s="1201"/>
      <c r="J421" s="1201"/>
      <c r="K421" s="1201"/>
      <c r="L421" s="1201"/>
      <c r="M421" s="1201"/>
      <c r="N421" s="1201"/>
      <c r="O421" s="1201"/>
      <c r="P421" s="1201"/>
      <c r="Q421" s="1201"/>
      <c r="R421" s="1201"/>
      <c r="S421" s="1201"/>
      <c r="T421" s="1201"/>
      <c r="U421" s="1201"/>
      <c r="V421" s="1201"/>
      <c r="W421" s="1201"/>
      <c r="X421" s="1218"/>
      <c r="Y421" s="1218"/>
      <c r="Z421" s="1201"/>
      <c r="AA421" s="1201"/>
      <c r="AB421" s="1201"/>
      <c r="AC421" s="1201"/>
      <c r="AD421" s="1201"/>
      <c r="AE421" s="1201"/>
      <c r="AF421" s="1201"/>
      <c r="AG421" s="1201"/>
      <c r="AH421" s="1201"/>
      <c r="AI421" s="1201"/>
      <c r="AJ421" s="1201"/>
      <c r="AK421" s="1201"/>
      <c r="AL421" s="1201"/>
      <c r="AM421" s="1201"/>
      <c r="AN421" s="1201"/>
      <c r="AO421" s="1201"/>
      <c r="AP421" s="1201"/>
      <c r="AQ421" s="1201"/>
      <c r="AR421" s="1201"/>
    </row>
    <row r="422" customFormat="false" ht="15" hidden="false" customHeight="false" outlineLevel="0" collapsed="false">
      <c r="A422" s="1201"/>
      <c r="B422" s="1201"/>
      <c r="C422" s="1201"/>
      <c r="D422" s="1201"/>
      <c r="E422" s="1201"/>
      <c r="F422" s="1201"/>
      <c r="G422" s="1201"/>
      <c r="H422" s="1201"/>
      <c r="I422" s="1201"/>
      <c r="J422" s="1201"/>
      <c r="K422" s="1201"/>
      <c r="L422" s="1201"/>
      <c r="M422" s="1201"/>
      <c r="N422" s="1201"/>
      <c r="O422" s="1201"/>
      <c r="P422" s="1201"/>
      <c r="Q422" s="1201"/>
      <c r="R422" s="1201"/>
      <c r="S422" s="1201"/>
      <c r="T422" s="1201"/>
      <c r="U422" s="1201"/>
      <c r="V422" s="1201"/>
      <c r="W422" s="1201"/>
      <c r="X422" s="1218"/>
      <c r="Y422" s="1218"/>
      <c r="Z422" s="1201"/>
      <c r="AA422" s="1201"/>
      <c r="AB422" s="1201"/>
      <c r="AC422" s="1201"/>
      <c r="AD422" s="1201"/>
      <c r="AE422" s="1201"/>
      <c r="AF422" s="1201"/>
      <c r="AG422" s="1201"/>
      <c r="AH422" s="1201"/>
      <c r="AI422" s="1201"/>
      <c r="AJ422" s="1201"/>
      <c r="AK422" s="1201"/>
      <c r="AL422" s="1201"/>
      <c r="AM422" s="1201"/>
      <c r="AN422" s="1201"/>
      <c r="AO422" s="1201"/>
      <c r="AP422" s="1201"/>
      <c r="AQ422" s="1201"/>
      <c r="AR422" s="1201"/>
    </row>
    <row r="423" customFormat="false" ht="15" hidden="false" customHeight="false" outlineLevel="0" collapsed="false">
      <c r="A423" s="1201"/>
      <c r="B423" s="1201"/>
      <c r="C423" s="1201"/>
      <c r="D423" s="1201"/>
      <c r="E423" s="1201"/>
      <c r="F423" s="1201"/>
      <c r="G423" s="1201"/>
      <c r="H423" s="1201"/>
      <c r="I423" s="1201"/>
      <c r="J423" s="1201"/>
      <c r="K423" s="1201"/>
      <c r="L423" s="1201"/>
      <c r="M423" s="1201"/>
      <c r="N423" s="1201"/>
      <c r="O423" s="1201"/>
      <c r="P423" s="1201"/>
      <c r="Q423" s="1201"/>
      <c r="R423" s="1201"/>
      <c r="S423" s="1201"/>
      <c r="T423" s="1201"/>
      <c r="U423" s="1201"/>
      <c r="V423" s="1201"/>
      <c r="W423" s="1201"/>
      <c r="X423" s="1218"/>
      <c r="Y423" s="1218"/>
      <c r="Z423" s="1201"/>
      <c r="AA423" s="1201"/>
      <c r="AB423" s="1201"/>
      <c r="AC423" s="1201"/>
      <c r="AD423" s="1201"/>
      <c r="AE423" s="1201"/>
      <c r="AF423" s="1201"/>
      <c r="AG423" s="1201"/>
      <c r="AH423" s="1201"/>
      <c r="AI423" s="1201"/>
      <c r="AJ423" s="1201"/>
      <c r="AK423" s="1201"/>
      <c r="AL423" s="1201"/>
      <c r="AM423" s="1201"/>
      <c r="AN423" s="1201"/>
      <c r="AO423" s="1201"/>
      <c r="AP423" s="1201"/>
      <c r="AQ423" s="1201"/>
      <c r="AR423" s="1201"/>
    </row>
    <row r="424" customFormat="false" ht="15" hidden="false" customHeight="false" outlineLevel="0" collapsed="false">
      <c r="A424" s="1201"/>
      <c r="B424" s="1201"/>
      <c r="C424" s="1201"/>
      <c r="D424" s="1201"/>
      <c r="E424" s="1201"/>
      <c r="F424" s="1201"/>
      <c r="G424" s="1201"/>
      <c r="H424" s="1201"/>
      <c r="I424" s="1201"/>
      <c r="J424" s="1201"/>
      <c r="K424" s="1201"/>
      <c r="L424" s="1201"/>
      <c r="M424" s="1201"/>
      <c r="N424" s="1201"/>
      <c r="O424" s="1201"/>
      <c r="P424" s="1201"/>
      <c r="Q424" s="1201"/>
      <c r="R424" s="1201"/>
      <c r="S424" s="1201"/>
      <c r="T424" s="1201"/>
      <c r="U424" s="1201"/>
      <c r="V424" s="1201"/>
      <c r="W424" s="1201"/>
      <c r="X424" s="1218"/>
      <c r="Y424" s="1218"/>
      <c r="Z424" s="1201"/>
      <c r="AA424" s="1201"/>
      <c r="AB424" s="1201"/>
      <c r="AC424" s="1201"/>
      <c r="AD424" s="1201"/>
      <c r="AE424" s="1201"/>
      <c r="AF424" s="1201"/>
      <c r="AG424" s="1201"/>
      <c r="AH424" s="1201"/>
      <c r="AI424" s="1201"/>
      <c r="AJ424" s="1201"/>
      <c r="AK424" s="1201"/>
      <c r="AL424" s="1201"/>
      <c r="AM424" s="1201"/>
      <c r="AN424" s="1201"/>
      <c r="AO424" s="1201"/>
      <c r="AP424" s="1201"/>
      <c r="AQ424" s="1201"/>
      <c r="AR424" s="1201"/>
    </row>
    <row r="425" customFormat="false" ht="15" hidden="false" customHeight="false" outlineLevel="0" collapsed="false">
      <c r="A425" s="1201"/>
      <c r="B425" s="1201"/>
      <c r="C425" s="1201"/>
      <c r="D425" s="1201"/>
      <c r="E425" s="1201"/>
      <c r="F425" s="1201"/>
      <c r="G425" s="1201"/>
      <c r="H425" s="1201"/>
      <c r="I425" s="1201"/>
      <c r="J425" s="1201"/>
      <c r="K425" s="1201"/>
      <c r="L425" s="1201"/>
      <c r="M425" s="1201"/>
      <c r="N425" s="1201"/>
      <c r="O425" s="1201"/>
      <c r="P425" s="1201"/>
      <c r="Q425" s="1201"/>
      <c r="R425" s="1201"/>
      <c r="S425" s="1201"/>
      <c r="T425" s="1201"/>
      <c r="U425" s="1201"/>
      <c r="V425" s="1201"/>
      <c r="W425" s="1201"/>
      <c r="X425" s="1218"/>
      <c r="Y425" s="1218"/>
      <c r="Z425" s="1201"/>
      <c r="AA425" s="1201"/>
      <c r="AB425" s="1201"/>
      <c r="AC425" s="1201"/>
      <c r="AD425" s="1201"/>
      <c r="AE425" s="1201"/>
      <c r="AF425" s="1201"/>
      <c r="AG425" s="1201"/>
      <c r="AH425" s="1201"/>
      <c r="AI425" s="1201"/>
      <c r="AJ425" s="1201"/>
      <c r="AK425" s="1201"/>
      <c r="AL425" s="1201"/>
      <c r="AM425" s="1201"/>
      <c r="AN425" s="1201"/>
      <c r="AO425" s="1201"/>
      <c r="AP425" s="1201"/>
      <c r="AQ425" s="1201"/>
      <c r="AR425" s="1201"/>
    </row>
    <row r="426" customFormat="false" ht="15" hidden="false" customHeight="false" outlineLevel="0" collapsed="false">
      <c r="A426" s="1201"/>
      <c r="B426" s="1201"/>
      <c r="C426" s="1201"/>
      <c r="D426" s="1201"/>
      <c r="E426" s="1201"/>
      <c r="F426" s="1201"/>
      <c r="G426" s="1201"/>
      <c r="H426" s="1201"/>
      <c r="I426" s="1201"/>
      <c r="J426" s="1201"/>
      <c r="K426" s="1201"/>
      <c r="L426" s="1201"/>
      <c r="M426" s="1201"/>
      <c r="N426" s="1201"/>
      <c r="O426" s="1201"/>
      <c r="P426" s="1201"/>
      <c r="Q426" s="1201"/>
      <c r="R426" s="1201"/>
      <c r="S426" s="1201"/>
      <c r="T426" s="1201"/>
      <c r="U426" s="1201"/>
      <c r="V426" s="1201"/>
      <c r="W426" s="1201"/>
      <c r="X426" s="1218"/>
      <c r="Y426" s="1218"/>
      <c r="Z426" s="1201"/>
      <c r="AA426" s="1201"/>
      <c r="AB426" s="1201"/>
      <c r="AC426" s="1201"/>
      <c r="AD426" s="1201"/>
      <c r="AE426" s="1201"/>
      <c r="AF426" s="1201"/>
      <c r="AG426" s="1201"/>
      <c r="AH426" s="1201"/>
      <c r="AI426" s="1201"/>
      <c r="AJ426" s="1201"/>
      <c r="AK426" s="1201"/>
      <c r="AL426" s="1201"/>
      <c r="AM426" s="1201"/>
      <c r="AN426" s="1201"/>
      <c r="AO426" s="1201"/>
      <c r="AP426" s="1201"/>
      <c r="AQ426" s="1201"/>
      <c r="AR426" s="1201"/>
    </row>
    <row r="427" customFormat="false" ht="15" hidden="false" customHeight="false" outlineLevel="0" collapsed="false">
      <c r="A427" s="1201"/>
      <c r="B427" s="1201"/>
      <c r="C427" s="1201"/>
      <c r="D427" s="1201"/>
      <c r="E427" s="1201"/>
      <c r="F427" s="1201"/>
      <c r="G427" s="1201"/>
      <c r="H427" s="1201"/>
      <c r="I427" s="1201"/>
      <c r="J427" s="1201"/>
      <c r="K427" s="1201"/>
      <c r="L427" s="1201"/>
      <c r="M427" s="1201"/>
      <c r="N427" s="1201"/>
      <c r="O427" s="1201"/>
      <c r="P427" s="1201"/>
      <c r="Q427" s="1201"/>
      <c r="R427" s="1201"/>
      <c r="S427" s="1201"/>
      <c r="T427" s="1201"/>
      <c r="U427" s="1201"/>
      <c r="V427" s="1201"/>
      <c r="W427" s="1201"/>
      <c r="X427" s="1218"/>
      <c r="Y427" s="1218"/>
      <c r="Z427" s="1201"/>
      <c r="AA427" s="1201"/>
      <c r="AB427" s="1201"/>
      <c r="AC427" s="1201"/>
      <c r="AD427" s="1201"/>
      <c r="AE427" s="1201"/>
      <c r="AF427" s="1201"/>
      <c r="AG427" s="1201"/>
      <c r="AH427" s="1201"/>
      <c r="AI427" s="1201"/>
      <c r="AJ427" s="1201"/>
      <c r="AK427" s="1201"/>
      <c r="AL427" s="1201"/>
      <c r="AM427" s="1201"/>
      <c r="AN427" s="1201"/>
      <c r="AO427" s="1201"/>
      <c r="AP427" s="1201"/>
      <c r="AQ427" s="1201"/>
      <c r="AR427" s="1201"/>
    </row>
    <row r="428" customFormat="false" ht="15" hidden="false" customHeight="false" outlineLevel="0" collapsed="false">
      <c r="A428" s="1201"/>
      <c r="B428" s="1201"/>
      <c r="C428" s="1201"/>
      <c r="D428" s="1201"/>
      <c r="E428" s="1201"/>
      <c r="F428" s="1201"/>
      <c r="G428" s="1201"/>
      <c r="H428" s="1201"/>
      <c r="I428" s="1201"/>
      <c r="J428" s="1201"/>
      <c r="K428" s="1201"/>
      <c r="L428" s="1201"/>
      <c r="M428" s="1201"/>
      <c r="N428" s="1201"/>
      <c r="O428" s="1201"/>
      <c r="P428" s="1201"/>
      <c r="Q428" s="1201"/>
      <c r="R428" s="1201"/>
      <c r="S428" s="1201"/>
      <c r="T428" s="1201"/>
      <c r="U428" s="1201"/>
      <c r="V428" s="1201"/>
      <c r="W428" s="1201"/>
      <c r="X428" s="1218"/>
      <c r="Y428" s="1218"/>
      <c r="Z428" s="1201"/>
      <c r="AA428" s="1201"/>
      <c r="AB428" s="1201"/>
      <c r="AC428" s="1201"/>
      <c r="AD428" s="1201"/>
      <c r="AE428" s="1201"/>
      <c r="AF428" s="1201"/>
      <c r="AG428" s="1201"/>
      <c r="AH428" s="1201"/>
      <c r="AI428" s="1201"/>
      <c r="AJ428" s="1201"/>
      <c r="AK428" s="1201"/>
      <c r="AL428" s="1201"/>
      <c r="AM428" s="1201"/>
      <c r="AN428" s="1201"/>
      <c r="AO428" s="1201"/>
      <c r="AP428" s="1201"/>
      <c r="AQ428" s="1201"/>
      <c r="AR428" s="1201"/>
    </row>
    <row r="429" customFormat="false" ht="15" hidden="false" customHeight="false" outlineLevel="0" collapsed="false">
      <c r="A429" s="1201"/>
      <c r="B429" s="1201"/>
      <c r="C429" s="1201"/>
      <c r="D429" s="1201"/>
      <c r="E429" s="1201"/>
      <c r="F429" s="1201"/>
      <c r="G429" s="1201"/>
      <c r="H429" s="1201"/>
      <c r="I429" s="1201"/>
      <c r="J429" s="1201"/>
      <c r="K429" s="1201"/>
      <c r="L429" s="1201"/>
      <c r="M429" s="1201"/>
      <c r="N429" s="1201"/>
      <c r="O429" s="1201"/>
      <c r="P429" s="1201"/>
      <c r="Q429" s="1201"/>
      <c r="R429" s="1201"/>
      <c r="S429" s="1201"/>
      <c r="T429" s="1201"/>
      <c r="U429" s="1201"/>
      <c r="V429" s="1201"/>
      <c r="W429" s="1201"/>
      <c r="X429" s="1218"/>
      <c r="Y429" s="1218"/>
      <c r="Z429" s="1201"/>
      <c r="AA429" s="1201"/>
      <c r="AB429" s="1201"/>
      <c r="AC429" s="1201"/>
      <c r="AD429" s="1201"/>
      <c r="AE429" s="1201"/>
      <c r="AF429" s="1201"/>
      <c r="AG429" s="1201"/>
      <c r="AH429" s="1201"/>
      <c r="AI429" s="1201"/>
      <c r="AJ429" s="1201"/>
      <c r="AK429" s="1201"/>
      <c r="AL429" s="1201"/>
      <c r="AM429" s="1201"/>
      <c r="AN429" s="1201"/>
      <c r="AO429" s="1201"/>
      <c r="AP429" s="1201"/>
      <c r="AQ429" s="1201"/>
      <c r="AR429" s="1201"/>
    </row>
    <row r="430" customFormat="false" ht="15" hidden="false" customHeight="false" outlineLevel="0" collapsed="false">
      <c r="A430" s="1201"/>
      <c r="B430" s="1201"/>
      <c r="C430" s="1201"/>
      <c r="D430" s="1201"/>
      <c r="E430" s="1201"/>
      <c r="F430" s="1201"/>
      <c r="G430" s="1201"/>
      <c r="H430" s="1201"/>
      <c r="I430" s="1201"/>
      <c r="J430" s="1201"/>
      <c r="K430" s="1201"/>
      <c r="L430" s="1201"/>
      <c r="M430" s="1201"/>
      <c r="N430" s="1201"/>
      <c r="O430" s="1201"/>
      <c r="P430" s="1201"/>
      <c r="Q430" s="1201"/>
      <c r="R430" s="1201"/>
      <c r="S430" s="1201"/>
      <c r="T430" s="1201"/>
      <c r="U430" s="1201"/>
      <c r="V430" s="1201"/>
      <c r="W430" s="1201"/>
      <c r="X430" s="1218"/>
      <c r="Y430" s="1218"/>
      <c r="Z430" s="1201"/>
      <c r="AA430" s="1201"/>
      <c r="AB430" s="1201"/>
      <c r="AC430" s="1201"/>
      <c r="AD430" s="1201"/>
      <c r="AE430" s="1201"/>
      <c r="AF430" s="1201"/>
      <c r="AG430" s="1201"/>
      <c r="AH430" s="1201"/>
      <c r="AI430" s="1201"/>
      <c r="AJ430" s="1201"/>
      <c r="AK430" s="1201"/>
      <c r="AL430" s="1201"/>
      <c r="AM430" s="1201"/>
      <c r="AN430" s="1201"/>
      <c r="AO430" s="1201"/>
      <c r="AP430" s="1201"/>
      <c r="AQ430" s="1201"/>
      <c r="AR430" s="1201"/>
    </row>
    <row r="431" customFormat="false" ht="15" hidden="false" customHeight="false" outlineLevel="0" collapsed="false">
      <c r="A431" s="1201"/>
      <c r="B431" s="1201"/>
      <c r="C431" s="1201"/>
      <c r="D431" s="1201"/>
      <c r="E431" s="1201"/>
      <c r="F431" s="1201"/>
      <c r="G431" s="1201"/>
      <c r="H431" s="1201"/>
      <c r="I431" s="1201"/>
      <c r="J431" s="1201"/>
      <c r="K431" s="1201"/>
      <c r="L431" s="1201"/>
      <c r="M431" s="1201"/>
      <c r="N431" s="1201"/>
      <c r="O431" s="1201"/>
      <c r="P431" s="1201"/>
      <c r="Q431" s="1201"/>
      <c r="R431" s="1201"/>
      <c r="S431" s="1201"/>
      <c r="T431" s="1201"/>
      <c r="U431" s="1201"/>
      <c r="V431" s="1201"/>
      <c r="W431" s="1201"/>
      <c r="X431" s="1218"/>
      <c r="Y431" s="1218"/>
      <c r="Z431" s="1201"/>
      <c r="AA431" s="1201"/>
      <c r="AB431" s="1201"/>
      <c r="AC431" s="1201"/>
      <c r="AD431" s="1201"/>
      <c r="AE431" s="1201"/>
      <c r="AF431" s="1201"/>
      <c r="AG431" s="1201"/>
      <c r="AH431" s="1201"/>
      <c r="AI431" s="1201"/>
      <c r="AJ431" s="1201"/>
      <c r="AK431" s="1201"/>
      <c r="AL431" s="1201"/>
      <c r="AM431" s="1201"/>
      <c r="AN431" s="1201"/>
      <c r="AO431" s="1201"/>
      <c r="AP431" s="1201"/>
      <c r="AQ431" s="1201"/>
      <c r="AR431" s="1201"/>
    </row>
    <row r="432" customFormat="false" ht="15" hidden="false" customHeight="false" outlineLevel="0" collapsed="false">
      <c r="A432" s="1201"/>
      <c r="B432" s="1201"/>
      <c r="C432" s="1201"/>
      <c r="D432" s="1201"/>
      <c r="E432" s="1201"/>
      <c r="F432" s="1201"/>
      <c r="G432" s="1201"/>
      <c r="H432" s="1201"/>
      <c r="I432" s="1201"/>
      <c r="J432" s="1201"/>
      <c r="K432" s="1201"/>
      <c r="L432" s="1201"/>
      <c r="M432" s="1201"/>
      <c r="N432" s="1201"/>
      <c r="O432" s="1201"/>
      <c r="P432" s="1201"/>
      <c r="Q432" s="1201"/>
      <c r="R432" s="1201"/>
      <c r="S432" s="1201"/>
      <c r="T432" s="1201"/>
      <c r="U432" s="1201"/>
      <c r="V432" s="1201"/>
      <c r="W432" s="1201"/>
      <c r="X432" s="1218"/>
      <c r="Y432" s="1218"/>
      <c r="Z432" s="1201"/>
      <c r="AA432" s="1201"/>
      <c r="AB432" s="1201"/>
      <c r="AC432" s="1201"/>
      <c r="AD432" s="1201"/>
      <c r="AE432" s="1201"/>
      <c r="AF432" s="1201"/>
      <c r="AG432" s="1201"/>
      <c r="AH432" s="1201"/>
      <c r="AI432" s="1201"/>
      <c r="AJ432" s="1201"/>
      <c r="AK432" s="1201"/>
      <c r="AL432" s="1201"/>
      <c r="AM432" s="1201"/>
      <c r="AN432" s="1201"/>
      <c r="AO432" s="1201"/>
      <c r="AP432" s="1201"/>
      <c r="AQ432" s="1201"/>
      <c r="AR432" s="1201"/>
    </row>
    <row r="433" customFormat="false" ht="15" hidden="false" customHeight="false" outlineLevel="0" collapsed="false">
      <c r="A433" s="1201"/>
      <c r="B433" s="1201"/>
      <c r="C433" s="1201"/>
      <c r="D433" s="1201"/>
      <c r="E433" s="1201"/>
      <c r="F433" s="1201"/>
      <c r="G433" s="1201"/>
      <c r="H433" s="1201"/>
      <c r="I433" s="1201"/>
      <c r="J433" s="1201"/>
      <c r="K433" s="1201"/>
      <c r="L433" s="1201"/>
      <c r="M433" s="1201"/>
      <c r="N433" s="1201"/>
      <c r="O433" s="1201"/>
      <c r="P433" s="1201"/>
      <c r="Q433" s="1201"/>
      <c r="R433" s="1201"/>
      <c r="S433" s="1201"/>
      <c r="T433" s="1201"/>
      <c r="U433" s="1201"/>
      <c r="V433" s="1201"/>
      <c r="W433" s="1201"/>
      <c r="X433" s="1218"/>
      <c r="Y433" s="1218"/>
      <c r="Z433" s="1201"/>
      <c r="AA433" s="1201"/>
      <c r="AB433" s="1201"/>
      <c r="AC433" s="1201"/>
      <c r="AD433" s="1201"/>
      <c r="AE433" s="1201"/>
      <c r="AF433" s="1201"/>
      <c r="AG433" s="1201"/>
      <c r="AH433" s="1201"/>
      <c r="AI433" s="1201"/>
      <c r="AJ433" s="1201"/>
      <c r="AK433" s="1201"/>
      <c r="AL433" s="1201"/>
      <c r="AM433" s="1201"/>
      <c r="AN433" s="1201"/>
      <c r="AO433" s="1201"/>
      <c r="AP433" s="1201"/>
      <c r="AQ433" s="1201"/>
      <c r="AR433" s="1201"/>
    </row>
    <row r="434" customFormat="false" ht="15" hidden="false" customHeight="false" outlineLevel="0" collapsed="false">
      <c r="A434" s="1201"/>
      <c r="B434" s="1201"/>
      <c r="C434" s="1201"/>
      <c r="D434" s="1201"/>
      <c r="E434" s="1201"/>
      <c r="F434" s="1201"/>
      <c r="G434" s="1201"/>
      <c r="H434" s="1201"/>
      <c r="I434" s="1201"/>
      <c r="J434" s="1201"/>
      <c r="K434" s="1201"/>
      <c r="L434" s="1201"/>
      <c r="M434" s="1201"/>
      <c r="N434" s="1201"/>
      <c r="O434" s="1201"/>
      <c r="P434" s="1201"/>
      <c r="Q434" s="1201"/>
      <c r="R434" s="1201"/>
      <c r="S434" s="1201"/>
      <c r="T434" s="1201"/>
      <c r="U434" s="1201"/>
      <c r="V434" s="1201"/>
      <c r="W434" s="1201"/>
      <c r="X434" s="1218"/>
      <c r="Y434" s="1218"/>
      <c r="Z434" s="1201"/>
      <c r="AA434" s="1201"/>
      <c r="AB434" s="1201"/>
      <c r="AC434" s="1201"/>
      <c r="AD434" s="1201"/>
      <c r="AE434" s="1201"/>
      <c r="AF434" s="1201"/>
      <c r="AG434" s="1201"/>
      <c r="AH434" s="1201"/>
      <c r="AI434" s="1201"/>
      <c r="AJ434" s="1201"/>
      <c r="AK434" s="1201"/>
      <c r="AL434" s="1201"/>
      <c r="AM434" s="1201"/>
      <c r="AN434" s="1201"/>
      <c r="AO434" s="1201"/>
      <c r="AP434" s="1201"/>
      <c r="AQ434" s="1201"/>
      <c r="AR434" s="1201"/>
    </row>
    <row r="435" customFormat="false" ht="15" hidden="false" customHeight="false" outlineLevel="0" collapsed="false">
      <c r="A435" s="1201"/>
      <c r="B435" s="1201"/>
      <c r="C435" s="1201"/>
      <c r="D435" s="1201"/>
      <c r="E435" s="1201"/>
      <c r="F435" s="1201"/>
      <c r="G435" s="1201"/>
      <c r="H435" s="1201"/>
      <c r="I435" s="1201"/>
      <c r="J435" s="1201"/>
      <c r="K435" s="1201"/>
      <c r="L435" s="1201"/>
      <c r="M435" s="1201"/>
      <c r="N435" s="1201"/>
      <c r="O435" s="1201"/>
      <c r="P435" s="1201"/>
      <c r="Q435" s="1201"/>
      <c r="R435" s="1201"/>
      <c r="S435" s="1201"/>
      <c r="T435" s="1201"/>
      <c r="U435" s="1201"/>
      <c r="V435" s="1201"/>
      <c r="W435" s="1201"/>
      <c r="X435" s="1218"/>
      <c r="Y435" s="1218"/>
      <c r="Z435" s="1201"/>
      <c r="AA435" s="1201"/>
      <c r="AB435" s="1201"/>
      <c r="AC435" s="1201"/>
      <c r="AD435" s="1201"/>
      <c r="AE435" s="1201"/>
      <c r="AF435" s="1201"/>
      <c r="AG435" s="1201"/>
      <c r="AH435" s="1201"/>
      <c r="AI435" s="1201"/>
      <c r="AJ435" s="1201"/>
      <c r="AK435" s="1201"/>
      <c r="AL435" s="1201"/>
      <c r="AM435" s="1201"/>
      <c r="AN435" s="1201"/>
      <c r="AO435" s="1201"/>
      <c r="AP435" s="1201"/>
      <c r="AQ435" s="1201"/>
      <c r="AR435" s="1201"/>
    </row>
    <row r="436" customFormat="false" ht="15" hidden="false" customHeight="false" outlineLevel="0" collapsed="false">
      <c r="A436" s="1201"/>
      <c r="B436" s="1201"/>
      <c r="C436" s="1201"/>
      <c r="D436" s="1201"/>
      <c r="E436" s="1201"/>
      <c r="F436" s="1201"/>
      <c r="G436" s="1201"/>
      <c r="H436" s="1201"/>
      <c r="I436" s="1201"/>
      <c r="J436" s="1201"/>
      <c r="K436" s="1201"/>
      <c r="L436" s="1201"/>
      <c r="M436" s="1201"/>
      <c r="N436" s="1201"/>
      <c r="O436" s="1201"/>
      <c r="P436" s="1201"/>
      <c r="Q436" s="1201"/>
      <c r="R436" s="1201"/>
      <c r="S436" s="1201"/>
      <c r="T436" s="1201"/>
      <c r="U436" s="1201"/>
      <c r="V436" s="1201"/>
      <c r="W436" s="1201"/>
      <c r="X436" s="1218"/>
      <c r="Y436" s="1218"/>
      <c r="Z436" s="1201"/>
      <c r="AA436" s="1201"/>
      <c r="AB436" s="1201"/>
      <c r="AC436" s="1201"/>
      <c r="AD436" s="1201"/>
      <c r="AE436" s="1201"/>
      <c r="AF436" s="1201"/>
      <c r="AG436" s="1201"/>
      <c r="AH436" s="1201"/>
      <c r="AI436" s="1201"/>
      <c r="AJ436" s="1201"/>
      <c r="AK436" s="1201"/>
      <c r="AL436" s="1201"/>
      <c r="AM436" s="1201"/>
      <c r="AN436" s="1201"/>
      <c r="AO436" s="1201"/>
      <c r="AP436" s="1201"/>
      <c r="AQ436" s="1201"/>
      <c r="AR436" s="1201"/>
    </row>
    <row r="437" customFormat="false" ht="15" hidden="false" customHeight="false" outlineLevel="0" collapsed="false">
      <c r="A437" s="1201"/>
      <c r="B437" s="1201"/>
      <c r="C437" s="1201"/>
      <c r="D437" s="1201"/>
      <c r="E437" s="1201"/>
      <c r="F437" s="1201"/>
      <c r="G437" s="1201"/>
      <c r="H437" s="1201"/>
      <c r="I437" s="1201"/>
      <c r="J437" s="1201"/>
      <c r="K437" s="1201"/>
      <c r="L437" s="1201"/>
      <c r="M437" s="1201"/>
      <c r="N437" s="1201"/>
      <c r="O437" s="1201"/>
      <c r="P437" s="1201"/>
      <c r="Q437" s="1201"/>
      <c r="R437" s="1201"/>
      <c r="S437" s="1201"/>
      <c r="T437" s="1201"/>
      <c r="U437" s="1201"/>
      <c r="V437" s="1201"/>
      <c r="W437" s="1201"/>
      <c r="X437" s="1218"/>
      <c r="Y437" s="1218"/>
      <c r="Z437" s="1201"/>
      <c r="AA437" s="1201"/>
      <c r="AB437" s="1201"/>
      <c r="AC437" s="1201"/>
      <c r="AD437" s="1201"/>
      <c r="AE437" s="1201"/>
      <c r="AF437" s="1201"/>
      <c r="AG437" s="1201"/>
      <c r="AH437" s="1201"/>
      <c r="AI437" s="1201"/>
      <c r="AJ437" s="1201"/>
      <c r="AK437" s="1201"/>
      <c r="AL437" s="1201"/>
      <c r="AM437" s="1201"/>
      <c r="AN437" s="1201"/>
      <c r="AO437" s="1201"/>
      <c r="AP437" s="1201"/>
      <c r="AQ437" s="1201"/>
      <c r="AR437" s="1201"/>
    </row>
    <row r="438" customFormat="false" ht="15" hidden="false" customHeight="false" outlineLevel="0" collapsed="false">
      <c r="A438" s="1201"/>
      <c r="B438" s="1201"/>
      <c r="C438" s="1201"/>
      <c r="D438" s="1201"/>
      <c r="E438" s="1201"/>
      <c r="F438" s="1201"/>
      <c r="G438" s="1201"/>
      <c r="H438" s="1201"/>
      <c r="I438" s="1201"/>
      <c r="J438" s="1201"/>
      <c r="K438" s="1201"/>
      <c r="L438" s="1201"/>
      <c r="M438" s="1201"/>
      <c r="N438" s="1201"/>
      <c r="O438" s="1201"/>
      <c r="P438" s="1201"/>
      <c r="Q438" s="1201"/>
      <c r="R438" s="1201"/>
      <c r="S438" s="1201"/>
      <c r="T438" s="1201"/>
      <c r="U438" s="1201"/>
      <c r="V438" s="1201"/>
      <c r="W438" s="1201"/>
      <c r="X438" s="1218"/>
      <c r="Y438" s="1218"/>
      <c r="Z438" s="1201"/>
      <c r="AA438" s="1201"/>
      <c r="AB438" s="1201"/>
      <c r="AC438" s="1201"/>
      <c r="AD438" s="1201"/>
      <c r="AE438" s="1201"/>
      <c r="AF438" s="1201"/>
      <c r="AG438" s="1201"/>
      <c r="AH438" s="1201"/>
      <c r="AI438" s="1201"/>
      <c r="AJ438" s="1201"/>
      <c r="AK438" s="1201"/>
      <c r="AL438" s="1201"/>
      <c r="AM438" s="1201"/>
      <c r="AN438" s="1201"/>
      <c r="AO438" s="1201"/>
      <c r="AP438" s="1201"/>
      <c r="AQ438" s="1201"/>
      <c r="AR438" s="1201"/>
    </row>
    <row r="439" customFormat="false" ht="15" hidden="false" customHeight="false" outlineLevel="0" collapsed="false">
      <c r="A439" s="1201"/>
      <c r="B439" s="1201"/>
      <c r="C439" s="1201"/>
      <c r="D439" s="1201"/>
      <c r="E439" s="1201"/>
      <c r="F439" s="1201"/>
      <c r="G439" s="1201"/>
      <c r="H439" s="1201"/>
      <c r="I439" s="1201"/>
      <c r="J439" s="1201"/>
      <c r="K439" s="1201"/>
      <c r="L439" s="1201"/>
      <c r="M439" s="1201"/>
      <c r="N439" s="1201"/>
      <c r="O439" s="1201"/>
      <c r="P439" s="1201"/>
      <c r="Q439" s="1201"/>
      <c r="R439" s="1201"/>
      <c r="S439" s="1201"/>
      <c r="T439" s="1201"/>
      <c r="U439" s="1201"/>
      <c r="V439" s="1201"/>
      <c r="W439" s="1201"/>
      <c r="X439" s="1218"/>
      <c r="Y439" s="1218"/>
      <c r="Z439" s="1201"/>
      <c r="AA439" s="1201"/>
      <c r="AB439" s="1201"/>
      <c r="AC439" s="1201"/>
      <c r="AD439" s="1201"/>
      <c r="AE439" s="1201"/>
      <c r="AF439" s="1201"/>
      <c r="AG439" s="1201"/>
      <c r="AH439" s="1201"/>
      <c r="AI439" s="1201"/>
      <c r="AJ439" s="1201"/>
      <c r="AK439" s="1201"/>
      <c r="AL439" s="1201"/>
      <c r="AM439" s="1201"/>
      <c r="AN439" s="1201"/>
      <c r="AO439" s="1201"/>
      <c r="AP439" s="1201"/>
      <c r="AQ439" s="1201"/>
      <c r="AR439" s="1201"/>
    </row>
    <row r="440" customFormat="false" ht="15" hidden="false" customHeight="false" outlineLevel="0" collapsed="false">
      <c r="A440" s="1201"/>
      <c r="B440" s="1201"/>
      <c r="C440" s="1201"/>
      <c r="D440" s="1201"/>
      <c r="E440" s="1201"/>
      <c r="F440" s="1201"/>
      <c r="G440" s="1201"/>
      <c r="H440" s="1201"/>
      <c r="I440" s="1201"/>
      <c r="J440" s="1201"/>
      <c r="K440" s="1201"/>
      <c r="L440" s="1201"/>
      <c r="M440" s="1201"/>
      <c r="N440" s="1201"/>
      <c r="O440" s="1201"/>
      <c r="P440" s="1201"/>
      <c r="Q440" s="1201"/>
      <c r="R440" s="1201"/>
      <c r="S440" s="1201"/>
      <c r="T440" s="1201"/>
      <c r="U440" s="1201"/>
      <c r="V440" s="1201"/>
      <c r="W440" s="1201"/>
      <c r="X440" s="1218"/>
      <c r="Y440" s="1218"/>
      <c r="Z440" s="1201"/>
      <c r="AA440" s="1201"/>
      <c r="AB440" s="1201"/>
      <c r="AC440" s="1201"/>
      <c r="AD440" s="1201"/>
      <c r="AE440" s="1201"/>
      <c r="AF440" s="1201"/>
      <c r="AG440" s="1201"/>
      <c r="AH440" s="1201"/>
      <c r="AI440" s="1201"/>
      <c r="AJ440" s="1201"/>
      <c r="AK440" s="1201"/>
      <c r="AL440" s="1201"/>
      <c r="AM440" s="1201"/>
      <c r="AN440" s="1201"/>
      <c r="AO440" s="1201"/>
      <c r="AP440" s="1201"/>
      <c r="AQ440" s="1201"/>
      <c r="AR440" s="1201"/>
    </row>
    <row r="441" customFormat="false" ht="15" hidden="false" customHeight="false" outlineLevel="0" collapsed="false">
      <c r="A441" s="1201"/>
      <c r="B441" s="1201"/>
      <c r="C441" s="1201"/>
      <c r="D441" s="1201"/>
      <c r="E441" s="1201"/>
      <c r="F441" s="1201"/>
      <c r="G441" s="1201"/>
      <c r="H441" s="1201"/>
      <c r="I441" s="1201"/>
      <c r="J441" s="1201"/>
      <c r="K441" s="1201"/>
      <c r="L441" s="1201"/>
      <c r="M441" s="1201"/>
      <c r="N441" s="1201"/>
      <c r="O441" s="1201"/>
      <c r="P441" s="1201"/>
      <c r="Q441" s="1201"/>
      <c r="R441" s="1201"/>
      <c r="S441" s="1201"/>
      <c r="T441" s="1201"/>
      <c r="U441" s="1201"/>
      <c r="V441" s="1201"/>
      <c r="W441" s="1201"/>
      <c r="X441" s="1218"/>
      <c r="Y441" s="1218"/>
      <c r="Z441" s="1201"/>
      <c r="AA441" s="1201"/>
      <c r="AB441" s="1201"/>
      <c r="AC441" s="1201"/>
      <c r="AD441" s="1201"/>
      <c r="AE441" s="1201"/>
      <c r="AF441" s="1201"/>
      <c r="AG441" s="1201"/>
      <c r="AH441" s="1201"/>
      <c r="AI441" s="1201"/>
      <c r="AJ441" s="1201"/>
      <c r="AK441" s="1201"/>
      <c r="AL441" s="1201"/>
      <c r="AM441" s="1201"/>
      <c r="AN441" s="1201"/>
      <c r="AO441" s="1201"/>
      <c r="AP441" s="1201"/>
      <c r="AQ441" s="1201"/>
      <c r="AR441" s="1201"/>
    </row>
    <row r="442" customFormat="false" ht="15" hidden="false" customHeight="false" outlineLevel="0" collapsed="false">
      <c r="A442" s="1201"/>
      <c r="B442" s="1201"/>
      <c r="C442" s="1201"/>
      <c r="D442" s="1201"/>
      <c r="E442" s="1201"/>
      <c r="F442" s="1201"/>
      <c r="G442" s="1201"/>
      <c r="H442" s="1201"/>
      <c r="I442" s="1201"/>
      <c r="J442" s="1201"/>
      <c r="K442" s="1201"/>
      <c r="L442" s="1201"/>
      <c r="M442" s="1201"/>
      <c r="N442" s="1201"/>
      <c r="O442" s="1201"/>
      <c r="P442" s="1201"/>
      <c r="Q442" s="1201"/>
      <c r="R442" s="1201"/>
      <c r="S442" s="1201"/>
      <c r="T442" s="1201"/>
      <c r="U442" s="1201"/>
      <c r="V442" s="1201"/>
      <c r="W442" s="1201"/>
      <c r="X442" s="1218"/>
      <c r="Y442" s="1218"/>
      <c r="Z442" s="1201"/>
      <c r="AA442" s="1201"/>
      <c r="AB442" s="1201"/>
      <c r="AC442" s="1201"/>
      <c r="AD442" s="1201"/>
      <c r="AE442" s="1201"/>
      <c r="AF442" s="1201"/>
      <c r="AG442" s="1201"/>
      <c r="AH442" s="1201"/>
      <c r="AI442" s="1201"/>
      <c r="AJ442" s="1201"/>
      <c r="AK442" s="1201"/>
      <c r="AL442" s="1201"/>
      <c r="AM442" s="1201"/>
      <c r="AN442" s="1201"/>
      <c r="AO442" s="1201"/>
      <c r="AP442" s="1201"/>
      <c r="AQ442" s="1201"/>
      <c r="AR442" s="1201"/>
    </row>
    <row r="443" customFormat="false" ht="15" hidden="false" customHeight="false" outlineLevel="0" collapsed="false">
      <c r="A443" s="1201"/>
      <c r="B443" s="1201"/>
      <c r="C443" s="1201"/>
      <c r="D443" s="1201"/>
      <c r="E443" s="1201"/>
      <c r="F443" s="1201"/>
      <c r="G443" s="1201"/>
      <c r="H443" s="1201"/>
      <c r="I443" s="1201"/>
      <c r="J443" s="1201"/>
      <c r="K443" s="1201"/>
      <c r="L443" s="1201"/>
      <c r="M443" s="1201"/>
      <c r="N443" s="1201"/>
      <c r="O443" s="1201"/>
      <c r="P443" s="1201"/>
      <c r="Q443" s="1201"/>
      <c r="R443" s="1201"/>
      <c r="S443" s="1201"/>
      <c r="T443" s="1201"/>
      <c r="U443" s="1201"/>
      <c r="V443" s="1201"/>
      <c r="W443" s="1201"/>
      <c r="X443" s="1218"/>
      <c r="Y443" s="1218"/>
      <c r="Z443" s="1201"/>
      <c r="AA443" s="1201"/>
      <c r="AB443" s="1201"/>
      <c r="AC443" s="1201"/>
      <c r="AD443" s="1201"/>
      <c r="AE443" s="1201"/>
      <c r="AF443" s="1201"/>
      <c r="AG443" s="1201"/>
      <c r="AH443" s="1201"/>
      <c r="AI443" s="1201"/>
      <c r="AJ443" s="1201"/>
      <c r="AK443" s="1201"/>
      <c r="AL443" s="1201"/>
      <c r="AM443" s="1201"/>
      <c r="AN443" s="1201"/>
      <c r="AO443" s="1201"/>
      <c r="AP443" s="1201"/>
      <c r="AQ443" s="1201"/>
      <c r="AR443" s="1201"/>
    </row>
    <row r="444" customFormat="false" ht="15" hidden="false" customHeight="false" outlineLevel="0" collapsed="false">
      <c r="A444" s="1201"/>
      <c r="B444" s="1201"/>
      <c r="C444" s="1201"/>
      <c r="D444" s="1201"/>
      <c r="E444" s="1201"/>
      <c r="F444" s="1201"/>
      <c r="G444" s="1201"/>
      <c r="H444" s="1201"/>
      <c r="I444" s="1201"/>
      <c r="J444" s="1201"/>
      <c r="K444" s="1201"/>
      <c r="L444" s="1201"/>
      <c r="M444" s="1201"/>
      <c r="N444" s="1201"/>
      <c r="O444" s="1201"/>
      <c r="P444" s="1201"/>
      <c r="Q444" s="1201"/>
      <c r="R444" s="1201"/>
      <c r="S444" s="1201"/>
      <c r="T444" s="1201"/>
      <c r="U444" s="1201"/>
      <c r="V444" s="1201"/>
      <c r="W444" s="1201"/>
      <c r="X444" s="1218"/>
      <c r="Y444" s="1218"/>
      <c r="Z444" s="1201"/>
      <c r="AA444" s="1201"/>
      <c r="AB444" s="1201"/>
      <c r="AC444" s="1201"/>
      <c r="AD444" s="1201"/>
      <c r="AE444" s="1201"/>
      <c r="AF444" s="1201"/>
      <c r="AG444" s="1201"/>
      <c r="AH444" s="1201"/>
      <c r="AI444" s="1201"/>
      <c r="AJ444" s="1201"/>
      <c r="AK444" s="1201"/>
      <c r="AL444" s="1201"/>
      <c r="AM444" s="1201"/>
      <c r="AN444" s="1201"/>
      <c r="AO444" s="1201"/>
      <c r="AP444" s="1201"/>
      <c r="AQ444" s="1201"/>
      <c r="AR444" s="1201"/>
    </row>
    <row r="445" customFormat="false" ht="15" hidden="false" customHeight="false" outlineLevel="0" collapsed="false">
      <c r="A445" s="1201"/>
      <c r="B445" s="1201"/>
      <c r="C445" s="1201"/>
      <c r="D445" s="1201"/>
      <c r="E445" s="1201"/>
      <c r="F445" s="1201"/>
      <c r="G445" s="1201"/>
      <c r="H445" s="1201"/>
      <c r="I445" s="1201"/>
      <c r="J445" s="1201"/>
      <c r="K445" s="1201"/>
      <c r="L445" s="1201"/>
      <c r="M445" s="1201"/>
      <c r="N445" s="1201"/>
      <c r="O445" s="1201"/>
      <c r="P445" s="1201"/>
      <c r="Q445" s="1201"/>
      <c r="R445" s="1201"/>
      <c r="S445" s="1201"/>
      <c r="T445" s="1201"/>
      <c r="U445" s="1201"/>
      <c r="V445" s="1201"/>
      <c r="W445" s="1201"/>
      <c r="X445" s="1218"/>
      <c r="Y445" s="1218"/>
      <c r="Z445" s="1201"/>
      <c r="AA445" s="1201"/>
      <c r="AB445" s="1201"/>
      <c r="AC445" s="1201"/>
      <c r="AD445" s="1201"/>
      <c r="AE445" s="1201"/>
      <c r="AF445" s="1201"/>
      <c r="AG445" s="1201"/>
      <c r="AH445" s="1201"/>
      <c r="AI445" s="1201"/>
      <c r="AJ445" s="1201"/>
      <c r="AK445" s="1201"/>
      <c r="AL445" s="1201"/>
      <c r="AM445" s="1201"/>
      <c r="AN445" s="1201"/>
      <c r="AO445" s="1201"/>
      <c r="AP445" s="1201"/>
      <c r="AQ445" s="1201"/>
      <c r="AR445" s="1201"/>
    </row>
    <row r="446" customFormat="false" ht="15" hidden="false" customHeight="false" outlineLevel="0" collapsed="false">
      <c r="A446" s="1201"/>
      <c r="B446" s="1201"/>
      <c r="C446" s="1201"/>
      <c r="D446" s="1201"/>
      <c r="E446" s="1201"/>
      <c r="F446" s="1201"/>
      <c r="G446" s="1201"/>
      <c r="H446" s="1201"/>
      <c r="I446" s="1201"/>
      <c r="J446" s="1201"/>
      <c r="K446" s="1201"/>
      <c r="L446" s="1201"/>
      <c r="M446" s="1201"/>
      <c r="N446" s="1201"/>
      <c r="O446" s="1201"/>
      <c r="P446" s="1201"/>
      <c r="Q446" s="1201"/>
      <c r="R446" s="1201"/>
      <c r="S446" s="1201"/>
      <c r="T446" s="1201"/>
      <c r="U446" s="1201"/>
      <c r="V446" s="1201"/>
      <c r="W446" s="1201"/>
      <c r="X446" s="1218"/>
      <c r="Y446" s="1218"/>
      <c r="Z446" s="1201"/>
      <c r="AA446" s="1201"/>
      <c r="AB446" s="1201"/>
      <c r="AC446" s="1201"/>
      <c r="AD446" s="1201"/>
      <c r="AE446" s="1201"/>
      <c r="AF446" s="1201"/>
      <c r="AG446" s="1201"/>
      <c r="AH446" s="1201"/>
      <c r="AI446" s="1201"/>
      <c r="AJ446" s="1201"/>
      <c r="AK446" s="1201"/>
      <c r="AL446" s="1201"/>
      <c r="AM446" s="1201"/>
      <c r="AN446" s="1201"/>
      <c r="AO446" s="1201"/>
      <c r="AP446" s="1201"/>
      <c r="AQ446" s="1201"/>
      <c r="AR446" s="1201"/>
    </row>
    <row r="447" customFormat="false" ht="15" hidden="false" customHeight="false" outlineLevel="0" collapsed="false">
      <c r="A447" s="1201"/>
      <c r="B447" s="1201"/>
      <c r="C447" s="1201"/>
      <c r="D447" s="1201"/>
      <c r="E447" s="1201"/>
      <c r="F447" s="1201"/>
      <c r="G447" s="1201"/>
      <c r="H447" s="1201"/>
      <c r="I447" s="1201"/>
      <c r="J447" s="1201"/>
      <c r="K447" s="1201"/>
      <c r="L447" s="1201"/>
      <c r="M447" s="1201"/>
      <c r="N447" s="1201"/>
      <c r="O447" s="1201"/>
      <c r="P447" s="1201"/>
      <c r="Q447" s="1201"/>
      <c r="R447" s="1201"/>
      <c r="S447" s="1201"/>
      <c r="T447" s="1201"/>
      <c r="U447" s="1201"/>
      <c r="V447" s="1201"/>
      <c r="W447" s="1201"/>
      <c r="X447" s="1218"/>
      <c r="Y447" s="1218"/>
      <c r="Z447" s="1201"/>
      <c r="AA447" s="1201"/>
      <c r="AB447" s="1201"/>
      <c r="AC447" s="1201"/>
      <c r="AD447" s="1201"/>
      <c r="AE447" s="1201"/>
      <c r="AF447" s="1201"/>
      <c r="AG447" s="1201"/>
      <c r="AH447" s="1201"/>
      <c r="AI447" s="1201"/>
      <c r="AJ447" s="1201"/>
      <c r="AK447" s="1201"/>
      <c r="AL447" s="1201"/>
      <c r="AM447" s="1201"/>
      <c r="AN447" s="1201"/>
      <c r="AO447" s="1201"/>
      <c r="AP447" s="1201"/>
      <c r="AQ447" s="1201"/>
      <c r="AR447" s="1201"/>
    </row>
    <row r="448" customFormat="false" ht="15" hidden="false" customHeight="false" outlineLevel="0" collapsed="false">
      <c r="A448" s="1201"/>
      <c r="B448" s="1201"/>
      <c r="C448" s="1201"/>
      <c r="D448" s="1201"/>
      <c r="E448" s="1201"/>
      <c r="F448" s="1201"/>
      <c r="G448" s="1201"/>
      <c r="H448" s="1201"/>
      <c r="I448" s="1201"/>
      <c r="J448" s="1201"/>
      <c r="K448" s="1201"/>
      <c r="L448" s="1201"/>
      <c r="M448" s="1201"/>
      <c r="N448" s="1201"/>
      <c r="O448" s="1201"/>
      <c r="P448" s="1201"/>
      <c r="Q448" s="1201"/>
      <c r="R448" s="1201"/>
      <c r="S448" s="1201"/>
      <c r="T448" s="1201"/>
      <c r="U448" s="1201"/>
      <c r="V448" s="1201"/>
      <c r="W448" s="1201"/>
      <c r="X448" s="1218"/>
      <c r="Y448" s="1218"/>
      <c r="Z448" s="1201"/>
      <c r="AA448" s="1201"/>
      <c r="AB448" s="1201"/>
      <c r="AC448" s="1201"/>
      <c r="AD448" s="1201"/>
      <c r="AE448" s="1201"/>
      <c r="AF448" s="1201"/>
      <c r="AG448" s="1201"/>
      <c r="AH448" s="1201"/>
      <c r="AI448" s="1201"/>
      <c r="AJ448" s="1201"/>
      <c r="AK448" s="1201"/>
      <c r="AL448" s="1201"/>
      <c r="AM448" s="1201"/>
      <c r="AN448" s="1201"/>
      <c r="AO448" s="1201"/>
      <c r="AP448" s="1201"/>
      <c r="AQ448" s="1201"/>
      <c r="AR448" s="1201"/>
    </row>
    <row r="449" customFormat="false" ht="15" hidden="false" customHeight="false" outlineLevel="0" collapsed="false">
      <c r="A449" s="1201"/>
      <c r="B449" s="1201"/>
      <c r="C449" s="1201"/>
      <c r="D449" s="1201"/>
      <c r="E449" s="1201"/>
      <c r="F449" s="1201"/>
      <c r="G449" s="1201"/>
      <c r="H449" s="1201"/>
      <c r="I449" s="1201"/>
      <c r="J449" s="1201"/>
      <c r="K449" s="1201"/>
      <c r="L449" s="1201"/>
      <c r="M449" s="1201"/>
      <c r="N449" s="1201"/>
      <c r="O449" s="1201"/>
      <c r="P449" s="1201"/>
      <c r="Q449" s="1201"/>
      <c r="R449" s="1201"/>
      <c r="S449" s="1201"/>
      <c r="T449" s="1201"/>
      <c r="U449" s="1201"/>
      <c r="V449" s="1201"/>
      <c r="W449" s="1201"/>
      <c r="X449" s="1218"/>
      <c r="Y449" s="1218"/>
      <c r="Z449" s="1201"/>
      <c r="AA449" s="1201"/>
      <c r="AB449" s="1201"/>
      <c r="AC449" s="1201"/>
      <c r="AD449" s="1201"/>
      <c r="AE449" s="1201"/>
      <c r="AF449" s="1201"/>
      <c r="AG449" s="1201"/>
      <c r="AH449" s="1201"/>
      <c r="AI449" s="1201"/>
      <c r="AJ449" s="1201"/>
      <c r="AK449" s="1201"/>
      <c r="AL449" s="1201"/>
      <c r="AM449" s="1201"/>
      <c r="AN449" s="1201"/>
      <c r="AO449" s="1201"/>
      <c r="AP449" s="1201"/>
      <c r="AQ449" s="1201"/>
      <c r="AR449" s="1201"/>
    </row>
    <row r="450" customFormat="false" ht="15" hidden="false" customHeight="false" outlineLevel="0" collapsed="false">
      <c r="A450" s="1201"/>
      <c r="B450" s="1201"/>
      <c r="C450" s="1201"/>
      <c r="D450" s="1201"/>
      <c r="E450" s="1201"/>
      <c r="F450" s="1201"/>
      <c r="G450" s="1201"/>
      <c r="H450" s="1201"/>
      <c r="I450" s="1201"/>
      <c r="J450" s="1201"/>
      <c r="K450" s="1201"/>
      <c r="L450" s="1201"/>
      <c r="M450" s="1201"/>
      <c r="N450" s="1201"/>
      <c r="O450" s="1201"/>
      <c r="P450" s="1201"/>
      <c r="Q450" s="1201"/>
      <c r="R450" s="1201"/>
      <c r="S450" s="1201"/>
      <c r="T450" s="1201"/>
      <c r="U450" s="1201"/>
      <c r="V450" s="1201"/>
      <c r="W450" s="1201"/>
      <c r="X450" s="1218"/>
      <c r="Y450" s="1218"/>
      <c r="Z450" s="1201"/>
      <c r="AA450" s="1201"/>
      <c r="AB450" s="1201"/>
      <c r="AC450" s="1201"/>
      <c r="AD450" s="1201"/>
      <c r="AE450" s="1201"/>
      <c r="AF450" s="1201"/>
      <c r="AG450" s="1201"/>
      <c r="AH450" s="1201"/>
      <c r="AI450" s="1201"/>
      <c r="AJ450" s="1201"/>
      <c r="AK450" s="1201"/>
      <c r="AL450" s="1201"/>
      <c r="AM450" s="1201"/>
      <c r="AN450" s="1201"/>
      <c r="AO450" s="1201"/>
      <c r="AP450" s="1201"/>
      <c r="AQ450" s="1201"/>
      <c r="AR450" s="1201"/>
    </row>
    <row r="451" customFormat="false" ht="15" hidden="false" customHeight="false" outlineLevel="0" collapsed="false">
      <c r="A451" s="1201"/>
      <c r="B451" s="1201"/>
      <c r="C451" s="1201"/>
      <c r="D451" s="1201"/>
      <c r="E451" s="1201"/>
      <c r="F451" s="1201"/>
      <c r="G451" s="1201"/>
      <c r="H451" s="1201"/>
      <c r="I451" s="1201"/>
      <c r="J451" s="1201"/>
      <c r="K451" s="1201"/>
      <c r="L451" s="1201"/>
      <c r="M451" s="1201"/>
      <c r="N451" s="1201"/>
      <c r="O451" s="1201"/>
      <c r="P451" s="1201"/>
      <c r="Q451" s="1201"/>
      <c r="R451" s="1201"/>
      <c r="S451" s="1201"/>
      <c r="T451" s="1201"/>
      <c r="U451" s="1201"/>
      <c r="V451" s="1201"/>
      <c r="W451" s="1201"/>
      <c r="X451" s="1218"/>
      <c r="Y451" s="1218"/>
      <c r="Z451" s="1201"/>
      <c r="AA451" s="1201"/>
      <c r="AB451" s="1201"/>
      <c r="AC451" s="1201"/>
      <c r="AD451" s="1201"/>
      <c r="AE451" s="1201"/>
      <c r="AF451" s="1201"/>
      <c r="AG451" s="1201"/>
      <c r="AH451" s="1201"/>
      <c r="AI451" s="1201"/>
      <c r="AJ451" s="1201"/>
      <c r="AK451" s="1201"/>
      <c r="AL451" s="1201"/>
      <c r="AM451" s="1201"/>
      <c r="AN451" s="1201"/>
      <c r="AO451" s="1201"/>
      <c r="AP451" s="1201"/>
      <c r="AQ451" s="1201"/>
      <c r="AR451" s="1201"/>
    </row>
    <row r="452" customFormat="false" ht="15" hidden="false" customHeight="false" outlineLevel="0" collapsed="false">
      <c r="A452" s="1201"/>
      <c r="B452" s="1201"/>
      <c r="C452" s="1201"/>
      <c r="D452" s="1201"/>
      <c r="E452" s="1201"/>
      <c r="F452" s="1201"/>
      <c r="G452" s="1201"/>
      <c r="H452" s="1201"/>
      <c r="I452" s="1201"/>
      <c r="J452" s="1201"/>
      <c r="K452" s="1201"/>
      <c r="L452" s="1201"/>
      <c r="M452" s="1201"/>
      <c r="N452" s="1201"/>
      <c r="O452" s="1201"/>
      <c r="P452" s="1201"/>
      <c r="Q452" s="1201"/>
      <c r="R452" s="1201"/>
      <c r="S452" s="1201"/>
      <c r="T452" s="1201"/>
      <c r="U452" s="1201"/>
      <c r="V452" s="1201"/>
      <c r="W452" s="1201"/>
      <c r="X452" s="1218"/>
      <c r="Y452" s="1218"/>
      <c r="Z452" s="1201"/>
      <c r="AA452" s="1201"/>
      <c r="AB452" s="1201"/>
      <c r="AC452" s="1201"/>
      <c r="AD452" s="1201"/>
      <c r="AE452" s="1201"/>
      <c r="AF452" s="1201"/>
      <c r="AG452" s="1201"/>
      <c r="AH452" s="1201"/>
      <c r="AI452" s="1201"/>
      <c r="AJ452" s="1201"/>
      <c r="AK452" s="1201"/>
      <c r="AL452" s="1201"/>
      <c r="AM452" s="1201"/>
      <c r="AN452" s="1201"/>
      <c r="AO452" s="1201"/>
      <c r="AP452" s="1201"/>
      <c r="AQ452" s="1201"/>
      <c r="AR452" s="1201"/>
    </row>
    <row r="453" customFormat="false" ht="15" hidden="false" customHeight="false" outlineLevel="0" collapsed="false">
      <c r="A453" s="1201"/>
      <c r="B453" s="1201"/>
      <c r="C453" s="1201"/>
      <c r="D453" s="1201"/>
      <c r="E453" s="1201"/>
      <c r="F453" s="1201"/>
      <c r="G453" s="1201"/>
      <c r="H453" s="1201"/>
      <c r="I453" s="1201"/>
      <c r="J453" s="1201"/>
      <c r="K453" s="1201"/>
      <c r="L453" s="1201"/>
      <c r="M453" s="1201"/>
      <c r="N453" s="1201"/>
      <c r="O453" s="1201"/>
      <c r="P453" s="1201"/>
      <c r="Q453" s="1201"/>
      <c r="R453" s="1201"/>
      <c r="S453" s="1201"/>
      <c r="T453" s="1201"/>
      <c r="U453" s="1201"/>
      <c r="V453" s="1201"/>
      <c r="W453" s="1201"/>
      <c r="X453" s="1218"/>
      <c r="Y453" s="1218"/>
      <c r="Z453" s="1201"/>
      <c r="AA453" s="1201"/>
      <c r="AB453" s="1201"/>
      <c r="AC453" s="1201"/>
      <c r="AD453" s="1201"/>
      <c r="AE453" s="1201"/>
      <c r="AF453" s="1201"/>
      <c r="AG453" s="1201"/>
      <c r="AH453" s="1201"/>
      <c r="AI453" s="1201"/>
      <c r="AJ453" s="1201"/>
      <c r="AK453" s="1201"/>
      <c r="AL453" s="1201"/>
      <c r="AM453" s="1201"/>
      <c r="AN453" s="1201"/>
      <c r="AO453" s="1201"/>
      <c r="AP453" s="1201"/>
      <c r="AQ453" s="1201"/>
      <c r="AR453" s="1201"/>
    </row>
    <row r="454" customFormat="false" ht="15" hidden="false" customHeight="false" outlineLevel="0" collapsed="false">
      <c r="A454" s="1201"/>
      <c r="B454" s="1201"/>
      <c r="C454" s="1201"/>
      <c r="D454" s="1201"/>
      <c r="E454" s="1201"/>
      <c r="F454" s="1201"/>
      <c r="G454" s="1201"/>
      <c r="H454" s="1201"/>
      <c r="I454" s="1201"/>
      <c r="J454" s="1201"/>
      <c r="K454" s="1201"/>
      <c r="L454" s="1201"/>
      <c r="M454" s="1201"/>
      <c r="N454" s="1201"/>
      <c r="O454" s="1201"/>
      <c r="P454" s="1201"/>
      <c r="Q454" s="1201"/>
      <c r="R454" s="1201"/>
      <c r="S454" s="1201"/>
      <c r="T454" s="1201"/>
      <c r="U454" s="1201"/>
      <c r="V454" s="1201"/>
      <c r="W454" s="1201"/>
      <c r="X454" s="1218"/>
      <c r="Y454" s="1218"/>
      <c r="Z454" s="1201"/>
      <c r="AA454" s="1201"/>
      <c r="AB454" s="1201"/>
      <c r="AC454" s="1201"/>
      <c r="AD454" s="1201"/>
      <c r="AE454" s="1201"/>
      <c r="AF454" s="1201"/>
      <c r="AG454" s="1201"/>
      <c r="AH454" s="1201"/>
      <c r="AI454" s="1201"/>
      <c r="AJ454" s="1201"/>
      <c r="AK454" s="1201"/>
      <c r="AL454" s="1201"/>
      <c r="AM454" s="1201"/>
      <c r="AN454" s="1201"/>
      <c r="AO454" s="1201"/>
      <c r="AP454" s="1201"/>
      <c r="AQ454" s="1201"/>
      <c r="AR454" s="1201"/>
    </row>
    <row r="455" customFormat="false" ht="15" hidden="false" customHeight="false" outlineLevel="0" collapsed="false">
      <c r="A455" s="1201"/>
      <c r="B455" s="1201"/>
      <c r="C455" s="1201"/>
      <c r="D455" s="1201"/>
      <c r="E455" s="1201"/>
      <c r="F455" s="1201"/>
      <c r="G455" s="1201"/>
      <c r="H455" s="1201"/>
      <c r="I455" s="1201"/>
      <c r="J455" s="1201"/>
      <c r="K455" s="1201"/>
      <c r="L455" s="1201"/>
      <c r="M455" s="1201"/>
      <c r="N455" s="1201"/>
      <c r="O455" s="1201"/>
      <c r="P455" s="1201"/>
      <c r="Q455" s="1201"/>
      <c r="R455" s="1201"/>
      <c r="S455" s="1201"/>
      <c r="T455" s="1201"/>
      <c r="U455" s="1201"/>
      <c r="V455" s="1201"/>
      <c r="W455" s="1201"/>
      <c r="X455" s="1218"/>
      <c r="Y455" s="1218"/>
      <c r="Z455" s="1201"/>
      <c r="AA455" s="1201"/>
      <c r="AB455" s="1201"/>
      <c r="AC455" s="1201"/>
      <c r="AD455" s="1201"/>
      <c r="AE455" s="1201"/>
      <c r="AF455" s="1201"/>
      <c r="AG455" s="1201"/>
      <c r="AH455" s="1201"/>
      <c r="AI455" s="1201"/>
      <c r="AJ455" s="1201"/>
      <c r="AK455" s="1201"/>
      <c r="AL455" s="1201"/>
      <c r="AM455" s="1201"/>
      <c r="AN455" s="1201"/>
      <c r="AO455" s="1201"/>
      <c r="AP455" s="1201"/>
      <c r="AQ455" s="1201"/>
      <c r="AR455" s="1201"/>
    </row>
    <row r="456" customFormat="false" ht="15" hidden="false" customHeight="false" outlineLevel="0" collapsed="false">
      <c r="A456" s="1201"/>
      <c r="B456" s="1201"/>
      <c r="C456" s="1201"/>
      <c r="D456" s="1201"/>
      <c r="E456" s="1201"/>
      <c r="F456" s="1201"/>
      <c r="G456" s="1201"/>
      <c r="H456" s="1201"/>
      <c r="I456" s="1201"/>
      <c r="J456" s="1201"/>
      <c r="K456" s="1201"/>
      <c r="L456" s="1201"/>
      <c r="M456" s="1201"/>
      <c r="N456" s="1201"/>
      <c r="O456" s="1201"/>
      <c r="P456" s="1201"/>
      <c r="Q456" s="1201"/>
      <c r="R456" s="1201"/>
      <c r="S456" s="1201"/>
      <c r="T456" s="1201"/>
      <c r="U456" s="1201"/>
      <c r="V456" s="1201"/>
      <c r="W456" s="1201"/>
      <c r="X456" s="1218"/>
      <c r="Y456" s="1218"/>
      <c r="Z456" s="1201"/>
      <c r="AA456" s="1201"/>
      <c r="AB456" s="1201"/>
      <c r="AC456" s="1201"/>
      <c r="AD456" s="1201"/>
      <c r="AE456" s="1201"/>
      <c r="AF456" s="1201"/>
      <c r="AG456" s="1201"/>
      <c r="AH456" s="1201"/>
      <c r="AI456" s="1201"/>
      <c r="AJ456" s="1201"/>
      <c r="AK456" s="1201"/>
      <c r="AL456" s="1201"/>
      <c r="AM456" s="1201"/>
      <c r="AN456" s="1201"/>
      <c r="AO456" s="1201"/>
      <c r="AP456" s="1201"/>
      <c r="AQ456" s="1201"/>
      <c r="AR456" s="1201"/>
    </row>
    <row r="457" customFormat="false" ht="15" hidden="false" customHeight="false" outlineLevel="0" collapsed="false">
      <c r="A457" s="1201"/>
      <c r="B457" s="1201"/>
      <c r="C457" s="1201"/>
      <c r="D457" s="1201"/>
      <c r="E457" s="1201"/>
      <c r="F457" s="1201"/>
      <c r="G457" s="1201"/>
      <c r="H457" s="1201"/>
      <c r="I457" s="1201"/>
      <c r="J457" s="1201"/>
      <c r="K457" s="1201"/>
      <c r="L457" s="1201"/>
      <c r="M457" s="1201"/>
      <c r="N457" s="1201"/>
      <c r="O457" s="1201"/>
      <c r="P457" s="1201"/>
      <c r="Q457" s="1201"/>
      <c r="R457" s="1201"/>
      <c r="S457" s="1201"/>
      <c r="T457" s="1201"/>
      <c r="U457" s="1201"/>
      <c r="V457" s="1201"/>
      <c r="W457" s="1201"/>
      <c r="X457" s="1218"/>
      <c r="Y457" s="1218"/>
      <c r="Z457" s="1201"/>
      <c r="AA457" s="1201"/>
      <c r="AB457" s="1201"/>
      <c r="AC457" s="1201"/>
      <c r="AD457" s="1201"/>
      <c r="AE457" s="1201"/>
      <c r="AF457" s="1201"/>
      <c r="AG457" s="1201"/>
      <c r="AH457" s="1201"/>
      <c r="AI457" s="1201"/>
      <c r="AJ457" s="1201"/>
      <c r="AK457" s="1201"/>
      <c r="AL457" s="1201"/>
      <c r="AM457" s="1201"/>
      <c r="AN457" s="1201"/>
      <c r="AO457" s="1201"/>
      <c r="AP457" s="1201"/>
      <c r="AQ457" s="1201"/>
      <c r="AR457" s="1201"/>
    </row>
    <row r="458" customFormat="false" ht="15" hidden="false" customHeight="false" outlineLevel="0" collapsed="false">
      <c r="A458" s="1201"/>
      <c r="B458" s="1201"/>
      <c r="C458" s="1201"/>
      <c r="D458" s="1201"/>
      <c r="E458" s="1201"/>
      <c r="F458" s="1201"/>
      <c r="G458" s="1201"/>
      <c r="H458" s="1201"/>
      <c r="I458" s="1201"/>
      <c r="J458" s="1201"/>
      <c r="K458" s="1201"/>
      <c r="L458" s="1201"/>
      <c r="M458" s="1201"/>
      <c r="N458" s="1201"/>
      <c r="O458" s="1201"/>
      <c r="P458" s="1201"/>
      <c r="Q458" s="1201"/>
      <c r="R458" s="1201"/>
      <c r="S458" s="1201"/>
      <c r="T458" s="1201"/>
      <c r="U458" s="1201"/>
      <c r="V458" s="1201"/>
      <c r="W458" s="1201"/>
      <c r="X458" s="1218"/>
      <c r="Y458" s="1218"/>
      <c r="Z458" s="1201"/>
      <c r="AA458" s="1201"/>
      <c r="AB458" s="1201"/>
      <c r="AC458" s="1201"/>
      <c r="AD458" s="1201"/>
      <c r="AE458" s="1201"/>
      <c r="AF458" s="1201"/>
      <c r="AG458" s="1201"/>
      <c r="AH458" s="1201"/>
      <c r="AI458" s="1201"/>
      <c r="AJ458" s="1201"/>
      <c r="AK458" s="1201"/>
      <c r="AL458" s="1201"/>
      <c r="AM458" s="1201"/>
      <c r="AN458" s="1201"/>
      <c r="AO458" s="1201"/>
      <c r="AP458" s="1201"/>
      <c r="AQ458" s="1201"/>
      <c r="AR458" s="1201"/>
    </row>
    <row r="459" customFormat="false" ht="15" hidden="false" customHeight="false" outlineLevel="0" collapsed="false">
      <c r="A459" s="1201"/>
      <c r="B459" s="1201"/>
      <c r="C459" s="1201"/>
      <c r="D459" s="1201"/>
      <c r="E459" s="1201"/>
      <c r="F459" s="1201"/>
      <c r="G459" s="1201"/>
      <c r="H459" s="1201"/>
      <c r="I459" s="1201"/>
      <c r="J459" s="1201"/>
      <c r="K459" s="1201"/>
      <c r="L459" s="1201"/>
      <c r="M459" s="1201"/>
      <c r="N459" s="1201"/>
      <c r="O459" s="1201"/>
      <c r="P459" s="1201"/>
      <c r="Q459" s="1201"/>
      <c r="R459" s="1201"/>
      <c r="S459" s="1201"/>
      <c r="T459" s="1201"/>
      <c r="U459" s="1201"/>
      <c r="V459" s="1201"/>
      <c r="W459" s="1201"/>
      <c r="X459" s="1218"/>
      <c r="Y459" s="1218"/>
      <c r="Z459" s="1201"/>
      <c r="AA459" s="1201"/>
      <c r="AB459" s="1201"/>
      <c r="AC459" s="1201"/>
      <c r="AD459" s="1201"/>
      <c r="AE459" s="1201"/>
      <c r="AF459" s="1201"/>
      <c r="AG459" s="1201"/>
      <c r="AH459" s="1201"/>
      <c r="AI459" s="1201"/>
      <c r="AJ459" s="1201"/>
      <c r="AK459" s="1201"/>
      <c r="AL459" s="1201"/>
      <c r="AM459" s="1201"/>
      <c r="AN459" s="1201"/>
      <c r="AO459" s="1201"/>
      <c r="AP459" s="1201"/>
      <c r="AQ459" s="1201"/>
      <c r="AR459" s="1201"/>
    </row>
    <row r="460" customFormat="false" ht="15" hidden="false" customHeight="false" outlineLevel="0" collapsed="false">
      <c r="A460" s="1201"/>
      <c r="B460" s="1201"/>
      <c r="C460" s="1201"/>
      <c r="D460" s="1201"/>
      <c r="E460" s="1201"/>
      <c r="F460" s="1201"/>
      <c r="G460" s="1201"/>
      <c r="H460" s="1201"/>
      <c r="I460" s="1201"/>
      <c r="J460" s="1201"/>
      <c r="K460" s="1201"/>
      <c r="L460" s="1201"/>
      <c r="M460" s="1201"/>
      <c r="N460" s="1201"/>
      <c r="O460" s="1201"/>
      <c r="P460" s="1201"/>
      <c r="Q460" s="1201"/>
      <c r="R460" s="1201"/>
      <c r="S460" s="1201"/>
      <c r="T460" s="1201"/>
      <c r="U460" s="1201"/>
      <c r="V460" s="1201"/>
      <c r="W460" s="1201"/>
      <c r="X460" s="1218"/>
      <c r="Y460" s="1218"/>
      <c r="Z460" s="1201"/>
      <c r="AA460" s="1201"/>
      <c r="AB460" s="1201"/>
      <c r="AC460" s="1201"/>
      <c r="AD460" s="1201"/>
      <c r="AE460" s="1201"/>
      <c r="AF460" s="1201"/>
      <c r="AG460" s="1201"/>
      <c r="AH460" s="1201"/>
      <c r="AI460" s="1201"/>
      <c r="AJ460" s="1201"/>
      <c r="AK460" s="1201"/>
      <c r="AL460" s="1201"/>
      <c r="AM460" s="1201"/>
      <c r="AN460" s="1201"/>
      <c r="AO460" s="1201"/>
      <c r="AP460" s="1201"/>
      <c r="AQ460" s="1201"/>
      <c r="AR460" s="1201"/>
    </row>
    <row r="461" customFormat="false" ht="15" hidden="false" customHeight="false" outlineLevel="0" collapsed="false">
      <c r="A461" s="1201"/>
      <c r="B461" s="1201"/>
      <c r="C461" s="1201"/>
      <c r="D461" s="1201"/>
      <c r="E461" s="1201"/>
      <c r="F461" s="1201"/>
      <c r="G461" s="1201"/>
      <c r="H461" s="1201"/>
      <c r="I461" s="1201"/>
      <c r="J461" s="1201"/>
      <c r="K461" s="1201"/>
      <c r="L461" s="1201"/>
      <c r="M461" s="1201"/>
      <c r="N461" s="1201"/>
      <c r="O461" s="1201"/>
      <c r="P461" s="1201"/>
      <c r="Q461" s="1201"/>
      <c r="R461" s="1201"/>
      <c r="S461" s="1201"/>
      <c r="T461" s="1201"/>
      <c r="U461" s="1201"/>
      <c r="V461" s="1201"/>
      <c r="W461" s="1201"/>
      <c r="X461" s="1218"/>
      <c r="Y461" s="1218"/>
      <c r="Z461" s="1201"/>
      <c r="AA461" s="1201"/>
      <c r="AB461" s="1201"/>
      <c r="AC461" s="1201"/>
      <c r="AD461" s="1201"/>
      <c r="AE461" s="1201"/>
      <c r="AF461" s="1201"/>
      <c r="AG461" s="1201"/>
      <c r="AH461" s="1201"/>
      <c r="AI461" s="1201"/>
      <c r="AJ461" s="1201"/>
      <c r="AK461" s="1201"/>
      <c r="AL461" s="1201"/>
      <c r="AM461" s="1201"/>
      <c r="AN461" s="1201"/>
      <c r="AO461" s="1201"/>
      <c r="AP461" s="1201"/>
      <c r="AQ461" s="1201"/>
      <c r="AR461" s="1201"/>
    </row>
    <row r="462" customFormat="false" ht="15" hidden="false" customHeight="false" outlineLevel="0" collapsed="false">
      <c r="A462" s="1201"/>
      <c r="B462" s="1201"/>
      <c r="C462" s="1201"/>
      <c r="D462" s="1201"/>
      <c r="E462" s="1201"/>
      <c r="F462" s="1201"/>
      <c r="G462" s="1201"/>
      <c r="H462" s="1201"/>
      <c r="I462" s="1201"/>
      <c r="J462" s="1201"/>
      <c r="K462" s="1201"/>
      <c r="L462" s="1201"/>
      <c r="M462" s="1201"/>
      <c r="N462" s="1201"/>
      <c r="O462" s="1201"/>
      <c r="P462" s="1201"/>
      <c r="Q462" s="1201"/>
      <c r="R462" s="1201"/>
      <c r="S462" s="1201"/>
      <c r="T462" s="1201"/>
      <c r="U462" s="1201"/>
      <c r="V462" s="1201"/>
      <c r="W462" s="1201"/>
      <c r="X462" s="1218"/>
      <c r="Y462" s="1218"/>
      <c r="Z462" s="1201"/>
      <c r="AA462" s="1201"/>
      <c r="AB462" s="1201"/>
      <c r="AC462" s="1201"/>
      <c r="AD462" s="1201"/>
      <c r="AE462" s="1201"/>
      <c r="AF462" s="1201"/>
      <c r="AG462" s="1201"/>
      <c r="AH462" s="1201"/>
      <c r="AI462" s="1201"/>
      <c r="AJ462" s="1201"/>
      <c r="AK462" s="1201"/>
      <c r="AL462" s="1201"/>
      <c r="AM462" s="1201"/>
      <c r="AN462" s="1201"/>
      <c r="AO462" s="1201"/>
      <c r="AP462" s="1201"/>
      <c r="AQ462" s="1201"/>
      <c r="AR462" s="1201"/>
    </row>
    <row r="463" customFormat="false" ht="15" hidden="false" customHeight="false" outlineLevel="0" collapsed="false">
      <c r="A463" s="1201"/>
      <c r="B463" s="1201"/>
      <c r="C463" s="1201"/>
      <c r="D463" s="1201"/>
      <c r="E463" s="1201"/>
      <c r="F463" s="1201"/>
      <c r="G463" s="1201"/>
      <c r="H463" s="1201"/>
      <c r="I463" s="1201"/>
      <c r="J463" s="1201"/>
      <c r="K463" s="1201"/>
      <c r="L463" s="1201"/>
      <c r="M463" s="1201"/>
      <c r="N463" s="1201"/>
      <c r="O463" s="1201"/>
      <c r="P463" s="1201"/>
      <c r="Q463" s="1201"/>
      <c r="R463" s="1201"/>
      <c r="S463" s="1201"/>
      <c r="T463" s="1201"/>
      <c r="U463" s="1201"/>
      <c r="V463" s="1201"/>
      <c r="W463" s="1201"/>
      <c r="X463" s="1218"/>
      <c r="Y463" s="1218"/>
      <c r="Z463" s="1201"/>
      <c r="AA463" s="1201"/>
      <c r="AB463" s="1201"/>
      <c r="AC463" s="1201"/>
      <c r="AD463" s="1201"/>
      <c r="AE463" s="1201"/>
      <c r="AF463" s="1201"/>
      <c r="AG463" s="1201"/>
      <c r="AH463" s="1201"/>
      <c r="AI463" s="1201"/>
      <c r="AJ463" s="1201"/>
      <c r="AK463" s="1201"/>
      <c r="AL463" s="1201"/>
      <c r="AM463" s="1201"/>
      <c r="AN463" s="1201"/>
      <c r="AO463" s="1201"/>
      <c r="AP463" s="1201"/>
      <c r="AQ463" s="1201"/>
      <c r="AR463" s="1201"/>
    </row>
    <row r="464" customFormat="false" ht="15" hidden="false" customHeight="false" outlineLevel="0" collapsed="false">
      <c r="A464" s="1201"/>
      <c r="B464" s="1201"/>
      <c r="C464" s="1201"/>
      <c r="D464" s="1201"/>
      <c r="E464" s="1201"/>
      <c r="F464" s="1201"/>
      <c r="G464" s="1201"/>
      <c r="H464" s="1201"/>
      <c r="I464" s="1201"/>
      <c r="J464" s="1201"/>
      <c r="K464" s="1201"/>
      <c r="L464" s="1201"/>
      <c r="M464" s="1201"/>
      <c r="N464" s="1201"/>
      <c r="O464" s="1201"/>
      <c r="P464" s="1201"/>
      <c r="Q464" s="1201"/>
      <c r="R464" s="1201"/>
      <c r="S464" s="1201"/>
      <c r="T464" s="1201"/>
      <c r="U464" s="1201"/>
      <c r="V464" s="1201"/>
      <c r="W464" s="1201"/>
      <c r="X464" s="1218"/>
      <c r="Y464" s="1218"/>
      <c r="Z464" s="1201"/>
      <c r="AA464" s="1201"/>
      <c r="AB464" s="1201"/>
      <c r="AC464" s="1201"/>
      <c r="AD464" s="1201"/>
      <c r="AE464" s="1201"/>
      <c r="AF464" s="1201"/>
      <c r="AG464" s="1201"/>
      <c r="AH464" s="1201"/>
      <c r="AI464" s="1201"/>
      <c r="AJ464" s="1201"/>
      <c r="AK464" s="1201"/>
      <c r="AL464" s="1201"/>
      <c r="AM464" s="1201"/>
      <c r="AN464" s="1201"/>
      <c r="AO464" s="1201"/>
      <c r="AP464" s="1201"/>
      <c r="AQ464" s="1201"/>
      <c r="AR464" s="1201"/>
    </row>
    <row r="465" customFormat="false" ht="15" hidden="false" customHeight="false" outlineLevel="0" collapsed="false">
      <c r="A465" s="1201"/>
      <c r="B465" s="1201"/>
      <c r="C465" s="1201"/>
      <c r="D465" s="1201"/>
      <c r="E465" s="1201"/>
      <c r="F465" s="1201"/>
      <c r="G465" s="1201"/>
      <c r="H465" s="1201"/>
      <c r="I465" s="1201"/>
      <c r="J465" s="1201"/>
      <c r="K465" s="1201"/>
      <c r="L465" s="1201"/>
      <c r="M465" s="1201"/>
      <c r="N465" s="1201"/>
      <c r="O465" s="1201"/>
      <c r="P465" s="1201"/>
      <c r="Q465" s="1201"/>
      <c r="R465" s="1201"/>
      <c r="S465" s="1201"/>
      <c r="T465" s="1201"/>
      <c r="U465" s="1201"/>
      <c r="V465" s="1201"/>
      <c r="W465" s="1201"/>
      <c r="X465" s="1218"/>
      <c r="Y465" s="1218"/>
      <c r="Z465" s="1201"/>
      <c r="AA465" s="1201"/>
      <c r="AB465" s="1201"/>
      <c r="AC465" s="1201"/>
      <c r="AD465" s="1201"/>
      <c r="AE465" s="1201"/>
      <c r="AF465" s="1201"/>
      <c r="AG465" s="1201"/>
      <c r="AH465" s="1201"/>
      <c r="AI465" s="1201"/>
      <c r="AJ465" s="1201"/>
      <c r="AK465" s="1201"/>
      <c r="AL465" s="1201"/>
      <c r="AM465" s="1201"/>
      <c r="AN465" s="1201"/>
      <c r="AO465" s="1201"/>
      <c r="AP465" s="1201"/>
      <c r="AQ465" s="1201"/>
      <c r="AR465" s="1201"/>
    </row>
    <row r="466" customFormat="false" ht="15" hidden="false" customHeight="false" outlineLevel="0" collapsed="false">
      <c r="A466" s="1201"/>
      <c r="B466" s="1201"/>
      <c r="C466" s="1201"/>
      <c r="D466" s="1201"/>
      <c r="E466" s="1201"/>
      <c r="F466" s="1201"/>
      <c r="G466" s="1201"/>
      <c r="H466" s="1201"/>
      <c r="I466" s="1201"/>
      <c r="J466" s="1201"/>
      <c r="K466" s="1201"/>
      <c r="L466" s="1201"/>
      <c r="M466" s="1201"/>
      <c r="N466" s="1201"/>
      <c r="O466" s="1201"/>
      <c r="P466" s="1201"/>
      <c r="Q466" s="1201"/>
      <c r="R466" s="1201"/>
      <c r="S466" s="1201"/>
      <c r="T466" s="1201"/>
      <c r="U466" s="1201"/>
      <c r="V466" s="1201"/>
      <c r="W466" s="1201"/>
      <c r="X466" s="1218"/>
      <c r="Y466" s="1218"/>
      <c r="Z466" s="1201"/>
      <c r="AA466" s="1201"/>
      <c r="AB466" s="1201"/>
      <c r="AC466" s="1201"/>
      <c r="AD466" s="1201"/>
      <c r="AE466" s="1201"/>
      <c r="AF466" s="1201"/>
      <c r="AG466" s="1201"/>
      <c r="AH466" s="1201"/>
      <c r="AI466" s="1201"/>
      <c r="AJ466" s="1201"/>
      <c r="AK466" s="1201"/>
      <c r="AL466" s="1201"/>
      <c r="AM466" s="1201"/>
      <c r="AN466" s="1201"/>
      <c r="AO466" s="1201"/>
      <c r="AP466" s="1201"/>
      <c r="AQ466" s="1201"/>
      <c r="AR466" s="1201"/>
    </row>
    <row r="467" customFormat="false" ht="15" hidden="false" customHeight="false" outlineLevel="0" collapsed="false">
      <c r="X467" s="1369"/>
      <c r="Y467" s="1369"/>
    </row>
    <row r="468" customFormat="false" ht="15" hidden="false" customHeight="false" outlineLevel="0" collapsed="false">
      <c r="X468" s="1369"/>
      <c r="Y468" s="1369"/>
    </row>
    <row r="469" customFormat="false" ht="15" hidden="false" customHeight="false" outlineLevel="0" collapsed="false">
      <c r="X469" s="1369"/>
      <c r="Y469" s="1369"/>
    </row>
    <row r="470" customFormat="false" ht="15" hidden="false" customHeight="false" outlineLevel="0" collapsed="false">
      <c r="X470" s="1369"/>
      <c r="Y470" s="1369"/>
    </row>
    <row r="471" customFormat="false" ht="15" hidden="false" customHeight="false" outlineLevel="0" collapsed="false">
      <c r="X471" s="1369"/>
      <c r="Y471" s="1369"/>
    </row>
    <row r="472" customFormat="false" ht="15" hidden="false" customHeight="false" outlineLevel="0" collapsed="false">
      <c r="X472" s="1369"/>
      <c r="Y472" s="1369"/>
    </row>
    <row r="473" customFormat="false" ht="15" hidden="false" customHeight="false" outlineLevel="0" collapsed="false">
      <c r="X473" s="1369"/>
      <c r="Y473" s="1369"/>
    </row>
    <row r="474" customFormat="false" ht="15" hidden="false" customHeight="false" outlineLevel="0" collapsed="false">
      <c r="X474" s="1369"/>
      <c r="Y474" s="1369"/>
    </row>
    <row r="475" customFormat="false" ht="15" hidden="false" customHeight="false" outlineLevel="0" collapsed="false">
      <c r="X475" s="1369"/>
      <c r="Y475" s="1369"/>
    </row>
    <row r="476" customFormat="false" ht="15" hidden="false" customHeight="false" outlineLevel="0" collapsed="false">
      <c r="X476" s="1369"/>
      <c r="Y476" s="1369"/>
    </row>
    <row r="477" customFormat="false" ht="15" hidden="false" customHeight="false" outlineLevel="0" collapsed="false">
      <c r="X477" s="1369"/>
      <c r="Y477" s="1369"/>
    </row>
    <row r="478" customFormat="false" ht="15" hidden="false" customHeight="false" outlineLevel="0" collapsed="false">
      <c r="X478" s="1369"/>
      <c r="Y478" s="1369"/>
    </row>
    <row r="479" customFormat="false" ht="15" hidden="false" customHeight="false" outlineLevel="0" collapsed="false">
      <c r="X479" s="1369"/>
      <c r="Y479" s="1369"/>
    </row>
    <row r="480" customFormat="false" ht="15" hidden="false" customHeight="false" outlineLevel="0" collapsed="false">
      <c r="X480" s="1369"/>
      <c r="Y480" s="1369"/>
    </row>
    <row r="481" customFormat="false" ht="15" hidden="false" customHeight="false" outlineLevel="0" collapsed="false">
      <c r="X481" s="1369"/>
      <c r="Y481" s="1369"/>
    </row>
    <row r="482" customFormat="false" ht="15" hidden="false" customHeight="false" outlineLevel="0" collapsed="false">
      <c r="X482" s="1369"/>
      <c r="Y482" s="1369"/>
    </row>
    <row r="483" customFormat="false" ht="15" hidden="false" customHeight="false" outlineLevel="0" collapsed="false">
      <c r="X483" s="1369"/>
      <c r="Y483" s="1369"/>
    </row>
    <row r="484" customFormat="false" ht="15" hidden="false" customHeight="false" outlineLevel="0" collapsed="false">
      <c r="X484" s="1369"/>
      <c r="Y484" s="1369"/>
    </row>
    <row r="485" customFormat="false" ht="15" hidden="false" customHeight="false" outlineLevel="0" collapsed="false">
      <c r="X485" s="1369"/>
      <c r="Y485" s="1369"/>
    </row>
    <row r="486" customFormat="false" ht="15" hidden="false" customHeight="false" outlineLevel="0" collapsed="false">
      <c r="X486" s="1369"/>
      <c r="Y486" s="1369"/>
    </row>
    <row r="487" customFormat="false" ht="15" hidden="false" customHeight="false" outlineLevel="0" collapsed="false">
      <c r="X487" s="1369"/>
      <c r="Y487" s="1369"/>
    </row>
    <row r="488" customFormat="false" ht="15" hidden="false" customHeight="false" outlineLevel="0" collapsed="false">
      <c r="X488" s="1369"/>
      <c r="Y488" s="1369"/>
    </row>
    <row r="489" customFormat="false" ht="15" hidden="false" customHeight="false" outlineLevel="0" collapsed="false">
      <c r="X489" s="1369"/>
      <c r="Y489" s="1369"/>
    </row>
    <row r="490" customFormat="false" ht="15" hidden="false" customHeight="false" outlineLevel="0" collapsed="false">
      <c r="X490" s="1369"/>
      <c r="Y490" s="1369"/>
    </row>
    <row r="491" customFormat="false" ht="15" hidden="false" customHeight="false" outlineLevel="0" collapsed="false">
      <c r="X491" s="1369"/>
      <c r="Y491" s="1369"/>
    </row>
    <row r="492" customFormat="false" ht="15" hidden="false" customHeight="false" outlineLevel="0" collapsed="false">
      <c r="X492" s="1369"/>
      <c r="Y492" s="1369"/>
    </row>
    <row r="493" customFormat="false" ht="15" hidden="false" customHeight="false" outlineLevel="0" collapsed="false">
      <c r="X493" s="1369"/>
      <c r="Y493" s="1369"/>
    </row>
    <row r="494" customFormat="false" ht="15" hidden="false" customHeight="false" outlineLevel="0" collapsed="false">
      <c r="X494" s="1369"/>
      <c r="Y494" s="1369"/>
    </row>
    <row r="495" customFormat="false" ht="15" hidden="false" customHeight="false" outlineLevel="0" collapsed="false">
      <c r="X495" s="1369"/>
      <c r="Y495" s="1369"/>
    </row>
    <row r="496" customFormat="false" ht="15" hidden="false" customHeight="false" outlineLevel="0" collapsed="false">
      <c r="X496" s="1369"/>
      <c r="Y496" s="1369"/>
    </row>
    <row r="497" customFormat="false" ht="15" hidden="false" customHeight="false" outlineLevel="0" collapsed="false">
      <c r="X497" s="1369"/>
      <c r="Y497" s="1369"/>
    </row>
    <row r="498" customFormat="false" ht="15" hidden="false" customHeight="false" outlineLevel="0" collapsed="false">
      <c r="X498" s="1369"/>
      <c r="Y498" s="1369"/>
    </row>
    <row r="499" customFormat="false" ht="15" hidden="false" customHeight="false" outlineLevel="0" collapsed="false">
      <c r="X499" s="1369"/>
      <c r="Y499" s="1369"/>
    </row>
    <row r="500" customFormat="false" ht="15" hidden="false" customHeight="false" outlineLevel="0" collapsed="false">
      <c r="X500" s="1369"/>
      <c r="Y500" s="1369"/>
    </row>
    <row r="501" customFormat="false" ht="15" hidden="false" customHeight="false" outlineLevel="0" collapsed="false">
      <c r="X501" s="1369"/>
      <c r="Y501" s="1369"/>
    </row>
    <row r="502" customFormat="false" ht="15" hidden="false" customHeight="false" outlineLevel="0" collapsed="false">
      <c r="X502" s="1369"/>
      <c r="Y502" s="1369"/>
    </row>
    <row r="503" customFormat="false" ht="15" hidden="false" customHeight="false" outlineLevel="0" collapsed="false">
      <c r="X503" s="1369"/>
      <c r="Y503" s="1369"/>
    </row>
    <row r="504" customFormat="false" ht="15" hidden="false" customHeight="false" outlineLevel="0" collapsed="false">
      <c r="X504" s="1369"/>
      <c r="Y504" s="1369"/>
    </row>
    <row r="505" customFormat="false" ht="15" hidden="false" customHeight="false" outlineLevel="0" collapsed="false">
      <c r="X505" s="1369"/>
      <c r="Y505" s="1369"/>
    </row>
    <row r="506" customFormat="false" ht="15" hidden="false" customHeight="false" outlineLevel="0" collapsed="false">
      <c r="X506" s="1369"/>
      <c r="Y506" s="1369"/>
    </row>
    <row r="507" customFormat="false" ht="15" hidden="false" customHeight="false" outlineLevel="0" collapsed="false">
      <c r="X507" s="1369"/>
      <c r="Y507" s="1369"/>
    </row>
    <row r="508" customFormat="false" ht="15" hidden="false" customHeight="false" outlineLevel="0" collapsed="false">
      <c r="X508" s="1369"/>
      <c r="Y508" s="1369"/>
    </row>
    <row r="509" customFormat="false" ht="15" hidden="false" customHeight="false" outlineLevel="0" collapsed="false">
      <c r="X509" s="1369"/>
      <c r="Y509" s="1369"/>
    </row>
    <row r="510" customFormat="false" ht="15" hidden="false" customHeight="false" outlineLevel="0" collapsed="false">
      <c r="X510" s="1369"/>
      <c r="Y510" s="1369"/>
    </row>
    <row r="511" customFormat="false" ht="15" hidden="false" customHeight="false" outlineLevel="0" collapsed="false">
      <c r="X511" s="1369"/>
      <c r="Y511" s="1369"/>
    </row>
    <row r="512" customFormat="false" ht="15" hidden="false" customHeight="false" outlineLevel="0" collapsed="false">
      <c r="X512" s="1369"/>
      <c r="Y512" s="1369"/>
    </row>
    <row r="513" customFormat="false" ht="15" hidden="false" customHeight="false" outlineLevel="0" collapsed="false">
      <c r="X513" s="1369"/>
      <c r="Y513" s="1369"/>
    </row>
    <row r="514" customFormat="false" ht="15" hidden="false" customHeight="false" outlineLevel="0" collapsed="false">
      <c r="X514" s="1369"/>
      <c r="Y514" s="1369"/>
    </row>
    <row r="515" customFormat="false" ht="15" hidden="false" customHeight="false" outlineLevel="0" collapsed="false">
      <c r="X515" s="1369"/>
      <c r="Y515" s="1369"/>
    </row>
    <row r="516" customFormat="false" ht="15" hidden="false" customHeight="false" outlineLevel="0" collapsed="false">
      <c r="X516" s="1369"/>
      <c r="Y516" s="1369"/>
    </row>
    <row r="517" customFormat="false" ht="15" hidden="false" customHeight="false" outlineLevel="0" collapsed="false">
      <c r="X517" s="1369"/>
      <c r="Y517" s="1369"/>
    </row>
    <row r="518" customFormat="false" ht="15" hidden="false" customHeight="false" outlineLevel="0" collapsed="false">
      <c r="X518" s="1369"/>
      <c r="Y518" s="1369"/>
    </row>
    <row r="519" customFormat="false" ht="15" hidden="false" customHeight="false" outlineLevel="0" collapsed="false">
      <c r="X519" s="1369"/>
      <c r="Y519" s="1369"/>
    </row>
    <row r="520" customFormat="false" ht="15" hidden="false" customHeight="false" outlineLevel="0" collapsed="false">
      <c r="X520" s="1369"/>
      <c r="Y520" s="1369"/>
    </row>
    <row r="521" customFormat="false" ht="15" hidden="false" customHeight="false" outlineLevel="0" collapsed="false">
      <c r="X521" s="1369"/>
      <c r="Y521" s="1369"/>
    </row>
    <row r="522" customFormat="false" ht="15" hidden="false" customHeight="false" outlineLevel="0" collapsed="false">
      <c r="X522" s="1369"/>
      <c r="Y522" s="1369"/>
    </row>
    <row r="523" customFormat="false" ht="15" hidden="false" customHeight="false" outlineLevel="0" collapsed="false">
      <c r="X523" s="1369"/>
      <c r="Y523" s="1369"/>
    </row>
    <row r="524" customFormat="false" ht="15" hidden="false" customHeight="false" outlineLevel="0" collapsed="false">
      <c r="X524" s="1369"/>
      <c r="Y524" s="1369"/>
    </row>
    <row r="525" customFormat="false" ht="15" hidden="false" customHeight="false" outlineLevel="0" collapsed="false">
      <c r="X525" s="1369"/>
      <c r="Y525" s="1369"/>
    </row>
    <row r="526" customFormat="false" ht="15" hidden="false" customHeight="false" outlineLevel="0" collapsed="false">
      <c r="X526" s="1369"/>
      <c r="Y526" s="1369"/>
    </row>
    <row r="527" customFormat="false" ht="15" hidden="false" customHeight="false" outlineLevel="0" collapsed="false">
      <c r="X527" s="1369"/>
      <c r="Y527" s="1369"/>
    </row>
    <row r="528" customFormat="false" ht="15" hidden="false" customHeight="false" outlineLevel="0" collapsed="false">
      <c r="X528" s="1369"/>
      <c r="Y528" s="1369"/>
    </row>
    <row r="529" customFormat="false" ht="15" hidden="false" customHeight="false" outlineLevel="0" collapsed="false">
      <c r="X529" s="1369"/>
      <c r="Y529" s="1369"/>
    </row>
    <row r="530" customFormat="false" ht="15" hidden="false" customHeight="false" outlineLevel="0" collapsed="false">
      <c r="X530" s="1369"/>
      <c r="Y530" s="1369"/>
    </row>
    <row r="531" customFormat="false" ht="15" hidden="false" customHeight="false" outlineLevel="0" collapsed="false">
      <c r="X531" s="1369"/>
      <c r="Y531" s="1369"/>
    </row>
    <row r="532" customFormat="false" ht="15" hidden="false" customHeight="false" outlineLevel="0" collapsed="false">
      <c r="X532" s="1369"/>
      <c r="Y532" s="1369"/>
    </row>
    <row r="533" customFormat="false" ht="15" hidden="false" customHeight="false" outlineLevel="0" collapsed="false">
      <c r="X533" s="1369"/>
      <c r="Y533" s="1369"/>
    </row>
    <row r="534" customFormat="false" ht="15" hidden="false" customHeight="false" outlineLevel="0" collapsed="false">
      <c r="X534" s="1369"/>
      <c r="Y534" s="1369"/>
    </row>
    <row r="535" customFormat="false" ht="15" hidden="false" customHeight="false" outlineLevel="0" collapsed="false">
      <c r="X535" s="1369"/>
      <c r="Y535" s="1369"/>
    </row>
    <row r="536" customFormat="false" ht="15" hidden="false" customHeight="false" outlineLevel="0" collapsed="false">
      <c r="X536" s="1369"/>
      <c r="Y536" s="1369"/>
    </row>
    <row r="537" customFormat="false" ht="15" hidden="false" customHeight="false" outlineLevel="0" collapsed="false">
      <c r="X537" s="1369"/>
      <c r="Y537" s="1369"/>
    </row>
    <row r="538" customFormat="false" ht="15" hidden="false" customHeight="false" outlineLevel="0" collapsed="false">
      <c r="X538" s="1369"/>
      <c r="Y538" s="1369"/>
    </row>
    <row r="539" customFormat="false" ht="15" hidden="false" customHeight="false" outlineLevel="0" collapsed="false">
      <c r="X539" s="1369"/>
      <c r="Y539" s="1369"/>
    </row>
    <row r="540" customFormat="false" ht="15" hidden="false" customHeight="false" outlineLevel="0" collapsed="false">
      <c r="X540" s="1369"/>
      <c r="Y540" s="1369"/>
    </row>
    <row r="541" customFormat="false" ht="15" hidden="false" customHeight="false" outlineLevel="0" collapsed="false">
      <c r="X541" s="1369"/>
      <c r="Y541" s="1369"/>
    </row>
    <row r="542" customFormat="false" ht="15" hidden="false" customHeight="false" outlineLevel="0" collapsed="false">
      <c r="X542" s="1369"/>
      <c r="Y542" s="1369"/>
    </row>
    <row r="543" customFormat="false" ht="15" hidden="false" customHeight="false" outlineLevel="0" collapsed="false">
      <c r="X543" s="1369"/>
      <c r="Y543" s="1369"/>
    </row>
    <row r="544" customFormat="false" ht="15" hidden="false" customHeight="false" outlineLevel="0" collapsed="false">
      <c r="X544" s="1369"/>
      <c r="Y544" s="1369"/>
    </row>
    <row r="545" customFormat="false" ht="15" hidden="false" customHeight="false" outlineLevel="0" collapsed="false">
      <c r="X545" s="1369"/>
      <c r="Y545" s="1369"/>
    </row>
    <row r="546" customFormat="false" ht="15" hidden="false" customHeight="false" outlineLevel="0" collapsed="false">
      <c r="X546" s="1369"/>
      <c r="Y546" s="1369"/>
    </row>
    <row r="547" customFormat="false" ht="15" hidden="false" customHeight="false" outlineLevel="0" collapsed="false">
      <c r="X547" s="1369"/>
      <c r="Y547" s="1369"/>
    </row>
    <row r="548" customFormat="false" ht="15" hidden="false" customHeight="false" outlineLevel="0" collapsed="false">
      <c r="X548" s="1369"/>
      <c r="Y548" s="1369"/>
    </row>
    <row r="549" customFormat="false" ht="15" hidden="false" customHeight="false" outlineLevel="0" collapsed="false">
      <c r="X549" s="1369"/>
      <c r="Y549" s="1369"/>
    </row>
    <row r="550" customFormat="false" ht="15" hidden="false" customHeight="false" outlineLevel="0" collapsed="false">
      <c r="X550" s="1369"/>
      <c r="Y550" s="1369"/>
    </row>
    <row r="551" customFormat="false" ht="15" hidden="false" customHeight="false" outlineLevel="0" collapsed="false">
      <c r="X551" s="1369"/>
      <c r="Y551" s="1369"/>
    </row>
    <row r="552" customFormat="false" ht="15" hidden="false" customHeight="false" outlineLevel="0" collapsed="false">
      <c r="X552" s="1369"/>
      <c r="Y552" s="1369"/>
    </row>
    <row r="553" customFormat="false" ht="15" hidden="false" customHeight="false" outlineLevel="0" collapsed="false">
      <c r="X553" s="1369"/>
      <c r="Y553" s="1369"/>
    </row>
    <row r="554" customFormat="false" ht="15" hidden="false" customHeight="false" outlineLevel="0" collapsed="false">
      <c r="X554" s="1369"/>
      <c r="Y554" s="1369"/>
    </row>
    <row r="555" customFormat="false" ht="15" hidden="false" customHeight="false" outlineLevel="0" collapsed="false">
      <c r="X555" s="1369"/>
      <c r="Y555" s="1369"/>
    </row>
    <row r="556" customFormat="false" ht="15" hidden="false" customHeight="false" outlineLevel="0" collapsed="false">
      <c r="X556" s="1369"/>
      <c r="Y556" s="1369"/>
    </row>
    <row r="557" customFormat="false" ht="15" hidden="false" customHeight="false" outlineLevel="0" collapsed="false">
      <c r="X557" s="1369"/>
      <c r="Y557" s="1369"/>
    </row>
    <row r="558" customFormat="false" ht="15" hidden="false" customHeight="false" outlineLevel="0" collapsed="false">
      <c r="X558" s="1369"/>
      <c r="Y558" s="1369"/>
    </row>
    <row r="559" customFormat="false" ht="15" hidden="false" customHeight="false" outlineLevel="0" collapsed="false">
      <c r="X559" s="1369"/>
      <c r="Y559" s="1369"/>
    </row>
    <row r="560" customFormat="false" ht="15" hidden="false" customHeight="false" outlineLevel="0" collapsed="false">
      <c r="X560" s="1369"/>
      <c r="Y560" s="1369"/>
    </row>
    <row r="561" customFormat="false" ht="15" hidden="false" customHeight="false" outlineLevel="0" collapsed="false">
      <c r="X561" s="1369"/>
      <c r="Y561" s="1369"/>
    </row>
    <row r="562" customFormat="false" ht="15" hidden="false" customHeight="false" outlineLevel="0" collapsed="false">
      <c r="X562" s="1369"/>
      <c r="Y562" s="1369"/>
    </row>
    <row r="563" customFormat="false" ht="15" hidden="false" customHeight="false" outlineLevel="0" collapsed="false">
      <c r="X563" s="1369"/>
      <c r="Y563" s="1369"/>
    </row>
    <row r="564" customFormat="false" ht="15" hidden="false" customHeight="false" outlineLevel="0" collapsed="false">
      <c r="X564" s="1369"/>
      <c r="Y564" s="1369"/>
    </row>
    <row r="565" customFormat="false" ht="15" hidden="false" customHeight="false" outlineLevel="0" collapsed="false">
      <c r="X565" s="1369"/>
      <c r="Y565" s="1369"/>
    </row>
    <row r="566" customFormat="false" ht="15" hidden="false" customHeight="false" outlineLevel="0" collapsed="false">
      <c r="X566" s="1369"/>
      <c r="Y566" s="1369"/>
    </row>
    <row r="567" customFormat="false" ht="15" hidden="false" customHeight="false" outlineLevel="0" collapsed="false">
      <c r="X567" s="1369"/>
      <c r="Y567" s="1369"/>
    </row>
    <row r="568" customFormat="false" ht="15" hidden="false" customHeight="false" outlineLevel="0" collapsed="false">
      <c r="X568" s="1369"/>
      <c r="Y568" s="1369"/>
    </row>
    <row r="569" customFormat="false" ht="15" hidden="false" customHeight="false" outlineLevel="0" collapsed="false">
      <c r="X569" s="1369"/>
      <c r="Y569" s="1369"/>
    </row>
    <row r="570" customFormat="false" ht="15" hidden="false" customHeight="false" outlineLevel="0" collapsed="false">
      <c r="X570" s="1369"/>
      <c r="Y570" s="1369"/>
    </row>
    <row r="571" customFormat="false" ht="15" hidden="false" customHeight="false" outlineLevel="0" collapsed="false">
      <c r="X571" s="1369"/>
      <c r="Y571" s="1369"/>
    </row>
    <row r="572" customFormat="false" ht="15" hidden="false" customHeight="false" outlineLevel="0" collapsed="false">
      <c r="X572" s="1369"/>
      <c r="Y572" s="1369"/>
    </row>
    <row r="573" customFormat="false" ht="15" hidden="false" customHeight="false" outlineLevel="0" collapsed="false">
      <c r="X573" s="1369"/>
      <c r="Y573" s="1369"/>
    </row>
    <row r="574" customFormat="false" ht="15" hidden="false" customHeight="false" outlineLevel="0" collapsed="false">
      <c r="X574" s="1369"/>
      <c r="Y574" s="1369"/>
    </row>
    <row r="575" customFormat="false" ht="15" hidden="false" customHeight="false" outlineLevel="0" collapsed="false">
      <c r="X575" s="1369"/>
      <c r="Y575" s="1369"/>
    </row>
    <row r="576" customFormat="false" ht="15" hidden="false" customHeight="false" outlineLevel="0" collapsed="false">
      <c r="X576" s="1369"/>
      <c r="Y576" s="1369"/>
    </row>
    <row r="577" customFormat="false" ht="15" hidden="false" customHeight="false" outlineLevel="0" collapsed="false">
      <c r="X577" s="1369"/>
      <c r="Y577" s="1369"/>
    </row>
    <row r="578" customFormat="false" ht="15" hidden="false" customHeight="false" outlineLevel="0" collapsed="false">
      <c r="X578" s="1369"/>
      <c r="Y578" s="1369"/>
    </row>
    <row r="579" customFormat="false" ht="15" hidden="false" customHeight="false" outlineLevel="0" collapsed="false">
      <c r="X579" s="1369"/>
      <c r="Y579" s="1369"/>
    </row>
    <row r="580" customFormat="false" ht="15" hidden="false" customHeight="false" outlineLevel="0" collapsed="false">
      <c r="X580" s="1369"/>
      <c r="Y580" s="1369"/>
    </row>
    <row r="581" customFormat="false" ht="15" hidden="false" customHeight="false" outlineLevel="0" collapsed="false">
      <c r="X581" s="1369"/>
      <c r="Y581" s="1369"/>
    </row>
    <row r="582" customFormat="false" ht="15" hidden="false" customHeight="false" outlineLevel="0" collapsed="false">
      <c r="X582" s="1369"/>
      <c r="Y582" s="1369"/>
    </row>
    <row r="583" customFormat="false" ht="15" hidden="false" customHeight="false" outlineLevel="0" collapsed="false">
      <c r="X583" s="1369"/>
      <c r="Y583" s="1369"/>
    </row>
    <row r="584" customFormat="false" ht="15" hidden="false" customHeight="false" outlineLevel="0" collapsed="false">
      <c r="X584" s="1369"/>
      <c r="Y584" s="1369"/>
    </row>
    <row r="585" customFormat="false" ht="15" hidden="false" customHeight="false" outlineLevel="0" collapsed="false">
      <c r="X585" s="1369"/>
      <c r="Y585" s="1369"/>
    </row>
    <row r="586" customFormat="false" ht="15" hidden="false" customHeight="false" outlineLevel="0" collapsed="false">
      <c r="X586" s="1369"/>
      <c r="Y586" s="1369"/>
    </row>
    <row r="587" customFormat="false" ht="15" hidden="false" customHeight="false" outlineLevel="0" collapsed="false">
      <c r="X587" s="1369"/>
      <c r="Y587" s="1369"/>
    </row>
    <row r="588" customFormat="false" ht="15" hidden="false" customHeight="false" outlineLevel="0" collapsed="false">
      <c r="X588" s="1369"/>
      <c r="Y588" s="1369"/>
    </row>
    <row r="589" customFormat="false" ht="15" hidden="false" customHeight="false" outlineLevel="0" collapsed="false">
      <c r="X589" s="1369"/>
      <c r="Y589" s="1369"/>
    </row>
    <row r="590" customFormat="false" ht="15" hidden="false" customHeight="false" outlineLevel="0" collapsed="false">
      <c r="X590" s="1369"/>
      <c r="Y590" s="1369"/>
    </row>
    <row r="591" customFormat="false" ht="15" hidden="false" customHeight="false" outlineLevel="0" collapsed="false">
      <c r="X591" s="1369"/>
      <c r="Y591" s="1369"/>
    </row>
    <row r="592" customFormat="false" ht="15" hidden="false" customHeight="false" outlineLevel="0" collapsed="false">
      <c r="X592" s="1369"/>
      <c r="Y592" s="1369"/>
    </row>
    <row r="593" customFormat="false" ht="15" hidden="false" customHeight="false" outlineLevel="0" collapsed="false">
      <c r="X593" s="1369"/>
      <c r="Y593" s="1369"/>
    </row>
    <row r="594" customFormat="false" ht="15" hidden="false" customHeight="false" outlineLevel="0" collapsed="false">
      <c r="X594" s="1369"/>
      <c r="Y594" s="1369"/>
    </row>
    <row r="595" customFormat="false" ht="15" hidden="false" customHeight="false" outlineLevel="0" collapsed="false">
      <c r="X595" s="1369"/>
      <c r="Y595" s="1369"/>
    </row>
    <row r="596" customFormat="false" ht="15" hidden="false" customHeight="false" outlineLevel="0" collapsed="false">
      <c r="X596" s="1369"/>
      <c r="Y596" s="1369"/>
    </row>
    <row r="597" customFormat="false" ht="15" hidden="false" customHeight="false" outlineLevel="0" collapsed="false">
      <c r="X597" s="1369"/>
      <c r="Y597" s="1369"/>
    </row>
    <row r="598" customFormat="false" ht="15" hidden="false" customHeight="false" outlineLevel="0" collapsed="false">
      <c r="X598" s="1369"/>
      <c r="Y598" s="1369"/>
    </row>
    <row r="599" customFormat="false" ht="15" hidden="false" customHeight="false" outlineLevel="0" collapsed="false">
      <c r="X599" s="1369"/>
      <c r="Y599" s="1369"/>
    </row>
    <row r="600" customFormat="false" ht="15" hidden="false" customHeight="false" outlineLevel="0" collapsed="false">
      <c r="X600" s="1369"/>
      <c r="Y600" s="1369"/>
    </row>
    <row r="601" customFormat="false" ht="15" hidden="false" customHeight="false" outlineLevel="0" collapsed="false">
      <c r="X601" s="1369"/>
      <c r="Y601" s="1369"/>
    </row>
    <row r="602" customFormat="false" ht="15" hidden="false" customHeight="false" outlineLevel="0" collapsed="false">
      <c r="X602" s="1369"/>
      <c r="Y602" s="1369"/>
    </row>
    <row r="603" customFormat="false" ht="15" hidden="false" customHeight="false" outlineLevel="0" collapsed="false">
      <c r="X603" s="1369"/>
      <c r="Y603" s="1369"/>
    </row>
    <row r="604" customFormat="false" ht="15" hidden="false" customHeight="false" outlineLevel="0" collapsed="false">
      <c r="X604" s="1369"/>
      <c r="Y604" s="1369"/>
    </row>
    <row r="605" customFormat="false" ht="15" hidden="false" customHeight="false" outlineLevel="0" collapsed="false">
      <c r="X605" s="1369"/>
      <c r="Y605" s="1369"/>
    </row>
    <row r="606" customFormat="false" ht="15" hidden="false" customHeight="false" outlineLevel="0" collapsed="false">
      <c r="X606" s="1369"/>
      <c r="Y606" s="1369"/>
    </row>
    <row r="607" customFormat="false" ht="15" hidden="false" customHeight="false" outlineLevel="0" collapsed="false">
      <c r="X607" s="1369"/>
      <c r="Y607" s="1369"/>
    </row>
    <row r="608" customFormat="false" ht="15" hidden="false" customHeight="false" outlineLevel="0" collapsed="false">
      <c r="X608" s="1369"/>
      <c r="Y608" s="1369"/>
    </row>
    <row r="609" customFormat="false" ht="15" hidden="false" customHeight="false" outlineLevel="0" collapsed="false">
      <c r="X609" s="1369"/>
      <c r="Y609" s="1369"/>
    </row>
    <row r="610" customFormat="false" ht="15" hidden="false" customHeight="false" outlineLevel="0" collapsed="false">
      <c r="X610" s="1369"/>
      <c r="Y610" s="1369"/>
    </row>
    <row r="611" customFormat="false" ht="15" hidden="false" customHeight="false" outlineLevel="0" collapsed="false">
      <c r="X611" s="1369"/>
      <c r="Y611" s="1369"/>
    </row>
    <row r="612" customFormat="false" ht="15" hidden="false" customHeight="false" outlineLevel="0" collapsed="false">
      <c r="X612" s="1369"/>
      <c r="Y612" s="1369"/>
    </row>
    <row r="613" customFormat="false" ht="15" hidden="false" customHeight="false" outlineLevel="0" collapsed="false">
      <c r="X613" s="1369"/>
      <c r="Y613" s="1369"/>
    </row>
    <row r="614" customFormat="false" ht="15" hidden="false" customHeight="false" outlineLevel="0" collapsed="false">
      <c r="X614" s="1369"/>
      <c r="Y614" s="1369"/>
    </row>
    <row r="615" customFormat="false" ht="15" hidden="false" customHeight="false" outlineLevel="0" collapsed="false">
      <c r="X615" s="1369"/>
      <c r="Y615" s="1369"/>
    </row>
    <row r="616" customFormat="false" ht="15" hidden="false" customHeight="false" outlineLevel="0" collapsed="false">
      <c r="X616" s="1369"/>
      <c r="Y616" s="1369"/>
    </row>
    <row r="617" customFormat="false" ht="15" hidden="false" customHeight="false" outlineLevel="0" collapsed="false">
      <c r="X617" s="1369"/>
      <c r="Y617" s="1369"/>
    </row>
    <row r="618" customFormat="false" ht="15" hidden="false" customHeight="false" outlineLevel="0" collapsed="false">
      <c r="X618" s="1369"/>
      <c r="Y618" s="1369"/>
    </row>
    <row r="619" customFormat="false" ht="15" hidden="false" customHeight="false" outlineLevel="0" collapsed="false">
      <c r="X619" s="1369"/>
      <c r="Y619" s="1369"/>
    </row>
    <row r="620" customFormat="false" ht="15" hidden="false" customHeight="false" outlineLevel="0" collapsed="false">
      <c r="X620" s="1369"/>
      <c r="Y620" s="1369"/>
    </row>
    <row r="621" customFormat="false" ht="15" hidden="false" customHeight="false" outlineLevel="0" collapsed="false">
      <c r="X621" s="1369"/>
      <c r="Y621" s="1369"/>
    </row>
    <row r="622" customFormat="false" ht="15" hidden="false" customHeight="false" outlineLevel="0" collapsed="false">
      <c r="X622" s="1369"/>
      <c r="Y622" s="1369"/>
    </row>
    <row r="623" customFormat="false" ht="15" hidden="false" customHeight="false" outlineLevel="0" collapsed="false">
      <c r="X623" s="1369"/>
      <c r="Y623" s="1369"/>
    </row>
    <row r="624" customFormat="false" ht="15" hidden="false" customHeight="false" outlineLevel="0" collapsed="false">
      <c r="X624" s="1369"/>
      <c r="Y624" s="1369"/>
    </row>
    <row r="625" customFormat="false" ht="15" hidden="false" customHeight="false" outlineLevel="0" collapsed="false">
      <c r="X625" s="1369"/>
      <c r="Y625" s="1369"/>
    </row>
    <row r="626" customFormat="false" ht="15" hidden="false" customHeight="false" outlineLevel="0" collapsed="false">
      <c r="X626" s="1369"/>
      <c r="Y626" s="1369"/>
    </row>
    <row r="627" customFormat="false" ht="15" hidden="false" customHeight="false" outlineLevel="0" collapsed="false">
      <c r="X627" s="1369"/>
      <c r="Y627" s="1369"/>
    </row>
    <row r="628" customFormat="false" ht="15" hidden="false" customHeight="false" outlineLevel="0" collapsed="false">
      <c r="X628" s="1369"/>
      <c r="Y628" s="1369"/>
    </row>
    <row r="629" customFormat="false" ht="15" hidden="false" customHeight="false" outlineLevel="0" collapsed="false">
      <c r="X629" s="1369"/>
      <c r="Y629" s="1369"/>
    </row>
    <row r="630" customFormat="false" ht="15" hidden="false" customHeight="false" outlineLevel="0" collapsed="false">
      <c r="X630" s="1369"/>
      <c r="Y630" s="1369"/>
    </row>
    <row r="631" customFormat="false" ht="15" hidden="false" customHeight="false" outlineLevel="0" collapsed="false">
      <c r="X631" s="1369"/>
      <c r="Y631" s="1369"/>
    </row>
    <row r="632" customFormat="false" ht="15" hidden="false" customHeight="false" outlineLevel="0" collapsed="false">
      <c r="X632" s="1369"/>
      <c r="Y632" s="1369"/>
    </row>
    <row r="633" customFormat="false" ht="15" hidden="false" customHeight="false" outlineLevel="0" collapsed="false">
      <c r="X633" s="1369"/>
      <c r="Y633" s="1369"/>
    </row>
    <row r="634" customFormat="false" ht="15" hidden="false" customHeight="false" outlineLevel="0" collapsed="false">
      <c r="X634" s="1369"/>
      <c r="Y634" s="1369"/>
    </row>
    <row r="635" customFormat="false" ht="15" hidden="false" customHeight="false" outlineLevel="0" collapsed="false">
      <c r="X635" s="1369"/>
      <c r="Y635" s="1369"/>
    </row>
    <row r="636" customFormat="false" ht="15" hidden="false" customHeight="false" outlineLevel="0" collapsed="false">
      <c r="X636" s="1369"/>
      <c r="Y636" s="1369"/>
    </row>
    <row r="637" customFormat="false" ht="15" hidden="false" customHeight="false" outlineLevel="0" collapsed="false">
      <c r="X637" s="1369"/>
      <c r="Y637" s="1369"/>
    </row>
    <row r="638" customFormat="false" ht="15" hidden="false" customHeight="false" outlineLevel="0" collapsed="false">
      <c r="X638" s="1369"/>
      <c r="Y638" s="1369"/>
    </row>
    <row r="639" customFormat="false" ht="15" hidden="false" customHeight="false" outlineLevel="0" collapsed="false">
      <c r="X639" s="1369"/>
      <c r="Y639" s="1369"/>
    </row>
    <row r="640" customFormat="false" ht="15" hidden="false" customHeight="false" outlineLevel="0" collapsed="false">
      <c r="X640" s="1369"/>
      <c r="Y640" s="1369"/>
    </row>
    <row r="641" customFormat="false" ht="15" hidden="false" customHeight="false" outlineLevel="0" collapsed="false">
      <c r="X641" s="1369"/>
      <c r="Y641" s="1369"/>
    </row>
    <row r="642" customFormat="false" ht="15" hidden="false" customHeight="false" outlineLevel="0" collapsed="false">
      <c r="X642" s="1369"/>
      <c r="Y642" s="1369"/>
    </row>
    <row r="643" customFormat="false" ht="15" hidden="false" customHeight="false" outlineLevel="0" collapsed="false">
      <c r="X643" s="1369"/>
      <c r="Y643" s="1369"/>
    </row>
    <row r="644" customFormat="false" ht="15" hidden="false" customHeight="false" outlineLevel="0" collapsed="false">
      <c r="X644" s="1369"/>
      <c r="Y644" s="1369"/>
    </row>
    <row r="645" customFormat="false" ht="15" hidden="false" customHeight="false" outlineLevel="0" collapsed="false">
      <c r="X645" s="1369"/>
      <c r="Y645" s="1369"/>
    </row>
    <row r="646" customFormat="false" ht="15" hidden="false" customHeight="false" outlineLevel="0" collapsed="false">
      <c r="X646" s="1369"/>
      <c r="Y646" s="1369"/>
    </row>
    <row r="647" customFormat="false" ht="15" hidden="false" customHeight="false" outlineLevel="0" collapsed="false">
      <c r="X647" s="1369"/>
      <c r="Y647" s="1369"/>
    </row>
    <row r="648" customFormat="false" ht="15" hidden="false" customHeight="false" outlineLevel="0" collapsed="false">
      <c r="X648" s="1369"/>
      <c r="Y648" s="1369"/>
    </row>
    <row r="649" customFormat="false" ht="15" hidden="false" customHeight="false" outlineLevel="0" collapsed="false">
      <c r="X649" s="1369"/>
      <c r="Y649" s="1369"/>
    </row>
    <row r="650" customFormat="false" ht="15" hidden="false" customHeight="false" outlineLevel="0" collapsed="false">
      <c r="X650" s="1369"/>
      <c r="Y650" s="1369"/>
    </row>
    <row r="651" customFormat="false" ht="15" hidden="false" customHeight="false" outlineLevel="0" collapsed="false">
      <c r="X651" s="1369"/>
      <c r="Y651" s="1369"/>
    </row>
    <row r="652" customFormat="false" ht="15" hidden="false" customHeight="false" outlineLevel="0" collapsed="false">
      <c r="X652" s="1369"/>
      <c r="Y652" s="1369"/>
    </row>
    <row r="653" customFormat="false" ht="15" hidden="false" customHeight="false" outlineLevel="0" collapsed="false">
      <c r="X653" s="1369"/>
      <c r="Y653" s="1369"/>
    </row>
    <row r="654" customFormat="false" ht="15" hidden="false" customHeight="false" outlineLevel="0" collapsed="false">
      <c r="X654" s="1369"/>
      <c r="Y654" s="1369"/>
    </row>
    <row r="655" customFormat="false" ht="15" hidden="false" customHeight="false" outlineLevel="0" collapsed="false">
      <c r="X655" s="1369"/>
      <c r="Y655" s="1369"/>
    </row>
    <row r="656" customFormat="false" ht="15" hidden="false" customHeight="false" outlineLevel="0" collapsed="false">
      <c r="X656" s="1369"/>
      <c r="Y656" s="1369"/>
    </row>
    <row r="657" customFormat="false" ht="15" hidden="false" customHeight="false" outlineLevel="0" collapsed="false">
      <c r="X657" s="1369"/>
      <c r="Y657" s="1369"/>
    </row>
    <row r="658" customFormat="false" ht="15" hidden="false" customHeight="false" outlineLevel="0" collapsed="false">
      <c r="X658" s="1369"/>
      <c r="Y658" s="1369"/>
    </row>
    <row r="659" customFormat="false" ht="15" hidden="false" customHeight="false" outlineLevel="0" collapsed="false">
      <c r="X659" s="1369"/>
      <c r="Y659" s="1369"/>
    </row>
    <row r="660" customFormat="false" ht="15" hidden="false" customHeight="false" outlineLevel="0" collapsed="false">
      <c r="X660" s="1369"/>
      <c r="Y660" s="1369"/>
    </row>
    <row r="661" customFormat="false" ht="15" hidden="false" customHeight="false" outlineLevel="0" collapsed="false">
      <c r="X661" s="1369"/>
      <c r="Y661" s="1369"/>
    </row>
    <row r="662" customFormat="false" ht="15" hidden="false" customHeight="false" outlineLevel="0" collapsed="false">
      <c r="X662" s="1369"/>
      <c r="Y662" s="1369"/>
    </row>
    <row r="663" customFormat="false" ht="15" hidden="false" customHeight="false" outlineLevel="0" collapsed="false">
      <c r="X663" s="1369"/>
      <c r="Y663" s="1369"/>
    </row>
    <row r="664" customFormat="false" ht="15" hidden="false" customHeight="false" outlineLevel="0" collapsed="false">
      <c r="X664" s="1369"/>
      <c r="Y664" s="1369"/>
    </row>
    <row r="665" customFormat="false" ht="15" hidden="false" customHeight="false" outlineLevel="0" collapsed="false">
      <c r="X665" s="1369"/>
      <c r="Y665" s="1369"/>
    </row>
    <row r="666" customFormat="false" ht="15" hidden="false" customHeight="false" outlineLevel="0" collapsed="false">
      <c r="X666" s="1369"/>
      <c r="Y666" s="1369"/>
    </row>
    <row r="667" customFormat="false" ht="15" hidden="false" customHeight="false" outlineLevel="0" collapsed="false">
      <c r="X667" s="1369"/>
      <c r="Y667" s="1369"/>
    </row>
    <row r="668" customFormat="false" ht="15" hidden="false" customHeight="false" outlineLevel="0" collapsed="false">
      <c r="X668" s="1369"/>
      <c r="Y668" s="1369"/>
    </row>
    <row r="669" customFormat="false" ht="15" hidden="false" customHeight="false" outlineLevel="0" collapsed="false">
      <c r="X669" s="1369"/>
      <c r="Y669" s="1369"/>
    </row>
    <row r="670" customFormat="false" ht="15" hidden="false" customHeight="false" outlineLevel="0" collapsed="false">
      <c r="X670" s="1369"/>
      <c r="Y670" s="1369"/>
    </row>
    <row r="671" customFormat="false" ht="15" hidden="false" customHeight="false" outlineLevel="0" collapsed="false">
      <c r="X671" s="1369"/>
      <c r="Y671" s="1369"/>
    </row>
    <row r="672" customFormat="false" ht="15" hidden="false" customHeight="false" outlineLevel="0" collapsed="false">
      <c r="X672" s="1369"/>
      <c r="Y672" s="1369"/>
    </row>
    <row r="673" customFormat="false" ht="15" hidden="false" customHeight="false" outlineLevel="0" collapsed="false">
      <c r="X673" s="1369"/>
      <c r="Y673" s="1369"/>
    </row>
    <row r="674" customFormat="false" ht="15" hidden="false" customHeight="false" outlineLevel="0" collapsed="false">
      <c r="X674" s="1369"/>
      <c r="Y674" s="1369"/>
    </row>
    <row r="675" customFormat="false" ht="15" hidden="false" customHeight="false" outlineLevel="0" collapsed="false">
      <c r="X675" s="1369"/>
      <c r="Y675" s="1369"/>
    </row>
    <row r="676" customFormat="false" ht="15" hidden="false" customHeight="false" outlineLevel="0" collapsed="false">
      <c r="X676" s="1369"/>
      <c r="Y676" s="1369"/>
    </row>
    <row r="677" customFormat="false" ht="15" hidden="false" customHeight="false" outlineLevel="0" collapsed="false">
      <c r="X677" s="1369"/>
      <c r="Y677" s="1369"/>
    </row>
    <row r="678" customFormat="false" ht="15" hidden="false" customHeight="false" outlineLevel="0" collapsed="false">
      <c r="X678" s="1369"/>
      <c r="Y678" s="1369"/>
    </row>
    <row r="679" customFormat="false" ht="15" hidden="false" customHeight="false" outlineLevel="0" collapsed="false">
      <c r="X679" s="1369"/>
      <c r="Y679" s="1369"/>
    </row>
    <row r="680" customFormat="false" ht="15" hidden="false" customHeight="false" outlineLevel="0" collapsed="false">
      <c r="X680" s="1369"/>
      <c r="Y680" s="1369"/>
    </row>
    <row r="681" customFormat="false" ht="15" hidden="false" customHeight="false" outlineLevel="0" collapsed="false">
      <c r="X681" s="1369"/>
      <c r="Y681" s="1369"/>
    </row>
    <row r="682" customFormat="false" ht="15" hidden="false" customHeight="false" outlineLevel="0" collapsed="false">
      <c r="X682" s="1369"/>
      <c r="Y682" s="1369"/>
    </row>
    <row r="683" customFormat="false" ht="15" hidden="false" customHeight="false" outlineLevel="0" collapsed="false">
      <c r="X683" s="1369"/>
      <c r="Y683" s="1369"/>
    </row>
    <row r="684" customFormat="false" ht="15" hidden="false" customHeight="false" outlineLevel="0" collapsed="false">
      <c r="X684" s="1369"/>
      <c r="Y684" s="1369"/>
    </row>
    <row r="685" customFormat="false" ht="15" hidden="false" customHeight="false" outlineLevel="0" collapsed="false">
      <c r="X685" s="1369"/>
      <c r="Y685" s="1369"/>
    </row>
    <row r="686" customFormat="false" ht="15" hidden="false" customHeight="false" outlineLevel="0" collapsed="false">
      <c r="X686" s="1369"/>
      <c r="Y686" s="1369"/>
    </row>
    <row r="687" customFormat="false" ht="15" hidden="false" customHeight="false" outlineLevel="0" collapsed="false">
      <c r="X687" s="1369"/>
      <c r="Y687" s="1369"/>
    </row>
    <row r="688" customFormat="false" ht="15" hidden="false" customHeight="false" outlineLevel="0" collapsed="false">
      <c r="X688" s="1369"/>
      <c r="Y688" s="1369"/>
    </row>
    <row r="689" customFormat="false" ht="15" hidden="false" customHeight="false" outlineLevel="0" collapsed="false">
      <c r="X689" s="1369"/>
      <c r="Y689" s="1369"/>
    </row>
    <row r="690" customFormat="false" ht="15" hidden="false" customHeight="false" outlineLevel="0" collapsed="false">
      <c r="X690" s="1369"/>
      <c r="Y690" s="1369"/>
    </row>
    <row r="691" customFormat="false" ht="15" hidden="false" customHeight="false" outlineLevel="0" collapsed="false">
      <c r="X691" s="1369"/>
      <c r="Y691" s="1369"/>
    </row>
    <row r="692" customFormat="false" ht="15" hidden="false" customHeight="false" outlineLevel="0" collapsed="false">
      <c r="X692" s="1369"/>
      <c r="Y692" s="1369"/>
    </row>
    <row r="693" customFormat="false" ht="15" hidden="false" customHeight="false" outlineLevel="0" collapsed="false">
      <c r="X693" s="1369"/>
      <c r="Y693" s="1369"/>
    </row>
    <row r="694" customFormat="false" ht="15" hidden="false" customHeight="false" outlineLevel="0" collapsed="false">
      <c r="X694" s="1369"/>
      <c r="Y694" s="1369"/>
    </row>
    <row r="695" customFormat="false" ht="15" hidden="false" customHeight="false" outlineLevel="0" collapsed="false">
      <c r="X695" s="1369"/>
      <c r="Y695" s="1369"/>
    </row>
    <row r="696" customFormat="false" ht="15" hidden="false" customHeight="false" outlineLevel="0" collapsed="false">
      <c r="X696" s="1369"/>
      <c r="Y696" s="1369"/>
    </row>
    <row r="697" customFormat="false" ht="15" hidden="false" customHeight="false" outlineLevel="0" collapsed="false">
      <c r="X697" s="1369"/>
      <c r="Y697" s="1369"/>
    </row>
    <row r="698" customFormat="false" ht="15" hidden="false" customHeight="false" outlineLevel="0" collapsed="false">
      <c r="X698" s="1369"/>
      <c r="Y698" s="1369"/>
    </row>
    <row r="699" customFormat="false" ht="15" hidden="false" customHeight="false" outlineLevel="0" collapsed="false">
      <c r="X699" s="1369"/>
      <c r="Y699" s="1369"/>
    </row>
    <row r="700" customFormat="false" ht="15" hidden="false" customHeight="false" outlineLevel="0" collapsed="false">
      <c r="X700" s="1369"/>
      <c r="Y700" s="1369"/>
    </row>
    <row r="701" customFormat="false" ht="15" hidden="false" customHeight="false" outlineLevel="0" collapsed="false">
      <c r="X701" s="1369"/>
      <c r="Y701" s="1369"/>
    </row>
    <row r="702" customFormat="false" ht="15" hidden="false" customHeight="false" outlineLevel="0" collapsed="false">
      <c r="X702" s="1369"/>
      <c r="Y702" s="1369"/>
    </row>
    <row r="703" customFormat="false" ht="15" hidden="false" customHeight="false" outlineLevel="0" collapsed="false">
      <c r="X703" s="1369"/>
      <c r="Y703" s="1369"/>
    </row>
    <row r="704" customFormat="false" ht="15" hidden="false" customHeight="false" outlineLevel="0" collapsed="false">
      <c r="X704" s="1369"/>
      <c r="Y704" s="1369"/>
    </row>
    <row r="705" customFormat="false" ht="15" hidden="false" customHeight="false" outlineLevel="0" collapsed="false">
      <c r="X705" s="1369"/>
      <c r="Y705" s="1369"/>
    </row>
    <row r="706" customFormat="false" ht="15" hidden="false" customHeight="false" outlineLevel="0" collapsed="false">
      <c r="X706" s="1369"/>
      <c r="Y706" s="1369"/>
    </row>
    <row r="707" customFormat="false" ht="15" hidden="false" customHeight="false" outlineLevel="0" collapsed="false">
      <c r="X707" s="1369"/>
      <c r="Y707" s="1369"/>
    </row>
    <row r="708" customFormat="false" ht="15" hidden="false" customHeight="false" outlineLevel="0" collapsed="false">
      <c r="X708" s="1369"/>
      <c r="Y708" s="1369"/>
    </row>
    <row r="709" customFormat="false" ht="15" hidden="false" customHeight="false" outlineLevel="0" collapsed="false">
      <c r="X709" s="1369"/>
      <c r="Y709" s="1369"/>
    </row>
    <row r="710" customFormat="false" ht="15" hidden="false" customHeight="false" outlineLevel="0" collapsed="false">
      <c r="X710" s="1369"/>
      <c r="Y710" s="1369"/>
    </row>
    <row r="711" customFormat="false" ht="15" hidden="false" customHeight="false" outlineLevel="0" collapsed="false">
      <c r="X711" s="1369"/>
      <c r="Y711" s="1369"/>
    </row>
    <row r="712" customFormat="false" ht="15" hidden="false" customHeight="false" outlineLevel="0" collapsed="false">
      <c r="X712" s="1369"/>
      <c r="Y712" s="1369"/>
    </row>
    <row r="713" customFormat="false" ht="15" hidden="false" customHeight="false" outlineLevel="0" collapsed="false">
      <c r="X713" s="1369"/>
      <c r="Y713" s="1369"/>
    </row>
    <row r="714" customFormat="false" ht="15" hidden="false" customHeight="false" outlineLevel="0" collapsed="false">
      <c r="X714" s="1369"/>
      <c r="Y714" s="1369"/>
    </row>
    <row r="715" customFormat="false" ht="15" hidden="false" customHeight="false" outlineLevel="0" collapsed="false">
      <c r="X715" s="1369"/>
      <c r="Y715" s="1369"/>
    </row>
    <row r="716" customFormat="false" ht="15" hidden="false" customHeight="false" outlineLevel="0" collapsed="false">
      <c r="X716" s="1369"/>
      <c r="Y716" s="1369"/>
    </row>
    <row r="717" customFormat="false" ht="15" hidden="false" customHeight="false" outlineLevel="0" collapsed="false">
      <c r="X717" s="1369"/>
      <c r="Y717" s="1369"/>
    </row>
    <row r="718" customFormat="false" ht="15" hidden="false" customHeight="false" outlineLevel="0" collapsed="false">
      <c r="X718" s="1369"/>
      <c r="Y718" s="1369"/>
    </row>
    <row r="719" customFormat="false" ht="15" hidden="false" customHeight="false" outlineLevel="0" collapsed="false">
      <c r="X719" s="1369"/>
      <c r="Y719" s="1369"/>
    </row>
    <row r="720" customFormat="false" ht="15" hidden="false" customHeight="false" outlineLevel="0" collapsed="false">
      <c r="X720" s="1369"/>
      <c r="Y720" s="1369"/>
    </row>
    <row r="721" customFormat="false" ht="15" hidden="false" customHeight="false" outlineLevel="0" collapsed="false">
      <c r="X721" s="1369"/>
      <c r="Y721" s="1369"/>
    </row>
    <row r="722" customFormat="false" ht="15" hidden="false" customHeight="false" outlineLevel="0" collapsed="false">
      <c r="X722" s="1369"/>
      <c r="Y722" s="1369"/>
    </row>
    <row r="723" customFormat="false" ht="15" hidden="false" customHeight="false" outlineLevel="0" collapsed="false">
      <c r="X723" s="1369"/>
      <c r="Y723" s="1369"/>
    </row>
    <row r="724" customFormat="false" ht="15" hidden="false" customHeight="false" outlineLevel="0" collapsed="false">
      <c r="X724" s="1369"/>
      <c r="Y724" s="1369"/>
    </row>
    <row r="725" customFormat="false" ht="15" hidden="false" customHeight="false" outlineLevel="0" collapsed="false">
      <c r="X725" s="1369"/>
      <c r="Y725" s="1369"/>
    </row>
    <row r="726" customFormat="false" ht="15" hidden="false" customHeight="false" outlineLevel="0" collapsed="false">
      <c r="X726" s="1369"/>
      <c r="Y726" s="1369"/>
    </row>
    <row r="727" customFormat="false" ht="15" hidden="false" customHeight="false" outlineLevel="0" collapsed="false">
      <c r="X727" s="1369"/>
      <c r="Y727" s="1369"/>
    </row>
    <row r="728" customFormat="false" ht="15" hidden="false" customHeight="false" outlineLevel="0" collapsed="false">
      <c r="X728" s="1369"/>
      <c r="Y728" s="1369"/>
    </row>
    <row r="729" customFormat="false" ht="15" hidden="false" customHeight="false" outlineLevel="0" collapsed="false">
      <c r="X729" s="1369"/>
      <c r="Y729" s="1369"/>
    </row>
    <row r="730" customFormat="false" ht="15" hidden="false" customHeight="false" outlineLevel="0" collapsed="false">
      <c r="X730" s="1369"/>
      <c r="Y730" s="1369"/>
    </row>
    <row r="731" customFormat="false" ht="15" hidden="false" customHeight="false" outlineLevel="0" collapsed="false">
      <c r="X731" s="1369"/>
      <c r="Y731" s="1369"/>
    </row>
    <row r="732" customFormat="false" ht="15" hidden="false" customHeight="false" outlineLevel="0" collapsed="false">
      <c r="X732" s="1369"/>
      <c r="Y732" s="1369"/>
    </row>
    <row r="733" customFormat="false" ht="15" hidden="false" customHeight="false" outlineLevel="0" collapsed="false">
      <c r="X733" s="1369"/>
      <c r="Y733" s="1369"/>
    </row>
    <row r="734" customFormat="false" ht="15" hidden="false" customHeight="false" outlineLevel="0" collapsed="false">
      <c r="X734" s="1369"/>
      <c r="Y734" s="1369"/>
    </row>
    <row r="735" customFormat="false" ht="15" hidden="false" customHeight="false" outlineLevel="0" collapsed="false">
      <c r="X735" s="1369"/>
      <c r="Y735" s="1369"/>
    </row>
    <row r="736" customFormat="false" ht="15" hidden="false" customHeight="false" outlineLevel="0" collapsed="false">
      <c r="X736" s="1369"/>
      <c r="Y736" s="1369"/>
    </row>
    <row r="737" customFormat="false" ht="15" hidden="false" customHeight="false" outlineLevel="0" collapsed="false">
      <c r="X737" s="1369"/>
      <c r="Y737" s="1369"/>
    </row>
    <row r="738" customFormat="false" ht="15" hidden="false" customHeight="false" outlineLevel="0" collapsed="false">
      <c r="X738" s="1369"/>
      <c r="Y738" s="1369"/>
    </row>
    <row r="739" customFormat="false" ht="15" hidden="false" customHeight="false" outlineLevel="0" collapsed="false">
      <c r="X739" s="1369"/>
      <c r="Y739" s="1369"/>
    </row>
    <row r="740" customFormat="false" ht="15" hidden="false" customHeight="false" outlineLevel="0" collapsed="false">
      <c r="X740" s="1369"/>
      <c r="Y740" s="1369"/>
    </row>
    <row r="741" customFormat="false" ht="15" hidden="false" customHeight="false" outlineLevel="0" collapsed="false">
      <c r="X741" s="1369"/>
      <c r="Y741" s="1369"/>
    </row>
    <row r="742" customFormat="false" ht="15" hidden="false" customHeight="false" outlineLevel="0" collapsed="false">
      <c r="X742" s="1369"/>
      <c r="Y742" s="1369"/>
    </row>
    <row r="743" customFormat="false" ht="15" hidden="false" customHeight="false" outlineLevel="0" collapsed="false">
      <c r="X743" s="1369"/>
      <c r="Y743" s="1369"/>
    </row>
    <row r="744" customFormat="false" ht="15" hidden="false" customHeight="false" outlineLevel="0" collapsed="false">
      <c r="X744" s="1369"/>
      <c r="Y744" s="1369"/>
    </row>
    <row r="745" customFormat="false" ht="15" hidden="false" customHeight="false" outlineLevel="0" collapsed="false">
      <c r="X745" s="1369"/>
      <c r="Y745" s="1369"/>
    </row>
    <row r="746" customFormat="false" ht="15" hidden="false" customHeight="false" outlineLevel="0" collapsed="false">
      <c r="X746" s="1369"/>
      <c r="Y746" s="1369"/>
    </row>
    <row r="747" customFormat="false" ht="15" hidden="false" customHeight="false" outlineLevel="0" collapsed="false">
      <c r="X747" s="1369"/>
      <c r="Y747" s="1369"/>
    </row>
    <row r="748" customFormat="false" ht="15" hidden="false" customHeight="false" outlineLevel="0" collapsed="false">
      <c r="X748" s="1369"/>
      <c r="Y748" s="1369"/>
    </row>
    <row r="749" customFormat="false" ht="15" hidden="false" customHeight="false" outlineLevel="0" collapsed="false">
      <c r="X749" s="1369"/>
      <c r="Y749" s="1369"/>
    </row>
    <row r="750" customFormat="false" ht="15" hidden="false" customHeight="false" outlineLevel="0" collapsed="false">
      <c r="X750" s="1369"/>
      <c r="Y750" s="1369"/>
    </row>
    <row r="751" customFormat="false" ht="15" hidden="false" customHeight="false" outlineLevel="0" collapsed="false">
      <c r="X751" s="1369"/>
      <c r="Y751" s="1369"/>
    </row>
    <row r="752" customFormat="false" ht="15" hidden="false" customHeight="false" outlineLevel="0" collapsed="false">
      <c r="X752" s="1369"/>
      <c r="Y752" s="1369"/>
    </row>
    <row r="753" customFormat="false" ht="15" hidden="false" customHeight="false" outlineLevel="0" collapsed="false">
      <c r="X753" s="1369"/>
      <c r="Y753" s="1369"/>
    </row>
    <row r="754" customFormat="false" ht="15" hidden="false" customHeight="false" outlineLevel="0" collapsed="false">
      <c r="X754" s="1369"/>
      <c r="Y754" s="1369"/>
    </row>
    <row r="755" customFormat="false" ht="15" hidden="false" customHeight="false" outlineLevel="0" collapsed="false">
      <c r="X755" s="1369"/>
      <c r="Y755" s="1369"/>
    </row>
    <row r="756" customFormat="false" ht="15" hidden="false" customHeight="false" outlineLevel="0" collapsed="false">
      <c r="X756" s="1369"/>
      <c r="Y756" s="1369"/>
    </row>
    <row r="757" customFormat="false" ht="15" hidden="false" customHeight="false" outlineLevel="0" collapsed="false">
      <c r="X757" s="1369"/>
      <c r="Y757" s="1369"/>
    </row>
    <row r="758" customFormat="false" ht="15" hidden="false" customHeight="false" outlineLevel="0" collapsed="false">
      <c r="X758" s="1369"/>
      <c r="Y758" s="1369"/>
    </row>
    <row r="759" customFormat="false" ht="15" hidden="false" customHeight="false" outlineLevel="0" collapsed="false">
      <c r="X759" s="1369"/>
      <c r="Y759" s="1369"/>
    </row>
    <row r="760" customFormat="false" ht="15" hidden="false" customHeight="false" outlineLevel="0" collapsed="false">
      <c r="X760" s="1369"/>
      <c r="Y760" s="1369"/>
    </row>
    <row r="761" customFormat="false" ht="15" hidden="false" customHeight="false" outlineLevel="0" collapsed="false">
      <c r="X761" s="1369"/>
      <c r="Y761" s="1369"/>
    </row>
    <row r="762" customFormat="false" ht="15" hidden="false" customHeight="false" outlineLevel="0" collapsed="false">
      <c r="X762" s="1369"/>
      <c r="Y762" s="1369"/>
    </row>
    <row r="763" customFormat="false" ht="15" hidden="false" customHeight="false" outlineLevel="0" collapsed="false">
      <c r="X763" s="1369"/>
      <c r="Y763" s="1369"/>
    </row>
    <row r="764" customFormat="false" ht="15" hidden="false" customHeight="false" outlineLevel="0" collapsed="false">
      <c r="X764" s="1369"/>
      <c r="Y764" s="1369"/>
    </row>
    <row r="765" customFormat="false" ht="15" hidden="false" customHeight="false" outlineLevel="0" collapsed="false">
      <c r="X765" s="1369"/>
      <c r="Y765" s="1369"/>
    </row>
    <row r="766" customFormat="false" ht="15" hidden="false" customHeight="false" outlineLevel="0" collapsed="false">
      <c r="X766" s="1369"/>
      <c r="Y766" s="1369"/>
    </row>
    <row r="767" customFormat="false" ht="15" hidden="false" customHeight="false" outlineLevel="0" collapsed="false">
      <c r="X767" s="1369"/>
      <c r="Y767" s="1369"/>
    </row>
    <row r="768" customFormat="false" ht="15" hidden="false" customHeight="false" outlineLevel="0" collapsed="false">
      <c r="X768" s="1369"/>
      <c r="Y768" s="1369"/>
    </row>
    <row r="769" customFormat="false" ht="15" hidden="false" customHeight="false" outlineLevel="0" collapsed="false">
      <c r="X769" s="1369"/>
      <c r="Y769" s="1369"/>
    </row>
    <row r="770" customFormat="false" ht="15" hidden="false" customHeight="false" outlineLevel="0" collapsed="false">
      <c r="X770" s="1369"/>
      <c r="Y770" s="1369"/>
    </row>
    <row r="771" customFormat="false" ht="15" hidden="false" customHeight="false" outlineLevel="0" collapsed="false">
      <c r="X771" s="1369"/>
      <c r="Y771" s="1369"/>
    </row>
    <row r="772" customFormat="false" ht="15" hidden="false" customHeight="false" outlineLevel="0" collapsed="false">
      <c r="X772" s="1369"/>
      <c r="Y772" s="1369"/>
    </row>
    <row r="773" customFormat="false" ht="15" hidden="false" customHeight="false" outlineLevel="0" collapsed="false">
      <c r="X773" s="1369"/>
      <c r="Y773" s="1369"/>
    </row>
    <row r="774" customFormat="false" ht="15" hidden="false" customHeight="false" outlineLevel="0" collapsed="false">
      <c r="X774" s="1369"/>
      <c r="Y774" s="1369"/>
    </row>
    <row r="775" customFormat="false" ht="15" hidden="false" customHeight="false" outlineLevel="0" collapsed="false">
      <c r="X775" s="1369"/>
      <c r="Y775" s="1369"/>
    </row>
    <row r="776" customFormat="false" ht="15" hidden="false" customHeight="false" outlineLevel="0" collapsed="false">
      <c r="X776" s="1369"/>
      <c r="Y776" s="1369"/>
    </row>
    <row r="777" customFormat="false" ht="15" hidden="false" customHeight="false" outlineLevel="0" collapsed="false">
      <c r="X777" s="1369"/>
      <c r="Y777" s="1369"/>
    </row>
    <row r="778" customFormat="false" ht="15" hidden="false" customHeight="false" outlineLevel="0" collapsed="false">
      <c r="X778" s="1369"/>
      <c r="Y778" s="1369"/>
    </row>
    <row r="779" customFormat="false" ht="15" hidden="false" customHeight="false" outlineLevel="0" collapsed="false">
      <c r="X779" s="1369"/>
      <c r="Y779" s="1369"/>
    </row>
    <row r="780" customFormat="false" ht="15" hidden="false" customHeight="false" outlineLevel="0" collapsed="false">
      <c r="X780" s="1369"/>
      <c r="Y780" s="1369"/>
    </row>
    <row r="781" customFormat="false" ht="15" hidden="false" customHeight="false" outlineLevel="0" collapsed="false">
      <c r="X781" s="1369"/>
      <c r="Y781" s="1369"/>
    </row>
    <row r="782" customFormat="false" ht="15" hidden="false" customHeight="false" outlineLevel="0" collapsed="false">
      <c r="X782" s="1369"/>
      <c r="Y782" s="1369"/>
    </row>
    <row r="783" customFormat="false" ht="15" hidden="false" customHeight="false" outlineLevel="0" collapsed="false">
      <c r="X783" s="1369"/>
      <c r="Y783" s="1369"/>
    </row>
    <row r="784" customFormat="false" ht="15" hidden="false" customHeight="false" outlineLevel="0" collapsed="false">
      <c r="X784" s="1369"/>
      <c r="Y784" s="1369"/>
    </row>
    <row r="785" customFormat="false" ht="15" hidden="false" customHeight="false" outlineLevel="0" collapsed="false">
      <c r="X785" s="1369"/>
      <c r="Y785" s="1369"/>
    </row>
    <row r="786" customFormat="false" ht="15" hidden="false" customHeight="false" outlineLevel="0" collapsed="false">
      <c r="X786" s="1369"/>
      <c r="Y786" s="1369"/>
    </row>
    <row r="787" customFormat="false" ht="15" hidden="false" customHeight="false" outlineLevel="0" collapsed="false">
      <c r="X787" s="1369"/>
      <c r="Y787" s="1369"/>
    </row>
    <row r="788" customFormat="false" ht="15" hidden="false" customHeight="false" outlineLevel="0" collapsed="false">
      <c r="X788" s="1369"/>
      <c r="Y788" s="1369"/>
    </row>
    <row r="789" customFormat="false" ht="15" hidden="false" customHeight="false" outlineLevel="0" collapsed="false">
      <c r="X789" s="1369"/>
      <c r="Y789" s="1369"/>
    </row>
    <row r="790" customFormat="false" ht="15" hidden="false" customHeight="false" outlineLevel="0" collapsed="false">
      <c r="X790" s="1369"/>
      <c r="Y790" s="1369"/>
    </row>
    <row r="791" customFormat="false" ht="15" hidden="false" customHeight="false" outlineLevel="0" collapsed="false">
      <c r="X791" s="1369"/>
      <c r="Y791" s="1369"/>
    </row>
    <row r="792" customFormat="false" ht="15" hidden="false" customHeight="false" outlineLevel="0" collapsed="false">
      <c r="X792" s="1369"/>
      <c r="Y792" s="1369"/>
    </row>
    <row r="793" customFormat="false" ht="15" hidden="false" customHeight="false" outlineLevel="0" collapsed="false">
      <c r="X793" s="1369"/>
      <c r="Y793" s="1369"/>
    </row>
    <row r="794" customFormat="false" ht="15" hidden="false" customHeight="false" outlineLevel="0" collapsed="false">
      <c r="X794" s="1369"/>
      <c r="Y794" s="1369"/>
    </row>
    <row r="795" customFormat="false" ht="15" hidden="false" customHeight="false" outlineLevel="0" collapsed="false">
      <c r="X795" s="1369"/>
      <c r="Y795" s="1369"/>
    </row>
    <row r="796" customFormat="false" ht="15" hidden="false" customHeight="false" outlineLevel="0" collapsed="false">
      <c r="X796" s="1369"/>
      <c r="Y796" s="1369"/>
    </row>
    <row r="797" customFormat="false" ht="15" hidden="false" customHeight="false" outlineLevel="0" collapsed="false">
      <c r="X797" s="1369"/>
      <c r="Y797" s="1369"/>
    </row>
    <row r="798" customFormat="false" ht="15" hidden="false" customHeight="false" outlineLevel="0" collapsed="false">
      <c r="X798" s="1369"/>
      <c r="Y798" s="1369"/>
    </row>
    <row r="799" customFormat="false" ht="15" hidden="false" customHeight="false" outlineLevel="0" collapsed="false">
      <c r="X799" s="1369"/>
      <c r="Y799" s="1369"/>
    </row>
    <row r="800" customFormat="false" ht="15" hidden="false" customHeight="false" outlineLevel="0" collapsed="false">
      <c r="X800" s="1369"/>
      <c r="Y800" s="1369"/>
    </row>
    <row r="801" customFormat="false" ht="15" hidden="false" customHeight="false" outlineLevel="0" collapsed="false">
      <c r="X801" s="1369"/>
      <c r="Y801" s="1369"/>
    </row>
    <row r="802" customFormat="false" ht="15" hidden="false" customHeight="false" outlineLevel="0" collapsed="false">
      <c r="X802" s="1369"/>
      <c r="Y802" s="1369"/>
    </row>
    <row r="803" customFormat="false" ht="15" hidden="false" customHeight="false" outlineLevel="0" collapsed="false">
      <c r="X803" s="1369"/>
      <c r="Y803" s="1369"/>
    </row>
    <row r="804" customFormat="false" ht="15" hidden="false" customHeight="false" outlineLevel="0" collapsed="false">
      <c r="X804" s="1369"/>
      <c r="Y804" s="1369"/>
    </row>
    <row r="805" customFormat="false" ht="15" hidden="false" customHeight="false" outlineLevel="0" collapsed="false">
      <c r="X805" s="1369"/>
      <c r="Y805" s="1369"/>
    </row>
    <row r="806" customFormat="false" ht="15" hidden="false" customHeight="false" outlineLevel="0" collapsed="false">
      <c r="X806" s="1369"/>
      <c r="Y806" s="1369"/>
    </row>
    <row r="807" customFormat="false" ht="15" hidden="false" customHeight="false" outlineLevel="0" collapsed="false">
      <c r="X807" s="1369"/>
      <c r="Y807" s="1369"/>
    </row>
    <row r="808" customFormat="false" ht="15" hidden="false" customHeight="false" outlineLevel="0" collapsed="false">
      <c r="X808" s="1369"/>
      <c r="Y808" s="1369"/>
    </row>
    <row r="809" customFormat="false" ht="15" hidden="false" customHeight="false" outlineLevel="0" collapsed="false">
      <c r="X809" s="1369"/>
      <c r="Y809" s="1369"/>
    </row>
    <row r="810" customFormat="false" ht="15" hidden="false" customHeight="false" outlineLevel="0" collapsed="false">
      <c r="X810" s="1369"/>
      <c r="Y810" s="1369"/>
    </row>
    <row r="811" customFormat="false" ht="15" hidden="false" customHeight="false" outlineLevel="0" collapsed="false">
      <c r="X811" s="1369"/>
      <c r="Y811" s="1369"/>
    </row>
    <row r="812" customFormat="false" ht="15" hidden="false" customHeight="false" outlineLevel="0" collapsed="false">
      <c r="X812" s="1369"/>
      <c r="Y812" s="1369"/>
    </row>
    <row r="813" customFormat="false" ht="15" hidden="false" customHeight="false" outlineLevel="0" collapsed="false">
      <c r="X813" s="1369"/>
      <c r="Y813" s="1369"/>
    </row>
    <row r="814" customFormat="false" ht="15" hidden="false" customHeight="false" outlineLevel="0" collapsed="false">
      <c r="X814" s="1369"/>
      <c r="Y814" s="1369"/>
    </row>
    <row r="815" customFormat="false" ht="15" hidden="false" customHeight="false" outlineLevel="0" collapsed="false">
      <c r="X815" s="1369"/>
      <c r="Y815" s="1369"/>
    </row>
    <row r="816" customFormat="false" ht="15" hidden="false" customHeight="false" outlineLevel="0" collapsed="false">
      <c r="X816" s="1369"/>
      <c r="Y816" s="1369"/>
    </row>
    <row r="817" customFormat="false" ht="15" hidden="false" customHeight="false" outlineLevel="0" collapsed="false">
      <c r="X817" s="1369"/>
      <c r="Y817" s="1369"/>
    </row>
    <row r="818" customFormat="false" ht="15" hidden="false" customHeight="false" outlineLevel="0" collapsed="false">
      <c r="X818" s="1369"/>
      <c r="Y818" s="1369"/>
    </row>
    <row r="819" customFormat="false" ht="15" hidden="false" customHeight="false" outlineLevel="0" collapsed="false">
      <c r="X819" s="1369"/>
      <c r="Y819" s="1369"/>
    </row>
    <row r="820" customFormat="false" ht="15" hidden="false" customHeight="false" outlineLevel="0" collapsed="false">
      <c r="X820" s="1369"/>
      <c r="Y820" s="1369"/>
    </row>
    <row r="821" customFormat="false" ht="15" hidden="false" customHeight="false" outlineLevel="0" collapsed="false">
      <c r="X821" s="1369"/>
      <c r="Y821" s="1369"/>
    </row>
    <row r="822" customFormat="false" ht="15" hidden="false" customHeight="false" outlineLevel="0" collapsed="false">
      <c r="X822" s="1369"/>
      <c r="Y822" s="1369"/>
    </row>
    <row r="823" customFormat="false" ht="15" hidden="false" customHeight="false" outlineLevel="0" collapsed="false">
      <c r="X823" s="1369"/>
      <c r="Y823" s="1369"/>
    </row>
    <row r="824" customFormat="false" ht="15" hidden="false" customHeight="false" outlineLevel="0" collapsed="false">
      <c r="X824" s="1369"/>
      <c r="Y824" s="1369"/>
    </row>
    <row r="825" customFormat="false" ht="15" hidden="false" customHeight="false" outlineLevel="0" collapsed="false">
      <c r="X825" s="1369"/>
      <c r="Y825" s="1369"/>
    </row>
    <row r="826" customFormat="false" ht="15" hidden="false" customHeight="false" outlineLevel="0" collapsed="false">
      <c r="X826" s="1369"/>
      <c r="Y826" s="1369"/>
    </row>
    <row r="827" customFormat="false" ht="15" hidden="false" customHeight="false" outlineLevel="0" collapsed="false">
      <c r="X827" s="1369"/>
      <c r="Y827" s="1369"/>
    </row>
    <row r="828" customFormat="false" ht="15" hidden="false" customHeight="false" outlineLevel="0" collapsed="false">
      <c r="X828" s="1369"/>
      <c r="Y828" s="1369"/>
    </row>
    <row r="829" customFormat="false" ht="15" hidden="false" customHeight="false" outlineLevel="0" collapsed="false">
      <c r="X829" s="1369"/>
      <c r="Y829" s="1369"/>
    </row>
    <row r="830" customFormat="false" ht="15" hidden="false" customHeight="false" outlineLevel="0" collapsed="false">
      <c r="X830" s="1369"/>
      <c r="Y830" s="1369"/>
    </row>
    <row r="831" customFormat="false" ht="15" hidden="false" customHeight="false" outlineLevel="0" collapsed="false">
      <c r="X831" s="1369"/>
      <c r="Y831" s="1369"/>
    </row>
    <row r="832" customFormat="false" ht="15" hidden="false" customHeight="false" outlineLevel="0" collapsed="false">
      <c r="X832" s="1369"/>
      <c r="Y832" s="1369"/>
    </row>
    <row r="833" customFormat="false" ht="15" hidden="false" customHeight="false" outlineLevel="0" collapsed="false">
      <c r="X833" s="1369"/>
      <c r="Y833" s="1369"/>
    </row>
    <row r="834" customFormat="false" ht="15" hidden="false" customHeight="false" outlineLevel="0" collapsed="false">
      <c r="X834" s="1369"/>
      <c r="Y834" s="1369"/>
    </row>
    <row r="835" customFormat="false" ht="15" hidden="false" customHeight="false" outlineLevel="0" collapsed="false">
      <c r="X835" s="1369"/>
      <c r="Y835" s="1369"/>
    </row>
    <row r="836" customFormat="false" ht="15" hidden="false" customHeight="false" outlineLevel="0" collapsed="false">
      <c r="X836" s="1369"/>
      <c r="Y836" s="1369"/>
    </row>
    <row r="837" customFormat="false" ht="15" hidden="false" customHeight="false" outlineLevel="0" collapsed="false">
      <c r="X837" s="1369"/>
      <c r="Y837" s="1369"/>
    </row>
    <row r="838" customFormat="false" ht="15" hidden="false" customHeight="false" outlineLevel="0" collapsed="false">
      <c r="X838" s="1369"/>
      <c r="Y838" s="1369"/>
    </row>
    <row r="839" customFormat="false" ht="15" hidden="false" customHeight="false" outlineLevel="0" collapsed="false">
      <c r="X839" s="1369"/>
      <c r="Y839" s="1369"/>
    </row>
    <row r="840" customFormat="false" ht="15" hidden="false" customHeight="false" outlineLevel="0" collapsed="false">
      <c r="X840" s="1369"/>
      <c r="Y840" s="1369"/>
    </row>
    <row r="841" customFormat="false" ht="15" hidden="false" customHeight="false" outlineLevel="0" collapsed="false">
      <c r="X841" s="1369"/>
      <c r="Y841" s="1369"/>
    </row>
    <row r="842" customFormat="false" ht="15" hidden="false" customHeight="false" outlineLevel="0" collapsed="false">
      <c r="X842" s="1369"/>
      <c r="Y842" s="1369"/>
    </row>
    <row r="843" customFormat="false" ht="15" hidden="false" customHeight="false" outlineLevel="0" collapsed="false">
      <c r="X843" s="1369"/>
      <c r="Y843" s="1369"/>
    </row>
    <row r="844" customFormat="false" ht="15" hidden="false" customHeight="false" outlineLevel="0" collapsed="false">
      <c r="X844" s="1369"/>
      <c r="Y844" s="1369"/>
    </row>
    <row r="845" customFormat="false" ht="15" hidden="false" customHeight="false" outlineLevel="0" collapsed="false">
      <c r="X845" s="1369"/>
      <c r="Y845" s="1369"/>
    </row>
    <row r="846" customFormat="false" ht="15" hidden="false" customHeight="false" outlineLevel="0" collapsed="false">
      <c r="X846" s="1369"/>
      <c r="Y846" s="1369"/>
    </row>
    <row r="847" customFormat="false" ht="15" hidden="false" customHeight="false" outlineLevel="0" collapsed="false">
      <c r="X847" s="1369"/>
      <c r="Y847" s="1369"/>
    </row>
    <row r="848" customFormat="false" ht="15" hidden="false" customHeight="false" outlineLevel="0" collapsed="false">
      <c r="X848" s="1369"/>
      <c r="Y848" s="1369"/>
    </row>
    <row r="849" customFormat="false" ht="15" hidden="false" customHeight="false" outlineLevel="0" collapsed="false">
      <c r="X849" s="1369"/>
      <c r="Y849" s="1369"/>
    </row>
    <row r="850" customFormat="false" ht="15" hidden="false" customHeight="false" outlineLevel="0" collapsed="false">
      <c r="X850" s="1369"/>
      <c r="Y850" s="1369"/>
    </row>
    <row r="851" customFormat="false" ht="15" hidden="false" customHeight="false" outlineLevel="0" collapsed="false">
      <c r="X851" s="1369"/>
      <c r="Y851" s="1369"/>
    </row>
    <row r="852" customFormat="false" ht="15" hidden="false" customHeight="false" outlineLevel="0" collapsed="false">
      <c r="X852" s="1369"/>
      <c r="Y852" s="1369"/>
    </row>
    <row r="853" customFormat="false" ht="15" hidden="false" customHeight="false" outlineLevel="0" collapsed="false">
      <c r="X853" s="1369"/>
      <c r="Y853" s="1369"/>
    </row>
    <row r="854" customFormat="false" ht="15" hidden="false" customHeight="false" outlineLevel="0" collapsed="false">
      <c r="X854" s="1369"/>
      <c r="Y854" s="1369"/>
    </row>
    <row r="855" customFormat="false" ht="15" hidden="false" customHeight="false" outlineLevel="0" collapsed="false">
      <c r="X855" s="1369"/>
      <c r="Y855" s="1369"/>
    </row>
    <row r="856" customFormat="false" ht="15" hidden="false" customHeight="false" outlineLevel="0" collapsed="false">
      <c r="X856" s="1369"/>
      <c r="Y856" s="1369"/>
    </row>
    <row r="857" customFormat="false" ht="15" hidden="false" customHeight="false" outlineLevel="0" collapsed="false">
      <c r="X857" s="1369"/>
      <c r="Y857" s="1369"/>
    </row>
    <row r="858" customFormat="false" ht="15" hidden="false" customHeight="false" outlineLevel="0" collapsed="false">
      <c r="X858" s="1369"/>
      <c r="Y858" s="1369"/>
    </row>
    <row r="859" customFormat="false" ht="15" hidden="false" customHeight="false" outlineLevel="0" collapsed="false">
      <c r="X859" s="1369"/>
      <c r="Y859" s="1369"/>
    </row>
    <row r="860" customFormat="false" ht="15" hidden="false" customHeight="false" outlineLevel="0" collapsed="false">
      <c r="X860" s="1369"/>
      <c r="Y860" s="1369"/>
    </row>
    <row r="861" customFormat="false" ht="15" hidden="false" customHeight="false" outlineLevel="0" collapsed="false">
      <c r="X861" s="1369"/>
      <c r="Y861" s="1369"/>
    </row>
    <row r="862" customFormat="false" ht="15" hidden="false" customHeight="false" outlineLevel="0" collapsed="false">
      <c r="X862" s="1369"/>
      <c r="Y862" s="1369"/>
    </row>
    <row r="863" customFormat="false" ht="15" hidden="false" customHeight="false" outlineLevel="0" collapsed="false">
      <c r="X863" s="1369"/>
      <c r="Y863" s="1369"/>
    </row>
    <row r="864" customFormat="false" ht="15" hidden="false" customHeight="false" outlineLevel="0" collapsed="false">
      <c r="X864" s="1369"/>
      <c r="Y864" s="1369"/>
    </row>
    <row r="865" customFormat="false" ht="15" hidden="false" customHeight="false" outlineLevel="0" collapsed="false">
      <c r="X865" s="1369"/>
      <c r="Y865" s="1369"/>
    </row>
    <row r="866" customFormat="false" ht="15" hidden="false" customHeight="false" outlineLevel="0" collapsed="false">
      <c r="X866" s="1369"/>
      <c r="Y866" s="1369"/>
    </row>
    <row r="867" customFormat="false" ht="15" hidden="false" customHeight="false" outlineLevel="0" collapsed="false">
      <c r="X867" s="1369"/>
      <c r="Y867" s="1369"/>
    </row>
    <row r="868" customFormat="false" ht="15" hidden="false" customHeight="false" outlineLevel="0" collapsed="false">
      <c r="X868" s="1369"/>
      <c r="Y868" s="1369"/>
    </row>
    <row r="869" customFormat="false" ht="15" hidden="false" customHeight="false" outlineLevel="0" collapsed="false">
      <c r="X869" s="1369"/>
      <c r="Y869" s="1369"/>
    </row>
    <row r="870" customFormat="false" ht="15" hidden="false" customHeight="false" outlineLevel="0" collapsed="false">
      <c r="X870" s="1369"/>
      <c r="Y870" s="1369"/>
    </row>
    <row r="871" customFormat="false" ht="15" hidden="false" customHeight="false" outlineLevel="0" collapsed="false">
      <c r="X871" s="1369"/>
      <c r="Y871" s="1369"/>
    </row>
    <row r="872" customFormat="false" ht="15" hidden="false" customHeight="false" outlineLevel="0" collapsed="false">
      <c r="X872" s="1369"/>
      <c r="Y872" s="1369"/>
    </row>
    <row r="873" customFormat="false" ht="15" hidden="false" customHeight="false" outlineLevel="0" collapsed="false">
      <c r="X873" s="1369"/>
      <c r="Y873" s="1369"/>
    </row>
    <row r="874" customFormat="false" ht="15" hidden="false" customHeight="false" outlineLevel="0" collapsed="false">
      <c r="X874" s="1369"/>
      <c r="Y874" s="1369"/>
    </row>
    <row r="875" customFormat="false" ht="15" hidden="false" customHeight="false" outlineLevel="0" collapsed="false">
      <c r="X875" s="1369"/>
      <c r="Y875" s="1369"/>
    </row>
    <row r="876" customFormat="false" ht="15" hidden="false" customHeight="false" outlineLevel="0" collapsed="false">
      <c r="X876" s="1369"/>
      <c r="Y876" s="1369"/>
    </row>
    <row r="877" customFormat="false" ht="15" hidden="false" customHeight="false" outlineLevel="0" collapsed="false">
      <c r="X877" s="1369"/>
      <c r="Y877" s="1369"/>
    </row>
    <row r="878" customFormat="false" ht="15" hidden="false" customHeight="false" outlineLevel="0" collapsed="false">
      <c r="X878" s="1369"/>
      <c r="Y878" s="1369"/>
    </row>
    <row r="879" customFormat="false" ht="15" hidden="false" customHeight="false" outlineLevel="0" collapsed="false">
      <c r="X879" s="1369"/>
      <c r="Y879" s="1369"/>
    </row>
    <row r="880" customFormat="false" ht="15" hidden="false" customHeight="false" outlineLevel="0" collapsed="false">
      <c r="X880" s="1369"/>
      <c r="Y880" s="1369"/>
    </row>
    <row r="881" customFormat="false" ht="15" hidden="false" customHeight="false" outlineLevel="0" collapsed="false">
      <c r="X881" s="1369"/>
      <c r="Y881" s="1369"/>
    </row>
    <row r="882" customFormat="false" ht="15" hidden="false" customHeight="false" outlineLevel="0" collapsed="false">
      <c r="X882" s="1369"/>
      <c r="Y882" s="1369"/>
    </row>
    <row r="883" customFormat="false" ht="15" hidden="false" customHeight="false" outlineLevel="0" collapsed="false">
      <c r="X883" s="1369"/>
      <c r="Y883" s="1369"/>
    </row>
    <row r="884" customFormat="false" ht="15" hidden="false" customHeight="false" outlineLevel="0" collapsed="false">
      <c r="X884" s="1369"/>
      <c r="Y884" s="1369"/>
    </row>
    <row r="885" customFormat="false" ht="15" hidden="false" customHeight="false" outlineLevel="0" collapsed="false">
      <c r="X885" s="1369"/>
      <c r="Y885" s="1369"/>
    </row>
    <row r="886" customFormat="false" ht="15" hidden="false" customHeight="false" outlineLevel="0" collapsed="false">
      <c r="X886" s="1369"/>
      <c r="Y886" s="1369"/>
    </row>
    <row r="887" customFormat="false" ht="15" hidden="false" customHeight="false" outlineLevel="0" collapsed="false">
      <c r="X887" s="1369"/>
      <c r="Y887" s="1369"/>
    </row>
    <row r="888" customFormat="false" ht="15" hidden="false" customHeight="false" outlineLevel="0" collapsed="false">
      <c r="X888" s="1369"/>
      <c r="Y888" s="1369"/>
    </row>
    <row r="889" customFormat="false" ht="15" hidden="false" customHeight="false" outlineLevel="0" collapsed="false">
      <c r="X889" s="1369"/>
      <c r="Y889" s="1369"/>
    </row>
    <row r="890" customFormat="false" ht="15" hidden="false" customHeight="false" outlineLevel="0" collapsed="false">
      <c r="X890" s="1369"/>
      <c r="Y890" s="1369"/>
    </row>
    <row r="891" customFormat="false" ht="15" hidden="false" customHeight="false" outlineLevel="0" collapsed="false">
      <c r="X891" s="1369"/>
      <c r="Y891" s="1369"/>
    </row>
    <row r="892" customFormat="false" ht="15" hidden="false" customHeight="false" outlineLevel="0" collapsed="false">
      <c r="X892" s="1369"/>
      <c r="Y892" s="1369"/>
    </row>
    <row r="893" customFormat="false" ht="15" hidden="false" customHeight="false" outlineLevel="0" collapsed="false">
      <c r="X893" s="1369"/>
      <c r="Y893" s="1369"/>
    </row>
    <row r="894" customFormat="false" ht="15" hidden="false" customHeight="false" outlineLevel="0" collapsed="false">
      <c r="X894" s="1369"/>
      <c r="Y894" s="1369"/>
    </row>
    <row r="895" customFormat="false" ht="15" hidden="false" customHeight="false" outlineLevel="0" collapsed="false">
      <c r="X895" s="1369"/>
      <c r="Y895" s="1369"/>
    </row>
    <row r="896" customFormat="false" ht="15" hidden="false" customHeight="false" outlineLevel="0" collapsed="false">
      <c r="X896" s="1369"/>
      <c r="Y896" s="1369"/>
    </row>
    <row r="897" customFormat="false" ht="15" hidden="false" customHeight="false" outlineLevel="0" collapsed="false">
      <c r="X897" s="1369"/>
      <c r="Y897" s="1369"/>
    </row>
    <row r="898" customFormat="false" ht="15" hidden="false" customHeight="false" outlineLevel="0" collapsed="false">
      <c r="X898" s="1369"/>
      <c r="Y898" s="1369"/>
    </row>
    <row r="899" customFormat="false" ht="15" hidden="false" customHeight="false" outlineLevel="0" collapsed="false">
      <c r="X899" s="1369"/>
      <c r="Y899" s="1369"/>
    </row>
    <row r="900" customFormat="false" ht="15" hidden="false" customHeight="false" outlineLevel="0" collapsed="false">
      <c r="X900" s="1369"/>
      <c r="Y900" s="1369"/>
    </row>
    <row r="901" customFormat="false" ht="15" hidden="false" customHeight="false" outlineLevel="0" collapsed="false">
      <c r="X901" s="1369"/>
      <c r="Y901" s="1369"/>
    </row>
    <row r="902" customFormat="false" ht="15" hidden="false" customHeight="false" outlineLevel="0" collapsed="false">
      <c r="X902" s="1369"/>
      <c r="Y902" s="1369"/>
    </row>
    <row r="903" customFormat="false" ht="15" hidden="false" customHeight="false" outlineLevel="0" collapsed="false">
      <c r="X903" s="1369"/>
      <c r="Y903" s="1369"/>
    </row>
    <row r="904" customFormat="false" ht="15" hidden="false" customHeight="false" outlineLevel="0" collapsed="false">
      <c r="X904" s="1369"/>
      <c r="Y904" s="1369"/>
    </row>
    <row r="905" customFormat="false" ht="15" hidden="false" customHeight="false" outlineLevel="0" collapsed="false">
      <c r="X905" s="1369"/>
      <c r="Y905" s="1369"/>
    </row>
    <row r="906" customFormat="false" ht="15" hidden="false" customHeight="false" outlineLevel="0" collapsed="false">
      <c r="X906" s="1369"/>
      <c r="Y906" s="1369"/>
    </row>
    <row r="907" customFormat="false" ht="15" hidden="false" customHeight="false" outlineLevel="0" collapsed="false">
      <c r="X907" s="1369"/>
      <c r="Y907" s="1369"/>
    </row>
    <row r="908" customFormat="false" ht="15" hidden="false" customHeight="false" outlineLevel="0" collapsed="false">
      <c r="X908" s="1369"/>
      <c r="Y908" s="1369"/>
    </row>
    <row r="909" customFormat="false" ht="15" hidden="false" customHeight="false" outlineLevel="0" collapsed="false">
      <c r="X909" s="1369"/>
      <c r="Y909" s="1369"/>
    </row>
    <row r="910" customFormat="false" ht="15" hidden="false" customHeight="false" outlineLevel="0" collapsed="false">
      <c r="X910" s="1369"/>
      <c r="Y910" s="1369"/>
    </row>
    <row r="911" customFormat="false" ht="15" hidden="false" customHeight="false" outlineLevel="0" collapsed="false">
      <c r="X911" s="1369"/>
      <c r="Y911" s="1369"/>
    </row>
    <row r="912" customFormat="false" ht="15" hidden="false" customHeight="false" outlineLevel="0" collapsed="false">
      <c r="X912" s="1369"/>
      <c r="Y912" s="1369"/>
    </row>
    <row r="913" customFormat="false" ht="15" hidden="false" customHeight="false" outlineLevel="0" collapsed="false">
      <c r="X913" s="1369"/>
      <c r="Y913" s="1369"/>
    </row>
    <row r="914" customFormat="false" ht="15" hidden="false" customHeight="false" outlineLevel="0" collapsed="false">
      <c r="X914" s="1369"/>
      <c r="Y914" s="1369"/>
    </row>
    <row r="915" customFormat="false" ht="15" hidden="false" customHeight="false" outlineLevel="0" collapsed="false">
      <c r="X915" s="1369"/>
      <c r="Y915" s="1369"/>
    </row>
    <row r="916" customFormat="false" ht="15" hidden="false" customHeight="false" outlineLevel="0" collapsed="false">
      <c r="X916" s="1369"/>
      <c r="Y916" s="1369"/>
    </row>
    <row r="917" customFormat="false" ht="15" hidden="false" customHeight="false" outlineLevel="0" collapsed="false">
      <c r="X917" s="1369"/>
      <c r="Y917" s="1369"/>
    </row>
    <row r="918" customFormat="false" ht="15" hidden="false" customHeight="false" outlineLevel="0" collapsed="false">
      <c r="X918" s="1369"/>
      <c r="Y918" s="1369"/>
    </row>
    <row r="919" customFormat="false" ht="15" hidden="false" customHeight="false" outlineLevel="0" collapsed="false">
      <c r="X919" s="1369"/>
      <c r="Y919" s="1369"/>
    </row>
    <row r="920" customFormat="false" ht="15" hidden="false" customHeight="false" outlineLevel="0" collapsed="false">
      <c r="X920" s="1369"/>
      <c r="Y920" s="1369"/>
    </row>
  </sheetData>
  <mergeCells count="1368">
    <mergeCell ref="A1:A5"/>
    <mergeCell ref="B1:D1"/>
    <mergeCell ref="E1:W1"/>
    <mergeCell ref="X1:AB1"/>
    <mergeCell ref="AC1:AG1"/>
    <mergeCell ref="AI1:AM1"/>
    <mergeCell ref="AN1:AR1"/>
    <mergeCell ref="B2:D2"/>
    <mergeCell ref="E2:M2"/>
    <mergeCell ref="N2:W5"/>
    <mergeCell ref="X2:AB2"/>
    <mergeCell ref="AC2:AG2"/>
    <mergeCell ref="AI2:AM2"/>
    <mergeCell ref="AN2:AR2"/>
    <mergeCell ref="B3:D3"/>
    <mergeCell ref="E3:M3"/>
    <mergeCell ref="X3:AB3"/>
    <mergeCell ref="AC3:AG3"/>
    <mergeCell ref="AI3:AM3"/>
    <mergeCell ref="AN3:AR3"/>
    <mergeCell ref="B4:D4"/>
    <mergeCell ref="E4:M4"/>
    <mergeCell ref="X4:AB4"/>
    <mergeCell ref="AC4:AG4"/>
    <mergeCell ref="AI4:AM4"/>
    <mergeCell ref="AN4:AR4"/>
    <mergeCell ref="B5:D5"/>
    <mergeCell ref="E5:M5"/>
    <mergeCell ref="X5:AB5"/>
    <mergeCell ref="AC5:AG5"/>
    <mergeCell ref="AI5:AM5"/>
    <mergeCell ref="AN5:AR5"/>
    <mergeCell ref="B7:AR7"/>
    <mergeCell ref="B9:E9"/>
    <mergeCell ref="F9:H9"/>
    <mergeCell ref="I9:J9"/>
    <mergeCell ref="K9:M9"/>
    <mergeCell ref="N9:O9"/>
    <mergeCell ref="P9:Q9"/>
    <mergeCell ref="R9:T9"/>
    <mergeCell ref="U9:W9"/>
    <mergeCell ref="Z9:AA9"/>
    <mergeCell ref="AB9:AE9"/>
    <mergeCell ref="AF9:AI9"/>
    <mergeCell ref="AJ9:AM9"/>
    <mergeCell ref="AN9:AQ9"/>
    <mergeCell ref="B10:E10"/>
    <mergeCell ref="F10:H10"/>
    <mergeCell ref="I10:J10"/>
    <mergeCell ref="K10:M10"/>
    <mergeCell ref="N10:O10"/>
    <mergeCell ref="P10:Q10"/>
    <mergeCell ref="R10:T10"/>
    <mergeCell ref="U10:W10"/>
    <mergeCell ref="Z10:AA10"/>
    <mergeCell ref="AB10:AE10"/>
    <mergeCell ref="AF10:AI10"/>
    <mergeCell ref="AJ10:AM10"/>
    <mergeCell ref="AN10:AQ10"/>
    <mergeCell ref="B11:E11"/>
    <mergeCell ref="F11:H11"/>
    <mergeCell ref="I11:J11"/>
    <mergeCell ref="K11:M11"/>
    <mergeCell ref="N11:O11"/>
    <mergeCell ref="P11:Q11"/>
    <mergeCell ref="R11:T11"/>
    <mergeCell ref="U11:W11"/>
    <mergeCell ref="Z11:AA11"/>
    <mergeCell ref="AB11:AE11"/>
    <mergeCell ref="AF11:AI11"/>
    <mergeCell ref="AJ11:AM11"/>
    <mergeCell ref="AN11:AQ11"/>
    <mergeCell ref="B12:E12"/>
    <mergeCell ref="F12:H12"/>
    <mergeCell ref="I12:J12"/>
    <mergeCell ref="K12:M12"/>
    <mergeCell ref="N12:O12"/>
    <mergeCell ref="P12:Q12"/>
    <mergeCell ref="R12:T12"/>
    <mergeCell ref="U12:W12"/>
    <mergeCell ref="Z12:AA12"/>
    <mergeCell ref="AB12:AE12"/>
    <mergeCell ref="AF12:AI12"/>
    <mergeCell ref="AJ12:AM12"/>
    <mergeCell ref="AN12:AQ12"/>
    <mergeCell ref="B13:E13"/>
    <mergeCell ref="F13:H13"/>
    <mergeCell ref="I13:J13"/>
    <mergeCell ref="K13:M13"/>
    <mergeCell ref="N13:O13"/>
    <mergeCell ref="P13:Q13"/>
    <mergeCell ref="R13:T13"/>
    <mergeCell ref="U13:W13"/>
    <mergeCell ref="Z13:AA13"/>
    <mergeCell ref="AB13:AE13"/>
    <mergeCell ref="AF13:AI13"/>
    <mergeCell ref="AJ13:AM13"/>
    <mergeCell ref="AN13:AQ13"/>
    <mergeCell ref="B14:E14"/>
    <mergeCell ref="F14:H14"/>
    <mergeCell ref="I14:J14"/>
    <mergeCell ref="K14:M14"/>
    <mergeCell ref="N14:O14"/>
    <mergeCell ref="P14:Q14"/>
    <mergeCell ref="R14:T14"/>
    <mergeCell ref="U14:W14"/>
    <mergeCell ref="Z14:AA14"/>
    <mergeCell ref="AB14:AE14"/>
    <mergeCell ref="AF14:AI14"/>
    <mergeCell ref="AJ14:AM14"/>
    <mergeCell ref="AN14:AQ14"/>
    <mergeCell ref="B15:E15"/>
    <mergeCell ref="F15:H15"/>
    <mergeCell ref="I15:J15"/>
    <mergeCell ref="K15:M15"/>
    <mergeCell ref="N15:O15"/>
    <mergeCell ref="P15:Q15"/>
    <mergeCell ref="R15:T15"/>
    <mergeCell ref="U15:W15"/>
    <mergeCell ref="Z15:AA15"/>
    <mergeCell ref="AB15:AE15"/>
    <mergeCell ref="AF15:AI15"/>
    <mergeCell ref="AJ15:AM15"/>
    <mergeCell ref="AN15:AQ15"/>
    <mergeCell ref="B16:E16"/>
    <mergeCell ref="F16:H16"/>
    <mergeCell ref="I16:J16"/>
    <mergeCell ref="K16:M16"/>
    <mergeCell ref="N16:O16"/>
    <mergeCell ref="P16:Q16"/>
    <mergeCell ref="R16:T16"/>
    <mergeCell ref="U16:W16"/>
    <mergeCell ref="Z16:AA16"/>
    <mergeCell ref="AB16:AE16"/>
    <mergeCell ref="AF16:AI16"/>
    <mergeCell ref="AJ16:AM16"/>
    <mergeCell ref="AN16:AQ16"/>
    <mergeCell ref="B17:E17"/>
    <mergeCell ref="F17:H17"/>
    <mergeCell ref="I17:J17"/>
    <mergeCell ref="K17:M17"/>
    <mergeCell ref="N17:O17"/>
    <mergeCell ref="P17:Q17"/>
    <mergeCell ref="R17:T17"/>
    <mergeCell ref="U17:W17"/>
    <mergeCell ref="Z17:AA17"/>
    <mergeCell ref="AB17:AE17"/>
    <mergeCell ref="AF17:AI17"/>
    <mergeCell ref="AJ17:AM17"/>
    <mergeCell ref="AN17:AQ17"/>
    <mergeCell ref="B18:E18"/>
    <mergeCell ref="F18:H18"/>
    <mergeCell ref="I18:J18"/>
    <mergeCell ref="K18:M18"/>
    <mergeCell ref="N18:O18"/>
    <mergeCell ref="P18:Q18"/>
    <mergeCell ref="R18:T18"/>
    <mergeCell ref="U18:W18"/>
    <mergeCell ref="Z18:AA18"/>
    <mergeCell ref="AB18:AE18"/>
    <mergeCell ref="AF18:AI18"/>
    <mergeCell ref="AJ18:AM18"/>
    <mergeCell ref="AN18:AQ18"/>
    <mergeCell ref="B19:E19"/>
    <mergeCell ref="F19:H19"/>
    <mergeCell ref="I19:J19"/>
    <mergeCell ref="K19:M19"/>
    <mergeCell ref="N19:O19"/>
    <mergeCell ref="P19:Q19"/>
    <mergeCell ref="R19:T19"/>
    <mergeCell ref="U19:W19"/>
    <mergeCell ref="Z19:AA19"/>
    <mergeCell ref="AB19:AE19"/>
    <mergeCell ref="AF19:AI19"/>
    <mergeCell ref="AJ19:AM19"/>
    <mergeCell ref="AN19:AQ19"/>
    <mergeCell ref="B20:E20"/>
    <mergeCell ref="F20:H20"/>
    <mergeCell ref="I20:J20"/>
    <mergeCell ref="K20:M20"/>
    <mergeCell ref="N20:O20"/>
    <mergeCell ref="P20:Q20"/>
    <mergeCell ref="R20:T20"/>
    <mergeCell ref="U20:W20"/>
    <mergeCell ref="Z20:AA20"/>
    <mergeCell ref="AB20:AE20"/>
    <mergeCell ref="AF20:AI20"/>
    <mergeCell ref="AJ20:AM20"/>
    <mergeCell ref="AN20:AQ20"/>
    <mergeCell ref="B21:E21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B22:E22"/>
    <mergeCell ref="F22:H22"/>
    <mergeCell ref="I22:J22"/>
    <mergeCell ref="K22:M22"/>
    <mergeCell ref="N22:O22"/>
    <mergeCell ref="P22:Q22"/>
    <mergeCell ref="R22:T22"/>
    <mergeCell ref="U22:W22"/>
    <mergeCell ref="Z22:AA22"/>
    <mergeCell ref="AB22:AE22"/>
    <mergeCell ref="AF22:AI22"/>
    <mergeCell ref="AJ22:AM22"/>
    <mergeCell ref="AN22:AQ22"/>
    <mergeCell ref="B23:E23"/>
    <mergeCell ref="F23:H23"/>
    <mergeCell ref="I23:J23"/>
    <mergeCell ref="K23:M23"/>
    <mergeCell ref="N23:O23"/>
    <mergeCell ref="P23:Q23"/>
    <mergeCell ref="R23:T23"/>
    <mergeCell ref="U23:W23"/>
    <mergeCell ref="Z23:AA23"/>
    <mergeCell ref="AB23:AE23"/>
    <mergeCell ref="AF23:AI23"/>
    <mergeCell ref="AJ23:AM23"/>
    <mergeCell ref="AN23:AQ23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AB24:AE24"/>
    <mergeCell ref="AF24:AI24"/>
    <mergeCell ref="AJ24:AM24"/>
    <mergeCell ref="AN24:AQ24"/>
    <mergeCell ref="B25:E25"/>
    <mergeCell ref="F25:G25"/>
    <mergeCell ref="I25:K25"/>
    <mergeCell ref="L25:Q25"/>
    <mergeCell ref="R25:U25"/>
    <mergeCell ref="V25:X25"/>
    <mergeCell ref="Y25:AA25"/>
    <mergeCell ref="AB25:AE25"/>
    <mergeCell ref="AF25:AI25"/>
    <mergeCell ref="AJ25:AM25"/>
    <mergeCell ref="AN25:AQ25"/>
    <mergeCell ref="B27:E27"/>
    <mergeCell ref="F27:AP27"/>
    <mergeCell ref="B28:H28"/>
    <mergeCell ref="I28:S28"/>
    <mergeCell ref="T28:X28"/>
    <mergeCell ref="Y28:AG28"/>
    <mergeCell ref="AH28:AN28"/>
    <mergeCell ref="AO28:AR28"/>
    <mergeCell ref="B29:D29"/>
    <mergeCell ref="E29:G29"/>
    <mergeCell ref="I29:K29"/>
    <mergeCell ref="L29:P29"/>
    <mergeCell ref="Q29:S29"/>
    <mergeCell ref="T29:V29"/>
    <mergeCell ref="W29:X29"/>
    <mergeCell ref="Y29:AG29"/>
    <mergeCell ref="AH29:AN29"/>
    <mergeCell ref="AO29:AR29"/>
    <mergeCell ref="B30:D30"/>
    <mergeCell ref="E30:G30"/>
    <mergeCell ref="I30:K30"/>
    <mergeCell ref="L30:P30"/>
    <mergeCell ref="Q30:S30"/>
    <mergeCell ref="T30:X30"/>
    <mergeCell ref="Y30:AG30"/>
    <mergeCell ref="AH30:AN30"/>
    <mergeCell ref="AO30:AR30"/>
    <mergeCell ref="B34:AR34"/>
    <mergeCell ref="A36:A54"/>
    <mergeCell ref="B36:E36"/>
    <mergeCell ref="F36:H36"/>
    <mergeCell ref="I36:J36"/>
    <mergeCell ref="K36:M36"/>
    <mergeCell ref="N36:Q36"/>
    <mergeCell ref="R36:T36"/>
    <mergeCell ref="U36:W36"/>
    <mergeCell ref="Z36:AA36"/>
    <mergeCell ref="AB36:AE36"/>
    <mergeCell ref="AF36:AI36"/>
    <mergeCell ref="AJ36:AM36"/>
    <mergeCell ref="AN36:AQ36"/>
    <mergeCell ref="B37:E37"/>
    <mergeCell ref="F37:H37"/>
    <mergeCell ref="I37:J37"/>
    <mergeCell ref="K37:M37"/>
    <mergeCell ref="N37:Q37"/>
    <mergeCell ref="R37:T37"/>
    <mergeCell ref="U37:W37"/>
    <mergeCell ref="Z37:AA37"/>
    <mergeCell ref="AB37:AE37"/>
    <mergeCell ref="AF37:AI37"/>
    <mergeCell ref="AJ37:AM37"/>
    <mergeCell ref="AN37:AQ37"/>
    <mergeCell ref="B38:E38"/>
    <mergeCell ref="F38:H38"/>
    <mergeCell ref="I38:J38"/>
    <mergeCell ref="K38:M38"/>
    <mergeCell ref="N38:Q38"/>
    <mergeCell ref="R38:T38"/>
    <mergeCell ref="U38:W38"/>
    <mergeCell ref="Z38:AA38"/>
    <mergeCell ref="AB38:AE38"/>
    <mergeCell ref="AF38:AI38"/>
    <mergeCell ref="AJ38:AM38"/>
    <mergeCell ref="AN38:AQ38"/>
    <mergeCell ref="B39:E39"/>
    <mergeCell ref="F39:H39"/>
    <mergeCell ref="I39:J39"/>
    <mergeCell ref="K39:M39"/>
    <mergeCell ref="N39:Q39"/>
    <mergeCell ref="R39:T39"/>
    <mergeCell ref="U39:W39"/>
    <mergeCell ref="Z39:AA39"/>
    <mergeCell ref="AB39:AE39"/>
    <mergeCell ref="AF39:AI39"/>
    <mergeCell ref="AJ39:AM39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B40:AE40"/>
    <mergeCell ref="AF40:AI40"/>
    <mergeCell ref="AJ40:AM40"/>
    <mergeCell ref="AN40:AQ40"/>
    <mergeCell ref="B41:E41"/>
    <mergeCell ref="F41:H41"/>
    <mergeCell ref="I41:J41"/>
    <mergeCell ref="K41:M41"/>
    <mergeCell ref="N41:Q41"/>
    <mergeCell ref="R41:T41"/>
    <mergeCell ref="U41:W41"/>
    <mergeCell ref="Z41:AA41"/>
    <mergeCell ref="AB41:AE41"/>
    <mergeCell ref="AF41:AI41"/>
    <mergeCell ref="AJ41:AM41"/>
    <mergeCell ref="AN41:AQ41"/>
    <mergeCell ref="B42:E42"/>
    <mergeCell ref="F42:H42"/>
    <mergeCell ref="I42:J42"/>
    <mergeCell ref="K42:M42"/>
    <mergeCell ref="N42:Q42"/>
    <mergeCell ref="R42:T42"/>
    <mergeCell ref="U42:W42"/>
    <mergeCell ref="Z42:AA42"/>
    <mergeCell ref="AB42:AE42"/>
    <mergeCell ref="AF42:AI42"/>
    <mergeCell ref="AJ42:AM42"/>
    <mergeCell ref="AN42:AQ42"/>
    <mergeCell ref="B43:E43"/>
    <mergeCell ref="F43:H43"/>
    <mergeCell ref="I43:J43"/>
    <mergeCell ref="K43:M43"/>
    <mergeCell ref="N43:Q43"/>
    <mergeCell ref="R43:T43"/>
    <mergeCell ref="U43:W43"/>
    <mergeCell ref="Z43:AA43"/>
    <mergeCell ref="AB43:AE43"/>
    <mergeCell ref="AF43:AI43"/>
    <mergeCell ref="AJ43:AM43"/>
    <mergeCell ref="AN43:AQ43"/>
    <mergeCell ref="B44:E44"/>
    <mergeCell ref="F44:H44"/>
    <mergeCell ref="I44:J44"/>
    <mergeCell ref="K44:M44"/>
    <mergeCell ref="N44:Q44"/>
    <mergeCell ref="R44:T44"/>
    <mergeCell ref="U44:W44"/>
    <mergeCell ref="Z44:AA44"/>
    <mergeCell ref="AB44:AE44"/>
    <mergeCell ref="AF44:AI44"/>
    <mergeCell ref="AJ44:AM44"/>
    <mergeCell ref="AN44:AQ44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AJ45:AM45"/>
    <mergeCell ref="AN45:AQ45"/>
    <mergeCell ref="B46:E46"/>
    <mergeCell ref="F46:H46"/>
    <mergeCell ref="I46:J46"/>
    <mergeCell ref="K46:M46"/>
    <mergeCell ref="N46:Q46"/>
    <mergeCell ref="R46:T46"/>
    <mergeCell ref="U46:W46"/>
    <mergeCell ref="Z46:AA46"/>
    <mergeCell ref="AB46:AE46"/>
    <mergeCell ref="AF46:AI46"/>
    <mergeCell ref="AJ46:AM46"/>
    <mergeCell ref="AN46:AQ46"/>
    <mergeCell ref="B47:E47"/>
    <mergeCell ref="F47:H47"/>
    <mergeCell ref="I47:J47"/>
    <mergeCell ref="K47:M47"/>
    <mergeCell ref="N47:Q47"/>
    <mergeCell ref="R47:T47"/>
    <mergeCell ref="U47:W47"/>
    <mergeCell ref="Z47:AA47"/>
    <mergeCell ref="AB47:AE47"/>
    <mergeCell ref="AF47:AI47"/>
    <mergeCell ref="AJ47:AM47"/>
    <mergeCell ref="AN47:AQ47"/>
    <mergeCell ref="B48:E48"/>
    <mergeCell ref="F48:H48"/>
    <mergeCell ref="I48:J48"/>
    <mergeCell ref="K48:M48"/>
    <mergeCell ref="N48:Q48"/>
    <mergeCell ref="R48:T48"/>
    <mergeCell ref="U48:W48"/>
    <mergeCell ref="Z48:AA48"/>
    <mergeCell ref="AB48:AE48"/>
    <mergeCell ref="AF48:AI48"/>
    <mergeCell ref="AJ48:AM48"/>
    <mergeCell ref="AN48:AQ48"/>
    <mergeCell ref="B49:E49"/>
    <mergeCell ref="F49:H49"/>
    <mergeCell ref="I49:J49"/>
    <mergeCell ref="K49:M49"/>
    <mergeCell ref="N49:Q49"/>
    <mergeCell ref="R49:T49"/>
    <mergeCell ref="U49:W49"/>
    <mergeCell ref="Z49:AA49"/>
    <mergeCell ref="AB49:AE49"/>
    <mergeCell ref="AF49:AI49"/>
    <mergeCell ref="AJ49:AM49"/>
    <mergeCell ref="AN49:AQ49"/>
    <mergeCell ref="B50:E50"/>
    <mergeCell ref="F50:H50"/>
    <mergeCell ref="I50:J50"/>
    <mergeCell ref="K50:M50"/>
    <mergeCell ref="N50:Q50"/>
    <mergeCell ref="R50:T50"/>
    <mergeCell ref="U50:W50"/>
    <mergeCell ref="Z50:AA50"/>
    <mergeCell ref="AB50:AE50"/>
    <mergeCell ref="AF50:AI50"/>
    <mergeCell ref="AJ50:AM50"/>
    <mergeCell ref="AN50:AQ50"/>
    <mergeCell ref="B51:E51"/>
    <mergeCell ref="F51:H51"/>
    <mergeCell ref="I51:J51"/>
    <mergeCell ref="K51:M51"/>
    <mergeCell ref="N51:Q51"/>
    <mergeCell ref="R51:T51"/>
    <mergeCell ref="U51:W51"/>
    <mergeCell ref="Z51:AA51"/>
    <mergeCell ref="AB51:AE51"/>
    <mergeCell ref="AF51:AI51"/>
    <mergeCell ref="AJ51:AM51"/>
    <mergeCell ref="AN51:AQ51"/>
    <mergeCell ref="B52:E52"/>
    <mergeCell ref="F52:G52"/>
    <mergeCell ref="I52:K52"/>
    <mergeCell ref="L52:Q52"/>
    <mergeCell ref="R52:U52"/>
    <mergeCell ref="V52:X52"/>
    <mergeCell ref="Y52:AA52"/>
    <mergeCell ref="AB52:AE52"/>
    <mergeCell ref="AF52:AI52"/>
    <mergeCell ref="AJ52:AM52"/>
    <mergeCell ref="AN52:AQ52"/>
    <mergeCell ref="B54:E54"/>
    <mergeCell ref="F54:AP54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W56:X56"/>
    <mergeCell ref="Y56:AG56"/>
    <mergeCell ref="AH56:AN56"/>
    <mergeCell ref="AO56:AR56"/>
    <mergeCell ref="B57:D57"/>
    <mergeCell ref="E57:G57"/>
    <mergeCell ref="I57:K57"/>
    <mergeCell ref="L57:P57"/>
    <mergeCell ref="Q57:S57"/>
    <mergeCell ref="T57:X57"/>
    <mergeCell ref="Y57:AG57"/>
    <mergeCell ref="AH57:AN57"/>
    <mergeCell ref="AO57:AR57"/>
    <mergeCell ref="A60:A79"/>
    <mergeCell ref="B60:AR60"/>
    <mergeCell ref="B61:AQ61"/>
    <mergeCell ref="B62:E62"/>
    <mergeCell ref="F62:H62"/>
    <mergeCell ref="I62:K62"/>
    <mergeCell ref="L62:M62"/>
    <mergeCell ref="N62:P62"/>
    <mergeCell ref="Q62:S62"/>
    <mergeCell ref="T62:U62"/>
    <mergeCell ref="V62:W62"/>
    <mergeCell ref="X62:AA62"/>
    <mergeCell ref="AB62:AE62"/>
    <mergeCell ref="AF62:AI62"/>
    <mergeCell ref="AJ62:AM62"/>
    <mergeCell ref="AN62:AQ62"/>
    <mergeCell ref="B63:E63"/>
    <mergeCell ref="F63:H63"/>
    <mergeCell ref="I63:K63"/>
    <mergeCell ref="L63:M63"/>
    <mergeCell ref="N63:P63"/>
    <mergeCell ref="Q63:S63"/>
    <mergeCell ref="T63:U63"/>
    <mergeCell ref="V63:W63"/>
    <mergeCell ref="X63:Y63"/>
    <mergeCell ref="Z63:AA63"/>
    <mergeCell ref="AB63:AE63"/>
    <mergeCell ref="AF63:AI63"/>
    <mergeCell ref="AJ63:AM63"/>
    <mergeCell ref="AN63:AQ63"/>
    <mergeCell ref="B64:E64"/>
    <mergeCell ref="F64:H64"/>
    <mergeCell ref="I64:K64"/>
    <mergeCell ref="L64:M64"/>
    <mergeCell ref="N64:P64"/>
    <mergeCell ref="Q64:S64"/>
    <mergeCell ref="T64:U64"/>
    <mergeCell ref="V64:W64"/>
    <mergeCell ref="X64:Y64"/>
    <mergeCell ref="Z64:AA64"/>
    <mergeCell ref="AB64:AE64"/>
    <mergeCell ref="AF64:AI64"/>
    <mergeCell ref="AJ64:AM64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Z65:AA65"/>
    <mergeCell ref="AB65:AE65"/>
    <mergeCell ref="AF65:AI65"/>
    <mergeCell ref="AJ65:AM65"/>
    <mergeCell ref="AN65:AQ65"/>
    <mergeCell ref="B66:E66"/>
    <mergeCell ref="F66:H66"/>
    <mergeCell ref="I66:K66"/>
    <mergeCell ref="L66:M66"/>
    <mergeCell ref="N66:P66"/>
    <mergeCell ref="Q66:S66"/>
    <mergeCell ref="T66:U66"/>
    <mergeCell ref="V66:W66"/>
    <mergeCell ref="X66:Y66"/>
    <mergeCell ref="Z66:AA66"/>
    <mergeCell ref="AB66:AE66"/>
    <mergeCell ref="AF66:AI66"/>
    <mergeCell ref="AJ66:AM66"/>
    <mergeCell ref="AN66:AQ66"/>
    <mergeCell ref="B67:E67"/>
    <mergeCell ref="F67:H67"/>
    <mergeCell ref="I67:K67"/>
    <mergeCell ref="L67:M67"/>
    <mergeCell ref="N67:P67"/>
    <mergeCell ref="Q67:S67"/>
    <mergeCell ref="T67:U67"/>
    <mergeCell ref="V67:W67"/>
    <mergeCell ref="X67:Y67"/>
    <mergeCell ref="Z67:AA67"/>
    <mergeCell ref="AB67:AE67"/>
    <mergeCell ref="AF67:AI67"/>
    <mergeCell ref="AJ67:AM67"/>
    <mergeCell ref="AN67:AQ67"/>
    <mergeCell ref="B68:E68"/>
    <mergeCell ref="F68:H68"/>
    <mergeCell ref="I68:K68"/>
    <mergeCell ref="L68:M68"/>
    <mergeCell ref="N68:P68"/>
    <mergeCell ref="Q68:S68"/>
    <mergeCell ref="T68:U68"/>
    <mergeCell ref="V68:W68"/>
    <mergeCell ref="X68:Y68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Q69:S69"/>
    <mergeCell ref="T69:U69"/>
    <mergeCell ref="V69:W69"/>
    <mergeCell ref="X69:Y69"/>
    <mergeCell ref="Z69:AA69"/>
    <mergeCell ref="AB69:AE69"/>
    <mergeCell ref="AF69:AI69"/>
    <mergeCell ref="AJ69:AM69"/>
    <mergeCell ref="AN69:AQ69"/>
    <mergeCell ref="B70:E70"/>
    <mergeCell ref="F70:H70"/>
    <mergeCell ref="I70:K70"/>
    <mergeCell ref="L70:M70"/>
    <mergeCell ref="N70:P70"/>
    <mergeCell ref="Q70:S70"/>
    <mergeCell ref="T70:U70"/>
    <mergeCell ref="V70:W70"/>
    <mergeCell ref="X70:Y70"/>
    <mergeCell ref="Z70:AA70"/>
    <mergeCell ref="AB70:AE70"/>
    <mergeCell ref="AF70:AI70"/>
    <mergeCell ref="AJ70:AM70"/>
    <mergeCell ref="AN70:AQ70"/>
    <mergeCell ref="B71:E71"/>
    <mergeCell ref="F71:H71"/>
    <mergeCell ref="I71:K71"/>
    <mergeCell ref="L71:M71"/>
    <mergeCell ref="N71:P71"/>
    <mergeCell ref="Q71:S71"/>
    <mergeCell ref="T71:U71"/>
    <mergeCell ref="V71:W71"/>
    <mergeCell ref="X71:Y71"/>
    <mergeCell ref="Z71:AA71"/>
    <mergeCell ref="AB71:AE71"/>
    <mergeCell ref="AF71:AI71"/>
    <mergeCell ref="AJ71:AM71"/>
    <mergeCell ref="AN71:AQ71"/>
    <mergeCell ref="B72:E72"/>
    <mergeCell ref="F72:H72"/>
    <mergeCell ref="I72:K72"/>
    <mergeCell ref="L72:M72"/>
    <mergeCell ref="N72:P72"/>
    <mergeCell ref="Q72:S72"/>
    <mergeCell ref="T72:U72"/>
    <mergeCell ref="V72:W72"/>
    <mergeCell ref="X72:Y72"/>
    <mergeCell ref="Z72:AA72"/>
    <mergeCell ref="AB72:AE72"/>
    <mergeCell ref="AF72:AI72"/>
    <mergeCell ref="AJ72:AM72"/>
    <mergeCell ref="AN72:AQ72"/>
    <mergeCell ref="B73:E73"/>
    <mergeCell ref="F73:H73"/>
    <mergeCell ref="I73:K73"/>
    <mergeCell ref="L73:M73"/>
    <mergeCell ref="N73:P73"/>
    <mergeCell ref="Q73:S73"/>
    <mergeCell ref="T73:U73"/>
    <mergeCell ref="V73:W73"/>
    <mergeCell ref="X73:Y73"/>
    <mergeCell ref="Z73:AA73"/>
    <mergeCell ref="AB73:AE73"/>
    <mergeCell ref="AF73:AI73"/>
    <mergeCell ref="AJ73:AM73"/>
    <mergeCell ref="AN73:AQ73"/>
    <mergeCell ref="B74:E74"/>
    <mergeCell ref="F74:H74"/>
    <mergeCell ref="I74:K74"/>
    <mergeCell ref="L74:M74"/>
    <mergeCell ref="N74:P74"/>
    <mergeCell ref="Q74:S74"/>
    <mergeCell ref="T74:U74"/>
    <mergeCell ref="V74:W74"/>
    <mergeCell ref="X74:Y74"/>
    <mergeCell ref="Z74:AA74"/>
    <mergeCell ref="AB74:AE74"/>
    <mergeCell ref="AF74:AI74"/>
    <mergeCell ref="AJ74:AM74"/>
    <mergeCell ref="AN74:AQ74"/>
    <mergeCell ref="B75:E75"/>
    <mergeCell ref="F75:H75"/>
    <mergeCell ref="I75:K75"/>
    <mergeCell ref="L75:M75"/>
    <mergeCell ref="N75:P75"/>
    <mergeCell ref="Q75:S75"/>
    <mergeCell ref="T75:U75"/>
    <mergeCell ref="V75:W75"/>
    <mergeCell ref="X75:Y75"/>
    <mergeCell ref="Z75:AA75"/>
    <mergeCell ref="AB75:AE75"/>
    <mergeCell ref="AF75:AI75"/>
    <mergeCell ref="AJ75:AM75"/>
    <mergeCell ref="AN75:AQ75"/>
    <mergeCell ref="B76:E76"/>
    <mergeCell ref="F76:H76"/>
    <mergeCell ref="I76:K76"/>
    <mergeCell ref="L76:M76"/>
    <mergeCell ref="N76:P76"/>
    <mergeCell ref="Q76:S76"/>
    <mergeCell ref="T76:U76"/>
    <mergeCell ref="V76:W76"/>
    <mergeCell ref="X76:Y76"/>
    <mergeCell ref="Z76:AA76"/>
    <mergeCell ref="AB76:AE76"/>
    <mergeCell ref="AF76:AI76"/>
    <mergeCell ref="AJ76:AM76"/>
    <mergeCell ref="AN76:AQ76"/>
    <mergeCell ref="B77:E77"/>
    <mergeCell ref="F77:H77"/>
    <mergeCell ref="I77:K77"/>
    <mergeCell ref="L77:M77"/>
    <mergeCell ref="N77:P77"/>
    <mergeCell ref="Q77:S77"/>
    <mergeCell ref="T77:U77"/>
    <mergeCell ref="V77:W77"/>
    <mergeCell ref="X77:Y77"/>
    <mergeCell ref="Z77:AA77"/>
    <mergeCell ref="AB77:AE77"/>
    <mergeCell ref="AF77:AI77"/>
    <mergeCell ref="AJ77:AM77"/>
    <mergeCell ref="AN77:AQ77"/>
    <mergeCell ref="B78:E78"/>
    <mergeCell ref="F78:G78"/>
    <mergeCell ref="I78:K78"/>
    <mergeCell ref="L78:Q78"/>
    <mergeCell ref="R78:U78"/>
    <mergeCell ref="V78:X78"/>
    <mergeCell ref="Y78:AA78"/>
    <mergeCell ref="AB78:AE78"/>
    <mergeCell ref="AF78:AI78"/>
    <mergeCell ref="AJ78:AM78"/>
    <mergeCell ref="AN78:AQ78"/>
    <mergeCell ref="B80:E80"/>
    <mergeCell ref="F80:AP80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L82:P82"/>
    <mergeCell ref="Q82:S82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B87:AE87"/>
    <mergeCell ref="AF87:AI87"/>
    <mergeCell ref="AJ87:AM87"/>
    <mergeCell ref="AN87:AQ87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AJ103:AM103"/>
    <mergeCell ref="AN103:AQ103"/>
    <mergeCell ref="B105:E105"/>
    <mergeCell ref="F105:AP105"/>
    <mergeCell ref="B106:H106"/>
    <mergeCell ref="I106:S106"/>
    <mergeCell ref="T106:X106"/>
    <mergeCell ref="Y106:AG106"/>
    <mergeCell ref="AH106:AN106"/>
    <mergeCell ref="AO106:AR106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11:AR112"/>
    <mergeCell ref="B113:D113"/>
    <mergeCell ref="E113:H113"/>
    <mergeCell ref="I113:M113"/>
    <mergeCell ref="N113:Q113"/>
    <mergeCell ref="R113:U113"/>
    <mergeCell ref="V113:W113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V114:W114"/>
    <mergeCell ref="Y114:AA114"/>
    <mergeCell ref="AB114:AE114"/>
    <mergeCell ref="AF114:AI114"/>
    <mergeCell ref="AJ114:AM114"/>
    <mergeCell ref="AN114:AQ114"/>
    <mergeCell ref="B115:D115"/>
    <mergeCell ref="E115:H115"/>
    <mergeCell ref="I115:M115"/>
    <mergeCell ref="N115:Q115"/>
    <mergeCell ref="R115:U115"/>
    <mergeCell ref="V115:W115"/>
    <mergeCell ref="Y115:AA115"/>
    <mergeCell ref="AB115:AE115"/>
    <mergeCell ref="AF115:AI115"/>
    <mergeCell ref="AJ115:AM115"/>
    <mergeCell ref="AN115:AQ115"/>
    <mergeCell ref="B116:D116"/>
    <mergeCell ref="E116:H116"/>
    <mergeCell ref="I116:M116"/>
    <mergeCell ref="N116:Q116"/>
    <mergeCell ref="R116:U116"/>
    <mergeCell ref="V116:W116"/>
    <mergeCell ref="Y116:AA116"/>
    <mergeCell ref="AB116:AE116"/>
    <mergeCell ref="AF116:AI116"/>
    <mergeCell ref="AJ116:AM116"/>
    <mergeCell ref="AN116:AQ116"/>
    <mergeCell ref="B117:D117"/>
    <mergeCell ref="E117:H117"/>
    <mergeCell ref="I117:M117"/>
    <mergeCell ref="N117:Q117"/>
    <mergeCell ref="R117:U117"/>
    <mergeCell ref="V117:W117"/>
    <mergeCell ref="Y117:AA117"/>
    <mergeCell ref="AB117:AE117"/>
    <mergeCell ref="AF117:AI117"/>
    <mergeCell ref="AJ117:AM117"/>
    <mergeCell ref="AN117:AQ117"/>
    <mergeCell ref="B118:D118"/>
    <mergeCell ref="E118:H118"/>
    <mergeCell ref="I118:M118"/>
    <mergeCell ref="N118:Q118"/>
    <mergeCell ref="R118:U118"/>
    <mergeCell ref="V118:W118"/>
    <mergeCell ref="Y118:AA118"/>
    <mergeCell ref="AB118:AE118"/>
    <mergeCell ref="AF118:AI118"/>
    <mergeCell ref="AJ118:AM118"/>
    <mergeCell ref="AN118:AQ118"/>
    <mergeCell ref="B119:D119"/>
    <mergeCell ref="E119:H119"/>
    <mergeCell ref="I119:M119"/>
    <mergeCell ref="N119:Q119"/>
    <mergeCell ref="R119:U119"/>
    <mergeCell ref="V119:W119"/>
    <mergeCell ref="Y119:AA119"/>
    <mergeCell ref="AB119:AE119"/>
    <mergeCell ref="AF119:AI119"/>
    <mergeCell ref="AJ119:AM119"/>
    <mergeCell ref="AN119:AQ119"/>
    <mergeCell ref="B120:D120"/>
    <mergeCell ref="E120:H120"/>
    <mergeCell ref="I120:M120"/>
    <mergeCell ref="N120:Q120"/>
    <mergeCell ref="R120:U120"/>
    <mergeCell ref="V120:W120"/>
    <mergeCell ref="Y120:AA120"/>
    <mergeCell ref="AB120:AE120"/>
    <mergeCell ref="AF120:AI120"/>
    <mergeCell ref="AJ120:AM120"/>
    <mergeCell ref="AN120:AQ120"/>
    <mergeCell ref="B121:D121"/>
    <mergeCell ref="E121:H121"/>
    <mergeCell ref="I121:M121"/>
    <mergeCell ref="N121:Q121"/>
    <mergeCell ref="R121:U121"/>
    <mergeCell ref="V121:W121"/>
    <mergeCell ref="Y121:AA121"/>
    <mergeCell ref="AB121:AE121"/>
    <mergeCell ref="AF121:AI121"/>
    <mergeCell ref="AJ121:AM121"/>
    <mergeCell ref="AN121:AQ121"/>
    <mergeCell ref="B122:D122"/>
    <mergeCell ref="E122:H122"/>
    <mergeCell ref="I122:M122"/>
    <mergeCell ref="N122:Q122"/>
    <mergeCell ref="R122:U122"/>
    <mergeCell ref="V122:W122"/>
    <mergeCell ref="Y122:AA122"/>
    <mergeCell ref="AB122:AE122"/>
    <mergeCell ref="AF122:AI122"/>
    <mergeCell ref="AJ122:AM122"/>
    <mergeCell ref="AN122:AQ122"/>
    <mergeCell ref="B123:D123"/>
    <mergeCell ref="E123:H123"/>
    <mergeCell ref="I123:M123"/>
    <mergeCell ref="N123:Q123"/>
    <mergeCell ref="R123:U123"/>
    <mergeCell ref="V123:W123"/>
    <mergeCell ref="Y123:AA123"/>
    <mergeCell ref="AB123:AE123"/>
    <mergeCell ref="AF123:AI123"/>
    <mergeCell ref="AJ123:AM123"/>
    <mergeCell ref="AN123:AQ123"/>
    <mergeCell ref="B124:D124"/>
    <mergeCell ref="E124:H124"/>
    <mergeCell ref="I124:M124"/>
    <mergeCell ref="N124:Q124"/>
    <mergeCell ref="R124:U124"/>
    <mergeCell ref="V124:W124"/>
    <mergeCell ref="Y124:AA124"/>
    <mergeCell ref="AB124:AE124"/>
    <mergeCell ref="AF124:AI124"/>
    <mergeCell ref="AJ124:AM124"/>
    <mergeCell ref="AN124:AQ124"/>
    <mergeCell ref="B125:D125"/>
    <mergeCell ref="E125:H125"/>
    <mergeCell ref="I125:M125"/>
    <mergeCell ref="N125:Q125"/>
    <mergeCell ref="R125:U125"/>
    <mergeCell ref="V125:W125"/>
    <mergeCell ref="Y125:AA125"/>
    <mergeCell ref="AB125:AE125"/>
    <mergeCell ref="AF125:AI125"/>
    <mergeCell ref="AJ125:AM125"/>
    <mergeCell ref="AN125:AQ125"/>
    <mergeCell ref="B126:D126"/>
    <mergeCell ref="E126:H126"/>
    <mergeCell ref="I126:M126"/>
    <mergeCell ref="N126:Q126"/>
    <mergeCell ref="R126:U126"/>
    <mergeCell ref="V126:W126"/>
    <mergeCell ref="Y126:AA126"/>
    <mergeCell ref="AB126:AE126"/>
    <mergeCell ref="AF126:AI126"/>
    <mergeCell ref="AJ126:AM126"/>
    <mergeCell ref="AN126:AQ126"/>
    <mergeCell ref="B127:D127"/>
    <mergeCell ref="E127:H127"/>
    <mergeCell ref="I127:M127"/>
    <mergeCell ref="N127:Q127"/>
    <mergeCell ref="R127:U127"/>
    <mergeCell ref="V127:W127"/>
    <mergeCell ref="Y127:AA127"/>
    <mergeCell ref="AB127:AE127"/>
    <mergeCell ref="AF127:AI127"/>
    <mergeCell ref="AJ127:AM127"/>
    <mergeCell ref="AN127:AQ127"/>
    <mergeCell ref="B128:D128"/>
    <mergeCell ref="E128:H128"/>
    <mergeCell ref="I128:M128"/>
    <mergeCell ref="N128:Q128"/>
    <mergeCell ref="R128:U128"/>
    <mergeCell ref="V128:W128"/>
    <mergeCell ref="Y128:AA128"/>
    <mergeCell ref="AB128:AE128"/>
    <mergeCell ref="AF128:AI128"/>
    <mergeCell ref="AJ128:AM128"/>
    <mergeCell ref="AN128:AQ128"/>
    <mergeCell ref="B129:D129"/>
    <mergeCell ref="E129:H129"/>
    <mergeCell ref="I129:M129"/>
    <mergeCell ref="N129:Q129"/>
    <mergeCell ref="R129:U129"/>
    <mergeCell ref="V129:W129"/>
    <mergeCell ref="Y129:AA129"/>
    <mergeCell ref="AB129:AE129"/>
    <mergeCell ref="AF129:AI129"/>
    <mergeCell ref="AJ129:AM129"/>
    <mergeCell ref="AN129:AQ129"/>
    <mergeCell ref="B130:D130"/>
    <mergeCell ref="E130:H130"/>
    <mergeCell ref="I130:M130"/>
    <mergeCell ref="N130:Q130"/>
    <mergeCell ref="R130:U130"/>
    <mergeCell ref="V130:W130"/>
    <mergeCell ref="Y130:AA130"/>
    <mergeCell ref="AB130:AE130"/>
    <mergeCell ref="AF130:AI130"/>
    <mergeCell ref="AJ130:AM130"/>
    <mergeCell ref="AN130:AQ130"/>
    <mergeCell ref="B131:D131"/>
    <mergeCell ref="E131:H131"/>
    <mergeCell ref="I131:M131"/>
    <mergeCell ref="N131:Q131"/>
    <mergeCell ref="R131:U131"/>
    <mergeCell ref="V131:W131"/>
    <mergeCell ref="Y131:AA131"/>
    <mergeCell ref="AB131:AE131"/>
    <mergeCell ref="AF131:AI131"/>
    <mergeCell ref="AJ131:AM131"/>
    <mergeCell ref="AN131:AQ131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B133:D133"/>
    <mergeCell ref="E133:H133"/>
    <mergeCell ref="I133:M133"/>
    <mergeCell ref="N133:Q133"/>
    <mergeCell ref="R133:U133"/>
    <mergeCell ref="V133:W133"/>
    <mergeCell ref="Y133:AA133"/>
    <mergeCell ref="AB133:AE133"/>
    <mergeCell ref="AF133:AI133"/>
    <mergeCell ref="AJ133:AM133"/>
    <mergeCell ref="AN133:AQ133"/>
    <mergeCell ref="B134:E134"/>
    <mergeCell ref="F134:G134"/>
    <mergeCell ref="I134:K134"/>
    <mergeCell ref="L134:Q134"/>
    <mergeCell ref="R134:U134"/>
    <mergeCell ref="V134:X134"/>
    <mergeCell ref="Y134:AA134"/>
    <mergeCell ref="AB134:AE134"/>
    <mergeCell ref="AF134:AI134"/>
    <mergeCell ref="AJ134:AM134"/>
    <mergeCell ref="AN134:AQ134"/>
    <mergeCell ref="B136:E136"/>
    <mergeCell ref="F136:AP136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42:I142"/>
    <mergeCell ref="J142:T142"/>
    <mergeCell ref="U142:X142"/>
    <mergeCell ref="Y142:AB142"/>
    <mergeCell ref="AC142:AF142"/>
    <mergeCell ref="AG142:AJ142"/>
    <mergeCell ref="AK142:AN142"/>
    <mergeCell ref="AO142:AQ142"/>
    <mergeCell ref="B143:I143"/>
    <mergeCell ref="J143:T143"/>
    <mergeCell ref="U143:X143"/>
    <mergeCell ref="Y143:AB143"/>
    <mergeCell ref="AC143:AF143"/>
    <mergeCell ref="AG143:AJ143"/>
    <mergeCell ref="AK143:AN143"/>
    <mergeCell ref="AO143:AQ143"/>
    <mergeCell ref="B144:I144"/>
    <mergeCell ref="J144:T144"/>
    <mergeCell ref="U144:X144"/>
    <mergeCell ref="Y144:AB144"/>
    <mergeCell ref="AC144:AF144"/>
    <mergeCell ref="AG144:AJ144"/>
    <mergeCell ref="AK144:AN144"/>
    <mergeCell ref="AO144:AQ144"/>
    <mergeCell ref="B145:I145"/>
    <mergeCell ref="J145:T145"/>
    <mergeCell ref="U145:X145"/>
    <mergeCell ref="Y145:AB145"/>
    <mergeCell ref="AC145:AF145"/>
    <mergeCell ref="AG145:AJ145"/>
    <mergeCell ref="AK145:AN145"/>
    <mergeCell ref="AO145:AQ145"/>
    <mergeCell ref="B146:I146"/>
    <mergeCell ref="J146:T146"/>
    <mergeCell ref="U146:X146"/>
    <mergeCell ref="Y146:AB146"/>
    <mergeCell ref="AC146:AF146"/>
    <mergeCell ref="AG146:AJ146"/>
    <mergeCell ref="AK146:AN146"/>
    <mergeCell ref="AO146:AQ146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U148:X148"/>
    <mergeCell ref="Y148:AB148"/>
    <mergeCell ref="AC148:AF148"/>
    <mergeCell ref="AG148:AJ148"/>
    <mergeCell ref="AK148:AN148"/>
    <mergeCell ref="AO148:AQ148"/>
    <mergeCell ref="Z150:AD150"/>
    <mergeCell ref="U151:Y151"/>
    <mergeCell ref="Z151:AG151"/>
    <mergeCell ref="U152:Y152"/>
    <mergeCell ref="Z152:AG152"/>
    <mergeCell ref="U153:Y153"/>
    <mergeCell ref="Z153:AG153"/>
  </mergeCells>
  <conditionalFormatting sqref="Z63:AA77">
    <cfRule type="cellIs" priority="2" operator="greaterThan" aboveAverage="0" equalAverage="0" bottom="0" percent="0" rank="0" text="" dxfId="310">
      <formula>0</formula>
    </cfRule>
  </conditionalFormatting>
  <conditionalFormatting sqref="Y114:AA133">
    <cfRule type="cellIs" priority="3" operator="equal" aboveAverage="0" equalAverage="0" bottom="0" percent="0" rank="0" text="" dxfId="311">
      <formula>0</formula>
    </cfRule>
    <cfRule type="cellIs" priority="4" operator="greaterThan" aboveAverage="0" equalAverage="0" bottom="0" percent="0" rank="0" text="" dxfId="312">
      <formula>0</formula>
    </cfRule>
  </conditionalFormatting>
  <conditionalFormatting sqref="R25:U25">
    <cfRule type="containsText" priority="5" operator="containsText" aboveAverage="0" equalAverage="0" bottom="0" percent="0" rank="0" text="SIM" dxfId="313">
      <formula>NOT(ISERROR(SEARCH("SIM",R25)))</formula>
    </cfRule>
  </conditionalFormatting>
  <conditionalFormatting sqref="R25:U25">
    <cfRule type="containsText" priority="6" operator="containsText" aboveAverage="0" equalAverage="0" bottom="0" percent="0" rank="0" text="SIM" dxfId="314">
      <formula>NOT(ISERROR(SEARCH("SIM",R25)))</formula>
    </cfRule>
  </conditionalFormatting>
  <conditionalFormatting sqref="F27 AQ27:AR27">
    <cfRule type="cellIs" priority="7" operator="equal" aboveAverage="0" equalAverage="0" bottom="0" percent="0" rank="0" text="" dxfId="315">
      <formula>0</formula>
    </cfRule>
  </conditionalFormatting>
  <conditionalFormatting sqref="Y11:Y24">
    <cfRule type="cellIs" priority="8" operator="equal" aboveAverage="0" equalAverage="0" bottom="0" percent="0" rank="0" text="" dxfId="316">
      <formula>0</formula>
    </cfRule>
  </conditionalFormatting>
  <conditionalFormatting sqref="R52:U52">
    <cfRule type="containsText" priority="9" operator="containsText" aboveAverage="0" equalAverage="0" bottom="0" percent="0" rank="0" text="SIM" dxfId="317">
      <formula>NOT(ISERROR(SEARCH("SIM",R52)))</formula>
    </cfRule>
  </conditionalFormatting>
  <conditionalFormatting sqref="R52:U52">
    <cfRule type="containsText" priority="10" operator="containsText" aboveAverage="0" equalAverage="0" bottom="0" percent="0" rank="0" text="SIM" dxfId="318">
      <formula>NOT(ISERROR(SEARCH("SIM",R52)))</formula>
    </cfRule>
  </conditionalFormatting>
  <conditionalFormatting sqref="F54 AQ54:AR54">
    <cfRule type="cellIs" priority="11" operator="equal" aboveAverage="0" equalAverage="0" bottom="0" percent="0" rank="0" text="" dxfId="319">
      <formula>0</formula>
    </cfRule>
  </conditionalFormatting>
  <conditionalFormatting sqref="B37:Y51">
    <cfRule type="cellIs" priority="12" operator="equal" aboveAverage="0" equalAverage="0" bottom="0" percent="0" rank="0" text="" dxfId="320">
      <formula>0</formula>
    </cfRule>
  </conditionalFormatting>
  <conditionalFormatting sqref="R78:U78">
    <cfRule type="containsText" priority="13" operator="containsText" aboveAverage="0" equalAverage="0" bottom="0" percent="0" rank="0" text="SIM" dxfId="321">
      <formula>NOT(ISERROR(SEARCH("SIM",R78)))</formula>
    </cfRule>
  </conditionalFormatting>
  <conditionalFormatting sqref="R78:U78">
    <cfRule type="containsText" priority="14" operator="containsText" aboveAverage="0" equalAverage="0" bottom="0" percent="0" rank="0" text="SIM" dxfId="322">
      <formula>NOT(ISERROR(SEARCH("SIM",R78)))</formula>
    </cfRule>
  </conditionalFormatting>
  <conditionalFormatting sqref="F80 AQ80:AR80">
    <cfRule type="cellIs" priority="15" operator="equal" aboveAverage="0" equalAverage="0" bottom="0" percent="0" rank="0" text="" dxfId="323">
      <formula>0</formula>
    </cfRule>
  </conditionalFormatting>
  <conditionalFormatting sqref="Z88:AA102">
    <cfRule type="cellIs" priority="16" operator="greaterThan" aboveAverage="0" equalAverage="0" bottom="0" percent="0" rank="0" text="" dxfId="324">
      <formula>0</formula>
    </cfRule>
  </conditionalFormatting>
  <conditionalFormatting sqref="R103:U103">
    <cfRule type="containsText" priority="17" operator="containsText" aboveAverage="0" equalAverage="0" bottom="0" percent="0" rank="0" text="SIM" dxfId="325">
      <formula>NOT(ISERROR(SEARCH("SIM",R103)))</formula>
    </cfRule>
  </conditionalFormatting>
  <conditionalFormatting sqref="R103:U103">
    <cfRule type="containsText" priority="18" operator="containsText" aboveAverage="0" equalAverage="0" bottom="0" percent="0" rank="0" text="SIM" dxfId="326">
      <formula>NOT(ISERROR(SEARCH("SIM",R103)))</formula>
    </cfRule>
  </conditionalFormatting>
  <conditionalFormatting sqref="F105 AQ105:AR105">
    <cfRule type="cellIs" priority="19" operator="equal" aboveAverage="0" equalAverage="0" bottom="0" percent="0" rank="0" text="" dxfId="327">
      <formula>0</formula>
    </cfRule>
  </conditionalFormatting>
  <conditionalFormatting sqref="B63:Y77">
    <cfRule type="cellIs" priority="20" operator="equal" aboveAverage="0" equalAverage="0" bottom="0" percent="0" rank="0" text="" dxfId="328">
      <formula>0</formula>
    </cfRule>
  </conditionalFormatting>
  <conditionalFormatting sqref="B114:X133">
    <cfRule type="cellIs" priority="21" operator="equal" aboveAverage="0" equalAverage="0" bottom="0" percent="0" rank="0" text="" dxfId="329">
      <formula>0</formula>
    </cfRule>
  </conditionalFormatting>
  <conditionalFormatting sqref="AB114:AI133">
    <cfRule type="cellIs" priority="22" operator="equal" aboveAverage="0" equalAverage="0" bottom="0" percent="0" rank="0" text="" dxfId="330">
      <formula>0</formula>
    </cfRule>
  </conditionalFormatting>
  <conditionalFormatting sqref="AJ114:AQ133">
    <cfRule type="cellIs" priority="23" operator="equal" aboveAverage="0" equalAverage="0" bottom="0" percent="0" rank="0" text="" dxfId="331">
      <formula>0</formula>
    </cfRule>
  </conditionalFormatting>
  <conditionalFormatting sqref="AR114:AR133">
    <cfRule type="cellIs" priority="24" operator="equal" aboveAverage="0" equalAverage="0" bottom="0" percent="0" rank="0" text="" dxfId="332">
      <formula>0</formula>
    </cfRule>
  </conditionalFormatting>
  <conditionalFormatting sqref="R134:U134">
    <cfRule type="containsText" priority="25" operator="containsText" aboveAverage="0" equalAverage="0" bottom="0" percent="0" rank="0" text="SIM" dxfId="333">
      <formula>NOT(ISERROR(SEARCH("SIM",R134)))</formula>
    </cfRule>
  </conditionalFormatting>
  <conditionalFormatting sqref="R134:U134">
    <cfRule type="containsText" priority="26" operator="containsText" aboveAverage="0" equalAverage="0" bottom="0" percent="0" rank="0" text="SIM" dxfId="334">
      <formula>NOT(ISERROR(SEARCH("SIM",R134)))</formula>
    </cfRule>
  </conditionalFormatting>
  <conditionalFormatting sqref="F136 AQ136:AR136">
    <cfRule type="cellIs" priority="27" operator="equal" aboveAverage="0" equalAverage="0" bottom="0" percent="0" rank="0" text="" dxfId="335">
      <formula>0</formula>
    </cfRule>
  </conditionalFormatting>
  <conditionalFormatting sqref="E1:W5">
    <cfRule type="cellIs" priority="28" operator="equal" aboveAverage="0" equalAverage="0" bottom="0" percent="0" rank="0" text="" dxfId="336">
      <formula>0</formula>
    </cfRule>
  </conditionalFormatting>
  <conditionalFormatting sqref="AC1:AG5">
    <cfRule type="cellIs" priority="29" operator="equal" aboveAverage="0" equalAverage="0" bottom="0" percent="0" rank="0" text="" dxfId="337">
      <formula>0</formula>
    </cfRule>
  </conditionalFormatting>
  <conditionalFormatting sqref="AN1:AR5">
    <cfRule type="cellIs" priority="30" operator="equal" aboveAverage="0" equalAverage="0" bottom="0" percent="0" rank="0" text="" dxfId="338">
      <formula>0</formula>
    </cfRule>
  </conditionalFormatting>
  <conditionalFormatting sqref="AF11:AI24">
    <cfRule type="cellIs" priority="31" operator="equal" aboveAverage="0" equalAverage="0" bottom="0" percent="0" rank="0" text="" dxfId="339">
      <formula>0</formula>
    </cfRule>
    <cfRule type="cellIs" priority="32" operator="equal" aboveAverage="0" equalAverage="0" bottom="0" percent="0" rank="0" text="" dxfId="340">
      <formula>0</formula>
    </cfRule>
  </conditionalFormatting>
  <conditionalFormatting sqref="AN11:AQ24">
    <cfRule type="cellIs" priority="33" operator="equal" aboveAverage="0" equalAverage="0" bottom="0" percent="0" rank="0" text="" dxfId="341">
      <formula>0</formula>
    </cfRule>
    <cfRule type="cellIs" priority="34" operator="equal" aboveAverage="0" equalAverage="0" bottom="0" percent="0" rank="0" text="" dxfId="342">
      <formula>0</formula>
    </cfRule>
  </conditionalFormatting>
  <conditionalFormatting sqref="AR11:AR24">
    <cfRule type="cellIs" priority="35" operator="equal" aboveAverage="0" equalAverage="0" bottom="0" percent="0" rank="0" text="" dxfId="343">
      <formula>0</formula>
    </cfRule>
  </conditionalFormatting>
  <conditionalFormatting sqref="AB37:AI51">
    <cfRule type="cellIs" priority="36" operator="equal" aboveAverage="0" equalAverage="0" bottom="0" percent="0" rank="0" text="" dxfId="344">
      <formula>0</formula>
    </cfRule>
    <cfRule type="cellIs" priority="37" operator="equal" aboveAverage="0" equalAverage="0" bottom="0" percent="0" rank="0" text="" dxfId="345">
      <formula>0</formula>
    </cfRule>
  </conditionalFormatting>
  <conditionalFormatting sqref="AJ37:AQ51">
    <cfRule type="cellIs" priority="38" operator="equal" aboveAverage="0" equalAverage="0" bottom="0" percent="0" rank="0" text="" dxfId="346">
      <formula>0</formula>
    </cfRule>
    <cfRule type="cellIs" priority="39" operator="equal" aboveAverage="0" equalAverage="0" bottom="0" percent="0" rank="0" text="" dxfId="347">
      <formula>0</formula>
    </cfRule>
  </conditionalFormatting>
  <conditionalFormatting sqref="AR37:AR51">
    <cfRule type="cellIs" priority="40" operator="equal" aboveAverage="0" equalAverage="0" bottom="0" percent="0" rank="0" text="" dxfId="348">
      <formula>0</formula>
    </cfRule>
  </conditionalFormatting>
  <conditionalFormatting sqref="AB63:AI77">
    <cfRule type="cellIs" priority="41" operator="equal" aboveAverage="0" equalAverage="0" bottom="0" percent="0" rank="0" text="" dxfId="349">
      <formula>0</formula>
    </cfRule>
    <cfRule type="cellIs" priority="42" operator="equal" aboveAverage="0" equalAverage="0" bottom="0" percent="0" rank="0" text="" dxfId="350">
      <formula>0</formula>
    </cfRule>
  </conditionalFormatting>
  <conditionalFormatting sqref="AJ63:AQ77">
    <cfRule type="cellIs" priority="43" operator="equal" aboveAverage="0" equalAverage="0" bottom="0" percent="0" rank="0" text="" dxfId="351">
      <formula>0</formula>
    </cfRule>
    <cfRule type="cellIs" priority="44" operator="equal" aboveAverage="0" equalAverage="0" bottom="0" percent="0" rank="0" text="" dxfId="352">
      <formula>0</formula>
    </cfRule>
  </conditionalFormatting>
  <conditionalFormatting sqref="AR63:AR77">
    <cfRule type="cellIs" priority="45" operator="equal" aboveAverage="0" equalAverage="0" bottom="0" percent="0" rank="0" text="" dxfId="353">
      <formula>0</formula>
    </cfRule>
  </conditionalFormatting>
  <conditionalFormatting sqref="AB88:AI102">
    <cfRule type="cellIs" priority="46" operator="equal" aboveAverage="0" equalAverage="0" bottom="0" percent="0" rank="0" text="" dxfId="354">
      <formula>0</formula>
    </cfRule>
    <cfRule type="cellIs" priority="47" operator="equal" aboveAverage="0" equalAverage="0" bottom="0" percent="0" rank="0" text="" dxfId="355">
      <formula>0</formula>
    </cfRule>
  </conditionalFormatting>
  <conditionalFormatting sqref="AJ88:AQ102">
    <cfRule type="cellIs" priority="48" operator="equal" aboveAverage="0" equalAverage="0" bottom="0" percent="0" rank="0" text="" dxfId="356">
      <formula>0</formula>
    </cfRule>
    <cfRule type="cellIs" priority="49" operator="equal" aboveAverage="0" equalAverage="0" bottom="0" percent="0" rank="0" text="" dxfId="357">
      <formula>0</formula>
    </cfRule>
  </conditionalFormatting>
  <conditionalFormatting sqref="AR88:AR102">
    <cfRule type="cellIs" priority="50" operator="equal" aboveAverage="0" equalAverage="0" bottom="0" percent="0" rank="0" text="" dxfId="358">
      <formula>0</formula>
    </cfRule>
  </conditionalFormatting>
  <conditionalFormatting sqref="B88:W102">
    <cfRule type="cellIs" priority="51" operator="equal" aboveAverage="0" equalAverage="0" bottom="0" percent="0" rank="0" text="" dxfId="359">
      <formula>0</formula>
    </cfRule>
  </conditionalFormatting>
  <conditionalFormatting sqref="B10:Y10 B11:X24">
    <cfRule type="cellIs" priority="52" operator="equal" aboveAverage="0" equalAverage="0" bottom="0" percent="0" rank="0" text="" dxfId="360">
      <formula>0</formula>
    </cfRule>
  </conditionalFormatting>
  <conditionalFormatting sqref="AB10:AI10 AB11:AE24">
    <cfRule type="cellIs" priority="53" operator="equal" aboveAverage="0" equalAverage="0" bottom="0" percent="0" rank="0" text="" dxfId="361">
      <formula>0</formula>
    </cfRule>
    <cfRule type="cellIs" priority="54" operator="equal" aboveAverage="0" equalAverage="0" bottom="0" percent="0" rank="0" text="" dxfId="362">
      <formula>0</formula>
    </cfRule>
  </conditionalFormatting>
  <conditionalFormatting sqref="AJ10:AQ10 AJ11:AM24">
    <cfRule type="cellIs" priority="55" operator="equal" aboveAverage="0" equalAverage="0" bottom="0" percent="0" rank="0" text="" dxfId="363">
      <formula>0</formula>
    </cfRule>
    <cfRule type="cellIs" priority="56" operator="equal" aboveAverage="0" equalAverage="0" bottom="0" percent="0" rank="0" text="" dxfId="364">
      <formula>0</formula>
    </cfRule>
  </conditionalFormatting>
  <conditionalFormatting sqref="AR10">
    <cfRule type="cellIs" priority="57" operator="equal" aboveAverage="0" equalAverage="0" bottom="0" percent="0" rank="0" text="" dxfId="365">
      <formula>0</formula>
    </cfRule>
  </conditionalFormatting>
  <conditionalFormatting sqref="U143:AF147">
    <cfRule type="containsErrors" priority="58" aboveAverage="0" equalAverage="0" bottom="0" percent="0" rank="0" text="" dxfId="366">
      <formula>ISERROR(U143)</formula>
    </cfRule>
  </conditionalFormatting>
  <conditionalFormatting sqref="Z153:AG153">
    <cfRule type="containsErrors" priority="59" aboveAverage="0" equalAverage="0" bottom="0" percent="0" rank="0" text="" dxfId="367">
      <formula>ISERROR(Z153)</formula>
    </cfRule>
  </conditionalFormatting>
  <dataValidations count="3">
    <dataValidation allowBlank="true" errorStyle="stop" operator="between" showDropDown="false" showErrorMessage="true" showInputMessage="true" sqref="AT112" type="list">
      <formula1>$AW$112:$AW$117</formula1>
      <formula2>0</formula2>
    </dataValidation>
    <dataValidation allowBlank="true" errorStyle="stop" operator="between" showDropDown="false" showErrorMessage="true" showInputMessage="true" sqref="AT7" type="list">
      <formula1>'COMPARATIVO HOTEL'!$L$8:$L$17</formula1>
      <formula2>0</formula2>
    </dataValidation>
    <dataValidation allowBlank="true" errorStyle="stop" operator="between" showDropDown="false" showErrorMessage="true" showInputMessage="true" sqref="AC1:AG1" type="list">
      <formula1>DADOS!$BG$3:$BG$10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8" activeCellId="0" sqref="M18"/>
    </sheetView>
  </sheetViews>
  <sheetFormatPr defaultColWidth="9.00390625" defaultRowHeight="13.5" zeroHeight="false" outlineLevelRow="0" outlineLevelCol="0"/>
  <cols>
    <col collapsed="false" customWidth="true" hidden="false" outlineLevel="0" max="4" min="1" style="40" width="4.2"/>
    <col collapsed="false" customWidth="true" hidden="false" outlineLevel="0" max="6" min="5" style="40" width="4"/>
    <col collapsed="false" customWidth="true" hidden="false" outlineLevel="0" max="7" min="7" style="40" width="7.2"/>
    <col collapsed="false" customWidth="false" hidden="false" outlineLevel="0" max="8" min="8" style="40" width="9"/>
    <col collapsed="false" customWidth="true" hidden="false" outlineLevel="0" max="9" min="9" style="40" width="7.5"/>
    <col collapsed="false" customWidth="true" hidden="false" outlineLevel="0" max="10" min="10" style="40" width="4.6"/>
    <col collapsed="false" customWidth="true" hidden="false" outlineLevel="0" max="11" min="11" style="40" width="5"/>
    <col collapsed="false" customWidth="true" hidden="false" outlineLevel="0" max="12" min="12" style="40" width="3.7"/>
    <col collapsed="false" customWidth="true" hidden="false" outlineLevel="0" max="13" min="13" style="40" width="5.1"/>
    <col collapsed="false" customWidth="true" hidden="false" outlineLevel="0" max="14" min="14" style="40" width="5.2"/>
    <col collapsed="false" customWidth="true" hidden="false" outlineLevel="0" max="15" min="15" style="40" width="4.6"/>
    <col collapsed="false" customWidth="true" hidden="false" outlineLevel="0" max="16" min="16" style="40" width="12.7"/>
    <col collapsed="false" customWidth="true" hidden="false" outlineLevel="0" max="17" min="17" style="40" width="2.7"/>
    <col collapsed="false" customWidth="true" hidden="false" outlineLevel="0" max="18" min="18" style="40" width="2.2"/>
    <col collapsed="false" customWidth="true" hidden="false" outlineLevel="0" max="19" min="19" style="40" width="4.4"/>
    <col collapsed="false" customWidth="true" hidden="false" outlineLevel="0" max="20" min="20" style="40" width="2.4"/>
    <col collapsed="false" customWidth="true" hidden="false" outlineLevel="0" max="21" min="21" style="40" width="3.5"/>
    <col collapsed="false" customWidth="true" hidden="false" outlineLevel="0" max="22" min="22" style="40" width="3.7"/>
    <col collapsed="false" customWidth="true" hidden="false" outlineLevel="0" max="23" min="23" style="40" width="3.6"/>
    <col collapsed="false" customWidth="true" hidden="false" outlineLevel="0" max="24" min="24" style="40" width="2"/>
    <col collapsed="false" customWidth="true" hidden="false" outlineLevel="0" max="25" min="25" style="40" width="2.5"/>
    <col collapsed="false" customWidth="true" hidden="false" outlineLevel="0" max="26" min="26" style="40" width="2.7"/>
    <col collapsed="false" customWidth="true" hidden="false" outlineLevel="0" max="27" min="27" style="40" width="1.2"/>
    <col collapsed="false" customWidth="true" hidden="false" outlineLevel="0" max="28" min="28" style="40" width="4.9"/>
    <col collapsed="false" customWidth="true" hidden="false" outlineLevel="0" max="30" min="29" style="40" width="3.5"/>
    <col collapsed="false" customWidth="true" hidden="false" outlineLevel="0" max="34" min="31" style="40" width="3.7"/>
    <col collapsed="false" customWidth="true" hidden="false" outlineLevel="0" max="38" min="35" style="40" width="3.6"/>
    <col collapsed="false" customWidth="true" hidden="false" outlineLevel="0" max="42" min="39" style="40" width="3.5"/>
    <col collapsed="false" customWidth="false" hidden="false" outlineLevel="0" max="16384" min="43" style="40" width="9"/>
  </cols>
  <sheetData>
    <row r="1" customFormat="false" ht="49.5" hidden="false" customHeight="true" outlineLevel="0" collapsed="false">
      <c r="A1" s="1370" t="s">
        <v>472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1370"/>
      <c r="P1" s="1370"/>
      <c r="Q1" s="1370"/>
      <c r="R1" s="1370"/>
      <c r="S1" s="1370"/>
      <c r="T1" s="1370"/>
      <c r="U1" s="1370"/>
      <c r="V1" s="1370"/>
      <c r="W1" s="1370"/>
      <c r="X1" s="1370"/>
      <c r="Y1" s="1370"/>
      <c r="Z1" s="1370"/>
      <c r="AA1" s="1370"/>
      <c r="AB1" s="1370"/>
      <c r="AC1" s="1370"/>
      <c r="AD1" s="1370"/>
      <c r="AE1" s="1370"/>
      <c r="AF1" s="1370"/>
      <c r="AG1" s="1370"/>
      <c r="AH1" s="1370"/>
      <c r="AI1" s="1370"/>
      <c r="AJ1" s="1370"/>
      <c r="AK1" s="1370"/>
      <c r="AL1" s="1370"/>
      <c r="AM1" s="1370"/>
      <c r="AN1" s="1370"/>
      <c r="AO1" s="1370"/>
      <c r="AP1" s="1370"/>
    </row>
    <row r="2" customFormat="false" ht="13.5" hidden="false" customHeight="false" outlineLevel="0" collapsed="false">
      <c r="A2" s="1371"/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1371"/>
      <c r="P2" s="1371"/>
      <c r="Q2" s="1372"/>
      <c r="R2" s="1372"/>
      <c r="S2" s="1372"/>
      <c r="T2" s="1372"/>
      <c r="U2" s="1372"/>
      <c r="V2" s="1372"/>
      <c r="W2" s="1371"/>
      <c r="X2" s="1371"/>
      <c r="Y2" s="1371"/>
      <c r="Z2" s="1371"/>
      <c r="AA2" s="1371"/>
      <c r="AB2" s="1371"/>
      <c r="AC2" s="1371"/>
      <c r="AD2" s="1371"/>
      <c r="AE2" s="1371"/>
      <c r="AF2" s="1371"/>
      <c r="AG2" s="1371"/>
      <c r="AH2" s="1371"/>
      <c r="AI2" s="1371"/>
      <c r="AJ2" s="1371"/>
      <c r="AK2" s="1371"/>
      <c r="AL2" s="1371"/>
      <c r="AM2" s="1371"/>
      <c r="AN2" s="1371"/>
      <c r="AO2" s="1371"/>
      <c r="AP2" s="1371"/>
    </row>
    <row r="3" customFormat="false" ht="13.5" hidden="false" customHeight="false" outlineLevel="0" collapsed="false">
      <c r="A3" s="1373" t="s">
        <v>473</v>
      </c>
      <c r="B3" s="1373"/>
      <c r="C3" s="1373"/>
      <c r="D3" s="1373"/>
      <c r="E3" s="1374" t="s">
        <v>60</v>
      </c>
      <c r="F3" s="1374"/>
      <c r="G3" s="1374"/>
      <c r="H3" s="1374" t="s">
        <v>89</v>
      </c>
      <c r="I3" s="1374"/>
      <c r="J3" s="1374"/>
      <c r="K3" s="1374" t="s">
        <v>90</v>
      </c>
      <c r="L3" s="1374"/>
      <c r="M3" s="1374" t="s">
        <v>168</v>
      </c>
      <c r="N3" s="1374"/>
      <c r="O3" s="1374"/>
      <c r="P3" s="1374" t="s">
        <v>188</v>
      </c>
      <c r="Q3" s="1374"/>
      <c r="R3" s="1374"/>
      <c r="S3" s="1374" t="s">
        <v>474</v>
      </c>
      <c r="T3" s="1374"/>
      <c r="U3" s="1374"/>
      <c r="V3" s="1374"/>
      <c r="W3" s="1374" t="s">
        <v>475</v>
      </c>
      <c r="X3" s="1374"/>
      <c r="Y3" s="1374" t="s">
        <v>92</v>
      </c>
      <c r="Z3" s="1374"/>
      <c r="AA3" s="1375" t="s">
        <v>120</v>
      </c>
      <c r="AB3" s="1375"/>
      <c r="AC3" s="1375"/>
      <c r="AD3" s="1375"/>
      <c r="AE3" s="1376" t="s">
        <v>97</v>
      </c>
      <c r="AF3" s="1376"/>
      <c r="AG3" s="1376"/>
      <c r="AH3" s="1376"/>
      <c r="AI3" s="1376" t="s">
        <v>277</v>
      </c>
      <c r="AJ3" s="1376"/>
      <c r="AK3" s="1376"/>
      <c r="AL3" s="1376"/>
      <c r="AM3" s="1376" t="s">
        <v>121</v>
      </c>
      <c r="AN3" s="1376"/>
      <c r="AO3" s="1376"/>
      <c r="AP3" s="1376"/>
    </row>
    <row r="4" customFormat="false" ht="12.8" hidden="false" customHeight="false" outlineLevel="0" collapsed="false">
      <c r="A4" s="1377" t="s">
        <v>107</v>
      </c>
      <c r="B4" s="1377"/>
      <c r="C4" s="1377"/>
      <c r="D4" s="1377"/>
      <c r="E4" s="1377" t="s">
        <v>0</v>
      </c>
      <c r="F4" s="1377"/>
      <c r="G4" s="1377"/>
      <c r="H4" s="1377" t="s">
        <v>27</v>
      </c>
      <c r="I4" s="1377"/>
      <c r="J4" s="1377"/>
      <c r="K4" s="1377" t="s">
        <v>476</v>
      </c>
      <c r="L4" s="1377"/>
      <c r="M4" s="1378" t="n">
        <v>45200</v>
      </c>
      <c r="N4" s="1378"/>
      <c r="O4" s="1378"/>
      <c r="P4" s="1378" t="n">
        <v>45209</v>
      </c>
      <c r="Q4" s="1378"/>
      <c r="R4" s="1378"/>
      <c r="S4" s="1379" t="s">
        <v>477</v>
      </c>
      <c r="T4" s="1379"/>
      <c r="U4" s="1379"/>
      <c r="V4" s="1379"/>
      <c r="W4" s="1380" t="n">
        <f aca="false">IF(M4=0,0,(P4-M4)+1)</f>
        <v>10</v>
      </c>
      <c r="X4" s="1380"/>
      <c r="Y4" s="1223" t="n">
        <v>5</v>
      </c>
      <c r="Z4" s="1223"/>
      <c r="AA4" s="1381" t="n">
        <v>50</v>
      </c>
      <c r="AB4" s="1381"/>
      <c r="AC4" s="1381"/>
      <c r="AD4" s="1381"/>
      <c r="AE4" s="1382" t="n">
        <f aca="false">AA4*W4*Y4</f>
        <v>2500</v>
      </c>
      <c r="AF4" s="1382"/>
      <c r="AG4" s="1382"/>
      <c r="AH4" s="1382"/>
      <c r="AI4" s="1381" t="n">
        <f aca="false">$C$22*AE4</f>
        <v>75</v>
      </c>
      <c r="AJ4" s="1381"/>
      <c r="AK4" s="1381"/>
      <c r="AL4" s="1381"/>
      <c r="AM4" s="1383" t="n">
        <f aca="false">AI4*W4*Y4</f>
        <v>3750</v>
      </c>
      <c r="AN4" s="1383"/>
      <c r="AO4" s="1383"/>
      <c r="AP4" s="1383"/>
    </row>
    <row r="5" customFormat="false" ht="12.8" hidden="false" customHeight="false" outlineLevel="0" collapsed="false">
      <c r="A5" s="1377" t="s">
        <v>107</v>
      </c>
      <c r="B5" s="1377"/>
      <c r="C5" s="1377"/>
      <c r="D5" s="1377"/>
      <c r="E5" s="1377" t="s">
        <v>478</v>
      </c>
      <c r="F5" s="1377"/>
      <c r="G5" s="1377"/>
      <c r="H5" s="1377" t="s">
        <v>27</v>
      </c>
      <c r="I5" s="1377"/>
      <c r="J5" s="1377"/>
      <c r="K5" s="1377" t="s">
        <v>476</v>
      </c>
      <c r="L5" s="1377"/>
      <c r="M5" s="1378" t="n">
        <v>45201</v>
      </c>
      <c r="N5" s="1378"/>
      <c r="O5" s="1378"/>
      <c r="P5" s="1378" t="n">
        <v>45210</v>
      </c>
      <c r="Q5" s="1378"/>
      <c r="R5" s="1378"/>
      <c r="S5" s="1379" t="s">
        <v>477</v>
      </c>
      <c r="T5" s="1379"/>
      <c r="U5" s="1379"/>
      <c r="V5" s="1379"/>
      <c r="W5" s="1380" t="n">
        <f aca="false">IF(M5=0,0,(P5-M5)+1)</f>
        <v>10</v>
      </c>
      <c r="X5" s="1380"/>
      <c r="Y5" s="1223" t="n">
        <v>1</v>
      </c>
      <c r="Z5" s="1223"/>
      <c r="AA5" s="1381" t="n">
        <v>300</v>
      </c>
      <c r="AB5" s="1381"/>
      <c r="AC5" s="1381"/>
      <c r="AD5" s="1381"/>
      <c r="AE5" s="1382" t="n">
        <f aca="false">AA5*W5*Y5</f>
        <v>3000</v>
      </c>
      <c r="AF5" s="1382"/>
      <c r="AG5" s="1382"/>
      <c r="AH5" s="1382"/>
      <c r="AI5" s="1381" t="n">
        <f aca="false">$C$22*AE5</f>
        <v>90</v>
      </c>
      <c r="AJ5" s="1381"/>
      <c r="AK5" s="1381"/>
      <c r="AL5" s="1381"/>
      <c r="AM5" s="1383" t="n">
        <f aca="false">AI5*W5*Y5</f>
        <v>900</v>
      </c>
      <c r="AN5" s="1383"/>
      <c r="AO5" s="1383"/>
      <c r="AP5" s="1383"/>
    </row>
    <row r="6" customFormat="false" ht="13.5" hidden="false" customHeight="false" outlineLevel="0" collapsed="false">
      <c r="A6" s="1377"/>
      <c r="B6" s="1377"/>
      <c r="C6" s="1377"/>
      <c r="D6" s="1377"/>
      <c r="E6" s="1377"/>
      <c r="F6" s="1377"/>
      <c r="G6" s="1377"/>
      <c r="H6" s="1377"/>
      <c r="I6" s="1377"/>
      <c r="J6" s="1377"/>
      <c r="K6" s="1377"/>
      <c r="L6" s="1377"/>
      <c r="M6" s="1378"/>
      <c r="N6" s="1378"/>
      <c r="O6" s="1378"/>
      <c r="P6" s="1378"/>
      <c r="Q6" s="1378"/>
      <c r="R6" s="1378"/>
      <c r="S6" s="1379"/>
      <c r="T6" s="1379"/>
      <c r="U6" s="1379"/>
      <c r="V6" s="1379"/>
      <c r="W6" s="1380" t="n">
        <f aca="false">IF(M6=0,0,(P6-M6)+1)</f>
        <v>0</v>
      </c>
      <c r="X6" s="1380"/>
      <c r="Y6" s="1223" t="n">
        <v>0</v>
      </c>
      <c r="Z6" s="1223"/>
      <c r="AA6" s="1381"/>
      <c r="AB6" s="1381"/>
      <c r="AC6" s="1381"/>
      <c r="AD6" s="1381"/>
      <c r="AE6" s="1382" t="n">
        <f aca="false">AA6*W6*Y6</f>
        <v>0</v>
      </c>
      <c r="AF6" s="1382"/>
      <c r="AG6" s="1382"/>
      <c r="AH6" s="1382"/>
      <c r="AI6" s="1381" t="n">
        <f aca="false">$C$22*AE6</f>
        <v>0</v>
      </c>
      <c r="AJ6" s="1381"/>
      <c r="AK6" s="1381"/>
      <c r="AL6" s="1381"/>
      <c r="AM6" s="1383" t="n">
        <f aca="false">AI6*W6*Y6</f>
        <v>0</v>
      </c>
      <c r="AN6" s="1383"/>
      <c r="AO6" s="1383"/>
      <c r="AP6" s="1383"/>
    </row>
    <row r="7" customFormat="false" ht="13.5" hidden="false" customHeight="false" outlineLevel="0" collapsed="false">
      <c r="A7" s="1377"/>
      <c r="B7" s="1377"/>
      <c r="C7" s="1377"/>
      <c r="D7" s="1377"/>
      <c r="E7" s="1377"/>
      <c r="F7" s="1377"/>
      <c r="G7" s="1377"/>
      <c r="H7" s="1377"/>
      <c r="I7" s="1377"/>
      <c r="J7" s="1377"/>
      <c r="K7" s="1377"/>
      <c r="L7" s="1377"/>
      <c r="M7" s="1378"/>
      <c r="N7" s="1378"/>
      <c r="O7" s="1378"/>
      <c r="P7" s="1378"/>
      <c r="Q7" s="1378"/>
      <c r="R7" s="1378"/>
      <c r="S7" s="1379"/>
      <c r="T7" s="1379"/>
      <c r="U7" s="1379"/>
      <c r="V7" s="1379"/>
      <c r="W7" s="1380" t="n">
        <f aca="false">IF(M7=0,0,(P7-M7)+1)</f>
        <v>0</v>
      </c>
      <c r="X7" s="1380"/>
      <c r="Y7" s="1223" t="n">
        <v>0</v>
      </c>
      <c r="Z7" s="1223"/>
      <c r="AA7" s="1381"/>
      <c r="AB7" s="1381"/>
      <c r="AC7" s="1381"/>
      <c r="AD7" s="1381"/>
      <c r="AE7" s="1382" t="n">
        <f aca="false">AA7*W7*Y7</f>
        <v>0</v>
      </c>
      <c r="AF7" s="1382"/>
      <c r="AG7" s="1382"/>
      <c r="AH7" s="1382"/>
      <c r="AI7" s="1381" t="n">
        <f aca="false">$C$22*AE7</f>
        <v>0</v>
      </c>
      <c r="AJ7" s="1381"/>
      <c r="AK7" s="1381"/>
      <c r="AL7" s="1381"/>
      <c r="AM7" s="1383" t="n">
        <f aca="false">AI7*W7*Y7</f>
        <v>0</v>
      </c>
      <c r="AN7" s="1383"/>
      <c r="AO7" s="1383"/>
      <c r="AP7" s="1383"/>
    </row>
    <row r="8" customFormat="false" ht="13.5" hidden="false" customHeight="false" outlineLevel="0" collapsed="false">
      <c r="A8" s="1384"/>
      <c r="B8" s="1385"/>
      <c r="C8" s="1385"/>
      <c r="D8" s="1386"/>
      <c r="E8" s="1384"/>
      <c r="F8" s="1385"/>
      <c r="G8" s="1386"/>
      <c r="H8" s="1384"/>
      <c r="I8" s="1385"/>
      <c r="J8" s="1386"/>
      <c r="K8" s="1384"/>
      <c r="L8" s="1386"/>
      <c r="M8" s="1387"/>
      <c r="N8" s="1388"/>
      <c r="O8" s="1389"/>
      <c r="P8" s="1387"/>
      <c r="Q8" s="1388"/>
      <c r="R8" s="1389"/>
      <c r="S8" s="1390"/>
      <c r="T8" s="1385"/>
      <c r="U8" s="1385"/>
      <c r="V8" s="1386"/>
      <c r="W8" s="1380" t="n">
        <f aca="false">IF(M8=0,0,(P8-M8)+1)</f>
        <v>0</v>
      </c>
      <c r="X8" s="1380"/>
      <c r="Y8" s="1223" t="n">
        <v>0</v>
      </c>
      <c r="Z8" s="1223"/>
      <c r="AA8" s="1381"/>
      <c r="AB8" s="1381"/>
      <c r="AC8" s="1381"/>
      <c r="AD8" s="1381"/>
      <c r="AE8" s="1382" t="n">
        <f aca="false">AA8*W8*Y8</f>
        <v>0</v>
      </c>
      <c r="AF8" s="1382"/>
      <c r="AG8" s="1382"/>
      <c r="AH8" s="1382"/>
      <c r="AI8" s="1381" t="n">
        <f aca="false">$C$22*AE8</f>
        <v>0</v>
      </c>
      <c r="AJ8" s="1381"/>
      <c r="AK8" s="1381"/>
      <c r="AL8" s="1381"/>
      <c r="AM8" s="1383" t="n">
        <f aca="false">AI8*W8*Y8</f>
        <v>0</v>
      </c>
      <c r="AN8" s="1383"/>
      <c r="AO8" s="1383"/>
      <c r="AP8" s="1383"/>
    </row>
    <row r="9" customFormat="false" ht="13.5" hidden="false" customHeight="false" outlineLevel="0" collapsed="false">
      <c r="A9" s="1384"/>
      <c r="B9" s="1385"/>
      <c r="C9" s="1385"/>
      <c r="D9" s="1386"/>
      <c r="E9" s="1384"/>
      <c r="F9" s="1385"/>
      <c r="G9" s="1386"/>
      <c r="H9" s="1384"/>
      <c r="I9" s="1385"/>
      <c r="J9" s="1386"/>
      <c r="K9" s="1384"/>
      <c r="L9" s="1386"/>
      <c r="M9" s="1387"/>
      <c r="N9" s="1388"/>
      <c r="O9" s="1389"/>
      <c r="P9" s="1387"/>
      <c r="Q9" s="1388"/>
      <c r="R9" s="1389"/>
      <c r="S9" s="1390"/>
      <c r="T9" s="1385"/>
      <c r="U9" s="1385"/>
      <c r="V9" s="1386"/>
      <c r="W9" s="1380" t="n">
        <f aca="false">IF(M9=0,0,(P9-M9)+1)</f>
        <v>0</v>
      </c>
      <c r="X9" s="1380"/>
      <c r="Y9" s="1223" t="n">
        <v>0</v>
      </c>
      <c r="Z9" s="1223"/>
      <c r="AA9" s="1381"/>
      <c r="AB9" s="1381"/>
      <c r="AC9" s="1381"/>
      <c r="AD9" s="1381"/>
      <c r="AE9" s="1382" t="n">
        <f aca="false">AA9*W9*Y9</f>
        <v>0</v>
      </c>
      <c r="AF9" s="1382"/>
      <c r="AG9" s="1382"/>
      <c r="AH9" s="1382"/>
      <c r="AI9" s="1381" t="n">
        <f aca="false">$C$22*AE9</f>
        <v>0</v>
      </c>
      <c r="AJ9" s="1381"/>
      <c r="AK9" s="1381"/>
      <c r="AL9" s="1381"/>
      <c r="AM9" s="1383" t="n">
        <f aca="false">AI9*W9*Y9</f>
        <v>0</v>
      </c>
      <c r="AN9" s="1383"/>
      <c r="AO9" s="1383"/>
      <c r="AP9" s="1383"/>
    </row>
    <row r="10" customFormat="false" ht="13.5" hidden="false" customHeight="false" outlineLevel="0" collapsed="false">
      <c r="A10" s="1384"/>
      <c r="B10" s="1385"/>
      <c r="C10" s="1385"/>
      <c r="D10" s="1386"/>
      <c r="E10" s="1384"/>
      <c r="F10" s="1385"/>
      <c r="G10" s="1386"/>
      <c r="H10" s="1384"/>
      <c r="I10" s="1385"/>
      <c r="J10" s="1386"/>
      <c r="K10" s="1384"/>
      <c r="L10" s="1386"/>
      <c r="M10" s="1387"/>
      <c r="N10" s="1388"/>
      <c r="O10" s="1389"/>
      <c r="P10" s="1387"/>
      <c r="Q10" s="1388"/>
      <c r="R10" s="1389"/>
      <c r="S10" s="1390"/>
      <c r="T10" s="1385"/>
      <c r="U10" s="1385"/>
      <c r="V10" s="1386"/>
      <c r="W10" s="1380" t="n">
        <f aca="false">IF(M10=0,0,(P10-M10)+1)</f>
        <v>0</v>
      </c>
      <c r="X10" s="1380"/>
      <c r="Y10" s="1223" t="n">
        <v>0</v>
      </c>
      <c r="Z10" s="1223"/>
      <c r="AA10" s="1381"/>
      <c r="AB10" s="1381"/>
      <c r="AC10" s="1381"/>
      <c r="AD10" s="1381"/>
      <c r="AE10" s="1382" t="n">
        <f aca="false">AA10*W10*Y10</f>
        <v>0</v>
      </c>
      <c r="AF10" s="1382"/>
      <c r="AG10" s="1382"/>
      <c r="AH10" s="1382"/>
      <c r="AI10" s="1381" t="n">
        <f aca="false">$C$22*AE10</f>
        <v>0</v>
      </c>
      <c r="AJ10" s="1381"/>
      <c r="AK10" s="1381"/>
      <c r="AL10" s="1381"/>
      <c r="AM10" s="1383" t="n">
        <f aca="false">AI10*W10*Y10</f>
        <v>0</v>
      </c>
      <c r="AN10" s="1383"/>
      <c r="AO10" s="1383"/>
      <c r="AP10" s="1383"/>
    </row>
    <row r="11" customFormat="false" ht="13.5" hidden="false" customHeight="false" outlineLevel="0" collapsed="false">
      <c r="A11" s="1384"/>
      <c r="B11" s="1385"/>
      <c r="C11" s="1385"/>
      <c r="D11" s="1386"/>
      <c r="E11" s="1384"/>
      <c r="F11" s="1385"/>
      <c r="G11" s="1386"/>
      <c r="H11" s="1384"/>
      <c r="I11" s="1385"/>
      <c r="J11" s="1386"/>
      <c r="K11" s="1384"/>
      <c r="L11" s="1386"/>
      <c r="M11" s="1387"/>
      <c r="N11" s="1388"/>
      <c r="O11" s="1389"/>
      <c r="P11" s="1387"/>
      <c r="Q11" s="1388"/>
      <c r="R11" s="1389"/>
      <c r="S11" s="1390"/>
      <c r="T11" s="1385"/>
      <c r="U11" s="1385"/>
      <c r="V11" s="1386"/>
      <c r="W11" s="1380" t="n">
        <f aca="false">IF(M11=0,0,(P11-M11)+1)</f>
        <v>0</v>
      </c>
      <c r="X11" s="1380"/>
      <c r="Y11" s="1223" t="n">
        <v>0</v>
      </c>
      <c r="Z11" s="1223"/>
      <c r="AA11" s="1381"/>
      <c r="AB11" s="1381"/>
      <c r="AC11" s="1381"/>
      <c r="AD11" s="1381"/>
      <c r="AE11" s="1382" t="n">
        <f aca="false">AA11*W11*Y11</f>
        <v>0</v>
      </c>
      <c r="AF11" s="1382"/>
      <c r="AG11" s="1382"/>
      <c r="AH11" s="1382"/>
      <c r="AI11" s="1381" t="n">
        <f aca="false">$C$22*AE11</f>
        <v>0</v>
      </c>
      <c r="AJ11" s="1381"/>
      <c r="AK11" s="1381"/>
      <c r="AL11" s="1381"/>
      <c r="AM11" s="1383" t="n">
        <f aca="false">AI11*W11*Y11</f>
        <v>0</v>
      </c>
      <c r="AN11" s="1383"/>
      <c r="AO11" s="1383"/>
      <c r="AP11" s="1383"/>
    </row>
    <row r="12" customFormat="false" ht="13.5" hidden="false" customHeight="false" outlineLevel="0" collapsed="false">
      <c r="A12" s="1384"/>
      <c r="B12" s="1385"/>
      <c r="C12" s="1385"/>
      <c r="D12" s="1386"/>
      <c r="E12" s="1384"/>
      <c r="F12" s="1385"/>
      <c r="G12" s="1386"/>
      <c r="H12" s="1384"/>
      <c r="I12" s="1385"/>
      <c r="J12" s="1386"/>
      <c r="K12" s="1384"/>
      <c r="L12" s="1386"/>
      <c r="M12" s="1387"/>
      <c r="N12" s="1388"/>
      <c r="O12" s="1389"/>
      <c r="P12" s="1387"/>
      <c r="Q12" s="1388"/>
      <c r="R12" s="1389"/>
      <c r="S12" s="1390"/>
      <c r="T12" s="1385"/>
      <c r="U12" s="1385"/>
      <c r="V12" s="1386"/>
      <c r="W12" s="1380" t="n">
        <f aca="false">IF(M12=0,0,(P12-M12)+1)</f>
        <v>0</v>
      </c>
      <c r="X12" s="1380"/>
      <c r="Y12" s="1223" t="n">
        <v>0</v>
      </c>
      <c r="Z12" s="1223"/>
      <c r="AA12" s="1381"/>
      <c r="AB12" s="1381"/>
      <c r="AC12" s="1381"/>
      <c r="AD12" s="1381"/>
      <c r="AE12" s="1382" t="n">
        <f aca="false">AA12*W12*Y12</f>
        <v>0</v>
      </c>
      <c r="AF12" s="1382"/>
      <c r="AG12" s="1382"/>
      <c r="AH12" s="1382"/>
      <c r="AI12" s="1381" t="n">
        <f aca="false">$C$22*AE12</f>
        <v>0</v>
      </c>
      <c r="AJ12" s="1381"/>
      <c r="AK12" s="1381"/>
      <c r="AL12" s="1381"/>
      <c r="AM12" s="1383" t="n">
        <f aca="false">AI12*W12*Y12</f>
        <v>0</v>
      </c>
      <c r="AN12" s="1383"/>
      <c r="AO12" s="1383"/>
      <c r="AP12" s="1383"/>
    </row>
    <row r="13" customFormat="false" ht="13.5" hidden="false" customHeight="false" outlineLevel="0" collapsed="false">
      <c r="A13" s="1384"/>
      <c r="B13" s="1385"/>
      <c r="C13" s="1385"/>
      <c r="D13" s="1386"/>
      <c r="E13" s="1384"/>
      <c r="F13" s="1385"/>
      <c r="G13" s="1386"/>
      <c r="H13" s="1384"/>
      <c r="I13" s="1385"/>
      <c r="J13" s="1386"/>
      <c r="K13" s="1384"/>
      <c r="L13" s="1386"/>
      <c r="M13" s="1387"/>
      <c r="N13" s="1388"/>
      <c r="O13" s="1389"/>
      <c r="P13" s="1387"/>
      <c r="Q13" s="1388"/>
      <c r="R13" s="1389"/>
      <c r="S13" s="1390"/>
      <c r="T13" s="1385"/>
      <c r="U13" s="1385"/>
      <c r="V13" s="1386"/>
      <c r="W13" s="1380" t="n">
        <f aca="false">IF(M13=0,0,(P13-M13)+1)</f>
        <v>0</v>
      </c>
      <c r="X13" s="1380"/>
      <c r="Y13" s="1223" t="n">
        <v>0</v>
      </c>
      <c r="Z13" s="1223"/>
      <c r="AA13" s="1381"/>
      <c r="AB13" s="1381"/>
      <c r="AC13" s="1381"/>
      <c r="AD13" s="1381"/>
      <c r="AE13" s="1382" t="n">
        <f aca="false">AA13*W13*Y13</f>
        <v>0</v>
      </c>
      <c r="AF13" s="1382"/>
      <c r="AG13" s="1382"/>
      <c r="AH13" s="1382"/>
      <c r="AI13" s="1381" t="n">
        <f aca="false">$C$22*AE13</f>
        <v>0</v>
      </c>
      <c r="AJ13" s="1381"/>
      <c r="AK13" s="1381"/>
      <c r="AL13" s="1381"/>
      <c r="AM13" s="1383" t="n">
        <f aca="false">AI13*W13*Y13</f>
        <v>0</v>
      </c>
      <c r="AN13" s="1383"/>
      <c r="AO13" s="1383"/>
      <c r="AP13" s="1383"/>
    </row>
    <row r="14" customFormat="false" ht="13.5" hidden="false" customHeight="false" outlineLevel="0" collapsed="false">
      <c r="A14" s="1384"/>
      <c r="B14" s="1385"/>
      <c r="C14" s="1385"/>
      <c r="D14" s="1386"/>
      <c r="E14" s="1384"/>
      <c r="F14" s="1385"/>
      <c r="G14" s="1386"/>
      <c r="H14" s="1384"/>
      <c r="I14" s="1385"/>
      <c r="J14" s="1386"/>
      <c r="K14" s="1384"/>
      <c r="L14" s="1386"/>
      <c r="M14" s="1387"/>
      <c r="N14" s="1388"/>
      <c r="O14" s="1389"/>
      <c r="P14" s="1387"/>
      <c r="Q14" s="1388"/>
      <c r="R14" s="1389"/>
      <c r="S14" s="1390"/>
      <c r="T14" s="1385"/>
      <c r="U14" s="1385"/>
      <c r="V14" s="1386"/>
      <c r="W14" s="1380" t="n">
        <f aca="false">IF(M14=0,0,(P14-M14)+1)</f>
        <v>0</v>
      </c>
      <c r="X14" s="1380"/>
      <c r="Y14" s="1223" t="n">
        <v>0</v>
      </c>
      <c r="Z14" s="1223"/>
      <c r="AA14" s="1381"/>
      <c r="AB14" s="1381"/>
      <c r="AC14" s="1381"/>
      <c r="AD14" s="1381"/>
      <c r="AE14" s="1382" t="n">
        <f aca="false">AA14*W14*Y14</f>
        <v>0</v>
      </c>
      <c r="AF14" s="1382"/>
      <c r="AG14" s="1382"/>
      <c r="AH14" s="1382"/>
      <c r="AI14" s="1381" t="n">
        <f aca="false">$C$22*AE14</f>
        <v>0</v>
      </c>
      <c r="AJ14" s="1381"/>
      <c r="AK14" s="1381"/>
      <c r="AL14" s="1381"/>
      <c r="AM14" s="1383" t="n">
        <f aca="false">AI14*W14*Y14</f>
        <v>0</v>
      </c>
      <c r="AN14" s="1383"/>
      <c r="AO14" s="1383"/>
      <c r="AP14" s="1383"/>
    </row>
    <row r="15" customFormat="false" ht="13.5" hidden="false" customHeight="false" outlineLevel="0" collapsed="false">
      <c r="A15" s="1377"/>
      <c r="B15" s="1377"/>
      <c r="C15" s="1377"/>
      <c r="D15" s="1377"/>
      <c r="E15" s="1377"/>
      <c r="F15" s="1377"/>
      <c r="G15" s="1377"/>
      <c r="H15" s="1377"/>
      <c r="I15" s="1377"/>
      <c r="J15" s="1377"/>
      <c r="K15" s="1377"/>
      <c r="L15" s="1377"/>
      <c r="M15" s="1378"/>
      <c r="N15" s="1378"/>
      <c r="O15" s="1378"/>
      <c r="P15" s="1378"/>
      <c r="Q15" s="1378"/>
      <c r="R15" s="1378"/>
      <c r="S15" s="1379"/>
      <c r="T15" s="1379"/>
      <c r="U15" s="1379"/>
      <c r="V15" s="1379"/>
      <c r="W15" s="1380" t="n">
        <f aca="false">IF(M15=0,0,(P15-M15)+1)</f>
        <v>0</v>
      </c>
      <c r="X15" s="1380"/>
      <c r="Y15" s="1223" t="n">
        <v>0</v>
      </c>
      <c r="Z15" s="1223"/>
      <c r="AA15" s="1381"/>
      <c r="AB15" s="1381"/>
      <c r="AC15" s="1381"/>
      <c r="AD15" s="1381"/>
      <c r="AE15" s="1382" t="n">
        <f aca="false">AA15*W15*Y15</f>
        <v>0</v>
      </c>
      <c r="AF15" s="1382"/>
      <c r="AG15" s="1382"/>
      <c r="AH15" s="1382"/>
      <c r="AI15" s="1381" t="n">
        <f aca="false">$C$22*AE15</f>
        <v>0</v>
      </c>
      <c r="AJ15" s="1381"/>
      <c r="AK15" s="1381"/>
      <c r="AL15" s="1381"/>
      <c r="AM15" s="1383" t="n">
        <f aca="false">AI15*W15*Y15</f>
        <v>0</v>
      </c>
      <c r="AN15" s="1383"/>
      <c r="AO15" s="1383"/>
      <c r="AP15" s="1383"/>
    </row>
    <row r="16" customFormat="false" ht="13.5" hidden="false" customHeight="false" outlineLevel="0" collapsed="false">
      <c r="A16" s="1377"/>
      <c r="B16" s="1377"/>
      <c r="C16" s="1377"/>
      <c r="D16" s="1377"/>
      <c r="E16" s="1377"/>
      <c r="F16" s="1377"/>
      <c r="G16" s="1377"/>
      <c r="H16" s="1377"/>
      <c r="I16" s="1377"/>
      <c r="J16" s="1377"/>
      <c r="K16" s="1377"/>
      <c r="L16" s="1377"/>
      <c r="M16" s="1378"/>
      <c r="N16" s="1378"/>
      <c r="O16" s="1378"/>
      <c r="P16" s="1378"/>
      <c r="Q16" s="1378"/>
      <c r="R16" s="1378"/>
      <c r="S16" s="1379"/>
      <c r="T16" s="1379"/>
      <c r="U16" s="1379"/>
      <c r="V16" s="1379"/>
      <c r="W16" s="1380" t="n">
        <f aca="false">IF(M16=0,0,(P16-M16)+1)</f>
        <v>0</v>
      </c>
      <c r="X16" s="1380"/>
      <c r="Y16" s="1223" t="n">
        <v>0</v>
      </c>
      <c r="Z16" s="1223"/>
      <c r="AA16" s="1381"/>
      <c r="AB16" s="1381"/>
      <c r="AC16" s="1381"/>
      <c r="AD16" s="1381"/>
      <c r="AE16" s="1382" t="n">
        <f aca="false">AA16*W16*Y16</f>
        <v>0</v>
      </c>
      <c r="AF16" s="1382"/>
      <c r="AG16" s="1382"/>
      <c r="AH16" s="1382"/>
      <c r="AI16" s="1381" t="n">
        <f aca="false">$C$22*AE16</f>
        <v>0</v>
      </c>
      <c r="AJ16" s="1381"/>
      <c r="AK16" s="1381"/>
      <c r="AL16" s="1381"/>
      <c r="AM16" s="1383" t="n">
        <f aca="false">AI16*W16*Y16</f>
        <v>0</v>
      </c>
      <c r="AN16" s="1383"/>
      <c r="AO16" s="1383"/>
      <c r="AP16" s="1383"/>
    </row>
    <row r="17" customFormat="false" ht="13.5" hidden="false" customHeight="false" outlineLevel="0" collapsed="false">
      <c r="A17" s="1377"/>
      <c r="B17" s="1377"/>
      <c r="C17" s="1377"/>
      <c r="D17" s="1377"/>
      <c r="E17" s="1377"/>
      <c r="F17" s="1377"/>
      <c r="G17" s="1377"/>
      <c r="H17" s="1377"/>
      <c r="I17" s="1377"/>
      <c r="J17" s="1377"/>
      <c r="K17" s="1377"/>
      <c r="L17" s="1377"/>
      <c r="M17" s="1378"/>
      <c r="N17" s="1378"/>
      <c r="O17" s="1378"/>
      <c r="P17" s="1378"/>
      <c r="Q17" s="1378"/>
      <c r="R17" s="1378"/>
      <c r="S17" s="1379"/>
      <c r="T17" s="1379"/>
      <c r="U17" s="1379"/>
      <c r="V17" s="1379"/>
      <c r="W17" s="1380" t="n">
        <f aca="false">IF(M17=0,0,(P17-M17)+1)</f>
        <v>0</v>
      </c>
      <c r="X17" s="1380"/>
      <c r="Y17" s="1223" t="n">
        <v>0</v>
      </c>
      <c r="Z17" s="1223"/>
      <c r="AA17" s="1381"/>
      <c r="AB17" s="1381"/>
      <c r="AC17" s="1381"/>
      <c r="AD17" s="1381"/>
      <c r="AE17" s="1382" t="n">
        <f aca="false">AA17*W17*Y17</f>
        <v>0</v>
      </c>
      <c r="AF17" s="1382"/>
      <c r="AG17" s="1382"/>
      <c r="AH17" s="1382"/>
      <c r="AI17" s="1381" t="n">
        <f aca="false">$C$22*AE17</f>
        <v>0</v>
      </c>
      <c r="AJ17" s="1381"/>
      <c r="AK17" s="1381"/>
      <c r="AL17" s="1381"/>
      <c r="AM17" s="1383" t="n">
        <f aca="false">AI17*W17*Y17</f>
        <v>0</v>
      </c>
      <c r="AN17" s="1383"/>
      <c r="AO17" s="1383"/>
      <c r="AP17" s="1383"/>
    </row>
    <row r="18" customFormat="false" ht="13.5" hidden="false" customHeight="false" outlineLevel="0" collapsed="false">
      <c r="A18" s="1377"/>
      <c r="B18" s="1377"/>
      <c r="C18" s="1377"/>
      <c r="D18" s="1377"/>
      <c r="E18" s="1377"/>
      <c r="F18" s="1377"/>
      <c r="G18" s="1377"/>
      <c r="H18" s="1377"/>
      <c r="I18" s="1377"/>
      <c r="J18" s="1377"/>
      <c r="K18" s="1377"/>
      <c r="L18" s="1377"/>
      <c r="M18" s="1378"/>
      <c r="N18" s="1378"/>
      <c r="O18" s="1378"/>
      <c r="P18" s="1378"/>
      <c r="Q18" s="1378"/>
      <c r="R18" s="1378"/>
      <c r="S18" s="1379"/>
      <c r="T18" s="1379"/>
      <c r="U18" s="1379"/>
      <c r="V18" s="1379"/>
      <c r="W18" s="1380" t="n">
        <f aca="false">IF(M18=0,0,(P18-M18)+1)</f>
        <v>0</v>
      </c>
      <c r="X18" s="1380"/>
      <c r="Y18" s="1223" t="n">
        <v>0</v>
      </c>
      <c r="Z18" s="1223"/>
      <c r="AA18" s="1381"/>
      <c r="AB18" s="1381"/>
      <c r="AC18" s="1381"/>
      <c r="AD18" s="1381"/>
      <c r="AE18" s="1382" t="n">
        <f aca="false">AA18*W18*Y18</f>
        <v>0</v>
      </c>
      <c r="AF18" s="1382"/>
      <c r="AG18" s="1382"/>
      <c r="AH18" s="1382"/>
      <c r="AI18" s="1381" t="n">
        <f aca="false">$C$22*AE18</f>
        <v>0</v>
      </c>
      <c r="AJ18" s="1381"/>
      <c r="AK18" s="1381"/>
      <c r="AL18" s="1381"/>
      <c r="AM18" s="1383" t="n">
        <f aca="false">AI18*W18*Y18</f>
        <v>0</v>
      </c>
      <c r="AN18" s="1383"/>
      <c r="AO18" s="1383"/>
      <c r="AP18" s="1383"/>
    </row>
    <row r="19" customFormat="false" ht="13.5" hidden="false" customHeight="false" outlineLevel="0" collapsed="false">
      <c r="A19" s="1377"/>
      <c r="B19" s="1377"/>
      <c r="C19" s="1377"/>
      <c r="D19" s="1377"/>
      <c r="E19" s="1377"/>
      <c r="F19" s="1377"/>
      <c r="G19" s="1377"/>
      <c r="H19" s="1377"/>
      <c r="I19" s="1377"/>
      <c r="J19" s="1377"/>
      <c r="K19" s="1377"/>
      <c r="L19" s="1377"/>
      <c r="M19" s="1378"/>
      <c r="N19" s="1378"/>
      <c r="O19" s="1378"/>
      <c r="P19" s="1378"/>
      <c r="Q19" s="1378"/>
      <c r="R19" s="1378"/>
      <c r="S19" s="1379"/>
      <c r="T19" s="1379"/>
      <c r="U19" s="1379"/>
      <c r="V19" s="1379"/>
      <c r="W19" s="1380" t="n">
        <f aca="false">IF(M19=0,0,(P19-M19)+1)</f>
        <v>0</v>
      </c>
      <c r="X19" s="1380"/>
      <c r="Y19" s="1223" t="n">
        <v>0</v>
      </c>
      <c r="Z19" s="1223"/>
      <c r="AA19" s="1381"/>
      <c r="AB19" s="1381"/>
      <c r="AC19" s="1381"/>
      <c r="AD19" s="1381"/>
      <c r="AE19" s="1382" t="n">
        <f aca="false">AA19*W19*Y19</f>
        <v>0</v>
      </c>
      <c r="AF19" s="1382"/>
      <c r="AG19" s="1382"/>
      <c r="AH19" s="1382"/>
      <c r="AI19" s="1381" t="n">
        <f aca="false">$C$22*AE19</f>
        <v>0</v>
      </c>
      <c r="AJ19" s="1381"/>
      <c r="AK19" s="1381"/>
      <c r="AL19" s="1381"/>
      <c r="AM19" s="1383" t="n">
        <f aca="false">AI19*W19*Y19</f>
        <v>0</v>
      </c>
      <c r="AN19" s="1383"/>
      <c r="AO19" s="1383"/>
      <c r="AP19" s="1383"/>
    </row>
    <row r="20" customFormat="false" ht="13.5" hidden="false" customHeight="false" outlineLevel="0" collapsed="false">
      <c r="A20" s="1391"/>
      <c r="B20" s="1391"/>
      <c r="C20" s="1391"/>
      <c r="D20" s="1391"/>
      <c r="E20" s="1377"/>
      <c r="F20" s="1377"/>
      <c r="G20" s="1377"/>
      <c r="H20" s="1377"/>
      <c r="I20" s="1377"/>
      <c r="J20" s="1377"/>
      <c r="K20" s="1377"/>
      <c r="L20" s="1377"/>
      <c r="M20" s="1378"/>
      <c r="N20" s="1378"/>
      <c r="O20" s="1378"/>
      <c r="P20" s="1378"/>
      <c r="Q20" s="1378"/>
      <c r="R20" s="1378"/>
      <c r="S20" s="1379"/>
      <c r="T20" s="1379"/>
      <c r="U20" s="1379"/>
      <c r="V20" s="1379"/>
      <c r="W20" s="1380" t="n">
        <f aca="false">IF(M20=0,0,(P20-M20)+1)</f>
        <v>0</v>
      </c>
      <c r="X20" s="1380"/>
      <c r="Y20" s="1223" t="n">
        <v>0</v>
      </c>
      <c r="Z20" s="1223"/>
      <c r="AA20" s="1381"/>
      <c r="AB20" s="1381"/>
      <c r="AC20" s="1381"/>
      <c r="AD20" s="1381"/>
      <c r="AE20" s="1382" t="n">
        <f aca="false">AA20*W20*Y20</f>
        <v>0</v>
      </c>
      <c r="AF20" s="1382"/>
      <c r="AG20" s="1382"/>
      <c r="AH20" s="1382"/>
      <c r="AI20" s="1381" t="n">
        <f aca="false">$C$22*AE20</f>
        <v>0</v>
      </c>
      <c r="AJ20" s="1381"/>
      <c r="AK20" s="1381"/>
      <c r="AL20" s="1381"/>
      <c r="AM20" s="1383" t="n">
        <f aca="false">AI20*W20*Y20</f>
        <v>0</v>
      </c>
      <c r="AN20" s="1383"/>
      <c r="AO20" s="1383"/>
      <c r="AP20" s="1383"/>
    </row>
    <row r="21" customFormat="false" ht="13.5" hidden="false" customHeight="false" outlineLevel="0" collapsed="false">
      <c r="A21" s="1392"/>
      <c r="B21" s="1392"/>
      <c r="C21" s="1392"/>
      <c r="D21" s="1392"/>
      <c r="E21" s="1391"/>
      <c r="F21" s="1391"/>
      <c r="G21" s="1391"/>
      <c r="H21" s="1377"/>
      <c r="I21" s="1377"/>
      <c r="J21" s="1377"/>
      <c r="K21" s="1377"/>
      <c r="L21" s="1377"/>
      <c r="M21" s="1378"/>
      <c r="N21" s="1378"/>
      <c r="O21" s="1378"/>
      <c r="P21" s="1393"/>
      <c r="Q21" s="1393"/>
      <c r="R21" s="1393"/>
      <c r="S21" s="1394"/>
      <c r="T21" s="1394"/>
      <c r="U21" s="1394"/>
      <c r="V21" s="1394"/>
      <c r="W21" s="1380" t="n">
        <f aca="false">IF(M21=0,0,(P21-M21)+1)</f>
        <v>0</v>
      </c>
      <c r="X21" s="1380"/>
      <c r="Y21" s="1223" t="n">
        <v>0</v>
      </c>
      <c r="Z21" s="1223"/>
      <c r="AA21" s="1381"/>
      <c r="AB21" s="1381"/>
      <c r="AC21" s="1381"/>
      <c r="AD21" s="1381"/>
      <c r="AE21" s="1395" t="n">
        <f aca="false">AA21*W21*Y21</f>
        <v>0</v>
      </c>
      <c r="AF21" s="1395"/>
      <c r="AG21" s="1395"/>
      <c r="AH21" s="1395"/>
      <c r="AI21" s="1381" t="n">
        <f aca="false">$C$22*AE21</f>
        <v>0</v>
      </c>
      <c r="AJ21" s="1381"/>
      <c r="AK21" s="1381"/>
      <c r="AL21" s="1381"/>
      <c r="AM21" s="1396" t="n">
        <f aca="false">AI21*W21*Y21</f>
        <v>0</v>
      </c>
      <c r="AN21" s="1396"/>
      <c r="AO21" s="1396"/>
      <c r="AP21" s="1396"/>
    </row>
    <row r="22" customFormat="false" ht="13.5" hidden="false" customHeight="false" outlineLevel="0" collapsed="false">
      <c r="A22" s="1397" t="s">
        <v>72</v>
      </c>
      <c r="B22" s="1397"/>
      <c r="C22" s="1398" t="n">
        <v>0.03</v>
      </c>
      <c r="D22" s="1399" t="n">
        <f aca="false">SUM(AE4:AH21)*C22</f>
        <v>165</v>
      </c>
      <c r="E22" s="1399"/>
      <c r="F22" s="1397" t="s">
        <v>479</v>
      </c>
      <c r="G22" s="1397"/>
      <c r="H22" s="1397"/>
      <c r="I22" s="1397"/>
      <c r="J22" s="1400" t="n">
        <v>0.06</v>
      </c>
      <c r="K22" s="1401" t="n">
        <f aca="false">SUM(AE4:AH21)*J22</f>
        <v>330</v>
      </c>
      <c r="L22" s="1401"/>
      <c r="M22" s="1397" t="s">
        <v>74</v>
      </c>
      <c r="N22" s="1397"/>
      <c r="O22" s="1402" t="n">
        <v>0.1</v>
      </c>
      <c r="P22" s="1403" t="n">
        <f aca="false">SUM(AE4:AH21)*O22</f>
        <v>550</v>
      </c>
      <c r="Q22" s="1404" t="s">
        <v>304</v>
      </c>
      <c r="R22" s="1404"/>
      <c r="S22" s="1405" t="n">
        <v>0.07</v>
      </c>
      <c r="T22" s="1406" t="n">
        <f aca="false">AM22*S22</f>
        <v>325.5</v>
      </c>
      <c r="U22" s="1406"/>
      <c r="V22" s="1406"/>
      <c r="W22" s="1407" t="n">
        <f aca="false">SUM(W4:X21)</f>
        <v>20</v>
      </c>
      <c r="X22" s="1407"/>
      <c r="Y22" s="1407" t="n">
        <f aca="false">SUM(Y4:Z21)</f>
        <v>6</v>
      </c>
      <c r="Z22" s="1407"/>
      <c r="AA22" s="1408" t="n">
        <f aca="false">SUM(AA4:AD21)</f>
        <v>350</v>
      </c>
      <c r="AB22" s="1408"/>
      <c r="AC22" s="1408"/>
      <c r="AD22" s="1408"/>
      <c r="AE22" s="1409" t="n">
        <f aca="false">SUM(AE4:AH21)</f>
        <v>5500</v>
      </c>
      <c r="AF22" s="1409"/>
      <c r="AG22" s="1409"/>
      <c r="AH22" s="1409"/>
      <c r="AI22" s="1409" t="n">
        <f aca="false">SUM(AI4:AL21)</f>
        <v>165</v>
      </c>
      <c r="AJ22" s="1409"/>
      <c r="AK22" s="1409"/>
      <c r="AL22" s="1409"/>
      <c r="AM22" s="1410" t="n">
        <f aca="false">SUM(AM4:AP21)</f>
        <v>4650</v>
      </c>
      <c r="AN22" s="1410"/>
      <c r="AO22" s="1410"/>
      <c r="AP22" s="1410"/>
    </row>
    <row r="23" customFormat="false" ht="15" hidden="false" customHeight="false" outlineLevel="0" collapsed="false">
      <c r="A23" s="1411" t="s">
        <v>390</v>
      </c>
      <c r="B23" s="1411"/>
      <c r="C23" s="1411"/>
      <c r="D23" s="1411"/>
      <c r="E23" s="1411"/>
      <c r="F23" s="1411"/>
      <c r="G23" s="1411"/>
      <c r="H23" s="1411"/>
      <c r="I23" s="1411"/>
      <c r="J23" s="1411"/>
      <c r="K23" s="1411"/>
      <c r="L23" s="1411"/>
      <c r="M23" s="1411"/>
      <c r="N23" s="1411"/>
      <c r="O23" s="1411"/>
      <c r="P23" s="1411"/>
      <c r="Q23" s="1411"/>
      <c r="R23" s="1411"/>
      <c r="S23" s="1411"/>
      <c r="T23" s="1411"/>
      <c r="U23" s="1411"/>
      <c r="V23" s="1411"/>
      <c r="W23" s="1411"/>
      <c r="X23" s="1411"/>
      <c r="Y23" s="1411"/>
      <c r="Z23" s="1411"/>
      <c r="AA23" s="1411"/>
      <c r="AB23" s="1412" t="s">
        <v>480</v>
      </c>
      <c r="AC23" s="1412"/>
      <c r="AD23" s="1412"/>
      <c r="AE23" s="1381" t="n">
        <f aca="false">AM22+AI22</f>
        <v>4815</v>
      </c>
      <c r="AF23" s="1381"/>
      <c r="AG23" s="1381"/>
      <c r="AH23" s="1381"/>
      <c r="AI23" s="1381"/>
      <c r="AJ23" s="1381"/>
      <c r="AK23" s="1381"/>
    </row>
  </sheetData>
  <mergeCells count="215"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  <mergeCell ref="A4:D4"/>
    <mergeCell ref="E4:G4"/>
    <mergeCell ref="H4:J4"/>
    <mergeCell ref="K4:L4"/>
    <mergeCell ref="M4:O4"/>
    <mergeCell ref="P4:R4"/>
    <mergeCell ref="S4:V4"/>
    <mergeCell ref="W4:X4"/>
    <mergeCell ref="Y4:Z4"/>
    <mergeCell ref="AA4:AD4"/>
    <mergeCell ref="AE4:AH4"/>
    <mergeCell ref="AI4:AL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AA5:AD5"/>
    <mergeCell ref="AE5:AH5"/>
    <mergeCell ref="AI5:AL5"/>
    <mergeCell ref="AM5:AP5"/>
    <mergeCell ref="A6:D6"/>
    <mergeCell ref="E6:G6"/>
    <mergeCell ref="H6:J6"/>
    <mergeCell ref="K6:L6"/>
    <mergeCell ref="M6:O6"/>
    <mergeCell ref="P6:R6"/>
    <mergeCell ref="S6:V6"/>
    <mergeCell ref="W6:X6"/>
    <mergeCell ref="Y6:Z6"/>
    <mergeCell ref="AA6:AD6"/>
    <mergeCell ref="AE6:AH6"/>
    <mergeCell ref="AI6:AL6"/>
    <mergeCell ref="AM6:AP6"/>
    <mergeCell ref="A7:D7"/>
    <mergeCell ref="E7:G7"/>
    <mergeCell ref="H7:J7"/>
    <mergeCell ref="K7:L7"/>
    <mergeCell ref="M7:O7"/>
    <mergeCell ref="P7:R7"/>
    <mergeCell ref="S7:V7"/>
    <mergeCell ref="W7:X7"/>
    <mergeCell ref="Y7:Z7"/>
    <mergeCell ref="AA7:AD7"/>
    <mergeCell ref="AE7:AH7"/>
    <mergeCell ref="AI7:AL7"/>
    <mergeCell ref="AM7:AP7"/>
    <mergeCell ref="W8:X8"/>
    <mergeCell ref="Y8:Z8"/>
    <mergeCell ref="AA8:AD8"/>
    <mergeCell ref="AE8:AH8"/>
    <mergeCell ref="AI8:AL8"/>
    <mergeCell ref="AM8:AP8"/>
    <mergeCell ref="W9:X9"/>
    <mergeCell ref="Y9:Z9"/>
    <mergeCell ref="AA9:AD9"/>
    <mergeCell ref="AE9:AH9"/>
    <mergeCell ref="AI9:AL9"/>
    <mergeCell ref="AM9:AP9"/>
    <mergeCell ref="W10:X10"/>
    <mergeCell ref="Y10:Z10"/>
    <mergeCell ref="AA10:AD10"/>
    <mergeCell ref="AE10:AH10"/>
    <mergeCell ref="AI10:AL10"/>
    <mergeCell ref="AM10:AP10"/>
    <mergeCell ref="W11:X11"/>
    <mergeCell ref="Y11:Z11"/>
    <mergeCell ref="AA11:AD11"/>
    <mergeCell ref="AE11:AH11"/>
    <mergeCell ref="AI11:AL11"/>
    <mergeCell ref="AM11:AP11"/>
    <mergeCell ref="W12:X12"/>
    <mergeCell ref="Y12:Z12"/>
    <mergeCell ref="AA12:AD12"/>
    <mergeCell ref="AE12:AH12"/>
    <mergeCell ref="AI12:AL12"/>
    <mergeCell ref="AM12:AP12"/>
    <mergeCell ref="W13:X13"/>
    <mergeCell ref="Y13:Z13"/>
    <mergeCell ref="AA13:AD13"/>
    <mergeCell ref="AE13:AH13"/>
    <mergeCell ref="AI13:AL13"/>
    <mergeCell ref="AM13:AP13"/>
    <mergeCell ref="W14:X14"/>
    <mergeCell ref="Y14:Z14"/>
    <mergeCell ref="AA14:AD14"/>
    <mergeCell ref="AE14:AH14"/>
    <mergeCell ref="AI14:AL14"/>
    <mergeCell ref="AM14:AP14"/>
    <mergeCell ref="A15:D15"/>
    <mergeCell ref="E15:G15"/>
    <mergeCell ref="H15:J15"/>
    <mergeCell ref="K15:L15"/>
    <mergeCell ref="M15:O15"/>
    <mergeCell ref="P15:R15"/>
    <mergeCell ref="S15:V15"/>
    <mergeCell ref="W15:X15"/>
    <mergeCell ref="Y15:Z15"/>
    <mergeCell ref="AA15:AD15"/>
    <mergeCell ref="AE15:AH15"/>
    <mergeCell ref="AI15:AL15"/>
    <mergeCell ref="AM15:AP15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S17:V17"/>
    <mergeCell ref="W17:X17"/>
    <mergeCell ref="Y17:Z17"/>
    <mergeCell ref="AA17:AD17"/>
    <mergeCell ref="AE17:AH17"/>
    <mergeCell ref="AI17:AL17"/>
    <mergeCell ref="AM17:AP17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S19:V19"/>
    <mergeCell ref="W19:X19"/>
    <mergeCell ref="Y19:Z19"/>
    <mergeCell ref="AA19:AD19"/>
    <mergeCell ref="AE19:AH19"/>
    <mergeCell ref="AI19:AL19"/>
    <mergeCell ref="AM19:AP19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S21:V21"/>
    <mergeCell ref="W21:X21"/>
    <mergeCell ref="Y21:Z21"/>
    <mergeCell ref="AA21:AD21"/>
    <mergeCell ref="AE21:AH21"/>
    <mergeCell ref="AI21:AL21"/>
    <mergeCell ref="AM21:AP21"/>
    <mergeCell ref="A22:B22"/>
    <mergeCell ref="D22:E22"/>
    <mergeCell ref="F22:I22"/>
    <mergeCell ref="K22:L22"/>
    <mergeCell ref="M22:N22"/>
    <mergeCell ref="Q22:R22"/>
    <mergeCell ref="T22:V22"/>
    <mergeCell ref="W22:X22"/>
    <mergeCell ref="Y22:Z22"/>
    <mergeCell ref="AA22:AD22"/>
    <mergeCell ref="AE22:AH22"/>
    <mergeCell ref="AI22:AL22"/>
    <mergeCell ref="AM22:AP22"/>
    <mergeCell ref="A23:AA23"/>
    <mergeCell ref="AB23:AD23"/>
    <mergeCell ref="AE23:A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3.69"/>
    <col collapsed="false" customWidth="true" hidden="false" outlineLevel="0" max="2" min="2" style="41" width="16.7"/>
    <col collapsed="false" customWidth="true" hidden="false" outlineLevel="0" max="3" min="3" style="41" width="7.5"/>
    <col collapsed="false" customWidth="true" hidden="false" outlineLevel="0" max="4" min="4" style="41" width="5.7"/>
    <col collapsed="false" customWidth="true" hidden="false" outlineLevel="0" max="5" min="5" style="41" width="23.6"/>
    <col collapsed="false" customWidth="true" hidden="false" outlineLevel="0" max="6" min="6" style="41" width="14.9"/>
  </cols>
  <sheetData>
    <row r="2" customFormat="false" ht="15" hidden="false" customHeight="false" outlineLevel="0" collapsed="false">
      <c r="A2" s="42" t="s">
        <v>41</v>
      </c>
      <c r="B2" s="43" t="n">
        <f aca="false">'Cadastro Inicial'!H1</f>
        <v>0</v>
      </c>
      <c r="C2" s="43"/>
    </row>
    <row r="4" customFormat="false" ht="15" hidden="false" customHeight="false" outlineLevel="0" collapsed="false">
      <c r="A4" s="44" t="s">
        <v>42</v>
      </c>
      <c r="B4" s="44"/>
      <c r="C4" s="44"/>
      <c r="E4" s="44" t="s">
        <v>43</v>
      </c>
      <c r="F4" s="44"/>
      <c r="G4" s="44"/>
    </row>
    <row r="5" customFormat="false" ht="15" hidden="false" customHeight="true" outlineLevel="0" collapsed="false">
      <c r="A5" s="45" t="s">
        <v>44</v>
      </c>
      <c r="B5" s="46"/>
      <c r="C5" s="46"/>
      <c r="E5" s="45" t="s">
        <v>44</v>
      </c>
      <c r="F5" s="47"/>
      <c r="G5" s="47"/>
    </row>
    <row r="6" customFormat="false" ht="15" hidden="false" customHeight="false" outlineLevel="0" collapsed="false">
      <c r="A6" s="45" t="s">
        <v>45</v>
      </c>
      <c r="B6" s="47"/>
      <c r="C6" s="47"/>
      <c r="D6" s="48"/>
      <c r="E6" s="45" t="s">
        <v>45</v>
      </c>
      <c r="F6" s="47"/>
      <c r="G6" s="47"/>
    </row>
    <row r="7" customFormat="false" ht="15" hidden="false" customHeight="false" outlineLevel="0" collapsed="false">
      <c r="A7" s="45" t="s">
        <v>46</v>
      </c>
      <c r="B7" s="49"/>
      <c r="C7" s="49"/>
      <c r="D7" s="48"/>
      <c r="E7" s="45" t="s">
        <v>46</v>
      </c>
      <c r="F7" s="49"/>
      <c r="G7" s="49"/>
    </row>
    <row r="8" customFormat="false" ht="15" hidden="false" customHeight="false" outlineLevel="0" collapsed="false">
      <c r="A8" s="45" t="s">
        <v>47</v>
      </c>
      <c r="B8" s="49"/>
      <c r="C8" s="49"/>
      <c r="D8" s="48"/>
      <c r="E8" s="45" t="s">
        <v>47</v>
      </c>
      <c r="F8" s="49"/>
      <c r="G8" s="49"/>
    </row>
    <row r="9" customFormat="false" ht="15" hidden="false" customHeight="false" outlineLevel="0" collapsed="false">
      <c r="A9" s="45" t="s">
        <v>48</v>
      </c>
      <c r="B9" s="50"/>
      <c r="C9" s="50"/>
      <c r="D9" s="48"/>
      <c r="E9" s="45" t="s">
        <v>48</v>
      </c>
      <c r="F9" s="50"/>
      <c r="G9" s="50"/>
    </row>
    <row r="10" customFormat="false" ht="15" hidden="false" customHeight="false" outlineLevel="0" collapsed="false">
      <c r="A10" s="45" t="s">
        <v>49</v>
      </c>
      <c r="B10" s="51" t="s">
        <v>50</v>
      </c>
      <c r="C10" s="51"/>
      <c r="D10" s="48"/>
      <c r="E10" s="45" t="s">
        <v>49</v>
      </c>
      <c r="F10" s="51"/>
      <c r="G10" s="51"/>
    </row>
    <row r="11" customFormat="false" ht="15" hidden="false" customHeight="false" outlineLevel="0" collapsed="false">
      <c r="A11" s="45" t="s">
        <v>51</v>
      </c>
      <c r="B11" s="49"/>
      <c r="C11" s="49"/>
      <c r="D11" s="48"/>
      <c r="E11" s="45" t="s">
        <v>51</v>
      </c>
      <c r="F11" s="49"/>
      <c r="G11" s="49"/>
    </row>
    <row r="12" customFormat="false" ht="15" hidden="false" customHeight="false" outlineLevel="0" collapsed="false">
      <c r="A12" s="45" t="s">
        <v>52</v>
      </c>
      <c r="B12" s="49"/>
      <c r="C12" s="49"/>
      <c r="D12" s="48"/>
      <c r="E12" s="45" t="s">
        <v>52</v>
      </c>
      <c r="F12" s="49"/>
      <c r="G12" s="49"/>
    </row>
    <row r="13" customFormat="false" ht="15" hidden="false" customHeight="false" outlineLevel="0" collapsed="false">
      <c r="A13" s="45" t="s">
        <v>53</v>
      </c>
      <c r="B13" s="49"/>
      <c r="C13" s="49"/>
      <c r="D13" s="48"/>
      <c r="E13" s="45" t="s">
        <v>54</v>
      </c>
      <c r="F13" s="49"/>
      <c r="G13" s="49"/>
    </row>
    <row r="14" customFormat="false" ht="15" hidden="false" customHeight="true" outlineLevel="0" collapsed="false">
      <c r="A14" s="52" t="s">
        <v>55</v>
      </c>
      <c r="B14" s="52"/>
      <c r="C14" s="52"/>
      <c r="D14" s="48"/>
      <c r="E14" s="52" t="s">
        <v>55</v>
      </c>
      <c r="F14" s="52"/>
      <c r="G14" s="52"/>
    </row>
    <row r="15" customFormat="false" ht="15" hidden="false" customHeight="false" outlineLevel="0" collapsed="false">
      <c r="A15" s="52"/>
      <c r="B15" s="52"/>
      <c r="C15" s="52"/>
      <c r="E15" s="52"/>
      <c r="F15" s="52"/>
      <c r="G15" s="52"/>
    </row>
    <row r="16" customFormat="false" ht="15" hidden="false" customHeight="true" outlineLevel="0" collapsed="false">
      <c r="A16" s="52"/>
      <c r="B16" s="52"/>
      <c r="C16" s="52"/>
      <c r="E16" s="52"/>
      <c r="F16" s="52"/>
      <c r="G16" s="52"/>
    </row>
    <row r="17" customFormat="false" ht="15" hidden="false" customHeight="false" outlineLevel="0" collapsed="false">
      <c r="A17" s="52"/>
      <c r="B17" s="52"/>
      <c r="C17" s="52"/>
      <c r="E17" s="52"/>
      <c r="F17" s="52"/>
      <c r="G17" s="52"/>
    </row>
  </sheetData>
  <mergeCells count="23">
    <mergeCell ref="B2:C2"/>
    <mergeCell ref="A4:C4"/>
    <mergeCell ref="E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4:C17"/>
    <mergeCell ref="E14:G17"/>
  </mergeCells>
  <conditionalFormatting sqref="F10:G10">
    <cfRule type="cellIs" priority="2" operator="equal" aboveAverage="0" equalAverage="0" bottom="0" percent="0" rank="0" text="" dxfId="0">
      <formula>"AGUARDANDO APROVAÇÃO"</formula>
    </cfRule>
  </conditionalFormatting>
  <conditionalFormatting sqref="F10:G10">
    <cfRule type="cellIs" priority="3" operator="equal" aboveAverage="0" equalAverage="0" bottom="0" percent="0" rank="0" text="" dxfId="1">
      <formula>"APROVADO"</formula>
    </cfRule>
  </conditionalFormatting>
  <conditionalFormatting sqref="F10:G10">
    <cfRule type="beginsWith" priority="4" operator="beginsWith" aboveAverage="0" equalAverage="0" bottom="0" percent="0" rank="0" text="APROVADO" dxfId="2">
      <formula>LEFT(F10,LEN("APROVADO"))="APROVADO"</formula>
    </cfRule>
  </conditionalFormatting>
  <conditionalFormatting sqref="B10:C10">
    <cfRule type="cellIs" priority="5" operator="equal" aboveAverage="0" equalAverage="0" bottom="0" percent="0" rank="0" text="" dxfId="3">
      <formula>"AGUARDANDO APROVAÇÃO"</formula>
    </cfRule>
  </conditionalFormatting>
  <conditionalFormatting sqref="B10:C10">
    <cfRule type="cellIs" priority="6" operator="equal" aboveAverage="0" equalAverage="0" bottom="0" percent="0" rank="0" text="" dxfId="4">
      <formula>"APROVADO"</formula>
    </cfRule>
  </conditionalFormatting>
  <conditionalFormatting sqref="B10:C10">
    <cfRule type="beginsWith" priority="7" operator="beginsWith" aboveAverage="0" equalAverage="0" bottom="0" percent="0" rank="0" text="APROVADO" dxfId="5">
      <formula>LEFT(B10,LEN("APROVADO"))="APROVADO"</formula>
    </cfRule>
  </conditionalFormatting>
  <dataValidations count="1">
    <dataValidation allowBlank="true" errorStyle="stop" operator="between" showDropDown="false" showErrorMessage="true" showInputMessage="true" sqref="B10:C10 F10:G10" type="list">
      <formula1>DADOS!$AS$13:$AS$15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6"/>
  <sheetViews>
    <sheetView showFormulas="false" showGridLines="true" showRowColHeaders="true" showZeros="true" rightToLeft="false" tabSelected="false" showOutlineSymbols="true" defaultGridColor="true" view="normal" topLeftCell="A20" colorId="64" zoomScale="120" zoomScaleNormal="120" zoomScalePageLayoutView="100" workbookViewId="0">
      <selection pane="topLeft" activeCell="C9" activeCellId="0" sqref="C9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.2"/>
    <col collapsed="false" customWidth="true" hidden="false" outlineLevel="0" max="2" min="2" style="41" width="9.5"/>
    <col collapsed="false" customWidth="true" hidden="false" outlineLevel="0" max="6" min="3" style="41" width="15.5"/>
    <col collapsed="false" customWidth="true" hidden="false" outlineLevel="0" max="7" min="7" style="41" width="9.5"/>
    <col collapsed="false" customWidth="true" hidden="false" outlineLevel="0" max="8" min="8" style="41" width="2.2"/>
  </cols>
  <sheetData>
    <row r="1" customFormat="false" ht="15" hidden="false" customHeight="false" outlineLevel="0" collapsed="false">
      <c r="B1" s="1413"/>
      <c r="C1" s="1413"/>
      <c r="D1" s="1413"/>
      <c r="E1" s="1413"/>
      <c r="F1" s="1413"/>
    </row>
    <row r="2" customFormat="false" ht="15" hidden="false" customHeight="false" outlineLevel="0" collapsed="false">
      <c r="B2" s="1413"/>
      <c r="C2" s="1413"/>
      <c r="D2" s="1413"/>
      <c r="E2" s="1413"/>
      <c r="F2" s="1413"/>
    </row>
    <row r="3" customFormat="false" ht="15" hidden="false" customHeight="false" outlineLevel="0" collapsed="false">
      <c r="B3" s="1413"/>
      <c r="C3" s="1413"/>
      <c r="D3" s="1413"/>
      <c r="E3" s="1413"/>
      <c r="F3" s="1413"/>
    </row>
    <row r="4" customFormat="false" ht="15" hidden="false" customHeight="false" outlineLevel="0" collapsed="false">
      <c r="B4" s="1413"/>
      <c r="C4" s="1413"/>
      <c r="D4" s="1413"/>
      <c r="E4" s="1413"/>
      <c r="F4" s="1413"/>
    </row>
    <row r="5" customFormat="false" ht="15" hidden="false" customHeight="false" outlineLevel="0" collapsed="false">
      <c r="B5" s="1413"/>
      <c r="C5" s="1414" t="s">
        <v>481</v>
      </c>
      <c r="D5" s="1415" t="s">
        <v>337</v>
      </c>
      <c r="E5" s="1415" t="s">
        <v>482</v>
      </c>
      <c r="F5" s="1416" t="s">
        <v>483</v>
      </c>
      <c r="G5" s="1413"/>
    </row>
    <row r="6" customFormat="false" ht="15" hidden="false" customHeight="false" outlineLevel="0" collapsed="false">
      <c r="B6" s="1413"/>
      <c r="C6" s="1417" t="n">
        <f aca="false">'Proposta Terrestre'!B8</f>
        <v>0</v>
      </c>
      <c r="D6" s="1418"/>
      <c r="E6" s="1418"/>
      <c r="F6" s="1419"/>
      <c r="G6" s="1413"/>
    </row>
    <row r="7" customFormat="false" ht="15" hidden="false" customHeight="false" outlineLevel="0" collapsed="false">
      <c r="B7" s="1413"/>
      <c r="C7" s="1417" t="n">
        <f aca="false">'Proposta Terrestre'!B9</f>
        <v>0</v>
      </c>
      <c r="D7" s="1418"/>
      <c r="E7" s="1418"/>
      <c r="F7" s="1419"/>
      <c r="G7" s="1413"/>
    </row>
    <row r="8" customFormat="false" ht="15" hidden="false" customHeight="false" outlineLevel="0" collapsed="false">
      <c r="B8" s="1413"/>
      <c r="C8" s="1417" t="n">
        <f aca="false">'Proposta Terrestre'!B10</f>
        <v>0</v>
      </c>
      <c r="D8" s="1418"/>
      <c r="E8" s="1418"/>
      <c r="F8" s="1419"/>
      <c r="G8" s="1413"/>
    </row>
    <row r="9" customFormat="false" ht="15" hidden="false" customHeight="false" outlineLevel="0" collapsed="false">
      <c r="B9" s="1413"/>
      <c r="C9" s="1417" t="n">
        <f aca="false">'Proposta Terrestre'!B11</f>
        <v>0</v>
      </c>
      <c r="D9" s="1418"/>
      <c r="E9" s="1418"/>
      <c r="F9" s="1419"/>
      <c r="G9" s="1413"/>
    </row>
    <row r="10" customFormat="false" ht="15" hidden="false" customHeight="false" outlineLevel="0" collapsed="false">
      <c r="B10" s="1413"/>
      <c r="C10" s="1417" t="n">
        <f aca="false">'Proposta Terrestre'!B12</f>
        <v>0</v>
      </c>
      <c r="D10" s="1418"/>
      <c r="E10" s="1418"/>
      <c r="F10" s="1419"/>
      <c r="G10" s="1413"/>
    </row>
    <row r="11" customFormat="false" ht="15" hidden="false" customHeight="false" outlineLevel="0" collapsed="false">
      <c r="B11" s="1413"/>
      <c r="C11" s="1417" t="n">
        <f aca="false">'Proposta Terrestre'!B13</f>
        <v>0</v>
      </c>
      <c r="D11" s="1418"/>
      <c r="E11" s="1418"/>
      <c r="F11" s="1419"/>
      <c r="G11" s="1413"/>
    </row>
    <row r="12" customFormat="false" ht="15" hidden="false" customHeight="false" outlineLevel="0" collapsed="false">
      <c r="B12" s="1413"/>
      <c r="C12" s="1417" t="n">
        <f aca="false">'Proposta Terrestre'!B14</f>
        <v>0</v>
      </c>
      <c r="D12" s="1418"/>
      <c r="E12" s="1418"/>
      <c r="F12" s="1419"/>
      <c r="G12" s="1413"/>
    </row>
    <row r="13" customFormat="false" ht="15" hidden="false" customHeight="false" outlineLevel="0" collapsed="false">
      <c r="B13" s="1413"/>
      <c r="C13" s="1420" t="n">
        <f aca="false">'Proposta Terrestre'!B15</f>
        <v>0</v>
      </c>
      <c r="D13" s="1421"/>
      <c r="E13" s="1421"/>
      <c r="F13" s="1422"/>
      <c r="G13" s="1413"/>
    </row>
    <row r="14" customFormat="false" ht="15" hidden="false" customHeight="false" outlineLevel="0" collapsed="false">
      <c r="B14" s="1413"/>
      <c r="C14" s="1413"/>
      <c r="D14" s="1413"/>
      <c r="E14" s="1413"/>
      <c r="F14" s="1413"/>
    </row>
    <row r="15" customFormat="false" ht="15" hidden="false" customHeight="false" outlineLevel="0" collapsed="false">
      <c r="B15" s="1413"/>
      <c r="C15" s="1413"/>
      <c r="D15" s="1413"/>
      <c r="E15" s="1413"/>
      <c r="F15" s="1413"/>
    </row>
    <row r="16" customFormat="false" ht="15" hidden="false" customHeight="false" outlineLevel="0" collapsed="false">
      <c r="B16" s="1413"/>
      <c r="C16" s="1413"/>
      <c r="D16" s="1413"/>
      <c r="E16" s="1413"/>
      <c r="F16" s="1413"/>
    </row>
    <row r="17" customFormat="false" ht="15" hidden="false" customHeight="false" outlineLevel="0" collapsed="false">
      <c r="B17" s="1413"/>
      <c r="C17" s="1413"/>
      <c r="D17" s="1413"/>
      <c r="E17" s="1413"/>
      <c r="F17" s="1413"/>
    </row>
    <row r="18" customFormat="false" ht="15" hidden="false" customHeight="false" outlineLevel="0" collapsed="false">
      <c r="B18" s="1413"/>
      <c r="C18" s="1413"/>
      <c r="D18" s="1413"/>
      <c r="E18" s="1413"/>
      <c r="F18" s="1413"/>
    </row>
    <row r="19" customFormat="false" ht="15" hidden="false" customHeight="false" outlineLevel="0" collapsed="false">
      <c r="B19" s="1413"/>
      <c r="C19" s="1413"/>
      <c r="D19" s="1413"/>
      <c r="E19" s="1413"/>
      <c r="F19" s="1413"/>
    </row>
    <row r="20" customFormat="false" ht="15" hidden="false" customHeight="false" outlineLevel="0" collapsed="false">
      <c r="B20" s="1413"/>
      <c r="C20" s="1413"/>
      <c r="D20" s="1413"/>
      <c r="E20" s="1413"/>
      <c r="F20" s="1413"/>
    </row>
    <row r="21" customFormat="false" ht="15" hidden="false" customHeight="false" outlineLevel="0" collapsed="false">
      <c r="B21" s="1413"/>
      <c r="C21" s="1413"/>
      <c r="D21" s="1413"/>
      <c r="E21" s="1413"/>
      <c r="F21" s="1413"/>
    </row>
    <row r="22" customFormat="false" ht="15" hidden="false" customHeight="false" outlineLevel="0" collapsed="false">
      <c r="B22" s="1413"/>
      <c r="C22" s="1413"/>
      <c r="D22" s="1413"/>
      <c r="E22" s="1413"/>
      <c r="F22" s="1413"/>
    </row>
    <row r="23" customFormat="false" ht="15" hidden="false" customHeight="false" outlineLevel="0" collapsed="false">
      <c r="B23" s="1413"/>
      <c r="C23" s="1413"/>
      <c r="D23" s="1413"/>
      <c r="E23" s="1413"/>
      <c r="F23" s="1413"/>
    </row>
    <row r="24" customFormat="false" ht="15" hidden="false" customHeight="false" outlineLevel="0" collapsed="false">
      <c r="B24" s="1413"/>
      <c r="C24" s="1413"/>
      <c r="D24" s="1413"/>
      <c r="E24" s="1413"/>
      <c r="F24" s="1413"/>
    </row>
    <row r="25" customFormat="false" ht="15" hidden="false" customHeight="false" outlineLevel="0" collapsed="false">
      <c r="B25" s="1413"/>
      <c r="C25" s="1413"/>
      <c r="D25" s="1413"/>
      <c r="E25" s="1413"/>
      <c r="F25" s="1413"/>
    </row>
    <row r="26" customFormat="false" ht="15" hidden="false" customHeight="false" outlineLevel="0" collapsed="false">
      <c r="B26" s="1413"/>
      <c r="C26" s="1413"/>
      <c r="D26" s="1413"/>
      <c r="E26" s="1413"/>
      <c r="F26" s="1413"/>
    </row>
    <row r="27" customFormat="false" ht="15" hidden="false" customHeight="false" outlineLevel="0" collapsed="false">
      <c r="B27" s="1413"/>
      <c r="C27" s="1413"/>
      <c r="D27" s="1413"/>
      <c r="E27" s="1413"/>
      <c r="F27" s="1413"/>
    </row>
    <row r="28" customFormat="false" ht="15" hidden="false" customHeight="false" outlineLevel="0" collapsed="false">
      <c r="B28" s="1413"/>
      <c r="C28" s="1413"/>
      <c r="D28" s="1413"/>
      <c r="E28" s="1413"/>
      <c r="F28" s="1413"/>
    </row>
    <row r="29" customFormat="false" ht="15" hidden="false" customHeight="false" outlineLevel="0" collapsed="false">
      <c r="B29" s="1413"/>
      <c r="C29" s="1413"/>
      <c r="D29" s="1413"/>
      <c r="E29" s="1413"/>
      <c r="F29" s="1413"/>
    </row>
    <row r="30" customFormat="false" ht="15" hidden="false" customHeight="false" outlineLevel="0" collapsed="false">
      <c r="B30" s="1413"/>
      <c r="C30" s="1413"/>
      <c r="D30" s="1413"/>
      <c r="E30" s="1413"/>
      <c r="F30" s="1413"/>
    </row>
    <row r="31" customFormat="false" ht="15" hidden="false" customHeight="false" outlineLevel="0" collapsed="false">
      <c r="B31" s="1413"/>
      <c r="C31" s="1413"/>
      <c r="D31" s="1413"/>
      <c r="E31" s="1413"/>
      <c r="F31" s="1413"/>
    </row>
    <row r="32" customFormat="false" ht="15" hidden="false" customHeight="false" outlineLevel="0" collapsed="false">
      <c r="B32" s="1413"/>
      <c r="C32" s="1413"/>
      <c r="D32" s="1413"/>
      <c r="E32" s="1413"/>
      <c r="F32" s="1413"/>
    </row>
    <row r="33" customFormat="false" ht="15" hidden="false" customHeight="false" outlineLevel="0" collapsed="false">
      <c r="B33" s="1413"/>
      <c r="C33" s="1413"/>
      <c r="D33" s="1413"/>
      <c r="E33" s="1413"/>
      <c r="F33" s="1413"/>
    </row>
    <row r="34" customFormat="false" ht="15" hidden="false" customHeight="false" outlineLevel="0" collapsed="false">
      <c r="B34" s="1413"/>
      <c r="C34" s="1413"/>
      <c r="D34" s="1413"/>
      <c r="E34" s="1413"/>
      <c r="F34" s="1413"/>
    </row>
    <row r="35" customFormat="false" ht="15" hidden="false" customHeight="false" outlineLevel="0" collapsed="false">
      <c r="B35" s="1413"/>
      <c r="C35" s="1413"/>
      <c r="D35" s="1413"/>
      <c r="E35" s="1413"/>
      <c r="F35" s="1413"/>
    </row>
    <row r="36" customFormat="false" ht="15" hidden="false" customHeight="false" outlineLevel="0" collapsed="false">
      <c r="B36" s="1413"/>
      <c r="C36" s="1413"/>
      <c r="D36" s="1413"/>
      <c r="E36" s="1413"/>
      <c r="F36" s="1413"/>
    </row>
    <row r="37" customFormat="false" ht="15" hidden="false" customHeight="false" outlineLevel="0" collapsed="false">
      <c r="B37" s="1413"/>
      <c r="C37" s="1413"/>
      <c r="D37" s="1413"/>
      <c r="E37" s="1413"/>
      <c r="F37" s="1413"/>
    </row>
    <row r="38" customFormat="false" ht="15" hidden="false" customHeight="false" outlineLevel="0" collapsed="false">
      <c r="B38" s="1413"/>
      <c r="C38" s="1413"/>
      <c r="D38" s="1413"/>
      <c r="E38" s="1413"/>
      <c r="F38" s="1413"/>
    </row>
    <row r="39" customFormat="false" ht="15" hidden="false" customHeight="false" outlineLevel="0" collapsed="false">
      <c r="B39" s="1413"/>
      <c r="C39" s="1413"/>
      <c r="D39" s="1413"/>
      <c r="E39" s="1413"/>
      <c r="F39" s="1413"/>
    </row>
    <row r="40" customFormat="false" ht="15" hidden="false" customHeight="false" outlineLevel="0" collapsed="false">
      <c r="B40" s="1413"/>
      <c r="C40" s="1413"/>
      <c r="D40" s="1413"/>
      <c r="E40" s="1413"/>
      <c r="F40" s="1413"/>
    </row>
    <row r="41" customFormat="false" ht="15" hidden="false" customHeight="false" outlineLevel="0" collapsed="false">
      <c r="B41" s="1413"/>
      <c r="C41" s="1413"/>
      <c r="D41" s="1413"/>
      <c r="E41" s="1413"/>
      <c r="F41" s="1413"/>
    </row>
    <row r="42" customFormat="false" ht="15" hidden="false" customHeight="false" outlineLevel="0" collapsed="false">
      <c r="B42" s="1413"/>
      <c r="C42" s="1413"/>
      <c r="D42" s="1413"/>
      <c r="E42" s="1413"/>
      <c r="F42" s="1413"/>
    </row>
    <row r="43" customFormat="false" ht="15" hidden="false" customHeight="false" outlineLevel="0" collapsed="false">
      <c r="B43" s="1413"/>
      <c r="C43" s="1413"/>
      <c r="D43" s="1413"/>
      <c r="E43" s="1413"/>
      <c r="F43" s="1413"/>
    </row>
    <row r="44" customFormat="false" ht="15" hidden="false" customHeight="false" outlineLevel="0" collapsed="false">
      <c r="B44" s="1413"/>
      <c r="C44" s="1413"/>
      <c r="D44" s="1413"/>
      <c r="E44" s="1413"/>
      <c r="F44" s="1413"/>
    </row>
    <row r="45" customFormat="false" ht="15" hidden="false" customHeight="false" outlineLevel="0" collapsed="false">
      <c r="B45" s="1413"/>
      <c r="C45" s="1413"/>
      <c r="D45" s="1413"/>
      <c r="E45" s="1413"/>
      <c r="F45" s="1413"/>
    </row>
    <row r="46" customFormat="false" ht="15" hidden="false" customHeight="false" outlineLevel="0" collapsed="false">
      <c r="B46" s="1413"/>
      <c r="C46" s="1413"/>
      <c r="D46" s="1413"/>
      <c r="E46" s="1413"/>
      <c r="F46" s="141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W1" colorId="64" zoomScale="120" zoomScaleNormal="120" zoomScalePageLayoutView="100" workbookViewId="0">
      <selection pane="topLeft" activeCell="BG3" activeCellId="0" sqref="BG3"/>
    </sheetView>
  </sheetViews>
  <sheetFormatPr defaultColWidth="12.6015625" defaultRowHeight="15" zeroHeight="false" outlineLevelRow="0" outlineLevelCol="0"/>
  <cols>
    <col collapsed="false" customWidth="true" hidden="false" outlineLevel="0" max="1" min="1" style="897" width="9.2"/>
    <col collapsed="false" customWidth="true" hidden="false" outlineLevel="0" max="2" min="2" style="897" width="1.9"/>
    <col collapsed="false" customWidth="true" hidden="false" outlineLevel="0" max="3" min="3" style="897" width="4.4"/>
    <col collapsed="false" customWidth="true" hidden="false" outlineLevel="0" max="4" min="4" style="897" width="6.4"/>
    <col collapsed="false" customWidth="true" hidden="false" outlineLevel="0" max="5" min="5" style="897" width="4.6"/>
    <col collapsed="false" customWidth="true" hidden="false" outlineLevel="0" max="6" min="6" style="897" width="7.4"/>
    <col collapsed="false" customWidth="true" hidden="false" outlineLevel="0" max="7" min="7" style="897" width="4.2"/>
    <col collapsed="false" customWidth="true" hidden="false" outlineLevel="0" max="8" min="8" style="897" width="5.2"/>
    <col collapsed="false" customWidth="true" hidden="false" outlineLevel="0" max="9" min="9" style="897" width="1.9"/>
    <col collapsed="false" customWidth="true" hidden="false" outlineLevel="0" max="10" min="10" style="897" width="11.7"/>
    <col collapsed="false" customWidth="true" hidden="false" outlineLevel="0" max="11" min="11" style="897" width="6.5"/>
    <col collapsed="false" customWidth="true" hidden="false" outlineLevel="0" max="12" min="12" style="897" width="12.1"/>
    <col collapsed="false" customWidth="true" hidden="false" outlineLevel="0" max="13" min="13" style="897" width="10.2"/>
    <col collapsed="false" customWidth="true" hidden="false" outlineLevel="0" max="14" min="14" style="897" width="6.6"/>
    <col collapsed="false" customWidth="true" hidden="false" outlineLevel="0" max="15" min="15" style="897" width="6.1"/>
    <col collapsed="false" customWidth="true" hidden="false" outlineLevel="0" max="16" min="16" style="897" width="2"/>
    <col collapsed="false" customWidth="true" hidden="false" outlineLevel="0" max="18" min="17" style="897" width="3.7"/>
    <col collapsed="false" customWidth="true" hidden="false" outlineLevel="0" max="19" min="19" style="897" width="11"/>
    <col collapsed="false" customWidth="true" hidden="false" outlineLevel="0" max="20" min="20" style="897" width="6.4"/>
    <col collapsed="false" customWidth="true" hidden="false" outlineLevel="0" max="22" min="21" style="897" width="6.7"/>
    <col collapsed="false" customWidth="true" hidden="false" outlineLevel="0" max="24" min="23" style="897" width="5.9"/>
    <col collapsed="false" customWidth="true" hidden="false" outlineLevel="0" max="25" min="25" style="897" width="2.2"/>
    <col collapsed="false" customWidth="true" hidden="false" outlineLevel="0" max="26" min="26" style="897" width="7.2"/>
    <col collapsed="false" customWidth="true" hidden="false" outlineLevel="0" max="27" min="27" style="897" width="9"/>
    <col collapsed="false" customWidth="true" hidden="false" outlineLevel="0" max="28" min="28" style="897" width="6.2"/>
    <col collapsed="false" customWidth="true" hidden="false" outlineLevel="0" max="29" min="29" style="897" width="5.5"/>
    <col collapsed="false" customWidth="true" hidden="false" outlineLevel="0" max="30" min="30" style="897" width="14.6"/>
    <col collapsed="false" customWidth="true" hidden="false" outlineLevel="0" max="31" min="31" style="897" width="8.6"/>
    <col collapsed="false" customWidth="true" hidden="false" outlineLevel="0" max="33" min="32" style="897" width="5.5"/>
    <col collapsed="false" customWidth="true" hidden="false" outlineLevel="0" max="34" min="34" style="897" width="1.9"/>
    <col collapsed="false" customWidth="true" hidden="false" outlineLevel="0" max="35" min="35" style="897" width="13.1"/>
    <col collapsed="false" customWidth="true" hidden="false" outlineLevel="0" max="36" min="36" style="897" width="10.1"/>
    <col collapsed="false" customWidth="true" hidden="false" outlineLevel="0" max="37" min="37" style="897" width="7.6"/>
    <col collapsed="false" customWidth="true" hidden="false" outlineLevel="0" max="38" min="38" style="897" width="9.9"/>
    <col collapsed="false" customWidth="true" hidden="false" outlineLevel="0" max="39" min="39" style="897" width="9.5"/>
    <col collapsed="false" customWidth="true" hidden="false" outlineLevel="0" max="40" min="40" style="897" width="9"/>
    <col collapsed="false" customWidth="true" hidden="false" outlineLevel="0" max="41" min="41" style="897" width="2.6"/>
    <col collapsed="false" customWidth="true" hidden="false" outlineLevel="0" max="42" min="42" style="897" width="8.9"/>
    <col collapsed="false" customWidth="true" hidden="false" outlineLevel="0" max="43" min="43" style="897" width="5.5"/>
    <col collapsed="false" customWidth="true" hidden="false" outlineLevel="0" max="44" min="44" style="897" width="6.5"/>
    <col collapsed="false" customWidth="true" hidden="false" outlineLevel="0" max="45" min="45" style="897" width="20"/>
    <col collapsed="false" customWidth="true" hidden="false" outlineLevel="0" max="46" min="46" style="897" width="2.6"/>
    <col collapsed="false" customWidth="true" hidden="false" outlineLevel="0" max="53" min="47" style="897" width="5.5"/>
    <col collapsed="false" customWidth="true" hidden="false" outlineLevel="0" max="54" min="54" style="897" width="6.4"/>
    <col collapsed="false" customWidth="true" hidden="false" outlineLevel="0" max="55" min="55" style="897" width="9.1"/>
    <col collapsed="false" customWidth="true" hidden="false" outlineLevel="0" max="56" min="56" style="897" width="2"/>
    <col collapsed="false" customWidth="true" hidden="false" outlineLevel="0" max="57" min="57" style="897" width="17"/>
    <col collapsed="false" customWidth="true" hidden="false" outlineLevel="0" max="58" min="58" style="897" width="1.9"/>
    <col collapsed="false" customWidth="true" hidden="false" outlineLevel="0" max="59" min="59" style="897" width="12.4"/>
    <col collapsed="false" customWidth="true" hidden="false" outlineLevel="0" max="60" min="60" style="897" width="2.4"/>
    <col collapsed="false" customWidth="true" hidden="false" outlineLevel="0" max="61" min="61" style="897" width="15"/>
    <col collapsed="false" customWidth="true" hidden="false" outlineLevel="0" max="62" min="62" style="897" width="5.5"/>
    <col collapsed="false" customWidth="true" hidden="true" outlineLevel="0" max="63" min="63" style="897" width="12.4"/>
    <col collapsed="false" customWidth="true" hidden="true" outlineLevel="0" max="64" min="64" style="897" width="22.7"/>
    <col collapsed="false" customWidth="true" hidden="false" outlineLevel="0" max="65" min="65" style="897" width="31"/>
    <col collapsed="false" customWidth="true" hidden="false" outlineLevel="0" max="69" min="66" style="897" width="5.5"/>
    <col collapsed="false" customWidth="true" hidden="false" outlineLevel="0" max="70" min="70" style="897" width="15.5"/>
    <col collapsed="false" customWidth="true" hidden="false" outlineLevel="0" max="71" min="71" style="897" width="23.2"/>
    <col collapsed="false" customWidth="true" hidden="false" outlineLevel="0" max="72" min="72" style="897" width="5.5"/>
    <col collapsed="false" customWidth="true" hidden="false" outlineLevel="0" max="73" min="73" style="897" width="14.7"/>
    <col collapsed="false" customWidth="true" hidden="false" outlineLevel="0" max="75" min="74" style="897" width="7.7"/>
    <col collapsed="false" customWidth="true" hidden="false" outlineLevel="0" max="76" min="76" style="897" width="5.5"/>
    <col collapsed="false" customWidth="false" hidden="false" outlineLevel="0" max="16384" min="77" style="897" width="12.6"/>
  </cols>
  <sheetData>
    <row r="1" customFormat="false" ht="49.5" hidden="false" customHeight="true" outlineLevel="0" collapsed="false">
      <c r="A1" s="1423" t="s">
        <v>484</v>
      </c>
      <c r="B1" s="1424"/>
      <c r="C1" s="1425" t="s">
        <v>72</v>
      </c>
      <c r="D1" s="1425" t="s">
        <v>99</v>
      </c>
      <c r="E1" s="1425" t="s">
        <v>74</v>
      </c>
      <c r="F1" s="1130" t="s">
        <v>485</v>
      </c>
      <c r="G1" s="1425" t="s">
        <v>115</v>
      </c>
      <c r="H1" s="1425"/>
      <c r="I1" s="822"/>
      <c r="J1" s="1426" t="s">
        <v>60</v>
      </c>
      <c r="K1" s="1426"/>
      <c r="L1" s="1426"/>
      <c r="M1" s="1426"/>
      <c r="N1" s="1426"/>
      <c r="O1" s="1426"/>
      <c r="P1" s="822"/>
      <c r="Q1" s="1425" t="s">
        <v>486</v>
      </c>
      <c r="R1" s="1425"/>
      <c r="S1" s="1425"/>
      <c r="T1" s="1425"/>
      <c r="U1" s="1425"/>
      <c r="V1" s="1425"/>
      <c r="W1" s="1425"/>
      <c r="X1" s="1425"/>
      <c r="Y1" s="1424"/>
      <c r="Z1" s="1425" t="s">
        <v>284</v>
      </c>
      <c r="AA1" s="1425"/>
      <c r="AB1" s="1425"/>
      <c r="AC1" s="1425"/>
      <c r="AD1" s="1425"/>
      <c r="AE1" s="1425"/>
      <c r="AF1" s="1425"/>
      <c r="AG1" s="1425"/>
      <c r="AH1" s="1427"/>
      <c r="AI1" s="1423" t="s">
        <v>71</v>
      </c>
      <c r="AJ1" s="1423"/>
      <c r="AK1" s="1423"/>
      <c r="AL1" s="1423"/>
      <c r="AM1" s="1423"/>
      <c r="AN1" s="1423"/>
      <c r="AO1" s="1427"/>
      <c r="AP1" s="1428" t="s">
        <v>487</v>
      </c>
      <c r="AQ1" s="1428"/>
      <c r="AR1" s="1428"/>
      <c r="AS1" s="1428"/>
      <c r="AT1" s="1424"/>
      <c r="AU1" s="1429" t="s">
        <v>488</v>
      </c>
      <c r="AV1" s="1429"/>
      <c r="AW1" s="1429"/>
      <c r="AX1" s="1429"/>
      <c r="AY1" s="1429"/>
      <c r="AZ1" s="1429"/>
      <c r="BA1" s="1429"/>
      <c r="BB1" s="1429"/>
      <c r="BC1" s="1429"/>
      <c r="BD1" s="1430"/>
      <c r="BE1" s="1425" t="s">
        <v>489</v>
      </c>
      <c r="BF1" s="1424"/>
      <c r="BG1" s="1425" t="s">
        <v>489</v>
      </c>
      <c r="BH1" s="1424"/>
      <c r="BI1" s="1425" t="s">
        <v>489</v>
      </c>
      <c r="BJ1" s="1424"/>
      <c r="BK1" s="1424"/>
      <c r="BL1" s="1424"/>
      <c r="BM1" s="1424"/>
      <c r="BN1" s="1424"/>
      <c r="BO1" s="1424"/>
      <c r="BP1" s="1424"/>
      <c r="BQ1" s="1424"/>
      <c r="BR1" s="1431" t="s">
        <v>0</v>
      </c>
      <c r="BS1" s="1424"/>
      <c r="BT1" s="1424"/>
      <c r="BU1" s="1424"/>
      <c r="BV1" s="1424"/>
      <c r="BW1" s="1424"/>
      <c r="BX1" s="1424"/>
    </row>
    <row r="2" customFormat="false" ht="52.5" hidden="false" customHeight="true" outlineLevel="0" collapsed="false">
      <c r="A2" s="1432" t="n">
        <f aca="true">TODAY()</f>
        <v>45062</v>
      </c>
      <c r="B2" s="1433"/>
      <c r="C2" s="1434" t="n">
        <v>0</v>
      </c>
      <c r="D2" s="1434" t="n">
        <v>0</v>
      </c>
      <c r="E2" s="1434" t="n">
        <v>0</v>
      </c>
      <c r="F2" s="1435" t="n">
        <v>0</v>
      </c>
      <c r="G2" s="1436" t="s">
        <v>154</v>
      </c>
      <c r="H2" s="1436" t="s">
        <v>78</v>
      </c>
      <c r="I2" s="995"/>
      <c r="J2" s="1437"/>
      <c r="K2" s="1438" t="s">
        <v>108</v>
      </c>
      <c r="L2" s="1439" t="s">
        <v>490</v>
      </c>
      <c r="M2" s="1439" t="s">
        <v>359</v>
      </c>
      <c r="N2" s="1440" t="s">
        <v>58</v>
      </c>
      <c r="O2" s="1439" t="s">
        <v>111</v>
      </c>
      <c r="P2" s="995"/>
      <c r="Q2" s="1441" t="s">
        <v>99</v>
      </c>
      <c r="R2" s="1441"/>
      <c r="S2" s="1441" t="s">
        <v>60</v>
      </c>
      <c r="T2" s="1441"/>
      <c r="U2" s="1441" t="s">
        <v>166</v>
      </c>
      <c r="V2" s="1441"/>
      <c r="W2" s="1441" t="s">
        <v>167</v>
      </c>
      <c r="X2" s="1441"/>
      <c r="Y2" s="1433"/>
      <c r="Z2" s="1441" t="s">
        <v>297</v>
      </c>
      <c r="AA2" s="1441"/>
      <c r="AB2" s="1441" t="s">
        <v>60</v>
      </c>
      <c r="AC2" s="1441"/>
      <c r="AD2" s="1441" t="s">
        <v>491</v>
      </c>
      <c r="AE2" s="1441"/>
      <c r="AF2" s="1441" t="s">
        <v>167</v>
      </c>
      <c r="AG2" s="1441"/>
      <c r="AH2" s="1442"/>
      <c r="AI2" s="1443" t="s">
        <v>99</v>
      </c>
      <c r="AJ2" s="1443" t="s">
        <v>208</v>
      </c>
      <c r="AK2" s="1443" t="s">
        <v>492</v>
      </c>
      <c r="AL2" s="1443" t="s">
        <v>493</v>
      </c>
      <c r="AM2" s="1443" t="s">
        <v>277</v>
      </c>
      <c r="AN2" s="1443" t="s">
        <v>494</v>
      </c>
      <c r="AO2" s="1442"/>
      <c r="AP2" s="1444" t="s">
        <v>495</v>
      </c>
      <c r="AQ2" s="1443" t="s">
        <v>496</v>
      </c>
      <c r="AR2" s="1443" t="s">
        <v>497</v>
      </c>
      <c r="AS2" s="1445" t="s">
        <v>498</v>
      </c>
      <c r="AT2" s="1433"/>
      <c r="AU2" s="1441" t="s">
        <v>499</v>
      </c>
      <c r="AV2" s="1441"/>
      <c r="AW2" s="1441" t="s">
        <v>500</v>
      </c>
      <c r="AX2" s="1441"/>
      <c r="AY2" s="1441" t="s">
        <v>99</v>
      </c>
      <c r="AZ2" s="1441"/>
      <c r="BA2" s="1446" t="s">
        <v>501</v>
      </c>
      <c r="BB2" s="1446"/>
      <c r="BC2" s="1441" t="s">
        <v>60</v>
      </c>
      <c r="BD2" s="1433"/>
      <c r="BE2" s="1441" t="s">
        <v>502</v>
      </c>
      <c r="BF2" s="1433"/>
      <c r="BG2" s="1441" t="s">
        <v>503</v>
      </c>
      <c r="BH2" s="1433"/>
      <c r="BI2" s="1441" t="s">
        <v>502</v>
      </c>
      <c r="BJ2" s="1433"/>
      <c r="BK2" s="1433"/>
      <c r="BL2" s="1433"/>
      <c r="BM2" s="1433"/>
      <c r="BN2" s="1433"/>
      <c r="BO2" s="1433"/>
      <c r="BP2" s="1433"/>
      <c r="BQ2" s="1433"/>
      <c r="BR2" s="1447" t="s">
        <v>504</v>
      </c>
      <c r="BS2" s="1433"/>
      <c r="BT2" s="1433"/>
      <c r="BU2" s="1433"/>
      <c r="BV2" s="1433"/>
      <c r="BW2" s="1433"/>
      <c r="BX2" s="1433"/>
    </row>
    <row r="3" customFormat="false" ht="42" hidden="false" customHeight="true" outlineLevel="0" collapsed="false">
      <c r="A3" s="1448" t="n">
        <f aca="false">A2+1</f>
        <v>45063</v>
      </c>
      <c r="B3" s="1449"/>
      <c r="C3" s="1450" t="n">
        <v>0.01</v>
      </c>
      <c r="D3" s="1450" t="n">
        <v>0.01</v>
      </c>
      <c r="E3" s="1450" t="n">
        <v>0.01</v>
      </c>
      <c r="F3" s="1449" t="n">
        <v>0.07</v>
      </c>
      <c r="G3" s="1451" t="s">
        <v>176</v>
      </c>
      <c r="H3" s="1451" t="n">
        <v>0</v>
      </c>
      <c r="I3" s="1452"/>
      <c r="J3" s="1453"/>
      <c r="K3" s="1451"/>
      <c r="L3" s="1451"/>
      <c r="M3" s="1454"/>
      <c r="N3" s="1454"/>
      <c r="O3" s="1455"/>
      <c r="P3" s="1452"/>
      <c r="Q3" s="1456"/>
      <c r="R3" s="1456"/>
      <c r="S3" s="1457"/>
      <c r="T3" s="1457"/>
      <c r="U3" s="1457"/>
      <c r="V3" s="1457"/>
      <c r="W3" s="1458"/>
      <c r="X3" s="1458"/>
      <c r="Y3" s="1459"/>
      <c r="Z3" s="1451"/>
      <c r="AA3" s="1451"/>
      <c r="AB3" s="1454"/>
      <c r="AC3" s="1454"/>
      <c r="AD3" s="1454"/>
      <c r="AE3" s="1454"/>
      <c r="AF3" s="1458"/>
      <c r="AG3" s="1458"/>
      <c r="AH3" s="1460"/>
      <c r="AI3" s="1461" t="s">
        <v>154</v>
      </c>
      <c r="AJ3" s="1461" t="s">
        <v>154</v>
      </c>
      <c r="AK3" s="1461" t="s">
        <v>154</v>
      </c>
      <c r="AL3" s="1461" t="s">
        <v>154</v>
      </c>
      <c r="AM3" s="1462" t="s">
        <v>505</v>
      </c>
      <c r="AN3" s="1453" t="s">
        <v>154</v>
      </c>
      <c r="AO3" s="1463"/>
      <c r="AP3" s="1451" t="s">
        <v>154</v>
      </c>
      <c r="AQ3" s="1451" t="s">
        <v>154</v>
      </c>
      <c r="AR3" s="1451" t="s">
        <v>154</v>
      </c>
      <c r="AS3" s="1451" t="s">
        <v>154</v>
      </c>
      <c r="AT3" s="1459"/>
      <c r="AU3" s="1464" t="s">
        <v>506</v>
      </c>
      <c r="AV3" s="1465"/>
      <c r="AW3" s="1464" t="s">
        <v>507</v>
      </c>
      <c r="AX3" s="1465"/>
      <c r="AY3" s="1464" t="s">
        <v>508</v>
      </c>
      <c r="AZ3" s="1465"/>
      <c r="BA3" s="1464" t="s">
        <v>509</v>
      </c>
      <c r="BB3" s="1465"/>
      <c r="BC3" s="1451" t="s">
        <v>0</v>
      </c>
      <c r="BD3" s="1459"/>
      <c r="BE3" s="1466" t="s">
        <v>510</v>
      </c>
      <c r="BF3" s="1459"/>
      <c r="BG3" s="1451" t="s">
        <v>152</v>
      </c>
      <c r="BH3" s="1459"/>
      <c r="BI3" s="1467" t="s">
        <v>511</v>
      </c>
      <c r="BJ3" s="1459"/>
      <c r="BK3" s="1459"/>
      <c r="BL3" s="1459"/>
      <c r="BN3" s="1459"/>
      <c r="BO3" s="1459"/>
      <c r="BP3" s="1459"/>
      <c r="BQ3" s="1459"/>
      <c r="BR3" s="1468" t="s">
        <v>512</v>
      </c>
      <c r="BS3" s="1469"/>
      <c r="BT3" s="1459"/>
      <c r="BU3" s="1459"/>
      <c r="BX3" s="1459"/>
    </row>
    <row r="4" customFormat="false" ht="45" hidden="false" customHeight="true" outlineLevel="0" collapsed="false">
      <c r="A4" s="1448" t="n">
        <f aca="false">A3+1</f>
        <v>45064</v>
      </c>
      <c r="B4" s="1449"/>
      <c r="C4" s="1450" t="n">
        <v>0.02</v>
      </c>
      <c r="D4" s="1450" t="n">
        <v>0.02</v>
      </c>
      <c r="E4" s="1450" t="n">
        <v>0.02</v>
      </c>
      <c r="F4" s="1470"/>
      <c r="G4" s="1451" t="s">
        <v>177</v>
      </c>
      <c r="H4" s="1450" t="n">
        <v>0.05</v>
      </c>
      <c r="I4" s="1452"/>
      <c r="J4" s="1453" t="s">
        <v>124</v>
      </c>
      <c r="K4" s="1471" t="s">
        <v>513</v>
      </c>
      <c r="L4" s="1472" t="s">
        <v>514</v>
      </c>
      <c r="M4" s="1451" t="s">
        <v>515</v>
      </c>
      <c r="N4" s="1451" t="s">
        <v>516</v>
      </c>
      <c r="O4" s="1451" t="s">
        <v>517</v>
      </c>
      <c r="P4" s="1452"/>
      <c r="Q4" s="1464" t="s">
        <v>518</v>
      </c>
      <c r="R4" s="1465"/>
      <c r="S4" s="1464" t="s">
        <v>519</v>
      </c>
      <c r="T4" s="1465"/>
      <c r="U4" s="1464" t="s">
        <v>520</v>
      </c>
      <c r="V4" s="1465"/>
      <c r="W4" s="1464" t="s">
        <v>521</v>
      </c>
      <c r="X4" s="1465"/>
      <c r="Y4" s="1452"/>
      <c r="Z4" s="1464" t="s">
        <v>522</v>
      </c>
      <c r="AA4" s="1465"/>
      <c r="AB4" s="1464" t="s">
        <v>519</v>
      </c>
      <c r="AC4" s="1465"/>
      <c r="AD4" s="1464" t="s">
        <v>523</v>
      </c>
      <c r="AE4" s="1465"/>
      <c r="AF4" s="1451"/>
      <c r="AG4" s="1451"/>
      <c r="AH4" s="1473"/>
      <c r="AI4" s="1451" t="s">
        <v>524</v>
      </c>
      <c r="AJ4" s="1451" t="s">
        <v>215</v>
      </c>
      <c r="AK4" s="1474" t="n">
        <v>1</v>
      </c>
      <c r="AL4" s="1451" t="s">
        <v>525</v>
      </c>
      <c r="AM4" s="1451" t="s">
        <v>279</v>
      </c>
      <c r="AN4" s="1453" t="s">
        <v>198</v>
      </c>
      <c r="AO4" s="1475"/>
      <c r="AP4" s="1476" t="s">
        <v>526</v>
      </c>
      <c r="AQ4" s="1451" t="s">
        <v>527</v>
      </c>
      <c r="AR4" s="1451" t="s">
        <v>198</v>
      </c>
      <c r="AS4" s="1451" t="s">
        <v>528</v>
      </c>
      <c r="AT4" s="1452"/>
      <c r="AU4" s="1464" t="s">
        <v>529</v>
      </c>
      <c r="AV4" s="1465"/>
      <c r="AW4" s="1464" t="s">
        <v>530</v>
      </c>
      <c r="AX4" s="1465"/>
      <c r="AY4" s="1464" t="s">
        <v>531</v>
      </c>
      <c r="AZ4" s="1465"/>
      <c r="BA4" s="1464" t="s">
        <v>532</v>
      </c>
      <c r="BB4" s="1465"/>
      <c r="BC4" s="1451" t="s">
        <v>533</v>
      </c>
      <c r="BD4" s="1452"/>
      <c r="BE4" s="1451" t="s">
        <v>534</v>
      </c>
      <c r="BF4" s="1452"/>
      <c r="BG4" s="1451" t="s">
        <v>535</v>
      </c>
      <c r="BH4" s="1452"/>
      <c r="BI4" s="1451"/>
      <c r="BJ4" s="1452"/>
      <c r="BK4" s="1470" t="str">
        <f aca="false">IF('Cadastro Inicial'!B14 = 0," ",'Cadastro Inicial'!B14)</f>
        <v>Windsor</v>
      </c>
      <c r="BL4" s="1452" t="str">
        <f aca="false">IF('Cadastro Inicial'!B28 =  0," ",'Cadastro Inicial'!B28)</f>
        <v>test</v>
      </c>
      <c r="BN4" s="1452"/>
      <c r="BO4" s="1452"/>
      <c r="BP4" s="1452" t="n">
        <v>1</v>
      </c>
      <c r="BQ4" s="1452"/>
      <c r="BR4" s="1447" t="s">
        <v>536</v>
      </c>
      <c r="BS4" s="995"/>
      <c r="BT4" s="1452"/>
      <c r="BU4" s="1470" t="str">
        <f aca="false">BR1</f>
        <v>4BTS</v>
      </c>
      <c r="BX4" s="1452"/>
    </row>
    <row r="5" customFormat="false" ht="57" hidden="false" customHeight="true" outlineLevel="0" collapsed="false">
      <c r="A5" s="1448" t="n">
        <f aca="false">A4+1</f>
        <v>45065</v>
      </c>
      <c r="B5" s="1449"/>
      <c r="C5" s="1450" t="n">
        <v>0.03</v>
      </c>
      <c r="D5" s="1450" t="n">
        <v>0.03</v>
      </c>
      <c r="E5" s="1450" t="n">
        <v>0.03</v>
      </c>
      <c r="F5" s="1470"/>
      <c r="G5" s="1451"/>
      <c r="H5" s="1450" t="n">
        <v>0.07</v>
      </c>
      <c r="I5" s="1452"/>
      <c r="J5" s="1453" t="s">
        <v>130</v>
      </c>
      <c r="K5" s="1471" t="s">
        <v>537</v>
      </c>
      <c r="L5" s="1472" t="s">
        <v>125</v>
      </c>
      <c r="M5" s="1451" t="s">
        <v>538</v>
      </c>
      <c r="N5" s="1451" t="s">
        <v>539</v>
      </c>
      <c r="O5" s="1451" t="s">
        <v>540</v>
      </c>
      <c r="P5" s="1452"/>
      <c r="Q5" s="1464" t="s">
        <v>541</v>
      </c>
      <c r="R5" s="1465"/>
      <c r="S5" s="1453" t="s">
        <v>542</v>
      </c>
      <c r="T5" s="1465"/>
      <c r="U5" s="1464" t="s">
        <v>174</v>
      </c>
      <c r="V5" s="1465"/>
      <c r="W5" s="1464" t="s">
        <v>175</v>
      </c>
      <c r="X5" s="1465"/>
      <c r="Y5" s="1452"/>
      <c r="Z5" s="1464" t="s">
        <v>543</v>
      </c>
      <c r="AA5" s="1465"/>
      <c r="AB5" s="1453" t="s">
        <v>542</v>
      </c>
      <c r="AC5" s="1465"/>
      <c r="AD5" s="1464" t="s">
        <v>544</v>
      </c>
      <c r="AE5" s="1465"/>
      <c r="AF5" s="1451"/>
      <c r="AG5" s="1451"/>
      <c r="AH5" s="1473"/>
      <c r="AI5" s="1451" t="s">
        <v>214</v>
      </c>
      <c r="AJ5" s="1451" t="s">
        <v>215</v>
      </c>
      <c r="AK5" s="1474" t="n">
        <v>5</v>
      </c>
      <c r="AL5" s="1451" t="s">
        <v>217</v>
      </c>
      <c r="AM5" s="1451" t="s">
        <v>72</v>
      </c>
      <c r="AN5" s="1453" t="s">
        <v>133</v>
      </c>
      <c r="AO5" s="1475"/>
      <c r="AP5" s="1476" t="s">
        <v>545</v>
      </c>
      <c r="AQ5" s="1451" t="s">
        <v>546</v>
      </c>
      <c r="AR5" s="1451" t="s">
        <v>547</v>
      </c>
      <c r="AS5" s="1451" t="s">
        <v>547</v>
      </c>
      <c r="AT5" s="1452"/>
      <c r="AU5" s="1464" t="s">
        <v>548</v>
      </c>
      <c r="AV5" s="1465"/>
      <c r="AW5" s="1464" t="s">
        <v>549</v>
      </c>
      <c r="AX5" s="1465"/>
      <c r="AY5" s="1464" t="s">
        <v>550</v>
      </c>
      <c r="AZ5" s="1465"/>
      <c r="BA5" s="1464" t="s">
        <v>551</v>
      </c>
      <c r="BB5" s="1465"/>
      <c r="BC5" s="1451" t="s">
        <v>552</v>
      </c>
      <c r="BD5" s="1452"/>
      <c r="BE5" s="1451" t="s">
        <v>395</v>
      </c>
      <c r="BF5" s="1452"/>
      <c r="BG5" s="1451" t="s">
        <v>131</v>
      </c>
      <c r="BH5" s="1452"/>
      <c r="BI5" s="1451"/>
      <c r="BJ5" s="1452"/>
      <c r="BK5" s="1470" t="str">
        <f aca="false">IF('Cadastro Inicial'!B15 = 0," ",'Cadastro Inicial'!B15)</f>
        <v>1001 noite</v>
      </c>
      <c r="BL5" s="1452" t="str">
        <f aca="false">IF('Cadastro Inicial'!B29= 0," ",'Cadastro Inicial'!B29)</f>
        <v>novo</v>
      </c>
      <c r="BN5" s="1452"/>
      <c r="BO5" s="1452"/>
      <c r="BP5" s="1452"/>
      <c r="BQ5" s="1452"/>
      <c r="BR5" s="1468" t="s">
        <v>553</v>
      </c>
      <c r="BS5" s="995"/>
      <c r="BT5" s="1452"/>
      <c r="BU5" s="1470" t="str">
        <f aca="false">BR2</f>
        <v>CBF</v>
      </c>
      <c r="BV5" s="1452"/>
      <c r="BW5" s="1452"/>
      <c r="BX5" s="1452"/>
    </row>
    <row r="6" customFormat="false" ht="48" hidden="false" customHeight="true" outlineLevel="0" collapsed="false">
      <c r="A6" s="1448" t="n">
        <f aca="false">A5+1</f>
        <v>45066</v>
      </c>
      <c r="B6" s="1449"/>
      <c r="C6" s="1450" t="n">
        <v>0.04</v>
      </c>
      <c r="D6" s="1450" t="n">
        <v>0.04</v>
      </c>
      <c r="E6" s="1450" t="n">
        <v>0.04</v>
      </c>
      <c r="F6" s="1470"/>
      <c r="G6" s="1451" t="s">
        <v>154</v>
      </c>
      <c r="H6" s="1450" t="n">
        <v>0.1</v>
      </c>
      <c r="I6" s="1452"/>
      <c r="J6" s="1453" t="s">
        <v>554</v>
      </c>
      <c r="K6" s="1471" t="s">
        <v>555</v>
      </c>
      <c r="L6" s="1472" t="s">
        <v>556</v>
      </c>
      <c r="M6" s="1451" t="s">
        <v>126</v>
      </c>
      <c r="N6" s="1451" t="s">
        <v>127</v>
      </c>
      <c r="O6" s="1451" t="s">
        <v>128</v>
      </c>
      <c r="P6" s="1452"/>
      <c r="Q6" s="1464" t="s">
        <v>172</v>
      </c>
      <c r="R6" s="1465"/>
      <c r="S6" s="1464" t="s">
        <v>557</v>
      </c>
      <c r="T6" s="1465"/>
      <c r="U6" s="1464" t="s">
        <v>558</v>
      </c>
      <c r="V6" s="1465"/>
      <c r="W6" s="1464" t="s">
        <v>559</v>
      </c>
      <c r="X6" s="1465"/>
      <c r="Y6" s="1452"/>
      <c r="Z6" s="1464" t="s">
        <v>195</v>
      </c>
      <c r="AA6" s="1465"/>
      <c r="AB6" s="1464" t="s">
        <v>557</v>
      </c>
      <c r="AC6" s="1465"/>
      <c r="AD6" s="1464" t="s">
        <v>196</v>
      </c>
      <c r="AE6" s="1465"/>
      <c r="AF6" s="1451"/>
      <c r="AG6" s="1451"/>
      <c r="AH6" s="1473"/>
      <c r="AI6" s="1451" t="s">
        <v>495</v>
      </c>
      <c r="AJ6" s="1451" t="s">
        <v>120</v>
      </c>
      <c r="AK6" s="1474" t="n">
        <v>10</v>
      </c>
      <c r="AL6" s="1451" t="s">
        <v>560</v>
      </c>
      <c r="AM6" s="1451" t="s">
        <v>99</v>
      </c>
      <c r="AN6" s="1453" t="s">
        <v>561</v>
      </c>
      <c r="AO6" s="1475"/>
      <c r="AP6" s="1451" t="s">
        <v>562</v>
      </c>
      <c r="AQ6" s="1451"/>
      <c r="AR6" s="1451"/>
      <c r="AS6" s="1451"/>
      <c r="AT6" s="1452"/>
      <c r="AU6" s="1464" t="s">
        <v>563</v>
      </c>
      <c r="AV6" s="1465"/>
      <c r="AW6" s="1464" t="s">
        <v>564</v>
      </c>
      <c r="AX6" s="1465"/>
      <c r="AY6" s="1464" t="s">
        <v>565</v>
      </c>
      <c r="AZ6" s="1465"/>
      <c r="BA6" s="1464" t="s">
        <v>566</v>
      </c>
      <c r="BB6" s="1465"/>
      <c r="BC6" s="1451" t="s">
        <v>567</v>
      </c>
      <c r="BD6" s="1452"/>
      <c r="BE6" s="1451" t="s">
        <v>568</v>
      </c>
      <c r="BF6" s="1452"/>
      <c r="BG6" s="1451" t="s">
        <v>183</v>
      </c>
      <c r="BH6" s="1452"/>
      <c r="BI6" s="1451"/>
      <c r="BJ6" s="1452"/>
      <c r="BK6" s="1470" t="str">
        <f aca="false">IF('Cadastro Inicial'!B16 = 0," ",'Cadastro Inicial'!B16)</f>
        <v> </v>
      </c>
      <c r="BL6" s="1452" t="str">
        <f aca="false">IF('Cadastro Inicial'!B30= 0," ",'Cadastro Inicial'!B30)</f>
        <v>outro</v>
      </c>
      <c r="BN6" s="1452"/>
      <c r="BO6" s="1452"/>
      <c r="BP6" s="1452"/>
      <c r="BQ6" s="1452"/>
      <c r="BR6" s="1447" t="s">
        <v>569</v>
      </c>
      <c r="BS6" s="995"/>
      <c r="BT6" s="1452"/>
      <c r="BU6" s="1470" t="str">
        <f aca="false">BR3</f>
        <v>SPORTHUB</v>
      </c>
      <c r="BV6" s="1452"/>
      <c r="BW6" s="1452"/>
      <c r="BX6" s="1452"/>
    </row>
    <row r="7" customFormat="false" ht="24" hidden="false" customHeight="true" outlineLevel="0" collapsed="false">
      <c r="A7" s="1448" t="n">
        <f aca="false">A6+1</f>
        <v>45067</v>
      </c>
      <c r="B7" s="1449"/>
      <c r="C7" s="1450" t="n">
        <v>0.05</v>
      </c>
      <c r="D7" s="1450" t="n">
        <v>0.05</v>
      </c>
      <c r="E7" s="1450" t="n">
        <v>0.05</v>
      </c>
      <c r="F7" s="1470"/>
      <c r="G7" s="1451" t="s">
        <v>198</v>
      </c>
      <c r="H7" s="1450" t="n">
        <v>0.13</v>
      </c>
      <c r="I7" s="1452"/>
      <c r="J7" s="1453" t="s">
        <v>542</v>
      </c>
      <c r="K7" s="1471" t="s">
        <v>570</v>
      </c>
      <c r="L7" s="1472" t="s">
        <v>571</v>
      </c>
      <c r="M7" s="1451" t="s">
        <v>572</v>
      </c>
      <c r="N7" s="1451" t="s">
        <v>573</v>
      </c>
      <c r="O7" s="1451" t="s">
        <v>574</v>
      </c>
      <c r="P7" s="1452"/>
      <c r="Q7" s="1464" t="s">
        <v>303</v>
      </c>
      <c r="R7" s="1465"/>
      <c r="S7" s="1464" t="s">
        <v>554</v>
      </c>
      <c r="T7" s="1465"/>
      <c r="U7" s="1464" t="s">
        <v>575</v>
      </c>
      <c r="V7" s="1465"/>
      <c r="W7" s="1464" t="s">
        <v>576</v>
      </c>
      <c r="X7" s="1465"/>
      <c r="Y7" s="1452"/>
      <c r="Z7" s="1464" t="s">
        <v>303</v>
      </c>
      <c r="AA7" s="1465"/>
      <c r="AB7" s="1464" t="s">
        <v>554</v>
      </c>
      <c r="AC7" s="1465"/>
      <c r="AD7" s="1464" t="s">
        <v>572</v>
      </c>
      <c r="AE7" s="1465"/>
      <c r="AF7" s="1451"/>
      <c r="AG7" s="1451"/>
      <c r="AH7" s="1473"/>
      <c r="AI7" s="1451" t="s">
        <v>577</v>
      </c>
      <c r="AJ7" s="1451" t="s">
        <v>578</v>
      </c>
      <c r="AK7" s="1474" t="n">
        <v>15</v>
      </c>
      <c r="AL7" s="1451" t="s">
        <v>579</v>
      </c>
      <c r="AM7" s="1451" t="s">
        <v>580</v>
      </c>
      <c r="AN7" s="1453" t="s">
        <v>581</v>
      </c>
      <c r="AO7" s="1475"/>
      <c r="AP7" s="1476" t="s">
        <v>303</v>
      </c>
      <c r="AQ7" s="1451"/>
      <c r="AR7" s="1451"/>
      <c r="AS7" s="1451"/>
      <c r="AT7" s="1452"/>
      <c r="AU7" s="1464" t="s">
        <v>582</v>
      </c>
      <c r="AV7" s="1465"/>
      <c r="AW7" s="1464" t="s">
        <v>583</v>
      </c>
      <c r="AX7" s="1465"/>
      <c r="AY7" s="1464" t="s">
        <v>584</v>
      </c>
      <c r="AZ7" s="1465"/>
      <c r="BA7" s="1464" t="s">
        <v>585</v>
      </c>
      <c r="BB7" s="1465"/>
      <c r="BC7" s="1451" t="s">
        <v>586</v>
      </c>
      <c r="BD7" s="1452"/>
      <c r="BE7" s="1451" t="s">
        <v>587</v>
      </c>
      <c r="BF7" s="1452"/>
      <c r="BG7" s="1451" t="s">
        <v>588</v>
      </c>
      <c r="BH7" s="1452"/>
      <c r="BI7" s="1451"/>
      <c r="BJ7" s="1452"/>
      <c r="BK7" s="1470" t="str">
        <f aca="false">IF('Cadastro Inicial'!B17 = 0," ",'Cadastro Inicial'!B17)</f>
        <v> </v>
      </c>
      <c r="BL7" s="1452" t="str">
        <f aca="false">IF('Cadastro Inicial'!B33= 0," ",'Cadastro Inicial'!B33)</f>
        <v> </v>
      </c>
      <c r="BN7" s="1452"/>
      <c r="BO7" s="1452"/>
      <c r="BP7" s="1452"/>
      <c r="BQ7" s="1452"/>
      <c r="BR7" s="765"/>
      <c r="BS7" s="995"/>
      <c r="BT7" s="1452"/>
      <c r="BU7" s="1470" t="str">
        <f aca="false">BR4</f>
        <v>GEHAKA</v>
      </c>
      <c r="BV7" s="1452"/>
      <c r="BW7" s="1452"/>
      <c r="BX7" s="1452"/>
    </row>
    <row r="8" customFormat="false" ht="18" hidden="false" customHeight="true" outlineLevel="0" collapsed="false">
      <c r="A8" s="1448" t="n">
        <f aca="false">A7+1</f>
        <v>45068</v>
      </c>
      <c r="B8" s="1449"/>
      <c r="C8" s="1450" t="n">
        <v>0.06</v>
      </c>
      <c r="D8" s="1450" t="n">
        <v>0.06</v>
      </c>
      <c r="E8" s="1450" t="n">
        <v>0.06</v>
      </c>
      <c r="F8" s="1470"/>
      <c r="G8" s="1451" t="s">
        <v>133</v>
      </c>
      <c r="H8" s="1450" t="n">
        <v>0.15</v>
      </c>
      <c r="I8" s="1452"/>
      <c r="J8" s="1453" t="s">
        <v>589</v>
      </c>
      <c r="K8" s="1471" t="s">
        <v>590</v>
      </c>
      <c r="L8" s="1472" t="s">
        <v>591</v>
      </c>
      <c r="M8" s="1451" t="s">
        <v>592</v>
      </c>
      <c r="N8" s="1451" t="s">
        <v>593</v>
      </c>
      <c r="O8" s="1451" t="s">
        <v>594</v>
      </c>
      <c r="P8" s="1452"/>
      <c r="Q8" s="1451"/>
      <c r="R8" s="1451"/>
      <c r="S8" s="1464" t="s">
        <v>0</v>
      </c>
      <c r="T8" s="1465"/>
      <c r="U8" s="1464" t="s">
        <v>595</v>
      </c>
      <c r="V8" s="1465"/>
      <c r="W8" s="1477" t="s">
        <v>596</v>
      </c>
      <c r="X8" s="1478"/>
      <c r="Y8" s="1470"/>
      <c r="Z8" s="1464" t="s">
        <v>597</v>
      </c>
      <c r="AA8" s="1465"/>
      <c r="AB8" s="1464" t="s">
        <v>0</v>
      </c>
      <c r="AC8" s="1465"/>
      <c r="AD8" s="1464" t="s">
        <v>598</v>
      </c>
      <c r="AE8" s="1465"/>
      <c r="AF8" s="1454"/>
      <c r="AG8" s="1454"/>
      <c r="AH8" s="1479"/>
      <c r="AI8" s="1451" t="s">
        <v>126</v>
      </c>
      <c r="AJ8" s="1451" t="s">
        <v>599</v>
      </c>
      <c r="AK8" s="1474" t="n">
        <v>20</v>
      </c>
      <c r="AL8" s="1451" t="s">
        <v>600</v>
      </c>
      <c r="AM8" s="1451" t="s">
        <v>601</v>
      </c>
      <c r="AN8" s="1453" t="s">
        <v>602</v>
      </c>
      <c r="AO8" s="1480"/>
      <c r="AP8" s="1476"/>
      <c r="AQ8" s="1451"/>
      <c r="AR8" s="1451"/>
      <c r="AS8" s="1451"/>
      <c r="AT8" s="1470"/>
      <c r="AU8" s="1464" t="s">
        <v>603</v>
      </c>
      <c r="AV8" s="1465"/>
      <c r="AW8" s="1464" t="s">
        <v>604</v>
      </c>
      <c r="AX8" s="1465"/>
      <c r="AY8" s="1464" t="s">
        <v>605</v>
      </c>
      <c r="AZ8" s="1465"/>
      <c r="BA8" s="1464"/>
      <c r="BB8" s="1465"/>
      <c r="BC8" s="1451" t="s">
        <v>606</v>
      </c>
      <c r="BD8" s="1470"/>
      <c r="BE8" s="1451" t="s">
        <v>392</v>
      </c>
      <c r="BF8" s="1470"/>
      <c r="BG8" s="1451" t="s">
        <v>607</v>
      </c>
      <c r="BH8" s="1470"/>
      <c r="BI8" s="1451"/>
      <c r="BJ8" s="1470"/>
      <c r="BK8" s="1470" t="str">
        <f aca="false">IF('Cadastro Inicial'!B18 = 0," ",'Cadastro Inicial'!B18)</f>
        <v> </v>
      </c>
      <c r="BL8" s="1452" t="str">
        <f aca="false">IF('Cadastro Inicial'!B34= 0," ",'Cadastro Inicial'!B34)</f>
        <v> </v>
      </c>
      <c r="BN8" s="1470"/>
      <c r="BO8" s="1470"/>
      <c r="BP8" s="1470"/>
      <c r="BQ8" s="1470"/>
      <c r="BR8" s="765"/>
      <c r="BS8" s="995"/>
      <c r="BT8" s="1470"/>
      <c r="BU8" s="1470" t="str">
        <f aca="false">BR5</f>
        <v>DENTSU</v>
      </c>
      <c r="BV8" s="1470"/>
      <c r="BW8" s="1470"/>
      <c r="BX8" s="1470"/>
    </row>
    <row r="9" customFormat="false" ht="21" hidden="false" customHeight="true" outlineLevel="0" collapsed="false">
      <c r="A9" s="1448" t="n">
        <f aca="false">A8+1</f>
        <v>45069</v>
      </c>
      <c r="B9" s="1449"/>
      <c r="C9" s="1450" t="n">
        <v>0.07</v>
      </c>
      <c r="D9" s="1450" t="n">
        <v>0.07</v>
      </c>
      <c r="E9" s="1450" t="n">
        <v>0.07</v>
      </c>
      <c r="F9" s="1470"/>
      <c r="G9" s="1470"/>
      <c r="H9" s="1450" t="n">
        <v>0.17</v>
      </c>
      <c r="I9" s="1452"/>
      <c r="J9" s="1453" t="s">
        <v>519</v>
      </c>
      <c r="K9" s="1451" t="s">
        <v>608</v>
      </c>
      <c r="L9" s="1481" t="s">
        <v>609</v>
      </c>
      <c r="M9" s="1451" t="s">
        <v>610</v>
      </c>
      <c r="N9" s="1451" t="s">
        <v>611</v>
      </c>
      <c r="O9" s="1451" t="s">
        <v>593</v>
      </c>
      <c r="P9" s="1452"/>
      <c r="Q9" s="1451"/>
      <c r="R9" s="1451"/>
      <c r="S9" s="1464" t="s">
        <v>612</v>
      </c>
      <c r="T9" s="1465"/>
      <c r="U9" s="1464" t="s">
        <v>613</v>
      </c>
      <c r="V9" s="1465"/>
      <c r="W9" s="1477" t="s">
        <v>614</v>
      </c>
      <c r="X9" s="1478"/>
      <c r="Y9" s="1470"/>
      <c r="Z9" s="1464" t="s">
        <v>615</v>
      </c>
      <c r="AA9" s="1465"/>
      <c r="AB9" s="1464" t="s">
        <v>173</v>
      </c>
      <c r="AC9" s="1465"/>
      <c r="AD9" s="1464" t="s">
        <v>616</v>
      </c>
      <c r="AE9" s="1465"/>
      <c r="AF9" s="1454"/>
      <c r="AG9" s="1454"/>
      <c r="AH9" s="1479"/>
      <c r="AI9" s="1451" t="s">
        <v>617</v>
      </c>
      <c r="AJ9" s="1451" t="s">
        <v>618</v>
      </c>
      <c r="AK9" s="1474" t="n">
        <v>25</v>
      </c>
      <c r="AL9" s="1451" t="s">
        <v>619</v>
      </c>
      <c r="AM9" s="1451"/>
      <c r="AN9" s="1453"/>
      <c r="AO9" s="1480"/>
      <c r="AP9" s="1476"/>
      <c r="AQ9" s="1451"/>
      <c r="AR9" s="1451"/>
      <c r="AS9" s="1451"/>
      <c r="AT9" s="1470"/>
      <c r="AU9" s="1464"/>
      <c r="AV9" s="1465"/>
      <c r="AW9" s="1464" t="s">
        <v>620</v>
      </c>
      <c r="AX9" s="1465"/>
      <c r="AY9" s="1464" t="s">
        <v>621</v>
      </c>
      <c r="AZ9" s="1465"/>
      <c r="BA9" s="1464"/>
      <c r="BB9" s="1465"/>
      <c r="BC9" s="1451" t="s">
        <v>622</v>
      </c>
      <c r="BD9" s="1470"/>
      <c r="BE9" s="1451" t="s">
        <v>393</v>
      </c>
      <c r="BF9" s="1470"/>
      <c r="BG9" s="1451" t="s">
        <v>623</v>
      </c>
      <c r="BH9" s="1470"/>
      <c r="BI9" s="1451"/>
      <c r="BJ9" s="1470"/>
      <c r="BK9" s="1470" t="str">
        <f aca="false">IF('Cadastro Inicial'!B21 = 0," ",'Cadastro Inicial'!B21)</f>
        <v> </v>
      </c>
      <c r="BL9" s="1452" t="str">
        <f aca="false">IF('Cadastro Inicial'!B35= 0," ",'Cadastro Inicial'!B35)</f>
        <v> </v>
      </c>
      <c r="BN9" s="1470"/>
      <c r="BO9" s="1470"/>
      <c r="BP9" s="1470"/>
      <c r="BQ9" s="1470"/>
      <c r="BR9" s="765"/>
      <c r="BS9" s="995"/>
      <c r="BT9" s="1470"/>
      <c r="BU9" s="1470" t="str">
        <f aca="false">BR6</f>
        <v>CORINTHIANS</v>
      </c>
      <c r="BV9" s="1470"/>
      <c r="BW9" s="1470"/>
      <c r="BX9" s="1470"/>
    </row>
    <row r="10" customFormat="false" ht="15" hidden="false" customHeight="false" outlineLevel="0" collapsed="false">
      <c r="A10" s="1448" t="n">
        <f aca="false">A9+1</f>
        <v>45070</v>
      </c>
      <c r="B10" s="1449"/>
      <c r="C10" s="1450" t="n">
        <v>0.08</v>
      </c>
      <c r="D10" s="1450" t="n">
        <v>0.08</v>
      </c>
      <c r="E10" s="1450" t="n">
        <v>0.08</v>
      </c>
      <c r="F10" s="1470"/>
      <c r="G10" s="1470"/>
      <c r="H10" s="1450" t="n">
        <v>0.19</v>
      </c>
      <c r="I10" s="1452"/>
      <c r="J10" s="1453"/>
      <c r="K10" s="1451"/>
      <c r="L10" s="1451"/>
      <c r="M10" s="1451" t="s">
        <v>624</v>
      </c>
      <c r="N10" s="1454" t="s">
        <v>625</v>
      </c>
      <c r="O10" s="1451" t="s">
        <v>626</v>
      </c>
      <c r="P10" s="1452"/>
      <c r="Q10" s="1451"/>
      <c r="R10" s="1451"/>
      <c r="S10" s="1464" t="s">
        <v>173</v>
      </c>
      <c r="T10" s="1465"/>
      <c r="U10" s="1464" t="s">
        <v>627</v>
      </c>
      <c r="V10" s="1465"/>
      <c r="W10" s="1454"/>
      <c r="X10" s="1454"/>
      <c r="Y10" s="1470"/>
      <c r="Z10" s="1464" t="s">
        <v>628</v>
      </c>
      <c r="AA10" s="1465"/>
      <c r="AB10" s="1451"/>
      <c r="AC10" s="1451"/>
      <c r="AD10" s="1451"/>
      <c r="AE10" s="1451"/>
      <c r="AF10" s="1454"/>
      <c r="AG10" s="1454"/>
      <c r="AH10" s="1479"/>
      <c r="AI10" s="1451" t="s">
        <v>303</v>
      </c>
      <c r="AJ10" s="1451"/>
      <c r="AK10" s="1474" t="n">
        <v>30</v>
      </c>
      <c r="AL10" s="1451" t="s">
        <v>562</v>
      </c>
      <c r="AM10" s="1451"/>
      <c r="AN10" s="1453"/>
      <c r="AO10" s="1480"/>
      <c r="AP10" s="1476"/>
      <c r="AQ10" s="1451"/>
      <c r="AR10" s="1451"/>
      <c r="AS10" s="1451"/>
      <c r="AT10" s="1470"/>
      <c r="AU10" s="1464"/>
      <c r="AV10" s="1465"/>
      <c r="AW10" s="1464"/>
      <c r="AX10" s="1465"/>
      <c r="AY10" s="1464" t="s">
        <v>629</v>
      </c>
      <c r="AZ10" s="1465"/>
      <c r="BA10" s="1464"/>
      <c r="BB10" s="1465"/>
      <c r="BC10" s="1451" t="s">
        <v>630</v>
      </c>
      <c r="BD10" s="1470"/>
      <c r="BE10" s="1451" t="s">
        <v>396</v>
      </c>
      <c r="BF10" s="1470"/>
      <c r="BG10" s="1451" t="s">
        <v>631</v>
      </c>
      <c r="BH10" s="1470"/>
      <c r="BI10" s="1451"/>
      <c r="BJ10" s="1470"/>
      <c r="BK10" s="1470" t="str">
        <f aca="false">IF('Cadastro Inicial'!B22 = 0," ",'Cadastro Inicial'!B22)</f>
        <v> </v>
      </c>
      <c r="BL10" s="1470"/>
      <c r="BN10" s="1470"/>
      <c r="BO10" s="1470"/>
      <c r="BP10" s="1470"/>
      <c r="BQ10" s="1470"/>
      <c r="BR10" s="3"/>
      <c r="BS10" s="3"/>
      <c r="BT10" s="1470"/>
      <c r="BU10" s="1470"/>
      <c r="BV10" s="1470"/>
      <c r="BW10" s="1470"/>
      <c r="BX10" s="1470"/>
    </row>
    <row r="11" customFormat="false" ht="15" hidden="false" customHeight="false" outlineLevel="0" collapsed="false">
      <c r="A11" s="1448" t="n">
        <f aca="false">A10+1</f>
        <v>45071</v>
      </c>
      <c r="B11" s="1449"/>
      <c r="C11" s="1450" t="n">
        <v>0.09</v>
      </c>
      <c r="D11" s="1450" t="n">
        <v>0.09</v>
      </c>
      <c r="E11" s="1450" t="n">
        <v>0.09</v>
      </c>
      <c r="F11" s="1470"/>
      <c r="G11" s="1470"/>
      <c r="H11" s="1450" t="n">
        <v>0.2</v>
      </c>
      <c r="I11" s="1452"/>
      <c r="J11" s="1453"/>
      <c r="K11" s="1451"/>
      <c r="L11" s="1451"/>
      <c r="M11" s="1454" t="s">
        <v>632</v>
      </c>
      <c r="N11" s="1454"/>
      <c r="O11" s="1451" t="s">
        <v>633</v>
      </c>
      <c r="P11" s="1452"/>
      <c r="Q11" s="1451"/>
      <c r="R11" s="1451"/>
      <c r="S11" s="1454"/>
      <c r="T11" s="1454"/>
      <c r="U11" s="1464" t="s">
        <v>214</v>
      </c>
      <c r="V11" s="1465"/>
      <c r="W11" s="1454"/>
      <c r="X11" s="1454"/>
      <c r="Y11" s="1470"/>
      <c r="Z11" s="1464" t="s">
        <v>634</v>
      </c>
      <c r="AA11" s="1465"/>
      <c r="AB11" s="1454"/>
      <c r="AC11" s="1454"/>
      <c r="AD11" s="1451"/>
      <c r="AE11" s="1451"/>
      <c r="AF11" s="1454"/>
      <c r="AG11" s="1454"/>
      <c r="AH11" s="1479"/>
      <c r="AI11" s="1451"/>
      <c r="AJ11" s="1451"/>
      <c r="AK11" s="1474" t="n">
        <v>35</v>
      </c>
      <c r="AL11" s="1451" t="s">
        <v>635</v>
      </c>
      <c r="AM11" s="1451"/>
      <c r="AN11" s="1453"/>
      <c r="AO11" s="1480"/>
      <c r="AP11" s="1444" t="s">
        <v>277</v>
      </c>
      <c r="AQ11" s="1441"/>
      <c r="AR11" s="1441"/>
      <c r="AS11" s="1446"/>
      <c r="AT11" s="1470"/>
      <c r="AU11" s="1464"/>
      <c r="AV11" s="1465"/>
      <c r="AW11" s="1464"/>
      <c r="AX11" s="1465"/>
      <c r="AY11" s="1464"/>
      <c r="AZ11" s="1465"/>
      <c r="BA11" s="1464"/>
      <c r="BB11" s="1465"/>
      <c r="BC11" s="1451" t="s">
        <v>636</v>
      </c>
      <c r="BD11" s="1470"/>
      <c r="BE11" s="1451" t="s">
        <v>379</v>
      </c>
      <c r="BF11" s="1470"/>
      <c r="BG11" s="1451" t="s">
        <v>637</v>
      </c>
      <c r="BH11" s="1470"/>
      <c r="BI11" s="1451"/>
      <c r="BJ11" s="1470"/>
      <c r="BK11" s="1470" t="str">
        <f aca="false">IF('Cadastro Inicial'!B23 = 0," ",'Cadastro Inicial'!B23)</f>
        <v> </v>
      </c>
      <c r="BL11" s="1470"/>
      <c r="BN11" s="1470"/>
      <c r="BO11" s="1470"/>
      <c r="BP11" s="1470"/>
      <c r="BQ11" s="1470"/>
      <c r="BR11" s="3"/>
      <c r="BS11" s="3"/>
      <c r="BT11" s="1470"/>
      <c r="BU11" s="1470"/>
      <c r="BV11" s="1470"/>
      <c r="BW11" s="1470"/>
      <c r="BX11" s="1470"/>
    </row>
    <row r="12" customFormat="false" ht="15" hidden="false" customHeight="false" outlineLevel="0" collapsed="false">
      <c r="A12" s="1448" t="n">
        <f aca="false">A11+1</f>
        <v>45072</v>
      </c>
      <c r="B12" s="1449"/>
      <c r="C12" s="1450" t="n">
        <v>0.1</v>
      </c>
      <c r="D12" s="1450" t="n">
        <v>0.1</v>
      </c>
      <c r="E12" s="1450" t="n">
        <v>0.1</v>
      </c>
      <c r="F12" s="1470"/>
      <c r="G12" s="1470"/>
      <c r="H12" s="1450" t="n">
        <v>0.25</v>
      </c>
      <c r="I12" s="1452"/>
      <c r="J12" s="1453"/>
      <c r="K12" s="1451"/>
      <c r="L12" s="1451"/>
      <c r="M12" s="1454"/>
      <c r="N12" s="1454"/>
      <c r="O12" s="1451" t="s">
        <v>526</v>
      </c>
      <c r="P12" s="1452"/>
      <c r="Q12" s="1451"/>
      <c r="R12" s="1451"/>
      <c r="S12" s="1454"/>
      <c r="T12" s="1454"/>
      <c r="U12" s="1464" t="s">
        <v>638</v>
      </c>
      <c r="V12" s="1465"/>
      <c r="W12" s="1454"/>
      <c r="X12" s="1454"/>
      <c r="Y12" s="1470"/>
      <c r="Z12" s="1451"/>
      <c r="AA12" s="1451"/>
      <c r="AB12" s="1454"/>
      <c r="AC12" s="1454"/>
      <c r="AD12" s="1451"/>
      <c r="AE12" s="1451"/>
      <c r="AF12" s="1454"/>
      <c r="AG12" s="1454"/>
      <c r="AH12" s="1479"/>
      <c r="AI12" s="1451"/>
      <c r="AJ12" s="1451"/>
      <c r="AK12" s="1474" t="n">
        <v>40</v>
      </c>
      <c r="AL12" s="1451"/>
      <c r="AM12" s="1451"/>
      <c r="AN12" s="1453"/>
      <c r="AO12" s="1480"/>
      <c r="AP12" s="1476" t="s">
        <v>639</v>
      </c>
      <c r="AQ12" s="1451"/>
      <c r="AR12" s="1451"/>
      <c r="AS12" s="1451"/>
      <c r="AT12" s="1470"/>
      <c r="AU12" s="1464"/>
      <c r="AV12" s="1465"/>
      <c r="AW12" s="1464"/>
      <c r="AX12" s="1465"/>
      <c r="AY12" s="1464"/>
      <c r="AZ12" s="1465"/>
      <c r="BA12" s="1464"/>
      <c r="BB12" s="1465"/>
      <c r="BC12" s="1451" t="s">
        <v>640</v>
      </c>
      <c r="BD12" s="1470"/>
      <c r="BE12" s="1451" t="s">
        <v>13</v>
      </c>
      <c r="BF12" s="1470"/>
      <c r="BG12" s="1451"/>
      <c r="BH12" s="1470"/>
      <c r="BI12" s="1451"/>
      <c r="BJ12" s="1470"/>
      <c r="BK12" s="1470" t="str">
        <f aca="false">IF('Cadastro Inicial'!B24 = 0," ",'Cadastro Inicial'!B24)</f>
        <v> </v>
      </c>
      <c r="BL12" s="1470"/>
      <c r="BN12" s="1470"/>
      <c r="BO12" s="1470"/>
      <c r="BP12" s="1470"/>
      <c r="BQ12" s="1470"/>
      <c r="BR12" s="3"/>
      <c r="BS12" s="3"/>
      <c r="BT12" s="1470"/>
      <c r="BU12" s="1470"/>
      <c r="BV12" s="1470"/>
      <c r="BW12" s="1470"/>
      <c r="BX12" s="1470"/>
    </row>
    <row r="13" customFormat="false" ht="15" hidden="false" customHeight="false" outlineLevel="0" collapsed="false">
      <c r="A13" s="1448" t="n">
        <f aca="false">A12+1</f>
        <v>45073</v>
      </c>
      <c r="B13" s="1470"/>
      <c r="C13" s="1451"/>
      <c r="D13" s="1451"/>
      <c r="E13" s="1450" t="n">
        <v>0.11</v>
      </c>
      <c r="F13" s="1470"/>
      <c r="G13" s="1470"/>
      <c r="H13" s="1450" t="n">
        <v>0.3</v>
      </c>
      <c r="I13" s="1452"/>
      <c r="J13" s="1453"/>
      <c r="K13" s="1451"/>
      <c r="L13" s="1451"/>
      <c r="M13" s="1454"/>
      <c r="N13" s="1454"/>
      <c r="O13" s="1455"/>
      <c r="P13" s="1452"/>
      <c r="Q13" s="1451"/>
      <c r="R13" s="1451"/>
      <c r="S13" s="1454"/>
      <c r="T13" s="1454"/>
      <c r="U13" s="1477" t="s">
        <v>641</v>
      </c>
      <c r="V13" s="1478"/>
      <c r="W13" s="1454"/>
      <c r="X13" s="1454"/>
      <c r="Y13" s="1470"/>
      <c r="Z13" s="1451"/>
      <c r="AA13" s="1451"/>
      <c r="AB13" s="1454"/>
      <c r="AC13" s="1454"/>
      <c r="AD13" s="1454"/>
      <c r="AE13" s="1454"/>
      <c r="AF13" s="1454"/>
      <c r="AG13" s="1454"/>
      <c r="AH13" s="1479"/>
      <c r="AI13" s="1451"/>
      <c r="AJ13" s="1451"/>
      <c r="AK13" s="1474" t="n">
        <v>45</v>
      </c>
      <c r="AL13" s="1451"/>
      <c r="AM13" s="1451"/>
      <c r="AN13" s="1453"/>
      <c r="AO13" s="1480"/>
      <c r="AP13" s="1476" t="s">
        <v>73</v>
      </c>
      <c r="AQ13" s="1451"/>
      <c r="AR13" s="1451"/>
      <c r="AS13" s="1451" t="s">
        <v>50</v>
      </c>
      <c r="AT13" s="1470"/>
      <c r="AU13" s="1464"/>
      <c r="AV13" s="1465"/>
      <c r="AW13" s="1464"/>
      <c r="AX13" s="1465"/>
      <c r="AY13" s="1464"/>
      <c r="AZ13" s="1465"/>
      <c r="BA13" s="1464"/>
      <c r="BB13" s="1465"/>
      <c r="BC13" s="1451"/>
      <c r="BD13" s="1470"/>
      <c r="BE13" s="1451" t="s">
        <v>17</v>
      </c>
      <c r="BF13" s="1470"/>
      <c r="BG13" s="1451"/>
      <c r="BH13" s="1470"/>
      <c r="BI13" s="1451"/>
      <c r="BJ13" s="1470"/>
      <c r="BK13" s="1470" t="str">
        <f aca="false">IF('Cadastro Inicial'!B25 = 0," ",'Cadastro Inicial'!B25)</f>
        <v> </v>
      </c>
      <c r="BL13" s="1470"/>
      <c r="BN13" s="1470"/>
      <c r="BO13" s="1470"/>
      <c r="BP13" s="1470"/>
      <c r="BQ13" s="1470"/>
      <c r="BT13" s="1470"/>
      <c r="BU13" s="1470"/>
      <c r="BV13" s="1470"/>
      <c r="BW13" s="1470"/>
      <c r="BX13" s="1470"/>
    </row>
    <row r="14" customFormat="false" ht="15" hidden="false" customHeight="false" outlineLevel="0" collapsed="false">
      <c r="A14" s="1448" t="n">
        <f aca="false">A13+1</f>
        <v>45074</v>
      </c>
      <c r="B14" s="1470"/>
      <c r="C14" s="1451"/>
      <c r="D14" s="1451"/>
      <c r="E14" s="1450" t="n">
        <v>0.12</v>
      </c>
      <c r="F14" s="1470"/>
      <c r="G14" s="1470"/>
      <c r="H14" s="1450" t="n">
        <v>0.35</v>
      </c>
      <c r="I14" s="1452"/>
      <c r="J14" s="1453"/>
      <c r="K14" s="1451"/>
      <c r="L14" s="1451"/>
      <c r="M14" s="1454"/>
      <c r="N14" s="1454"/>
      <c r="O14" s="1451"/>
      <c r="P14" s="1452"/>
      <c r="Q14" s="1451"/>
      <c r="R14" s="1451"/>
      <c r="S14" s="1454"/>
      <c r="T14" s="1454"/>
      <c r="U14" s="1454"/>
      <c r="V14" s="1454"/>
      <c r="W14" s="1454"/>
      <c r="X14" s="1454"/>
      <c r="Y14" s="1470"/>
      <c r="Z14" s="1451"/>
      <c r="AA14" s="1451"/>
      <c r="AB14" s="1454"/>
      <c r="AC14" s="1454"/>
      <c r="AD14" s="1454"/>
      <c r="AE14" s="1454"/>
      <c r="AF14" s="1454"/>
      <c r="AG14" s="1454"/>
      <c r="AH14" s="1479"/>
      <c r="AI14" s="1451"/>
      <c r="AJ14" s="1451"/>
      <c r="AK14" s="1474" t="n">
        <v>50</v>
      </c>
      <c r="AL14" s="1451"/>
      <c r="AM14" s="1451"/>
      <c r="AN14" s="1453"/>
      <c r="AO14" s="1480"/>
      <c r="AP14" s="1476" t="s">
        <v>74</v>
      </c>
      <c r="AQ14" s="1451"/>
      <c r="AR14" s="1451"/>
      <c r="AS14" s="1451" t="s">
        <v>642</v>
      </c>
      <c r="AT14" s="1470"/>
      <c r="AU14" s="1464"/>
      <c r="AV14" s="1465"/>
      <c r="AW14" s="1464"/>
      <c r="AX14" s="1465"/>
      <c r="AY14" s="1464"/>
      <c r="AZ14" s="1465"/>
      <c r="BA14" s="1464"/>
      <c r="BB14" s="1465"/>
      <c r="BC14" s="1451"/>
      <c r="BD14" s="1470"/>
      <c r="BE14" s="1451" t="s">
        <v>398</v>
      </c>
      <c r="BF14" s="1470"/>
      <c r="BG14" s="1451"/>
      <c r="BH14" s="1470"/>
      <c r="BI14" s="1451"/>
      <c r="BJ14" s="1470"/>
      <c r="BK14" s="1470" t="str">
        <f aca="false">IF('Cadastro Inicial'!F19 = 0," ",'Cadastro Inicial'!F19)</f>
        <v> </v>
      </c>
      <c r="BL14" s="1470"/>
      <c r="BN14" s="1470"/>
      <c r="BO14" s="1470"/>
      <c r="BP14" s="1470"/>
      <c r="BQ14" s="1470"/>
      <c r="BT14" s="1470"/>
      <c r="BU14" s="1470"/>
      <c r="BV14" s="1470"/>
      <c r="BW14" s="1470"/>
      <c r="BX14" s="1470"/>
    </row>
    <row r="15" customFormat="false" ht="15" hidden="false" customHeight="false" outlineLevel="0" collapsed="false">
      <c r="A15" s="1448" t="n">
        <f aca="false">A14+1</f>
        <v>45075</v>
      </c>
      <c r="B15" s="1470"/>
      <c r="C15" s="1451"/>
      <c r="D15" s="1451"/>
      <c r="E15" s="1450" t="n">
        <v>0.13</v>
      </c>
      <c r="F15" s="1470"/>
      <c r="G15" s="1470"/>
      <c r="H15" s="1450" t="n">
        <v>0.4</v>
      </c>
      <c r="I15" s="1452"/>
      <c r="J15" s="1453"/>
      <c r="K15" s="1451"/>
      <c r="L15" s="1451"/>
      <c r="M15" s="1454"/>
      <c r="N15" s="1454"/>
      <c r="O15" s="1451"/>
      <c r="P15" s="1452"/>
      <c r="Q15" s="1451"/>
      <c r="R15" s="1451"/>
      <c r="S15" s="1454"/>
      <c r="T15" s="1454"/>
      <c r="U15" s="1454"/>
      <c r="V15" s="1454"/>
      <c r="W15" s="1454"/>
      <c r="X15" s="1454"/>
      <c r="Y15" s="1470"/>
      <c r="Z15" s="1451"/>
      <c r="AA15" s="1451"/>
      <c r="AB15" s="1454"/>
      <c r="AC15" s="1454"/>
      <c r="AD15" s="1454"/>
      <c r="AE15" s="1454"/>
      <c r="AF15" s="1454"/>
      <c r="AG15" s="1454"/>
      <c r="AH15" s="1479"/>
      <c r="AI15" s="1451"/>
      <c r="AJ15" s="1451"/>
      <c r="AK15" s="1474" t="n">
        <v>100</v>
      </c>
      <c r="AL15" s="1451"/>
      <c r="AM15" s="1451"/>
      <c r="AN15" s="1453"/>
      <c r="AO15" s="1480"/>
      <c r="AP15" s="1476" t="s">
        <v>303</v>
      </c>
      <c r="AQ15" s="1451"/>
      <c r="AR15" s="1451"/>
      <c r="AS15" s="1451" t="s">
        <v>643</v>
      </c>
      <c r="AT15" s="1470"/>
      <c r="AU15" s="1464"/>
      <c r="AV15" s="1465"/>
      <c r="AW15" s="1464"/>
      <c r="AX15" s="1465"/>
      <c r="AY15" s="1464"/>
      <c r="AZ15" s="1465"/>
      <c r="BA15" s="1464"/>
      <c r="BB15" s="1465"/>
      <c r="BC15" s="1451"/>
      <c r="BD15" s="1470"/>
      <c r="BE15" s="1451" t="s">
        <v>21</v>
      </c>
      <c r="BF15" s="1470"/>
      <c r="BG15" s="1451"/>
      <c r="BH15" s="1470"/>
      <c r="BI15" s="1451"/>
      <c r="BJ15" s="1470"/>
      <c r="BK15" s="1470"/>
      <c r="BL15" s="1470"/>
      <c r="BN15" s="1470"/>
      <c r="BO15" s="1470"/>
      <c r="BP15" s="1470"/>
      <c r="BQ15" s="1470"/>
      <c r="BT15" s="1470"/>
      <c r="BU15" s="1470"/>
      <c r="BV15" s="1470"/>
      <c r="BW15" s="1470"/>
      <c r="BX15" s="1470"/>
    </row>
    <row r="16" customFormat="false" ht="15" hidden="false" customHeight="false" outlineLevel="0" collapsed="false">
      <c r="A16" s="1448" t="n">
        <f aca="false">A15+1</f>
        <v>45076</v>
      </c>
      <c r="B16" s="1470"/>
      <c r="C16" s="1451"/>
      <c r="D16" s="1451"/>
      <c r="E16" s="1450" t="n">
        <v>0.14</v>
      </c>
      <c r="F16" s="1470"/>
      <c r="G16" s="1470"/>
      <c r="H16" s="1450" t="n">
        <v>0.45</v>
      </c>
      <c r="I16" s="1452"/>
      <c r="J16" s="1453"/>
      <c r="K16" s="1451"/>
      <c r="L16" s="1451"/>
      <c r="M16" s="1454"/>
      <c r="N16" s="1454"/>
      <c r="O16" s="1451"/>
      <c r="P16" s="1452"/>
      <c r="Q16" s="1451"/>
      <c r="R16" s="1451"/>
      <c r="S16" s="1454"/>
      <c r="T16" s="1454"/>
      <c r="U16" s="1454"/>
      <c r="V16" s="1454"/>
      <c r="W16" s="1454"/>
      <c r="X16" s="1454"/>
      <c r="Y16" s="1470"/>
      <c r="Z16" s="1451"/>
      <c r="AA16" s="1451"/>
      <c r="AB16" s="1454"/>
      <c r="AC16" s="1454"/>
      <c r="AD16" s="1454"/>
      <c r="AE16" s="1454"/>
      <c r="AF16" s="1454"/>
      <c r="AG16" s="1454"/>
      <c r="AH16" s="1479"/>
      <c r="AI16" s="1451"/>
      <c r="AJ16" s="1451"/>
      <c r="AK16" s="1474" t="n">
        <v>150</v>
      </c>
      <c r="AL16" s="1451"/>
      <c r="AM16" s="1451"/>
      <c r="AN16" s="1453"/>
      <c r="AO16" s="1480"/>
      <c r="AP16" s="1476" t="s">
        <v>580</v>
      </c>
      <c r="AQ16" s="1451"/>
      <c r="AR16" s="1451"/>
      <c r="AS16" s="1451"/>
      <c r="AT16" s="1470"/>
      <c r="AU16" s="1451"/>
      <c r="AV16" s="1451"/>
      <c r="AW16" s="1464"/>
      <c r="AX16" s="1465"/>
      <c r="AY16" s="1464"/>
      <c r="AZ16" s="1465"/>
      <c r="BA16" s="1464"/>
      <c r="BB16" s="1465"/>
      <c r="BC16" s="1451"/>
      <c r="BD16" s="1470"/>
      <c r="BE16" s="1451" t="s">
        <v>397</v>
      </c>
      <c r="BF16" s="1470"/>
      <c r="BG16" s="1451"/>
      <c r="BH16" s="1470"/>
      <c r="BI16" s="1451"/>
      <c r="BJ16" s="1470"/>
      <c r="BK16" s="1470"/>
      <c r="BL16" s="1470"/>
      <c r="BN16" s="1470"/>
      <c r="BO16" s="1470"/>
      <c r="BP16" s="1470"/>
      <c r="BQ16" s="1470"/>
      <c r="BT16" s="1470"/>
      <c r="BU16" s="1470"/>
      <c r="BV16" s="1470"/>
      <c r="BW16" s="1470"/>
      <c r="BX16" s="1470"/>
    </row>
    <row r="17" customFormat="false" ht="15" hidden="false" customHeight="false" outlineLevel="0" collapsed="false">
      <c r="A17" s="1448" t="n">
        <f aca="false">A16+1</f>
        <v>45077</v>
      </c>
      <c r="B17" s="1470"/>
      <c r="C17" s="1451"/>
      <c r="D17" s="1451"/>
      <c r="E17" s="1450" t="n">
        <v>0.15</v>
      </c>
      <c r="F17" s="1470"/>
      <c r="G17" s="1470"/>
      <c r="H17" s="1450" t="n">
        <v>0.5</v>
      </c>
      <c r="I17" s="1452"/>
      <c r="J17" s="1470"/>
      <c r="K17" s="1470"/>
      <c r="L17" s="1470"/>
      <c r="M17" s="1470"/>
      <c r="N17" s="1470"/>
      <c r="O17" s="1470"/>
      <c r="P17" s="1452"/>
      <c r="Q17" s="1452"/>
      <c r="R17" s="1452"/>
      <c r="S17" s="1452"/>
      <c r="T17" s="1452"/>
      <c r="U17" s="1452"/>
      <c r="V17" s="1470"/>
      <c r="W17" s="1470"/>
      <c r="X17" s="1470"/>
      <c r="Y17" s="1470"/>
      <c r="Z17" s="1470"/>
      <c r="AA17" s="1470"/>
      <c r="AB17" s="1470"/>
      <c r="AC17" s="1470"/>
      <c r="AD17" s="1470"/>
      <c r="AE17" s="1470"/>
      <c r="AF17" s="1470"/>
      <c r="AG17" s="1470"/>
      <c r="AH17" s="1470"/>
      <c r="AI17" s="1470"/>
      <c r="AJ17" s="1470"/>
      <c r="AK17" s="1474" t="n">
        <v>200</v>
      </c>
      <c r="AL17" s="1470"/>
      <c r="AM17" s="1470"/>
      <c r="AN17" s="1470"/>
      <c r="AO17" s="1470"/>
      <c r="AP17" s="1470"/>
      <c r="AQ17" s="1470"/>
      <c r="AR17" s="1470"/>
      <c r="AS17" s="1470"/>
      <c r="AT17" s="1470"/>
      <c r="AU17" s="1470"/>
      <c r="AV17" s="1470"/>
      <c r="AW17" s="1470"/>
      <c r="AX17" s="1470"/>
      <c r="AY17" s="1470"/>
      <c r="AZ17" s="1470"/>
      <c r="BA17" s="1470"/>
      <c r="BB17" s="1470"/>
      <c r="BC17" s="1470"/>
      <c r="BD17" s="1470"/>
      <c r="BE17" s="1451" t="s">
        <v>644</v>
      </c>
      <c r="BF17" s="1470"/>
      <c r="BG17" s="1470"/>
      <c r="BH17" s="1470"/>
      <c r="BI17" s="1470"/>
      <c r="BJ17" s="1470"/>
      <c r="BK17" s="1470"/>
      <c r="BL17" s="1470"/>
      <c r="BN17" s="1470"/>
      <c r="BO17" s="1470"/>
      <c r="BP17" s="1470"/>
      <c r="BQ17" s="1470"/>
      <c r="BT17" s="1470"/>
      <c r="BU17" s="1470"/>
      <c r="BV17" s="1470"/>
      <c r="BW17" s="1470"/>
      <c r="BX17" s="1470"/>
    </row>
    <row r="18" customFormat="false" ht="15" hidden="false" customHeight="false" outlineLevel="0" collapsed="false">
      <c r="A18" s="1448" t="n">
        <f aca="false">A17+1</f>
        <v>45078</v>
      </c>
      <c r="B18" s="1470"/>
      <c r="C18" s="1470"/>
      <c r="D18" s="1470"/>
      <c r="E18" s="1450" t="n">
        <v>0.16</v>
      </c>
      <c r="F18" s="1470"/>
      <c r="G18" s="1470"/>
      <c r="H18" s="1470"/>
      <c r="I18" s="1452"/>
      <c r="J18" s="1470"/>
      <c r="K18" s="1470"/>
      <c r="L18" s="1470"/>
      <c r="M18" s="1470"/>
      <c r="N18" s="1470"/>
      <c r="O18" s="1470"/>
      <c r="P18" s="1452"/>
      <c r="Q18" s="1452"/>
      <c r="R18" s="1452"/>
      <c r="S18" s="1452"/>
      <c r="T18" s="1452"/>
      <c r="U18" s="1452"/>
      <c r="V18" s="1470"/>
      <c r="W18" s="1470"/>
      <c r="X18" s="1470"/>
      <c r="Y18" s="1470"/>
      <c r="Z18" s="1470"/>
      <c r="AA18" s="1470"/>
      <c r="AB18" s="1470"/>
      <c r="AC18" s="1470"/>
      <c r="AD18" s="1470"/>
      <c r="AE18" s="1470"/>
      <c r="AF18" s="1470"/>
      <c r="AG18" s="1470"/>
      <c r="AH18" s="1470"/>
      <c r="AI18" s="1470"/>
      <c r="AJ18" s="1470"/>
      <c r="AK18" s="1474" t="n">
        <v>300</v>
      </c>
      <c r="AL18" s="1470"/>
      <c r="AM18" s="1470"/>
      <c r="AN18" s="1470"/>
      <c r="AO18" s="1470"/>
      <c r="AP18" s="1470"/>
      <c r="AQ18" s="1470"/>
      <c r="AR18" s="1470"/>
      <c r="AS18" s="1470"/>
      <c r="AT18" s="1470"/>
      <c r="AU18" s="1470"/>
      <c r="AV18" s="1470"/>
      <c r="AW18" s="1470"/>
      <c r="AX18" s="1470"/>
      <c r="AY18" s="1470"/>
      <c r="AZ18" s="1470"/>
      <c r="BA18" s="1470"/>
      <c r="BB18" s="1470"/>
      <c r="BC18" s="1470"/>
      <c r="BD18" s="1470"/>
      <c r="BE18" s="1451" t="s">
        <v>645</v>
      </c>
      <c r="BF18" s="1470"/>
      <c r="BG18" s="1470"/>
      <c r="BH18" s="1470"/>
      <c r="BI18" s="1470"/>
      <c r="BJ18" s="1470"/>
      <c r="BK18" s="1470"/>
      <c r="BL18" s="1470"/>
      <c r="BN18" s="1470"/>
      <c r="BO18" s="1470"/>
      <c r="BP18" s="1470"/>
      <c r="BQ18" s="1470"/>
      <c r="BT18" s="1470"/>
      <c r="BU18" s="1470"/>
      <c r="BV18" s="1470"/>
      <c r="BW18" s="1470"/>
      <c r="BX18" s="1470"/>
    </row>
    <row r="19" customFormat="false" ht="15" hidden="false" customHeight="false" outlineLevel="0" collapsed="false">
      <c r="A19" s="1448" t="n">
        <f aca="false">A18+1</f>
        <v>45079</v>
      </c>
      <c r="B19" s="1470"/>
      <c r="C19" s="1470"/>
      <c r="D19" s="1470"/>
      <c r="E19" s="1450" t="n">
        <v>0.17</v>
      </c>
      <c r="F19" s="1470"/>
      <c r="G19" s="1470"/>
      <c r="H19" s="1470"/>
      <c r="I19" s="1452"/>
      <c r="J19" s="1470"/>
      <c r="K19" s="1470"/>
      <c r="L19" s="1470"/>
      <c r="M19" s="1470"/>
      <c r="N19" s="1470"/>
      <c r="O19" s="1470"/>
      <c r="P19" s="1452"/>
      <c r="Q19" s="1452"/>
      <c r="R19" s="1452"/>
      <c r="S19" s="1452"/>
      <c r="T19" s="1452"/>
      <c r="U19" s="1452"/>
      <c r="V19" s="1470"/>
      <c r="W19" s="1470"/>
      <c r="X19" s="1470"/>
      <c r="Y19" s="1470"/>
      <c r="Z19" s="1470"/>
      <c r="AA19" s="1470"/>
      <c r="AB19" s="1470"/>
      <c r="AC19" s="1470"/>
      <c r="AD19" s="1470"/>
      <c r="AE19" s="1470"/>
      <c r="AF19" s="1470"/>
      <c r="AG19" s="1470"/>
      <c r="AH19" s="1470"/>
      <c r="AI19" s="1470"/>
      <c r="AJ19" s="1470"/>
      <c r="AK19" s="1474" t="s">
        <v>526</v>
      </c>
      <c r="AL19" s="1470"/>
      <c r="AM19" s="1470"/>
      <c r="AN19" s="1470"/>
      <c r="AO19" s="1470"/>
      <c r="AP19" s="1470"/>
      <c r="AQ19" s="1470"/>
      <c r="AR19" s="1470"/>
      <c r="AS19" s="1470"/>
      <c r="AT19" s="1470"/>
      <c r="AU19" s="1470"/>
      <c r="AV19" s="1470"/>
      <c r="AW19" s="1470"/>
      <c r="AX19" s="1470"/>
      <c r="AY19" s="1470"/>
      <c r="AZ19" s="1470"/>
      <c r="BA19" s="1470"/>
      <c r="BB19" s="1470"/>
      <c r="BC19" s="1470"/>
      <c r="BD19" s="1470"/>
      <c r="BE19" s="1451" t="s">
        <v>381</v>
      </c>
      <c r="BF19" s="1470"/>
      <c r="BG19" s="1470"/>
      <c r="BH19" s="1470"/>
      <c r="BI19" s="1470"/>
      <c r="BJ19" s="1470"/>
      <c r="BK19" s="1470"/>
      <c r="BL19" s="1470"/>
      <c r="BN19" s="1470"/>
      <c r="BO19" s="1470"/>
      <c r="BP19" s="1470"/>
      <c r="BQ19" s="1470"/>
      <c r="BT19" s="1470"/>
      <c r="BU19" s="1470"/>
      <c r="BV19" s="1470"/>
      <c r="BW19" s="1470"/>
      <c r="BX19" s="1470"/>
    </row>
    <row r="20" customFormat="false" ht="15" hidden="false" customHeight="false" outlineLevel="0" collapsed="false">
      <c r="A20" s="1448" t="n">
        <f aca="false">A19+1</f>
        <v>45080</v>
      </c>
      <c r="B20" s="1470"/>
      <c r="C20" s="1470"/>
      <c r="D20" s="1470"/>
      <c r="E20" s="1450" t="n">
        <v>0.18</v>
      </c>
      <c r="F20" s="1470"/>
      <c r="G20" s="1470"/>
      <c r="H20" s="1470"/>
      <c r="I20" s="1452"/>
      <c r="J20" s="1470"/>
      <c r="K20" s="1470"/>
      <c r="L20" s="1470"/>
      <c r="M20" s="1470"/>
      <c r="N20" s="1470"/>
      <c r="O20" s="1470"/>
      <c r="P20" s="1452"/>
      <c r="Q20" s="1452"/>
      <c r="R20" s="1452"/>
      <c r="S20" s="1452"/>
      <c r="T20" s="1452"/>
      <c r="U20" s="1452"/>
      <c r="V20" s="1470"/>
      <c r="W20" s="1470"/>
      <c r="X20" s="1470"/>
      <c r="Y20" s="1470"/>
      <c r="Z20" s="1470"/>
      <c r="AA20" s="1470"/>
      <c r="AB20" s="1470"/>
      <c r="AC20" s="1470"/>
      <c r="AD20" s="1470"/>
      <c r="AE20" s="1470"/>
      <c r="AF20" s="1470"/>
      <c r="AG20" s="1470"/>
      <c r="AH20" s="1470"/>
      <c r="AI20" s="1470"/>
      <c r="AJ20" s="1470"/>
      <c r="AK20" s="1451"/>
      <c r="AL20" s="1470"/>
      <c r="AM20" s="1470"/>
      <c r="AN20" s="1451"/>
      <c r="AO20" s="1470"/>
      <c r="AP20" s="1470"/>
      <c r="AQ20" s="1470"/>
      <c r="AR20" s="1470"/>
      <c r="AS20" s="1470"/>
      <c r="AT20" s="1470"/>
      <c r="AU20" s="1470"/>
      <c r="AV20" s="1470"/>
      <c r="AW20" s="1470"/>
      <c r="AX20" s="1470"/>
      <c r="AY20" s="1470"/>
      <c r="AZ20" s="1470"/>
      <c r="BA20" s="1470"/>
      <c r="BB20" s="1470"/>
      <c r="BC20" s="1470"/>
      <c r="BD20" s="1470"/>
      <c r="BE20" s="1451" t="s">
        <v>394</v>
      </c>
      <c r="BF20" s="1470"/>
      <c r="BG20" s="1470"/>
      <c r="BH20" s="1470"/>
      <c r="BI20" s="1470"/>
      <c r="BJ20" s="1470"/>
      <c r="BK20" s="1470"/>
      <c r="BL20" s="1470"/>
      <c r="BN20" s="1470"/>
      <c r="BO20" s="1470"/>
      <c r="BP20" s="1470"/>
      <c r="BQ20" s="1470"/>
      <c r="BT20" s="1470"/>
      <c r="BU20" s="1470"/>
      <c r="BV20" s="1470"/>
      <c r="BW20" s="1470"/>
      <c r="BX20" s="1470"/>
    </row>
    <row r="21" customFormat="false" ht="15" hidden="false" customHeight="false" outlineLevel="0" collapsed="false">
      <c r="A21" s="1448" t="n">
        <f aca="false">A20+1</f>
        <v>45081</v>
      </c>
      <c r="B21" s="1470"/>
      <c r="C21" s="1470"/>
      <c r="D21" s="1470"/>
      <c r="E21" s="1450" t="n">
        <v>0.19</v>
      </c>
      <c r="F21" s="1470"/>
      <c r="G21" s="1470"/>
      <c r="H21" s="1470"/>
      <c r="I21" s="1452"/>
      <c r="J21" s="1470" t="s">
        <v>646</v>
      </c>
      <c r="K21" s="1470"/>
      <c r="L21" s="1470"/>
      <c r="M21" s="1470"/>
      <c r="N21" s="1470"/>
      <c r="O21" s="1470"/>
      <c r="P21" s="1452"/>
      <c r="Q21" s="1452"/>
      <c r="R21" s="1452"/>
      <c r="S21" s="1452"/>
      <c r="T21" s="1452"/>
      <c r="U21" s="1452"/>
      <c r="V21" s="1470"/>
      <c r="W21" s="1470"/>
      <c r="X21" s="1470"/>
      <c r="Y21" s="1470"/>
      <c r="Z21" s="1470"/>
      <c r="AA21" s="1470"/>
      <c r="AB21" s="1470"/>
      <c r="AC21" s="1470"/>
      <c r="AD21" s="1470"/>
      <c r="AE21" s="1470"/>
      <c r="AF21" s="1470"/>
      <c r="AG21" s="1470"/>
      <c r="AH21" s="1470"/>
      <c r="AI21" s="1470"/>
      <c r="AJ21" s="1470"/>
      <c r="AK21" s="1451"/>
      <c r="AL21" s="1470"/>
      <c r="AM21" s="1470"/>
      <c r="AN21" s="1470"/>
      <c r="AO21" s="1470"/>
      <c r="AP21" s="1470"/>
      <c r="AQ21" s="1470"/>
      <c r="AR21" s="1470"/>
      <c r="AS21" s="1470"/>
      <c r="AT21" s="1470"/>
      <c r="AU21" s="1470"/>
      <c r="AV21" s="1470"/>
      <c r="AW21" s="1470"/>
      <c r="AX21" s="1470"/>
      <c r="AY21" s="1470"/>
      <c r="AZ21" s="1470"/>
      <c r="BA21" s="1470"/>
      <c r="BB21" s="1470"/>
      <c r="BC21" s="1470"/>
      <c r="BD21" s="1470"/>
      <c r="BE21" s="1470"/>
      <c r="BF21" s="1470"/>
      <c r="BG21" s="1470"/>
      <c r="BH21" s="1470"/>
      <c r="BI21" s="1470"/>
      <c r="BJ21" s="1470"/>
      <c r="BK21" s="1470"/>
      <c r="BL21" s="1470"/>
      <c r="BN21" s="1470"/>
      <c r="BO21" s="1470"/>
      <c r="BP21" s="1470"/>
      <c r="BQ21" s="1470"/>
      <c r="BT21" s="1470"/>
      <c r="BU21" s="1470"/>
      <c r="BV21" s="1470"/>
      <c r="BW21" s="1470"/>
      <c r="BX21" s="1470"/>
    </row>
    <row r="22" customFormat="false" ht="15" hidden="false" customHeight="false" outlineLevel="0" collapsed="false">
      <c r="A22" s="1448" t="n">
        <f aca="false">A21+1</f>
        <v>45082</v>
      </c>
      <c r="B22" s="1470"/>
      <c r="C22" s="1470"/>
      <c r="D22" s="1470"/>
      <c r="E22" s="1450" t="n">
        <v>0.2</v>
      </c>
      <c r="F22" s="1470"/>
      <c r="G22" s="1470"/>
      <c r="H22" s="1470"/>
      <c r="I22" s="1452"/>
      <c r="J22" s="1470" t="s">
        <v>647</v>
      </c>
      <c r="K22" s="1470"/>
      <c r="L22" s="1470"/>
      <c r="M22" s="1470"/>
      <c r="N22" s="1470"/>
      <c r="O22" s="1470"/>
      <c r="P22" s="1452"/>
      <c r="Q22" s="1452"/>
      <c r="R22" s="1452"/>
      <c r="S22" s="1452"/>
      <c r="T22" s="1452"/>
      <c r="U22" s="1452"/>
      <c r="V22" s="1470"/>
      <c r="W22" s="1470"/>
      <c r="X22" s="1470"/>
      <c r="Y22" s="1470"/>
      <c r="Z22" s="1470"/>
      <c r="AA22" s="1470"/>
      <c r="AB22" s="1470"/>
      <c r="AC22" s="1470"/>
      <c r="AD22" s="1470"/>
      <c r="AE22" s="1470"/>
      <c r="AF22" s="1470"/>
      <c r="AG22" s="1470"/>
      <c r="AH22" s="1470"/>
      <c r="AI22" s="1470"/>
      <c r="AJ22" s="1470"/>
      <c r="AK22" s="1451"/>
      <c r="AL22" s="1470"/>
      <c r="AM22" s="1470"/>
      <c r="AN22" s="1470"/>
      <c r="AO22" s="1470"/>
      <c r="AP22" s="1470"/>
      <c r="AQ22" s="1470"/>
      <c r="AR22" s="1470"/>
      <c r="AS22" s="1470"/>
      <c r="AT22" s="1470"/>
      <c r="AU22" s="1470"/>
      <c r="AV22" s="1470"/>
      <c r="AW22" s="1470"/>
      <c r="AX22" s="1470"/>
      <c r="AY22" s="1470"/>
      <c r="AZ22" s="1470"/>
      <c r="BA22" s="1470"/>
      <c r="BB22" s="1470"/>
      <c r="BC22" s="1470"/>
      <c r="BD22" s="1470"/>
      <c r="BE22" s="1470"/>
      <c r="BF22" s="1470"/>
      <c r="BG22" s="1470"/>
      <c r="BH22" s="1470"/>
      <c r="BI22" s="1470"/>
      <c r="BJ22" s="1470"/>
      <c r="BK22" s="1470"/>
      <c r="BL22" s="1470"/>
      <c r="BN22" s="1470"/>
      <c r="BO22" s="1470"/>
      <c r="BP22" s="1470"/>
      <c r="BQ22" s="1470"/>
      <c r="BT22" s="1470"/>
      <c r="BU22" s="1470"/>
      <c r="BV22" s="1470"/>
      <c r="BW22" s="1470"/>
      <c r="BX22" s="1470"/>
    </row>
    <row r="23" customFormat="false" ht="15" hidden="false" customHeight="false" outlineLevel="0" collapsed="false">
      <c r="A23" s="1448" t="n">
        <f aca="false">A22+1</f>
        <v>45083</v>
      </c>
      <c r="B23" s="1470"/>
      <c r="C23" s="1470"/>
      <c r="D23" s="1470"/>
      <c r="E23" s="1450" t="n">
        <v>0.21</v>
      </c>
      <c r="F23" s="1470"/>
      <c r="G23" s="1470"/>
      <c r="H23" s="1470"/>
      <c r="I23" s="1452"/>
      <c r="J23" s="1470" t="s">
        <v>648</v>
      </c>
      <c r="K23" s="1470"/>
      <c r="L23" s="1470"/>
      <c r="M23" s="1470"/>
      <c r="N23" s="1470"/>
      <c r="O23" s="1470"/>
      <c r="P23" s="1452"/>
      <c r="Q23" s="1452"/>
      <c r="R23" s="1452"/>
      <c r="S23" s="1452"/>
      <c r="T23" s="1452"/>
      <c r="U23" s="1452"/>
      <c r="V23" s="1470"/>
      <c r="W23" s="1470"/>
      <c r="X23" s="1470"/>
      <c r="Y23" s="1470"/>
      <c r="Z23" s="1470"/>
      <c r="AA23" s="1470"/>
      <c r="AB23" s="1470"/>
      <c r="AC23" s="1470"/>
      <c r="AD23" s="1470"/>
      <c r="AE23" s="1470"/>
      <c r="AF23" s="1470"/>
      <c r="AG23" s="1470"/>
      <c r="AH23" s="1470"/>
      <c r="AI23" s="1470"/>
      <c r="AJ23" s="1470"/>
      <c r="AK23" s="1470"/>
      <c r="AL23" s="1470"/>
      <c r="AM23" s="1470"/>
      <c r="AN23" s="1470"/>
      <c r="AO23" s="1470"/>
      <c r="AP23" s="1470"/>
      <c r="AQ23" s="1470"/>
      <c r="AR23" s="1470"/>
      <c r="AS23" s="1470"/>
      <c r="AT23" s="1470"/>
      <c r="AU23" s="1470"/>
      <c r="AV23" s="1470"/>
      <c r="AW23" s="1470"/>
      <c r="AX23" s="1470"/>
      <c r="AY23" s="1470"/>
      <c r="AZ23" s="1470"/>
      <c r="BA23" s="1470"/>
      <c r="BB23" s="1470"/>
      <c r="BC23" s="1470"/>
      <c r="BD23" s="1470"/>
      <c r="BE23" s="1470"/>
      <c r="BF23" s="1470"/>
      <c r="BG23" s="1470"/>
      <c r="BH23" s="1470"/>
      <c r="BI23" s="1470"/>
      <c r="BJ23" s="1470"/>
      <c r="BK23" s="1470"/>
      <c r="BL23" s="1470"/>
      <c r="BN23" s="1470"/>
      <c r="BO23" s="1470"/>
      <c r="BP23" s="1470"/>
      <c r="BQ23" s="1470"/>
      <c r="BT23" s="1470"/>
      <c r="BU23" s="1470"/>
      <c r="BV23" s="1470"/>
      <c r="BW23" s="1470"/>
      <c r="BX23" s="1470"/>
    </row>
    <row r="24" customFormat="false" ht="15" hidden="false" customHeight="false" outlineLevel="0" collapsed="false">
      <c r="A24" s="1448" t="n">
        <f aca="false">A23+1</f>
        <v>45084</v>
      </c>
      <c r="B24" s="1470"/>
      <c r="C24" s="1470"/>
      <c r="D24" s="1470"/>
      <c r="E24" s="1450" t="n">
        <v>0.22</v>
      </c>
      <c r="F24" s="1470"/>
      <c r="G24" s="1470"/>
      <c r="H24" s="1470"/>
      <c r="I24" s="1452"/>
      <c r="J24" s="1470" t="s">
        <v>649</v>
      </c>
      <c r="K24" s="1470"/>
      <c r="L24" s="1470"/>
      <c r="M24" s="1470"/>
      <c r="N24" s="1470"/>
      <c r="O24" s="1470"/>
      <c r="P24" s="1452"/>
      <c r="Q24" s="1452"/>
      <c r="R24" s="1452"/>
      <c r="S24" s="1452"/>
      <c r="T24" s="1452"/>
      <c r="U24" s="1452"/>
      <c r="V24" s="1470"/>
      <c r="W24" s="1470"/>
      <c r="X24" s="1470"/>
      <c r="Y24" s="1470"/>
      <c r="Z24" s="1470"/>
      <c r="AA24" s="1470"/>
      <c r="AB24" s="1470"/>
      <c r="AC24" s="1470"/>
      <c r="AD24" s="1470"/>
      <c r="AE24" s="1470"/>
      <c r="AF24" s="1470"/>
      <c r="AG24" s="1470"/>
      <c r="AH24" s="1470"/>
      <c r="AI24" s="1470"/>
      <c r="AJ24" s="1470"/>
      <c r="AK24" s="1470"/>
      <c r="AL24" s="1470"/>
      <c r="AM24" s="1470"/>
      <c r="AN24" s="1470"/>
      <c r="AO24" s="1470"/>
      <c r="AP24" s="1470"/>
      <c r="AQ24" s="1470"/>
      <c r="AR24" s="1470"/>
      <c r="AS24" s="1470"/>
      <c r="AT24" s="1470"/>
      <c r="AU24" s="1470"/>
      <c r="AV24" s="1470"/>
      <c r="AW24" s="1470"/>
      <c r="AX24" s="1470"/>
      <c r="AY24" s="1470"/>
      <c r="AZ24" s="1470"/>
      <c r="BA24" s="1470"/>
      <c r="BB24" s="1470"/>
      <c r="BC24" s="1470"/>
      <c r="BD24" s="1470"/>
      <c r="BE24" s="1470"/>
      <c r="BF24" s="1470"/>
      <c r="BG24" s="1470"/>
      <c r="BH24" s="1470"/>
      <c r="BI24" s="1470"/>
      <c r="BJ24" s="1470"/>
      <c r="BK24" s="1470"/>
      <c r="BL24" s="1470"/>
      <c r="BN24" s="1470"/>
      <c r="BO24" s="1470"/>
      <c r="BP24" s="1470"/>
      <c r="BQ24" s="1470"/>
      <c r="BT24" s="1470"/>
      <c r="BU24" s="1470"/>
      <c r="BV24" s="1470"/>
      <c r="BW24" s="1470"/>
      <c r="BX24" s="1470"/>
    </row>
    <row r="25" customFormat="false" ht="15" hidden="false" customHeight="false" outlineLevel="0" collapsed="false">
      <c r="A25" s="1448" t="n">
        <f aca="false">A24+1</f>
        <v>45085</v>
      </c>
      <c r="B25" s="1470"/>
      <c r="C25" s="1470"/>
      <c r="D25" s="1470"/>
      <c r="E25" s="1450" t="n">
        <v>0.23</v>
      </c>
      <c r="F25" s="1470"/>
      <c r="G25" s="1470"/>
      <c r="H25" s="1470"/>
      <c r="I25" s="1452"/>
      <c r="J25" s="1470"/>
      <c r="K25" s="1470"/>
      <c r="L25" s="1470"/>
      <c r="M25" s="1470"/>
      <c r="N25" s="1470"/>
      <c r="O25" s="1470"/>
      <c r="P25" s="1452"/>
      <c r="Q25" s="1452"/>
      <c r="R25" s="1452"/>
      <c r="S25" s="1452"/>
      <c r="T25" s="1452"/>
      <c r="U25" s="1452"/>
      <c r="V25" s="1470"/>
      <c r="W25" s="1470"/>
      <c r="X25" s="1470"/>
      <c r="Y25" s="1470"/>
      <c r="Z25" s="1470"/>
      <c r="AA25" s="1470"/>
      <c r="AB25" s="1470"/>
      <c r="AC25" s="1470"/>
      <c r="AD25" s="1470"/>
      <c r="AE25" s="1470"/>
      <c r="AF25" s="1470"/>
      <c r="AG25" s="1470"/>
      <c r="AH25" s="1470"/>
      <c r="AI25" s="1470"/>
      <c r="AJ25" s="1470"/>
      <c r="AK25" s="1470"/>
      <c r="AL25" s="1470"/>
      <c r="AM25" s="1470"/>
      <c r="AN25" s="1470"/>
      <c r="AO25" s="1470"/>
      <c r="AP25" s="1470"/>
      <c r="AQ25" s="1470"/>
      <c r="AR25" s="1470"/>
      <c r="AS25" s="1470"/>
      <c r="AT25" s="1470"/>
      <c r="AU25" s="1470"/>
      <c r="AV25" s="1470"/>
      <c r="AW25" s="1470"/>
      <c r="AX25" s="1470"/>
      <c r="AY25" s="1470"/>
      <c r="AZ25" s="1470"/>
      <c r="BA25" s="1470"/>
      <c r="BB25" s="1470"/>
      <c r="BC25" s="1470"/>
      <c r="BD25" s="1470"/>
      <c r="BE25" s="1470"/>
      <c r="BF25" s="1470"/>
      <c r="BG25" s="1470"/>
      <c r="BH25" s="1470"/>
      <c r="BI25" s="1470"/>
      <c r="BJ25" s="1470"/>
      <c r="BK25" s="1470"/>
      <c r="BL25" s="1470"/>
      <c r="BN25" s="1470"/>
      <c r="BO25" s="1470"/>
      <c r="BP25" s="1470"/>
      <c r="BQ25" s="1470"/>
      <c r="BT25" s="1470"/>
      <c r="BU25" s="1470"/>
      <c r="BV25" s="1470"/>
      <c r="BW25" s="1470"/>
      <c r="BX25" s="1470"/>
    </row>
    <row r="26" customFormat="false" ht="15" hidden="false" customHeight="false" outlineLevel="0" collapsed="false">
      <c r="A26" s="1448" t="n">
        <f aca="false">A25+1</f>
        <v>45086</v>
      </c>
      <c r="B26" s="1470"/>
      <c r="C26" s="1470"/>
      <c r="D26" s="1470"/>
      <c r="E26" s="1450" t="n">
        <v>0.24</v>
      </c>
      <c r="F26" s="1470"/>
      <c r="G26" s="1470"/>
      <c r="H26" s="1470"/>
      <c r="I26" s="1452"/>
      <c r="J26" s="1470"/>
      <c r="K26" s="1470"/>
      <c r="L26" s="1470"/>
      <c r="M26" s="1470"/>
      <c r="N26" s="1470"/>
      <c r="O26" s="1470"/>
      <c r="P26" s="1452"/>
      <c r="Q26" s="1452"/>
      <c r="R26" s="1452"/>
      <c r="S26" s="1452"/>
      <c r="T26" s="1452"/>
      <c r="U26" s="1452"/>
      <c r="V26" s="1470"/>
      <c r="W26" s="1470"/>
      <c r="X26" s="1470"/>
      <c r="Y26" s="1470"/>
      <c r="Z26" s="1470"/>
      <c r="AA26" s="1470"/>
      <c r="AB26" s="1470"/>
      <c r="AC26" s="1470"/>
      <c r="AD26" s="1470"/>
      <c r="AE26" s="1470"/>
      <c r="AF26" s="1470"/>
      <c r="AG26" s="1470"/>
      <c r="AH26" s="1470"/>
      <c r="AI26" s="1470"/>
      <c r="AJ26" s="1470"/>
      <c r="AK26" s="1470"/>
      <c r="AL26" s="1470"/>
      <c r="AM26" s="1470"/>
      <c r="AN26" s="1470"/>
      <c r="AO26" s="1470"/>
      <c r="AP26" s="1470"/>
      <c r="AQ26" s="1470"/>
      <c r="AR26" s="1470"/>
      <c r="AS26" s="1470"/>
      <c r="AT26" s="1470"/>
      <c r="AU26" s="1470"/>
      <c r="AV26" s="1470"/>
      <c r="AW26" s="1470"/>
      <c r="AX26" s="1470"/>
      <c r="AY26" s="1470"/>
      <c r="AZ26" s="1470"/>
      <c r="BA26" s="1470"/>
      <c r="BB26" s="1470"/>
      <c r="BC26" s="1470"/>
      <c r="BD26" s="1470"/>
      <c r="BE26" s="1470"/>
      <c r="BF26" s="1470"/>
      <c r="BG26" s="1470"/>
      <c r="BH26" s="1470"/>
      <c r="BI26" s="1470"/>
      <c r="BJ26" s="1470"/>
      <c r="BK26" s="1470"/>
      <c r="BL26" s="1470"/>
      <c r="BN26" s="1470"/>
      <c r="BO26" s="1470"/>
      <c r="BP26" s="1470"/>
      <c r="BQ26" s="1470"/>
      <c r="BT26" s="1470"/>
      <c r="BU26" s="1470"/>
      <c r="BV26" s="1470"/>
      <c r="BW26" s="1470"/>
      <c r="BX26" s="1470"/>
    </row>
    <row r="27" customFormat="false" ht="15" hidden="false" customHeight="false" outlineLevel="0" collapsed="false">
      <c r="A27" s="1448" t="n">
        <f aca="false">A26+1</f>
        <v>45087</v>
      </c>
      <c r="B27" s="1470"/>
      <c r="C27" s="1470"/>
      <c r="D27" s="1470"/>
      <c r="E27" s="1450" t="n">
        <v>0.25</v>
      </c>
      <c r="F27" s="1470"/>
      <c r="G27" s="1470"/>
      <c r="H27" s="1470"/>
      <c r="I27" s="1452"/>
      <c r="J27" s="1470"/>
      <c r="K27" s="1470"/>
      <c r="L27" s="1470"/>
      <c r="M27" s="1470"/>
      <c r="N27" s="1470"/>
      <c r="O27" s="1470"/>
      <c r="P27" s="1452"/>
      <c r="Q27" s="1452"/>
      <c r="R27" s="1452"/>
      <c r="S27" s="1452"/>
      <c r="T27" s="1452"/>
      <c r="U27" s="1452"/>
      <c r="V27" s="1470"/>
      <c r="W27" s="1470"/>
      <c r="X27" s="1470"/>
      <c r="Y27" s="1470"/>
      <c r="Z27" s="1470"/>
      <c r="AA27" s="1470"/>
      <c r="AB27" s="1470"/>
      <c r="AC27" s="1470"/>
      <c r="AD27" s="1470"/>
      <c r="AE27" s="1470"/>
      <c r="AF27" s="1470"/>
      <c r="AG27" s="1470"/>
      <c r="AH27" s="1470"/>
      <c r="AI27" s="1470"/>
      <c r="AJ27" s="1470"/>
      <c r="AK27" s="1470"/>
      <c r="AL27" s="1470"/>
      <c r="AM27" s="1470"/>
      <c r="AN27" s="1470"/>
      <c r="AO27" s="1470"/>
      <c r="AP27" s="1470"/>
      <c r="AQ27" s="1470"/>
      <c r="AR27" s="1470"/>
      <c r="AS27" s="1470"/>
      <c r="AT27" s="1470"/>
      <c r="AU27" s="1470"/>
      <c r="AV27" s="1470"/>
      <c r="AW27" s="1470"/>
      <c r="AX27" s="1470"/>
      <c r="AY27" s="1470"/>
      <c r="AZ27" s="1470"/>
      <c r="BA27" s="1470"/>
      <c r="BB27" s="1470"/>
      <c r="BC27" s="1470"/>
      <c r="BD27" s="1470"/>
      <c r="BE27" s="1470"/>
      <c r="BF27" s="1470"/>
      <c r="BG27" s="1470"/>
      <c r="BH27" s="1470"/>
      <c r="BI27" s="1470"/>
      <c r="BJ27" s="1470"/>
      <c r="BK27" s="1470"/>
      <c r="BL27" s="1470"/>
      <c r="BN27" s="1470"/>
      <c r="BO27" s="1470"/>
      <c r="BP27" s="1470"/>
      <c r="BQ27" s="1470"/>
      <c r="BT27" s="1470"/>
      <c r="BU27" s="1470"/>
      <c r="BV27" s="1470"/>
      <c r="BW27" s="1470"/>
      <c r="BX27" s="1470"/>
    </row>
    <row r="28" customFormat="false" ht="15" hidden="false" customHeight="false" outlineLevel="0" collapsed="false">
      <c r="A28" s="1448" t="n">
        <f aca="false">A27+1</f>
        <v>45088</v>
      </c>
      <c r="B28" s="1470"/>
      <c r="C28" s="1470"/>
      <c r="D28" s="1470"/>
      <c r="E28" s="1450" t="n">
        <v>0.26</v>
      </c>
      <c r="F28" s="1470"/>
      <c r="G28" s="1470"/>
      <c r="H28" s="1470"/>
      <c r="I28" s="1452"/>
      <c r="J28" s="1470"/>
      <c r="K28" s="1470"/>
      <c r="L28" s="1470"/>
      <c r="M28" s="1470"/>
      <c r="N28" s="1470"/>
      <c r="O28" s="1470"/>
      <c r="P28" s="1452"/>
      <c r="Q28" s="1452"/>
      <c r="R28" s="1452"/>
      <c r="S28" s="1452"/>
      <c r="T28" s="1452"/>
      <c r="U28" s="1452"/>
      <c r="V28" s="1470"/>
      <c r="W28" s="1470"/>
      <c r="X28" s="1470"/>
      <c r="Y28" s="1470"/>
      <c r="Z28" s="1470"/>
      <c r="AA28" s="1470"/>
      <c r="AB28" s="1470"/>
      <c r="AC28" s="1470"/>
      <c r="AD28" s="1470"/>
      <c r="AE28" s="1470"/>
      <c r="AF28" s="1470"/>
      <c r="AG28" s="1470"/>
      <c r="AH28" s="1470"/>
      <c r="AI28" s="1470"/>
      <c r="AJ28" s="1470"/>
      <c r="AK28" s="1470"/>
      <c r="AL28" s="1470"/>
      <c r="AM28" s="1470"/>
      <c r="AN28" s="1470"/>
      <c r="AO28" s="1470"/>
      <c r="AP28" s="1470"/>
      <c r="AQ28" s="1470"/>
      <c r="AR28" s="1470"/>
      <c r="AS28" s="1470"/>
      <c r="AT28" s="1470"/>
      <c r="AU28" s="1470"/>
      <c r="AV28" s="1470"/>
      <c r="AW28" s="1470"/>
      <c r="AX28" s="1470"/>
      <c r="AY28" s="1470"/>
      <c r="AZ28" s="1470"/>
      <c r="BA28" s="1470"/>
      <c r="BB28" s="1470"/>
      <c r="BC28" s="1470"/>
      <c r="BD28" s="1470"/>
      <c r="BE28" s="1470"/>
      <c r="BF28" s="1470"/>
      <c r="BG28" s="1470"/>
      <c r="BH28" s="1470"/>
      <c r="BI28" s="1470"/>
      <c r="BJ28" s="1470"/>
      <c r="BK28" s="1470"/>
      <c r="BL28" s="1470"/>
      <c r="BN28" s="1470"/>
      <c r="BO28" s="1470"/>
      <c r="BP28" s="1470"/>
      <c r="BQ28" s="1470"/>
      <c r="BT28" s="1470"/>
      <c r="BU28" s="1470"/>
      <c r="BV28" s="1470"/>
      <c r="BW28" s="1470"/>
      <c r="BX28" s="1470"/>
    </row>
    <row r="29" customFormat="false" ht="15" hidden="false" customHeight="false" outlineLevel="0" collapsed="false">
      <c r="A29" s="1448" t="n">
        <f aca="false">A28+1</f>
        <v>45089</v>
      </c>
      <c r="B29" s="1470"/>
      <c r="C29" s="1470"/>
      <c r="D29" s="1470"/>
      <c r="E29" s="1450" t="n">
        <v>0.27</v>
      </c>
      <c r="F29" s="1470"/>
      <c r="G29" s="1470"/>
      <c r="H29" s="1470"/>
      <c r="I29" s="1452"/>
      <c r="J29" s="1470"/>
      <c r="K29" s="1470"/>
      <c r="L29" s="1470"/>
      <c r="M29" s="1470"/>
      <c r="N29" s="1470"/>
      <c r="O29" s="1470"/>
      <c r="P29" s="1452"/>
      <c r="Q29" s="1452"/>
      <c r="R29" s="1452"/>
      <c r="S29" s="1452"/>
      <c r="T29" s="1452"/>
      <c r="U29" s="1452"/>
      <c r="V29" s="1470"/>
      <c r="W29" s="1470"/>
      <c r="X29" s="1470"/>
      <c r="Y29" s="1470"/>
      <c r="Z29" s="1470"/>
      <c r="AA29" s="1470"/>
      <c r="AB29" s="1470"/>
      <c r="AC29" s="1470"/>
      <c r="AD29" s="1470"/>
      <c r="AE29" s="1470"/>
      <c r="AF29" s="1470"/>
      <c r="AG29" s="1470"/>
      <c r="AH29" s="1470"/>
      <c r="AI29" s="1470"/>
      <c r="AJ29" s="1470"/>
      <c r="AK29" s="1470"/>
      <c r="AL29" s="1470"/>
      <c r="AM29" s="1470"/>
      <c r="AN29" s="1470"/>
      <c r="AO29" s="1470"/>
      <c r="AP29" s="1470"/>
      <c r="AQ29" s="1470"/>
      <c r="AR29" s="1470"/>
      <c r="AS29" s="1470"/>
      <c r="AT29" s="1470"/>
      <c r="AU29" s="1470"/>
      <c r="AV29" s="1470"/>
      <c r="AW29" s="1470"/>
      <c r="AX29" s="1470"/>
      <c r="AY29" s="1470"/>
      <c r="AZ29" s="1470"/>
      <c r="BA29" s="1470"/>
      <c r="BB29" s="1470"/>
      <c r="BC29" s="1470"/>
      <c r="BD29" s="1470"/>
      <c r="BE29" s="1470"/>
      <c r="BF29" s="1470"/>
      <c r="BG29" s="1470"/>
      <c r="BH29" s="1470"/>
      <c r="BI29" s="1470"/>
      <c r="BJ29" s="1470"/>
      <c r="BK29" s="1470"/>
      <c r="BL29" s="1470"/>
      <c r="BN29" s="1470"/>
      <c r="BO29" s="1470"/>
      <c r="BP29" s="1470"/>
      <c r="BQ29" s="1470"/>
      <c r="BT29" s="1470"/>
      <c r="BU29" s="1470"/>
      <c r="BV29" s="1470"/>
      <c r="BW29" s="1470"/>
      <c r="BX29" s="1470"/>
    </row>
    <row r="30" customFormat="false" ht="15" hidden="false" customHeight="false" outlineLevel="0" collapsed="false">
      <c r="A30" s="1448" t="n">
        <f aca="false">A29+1</f>
        <v>45090</v>
      </c>
      <c r="B30" s="1470"/>
      <c r="C30" s="1470"/>
      <c r="D30" s="1470"/>
      <c r="E30" s="1450" t="n">
        <v>0.28</v>
      </c>
      <c r="F30" s="1470"/>
      <c r="G30" s="1470"/>
      <c r="H30" s="1470"/>
      <c r="I30" s="1452"/>
      <c r="J30" s="1470"/>
      <c r="K30" s="1470"/>
      <c r="L30" s="1470"/>
      <c r="M30" s="1470"/>
      <c r="N30" s="1470"/>
      <c r="O30" s="1470"/>
      <c r="P30" s="1452"/>
      <c r="Q30" s="1452"/>
      <c r="R30" s="1452"/>
      <c r="S30" s="1452"/>
      <c r="T30" s="1452"/>
      <c r="U30" s="1452"/>
      <c r="V30" s="1470"/>
      <c r="W30" s="1470"/>
      <c r="X30" s="1470"/>
      <c r="Y30" s="1470"/>
      <c r="Z30" s="1470"/>
      <c r="AA30" s="1470"/>
      <c r="AB30" s="1470"/>
      <c r="AC30" s="1470"/>
      <c r="AD30" s="1470"/>
      <c r="AE30" s="1470"/>
      <c r="AF30" s="1470"/>
      <c r="AG30" s="1470"/>
      <c r="AH30" s="1470"/>
      <c r="AI30" s="1470"/>
      <c r="AJ30" s="1470"/>
      <c r="AK30" s="1470"/>
      <c r="AL30" s="1470"/>
      <c r="AM30" s="1470"/>
      <c r="AN30" s="1470"/>
      <c r="AO30" s="1470"/>
      <c r="AP30" s="1470"/>
      <c r="AQ30" s="1470"/>
      <c r="AR30" s="1470"/>
      <c r="AS30" s="1470"/>
      <c r="AT30" s="1470"/>
      <c r="AU30" s="1470"/>
      <c r="AV30" s="1470"/>
      <c r="AW30" s="1470"/>
      <c r="AX30" s="1470"/>
      <c r="AY30" s="1470"/>
      <c r="AZ30" s="1470"/>
      <c r="BA30" s="1470"/>
      <c r="BB30" s="1470"/>
      <c r="BC30" s="1470"/>
      <c r="BD30" s="1470"/>
      <c r="BE30" s="1470"/>
      <c r="BF30" s="1470"/>
      <c r="BG30" s="1470"/>
      <c r="BH30" s="1470"/>
      <c r="BI30" s="1470"/>
      <c r="BJ30" s="1470"/>
      <c r="BK30" s="1470"/>
      <c r="BL30" s="1470"/>
      <c r="BM30" s="897" t="s">
        <v>650</v>
      </c>
      <c r="BN30" s="1470"/>
      <c r="BO30" s="1470"/>
      <c r="BP30" s="1470"/>
      <c r="BQ30" s="1470"/>
      <c r="BT30" s="1470"/>
      <c r="BU30" s="1470"/>
      <c r="BV30" s="1470"/>
      <c r="BW30" s="1470"/>
      <c r="BX30" s="1470"/>
    </row>
    <row r="31" customFormat="false" ht="15" hidden="false" customHeight="false" outlineLevel="0" collapsed="false">
      <c r="A31" s="1448" t="n">
        <f aca="false">A30+1</f>
        <v>45091</v>
      </c>
      <c r="B31" s="1470"/>
      <c r="C31" s="1470"/>
      <c r="D31" s="1470"/>
      <c r="E31" s="1450" t="n">
        <v>0.29</v>
      </c>
      <c r="F31" s="1470"/>
      <c r="G31" s="1470"/>
      <c r="H31" s="1470"/>
      <c r="I31" s="1452"/>
      <c r="J31" s="1428" t="s">
        <v>651</v>
      </c>
      <c r="K31" s="1428"/>
      <c r="L31" s="1428"/>
      <c r="M31" s="1428"/>
      <c r="N31" s="1428"/>
      <c r="O31" s="1428"/>
      <c r="P31" s="1452"/>
      <c r="Q31" s="1425" t="s">
        <v>486</v>
      </c>
      <c r="R31" s="1425"/>
      <c r="S31" s="1425"/>
      <c r="T31" s="1425"/>
      <c r="U31" s="1425"/>
      <c r="V31" s="1425"/>
      <c r="W31" s="1425"/>
      <c r="X31" s="1425"/>
      <c r="Y31" s="1470"/>
      <c r="Z31" s="1425" t="s">
        <v>284</v>
      </c>
      <c r="AA31" s="1425"/>
      <c r="AB31" s="1425"/>
      <c r="AC31" s="1425"/>
      <c r="AD31" s="1425"/>
      <c r="AE31" s="1425"/>
      <c r="AF31" s="1425"/>
      <c r="AG31" s="1425"/>
      <c r="AH31" s="1427"/>
      <c r="AI31" s="1428" t="s">
        <v>652</v>
      </c>
      <c r="AJ31" s="1428"/>
      <c r="AK31" s="1428"/>
      <c r="AL31" s="1428"/>
      <c r="AM31" s="1428"/>
      <c r="AN31" s="1428"/>
      <c r="AO31" s="1427"/>
      <c r="AP31" s="1428" t="s">
        <v>487</v>
      </c>
      <c r="AQ31" s="1428"/>
      <c r="AR31" s="1428"/>
      <c r="AS31" s="1428"/>
      <c r="AT31" s="1424"/>
      <c r="AU31" s="1429" t="s">
        <v>488</v>
      </c>
      <c r="AV31" s="1429"/>
      <c r="AW31" s="1429"/>
      <c r="AX31" s="1429"/>
      <c r="AY31" s="1429"/>
      <c r="AZ31" s="1429"/>
      <c r="BA31" s="1429"/>
      <c r="BB31" s="1429"/>
      <c r="BC31" s="1429"/>
      <c r="BD31" s="1470"/>
      <c r="BE31" s="1470"/>
      <c r="BF31" s="1470"/>
      <c r="BG31" s="1470"/>
      <c r="BH31" s="1470"/>
      <c r="BI31" s="1470"/>
      <c r="BJ31" s="1470"/>
      <c r="BK31" s="1470"/>
      <c r="BL31" s="1470"/>
      <c r="BM31" s="897" t="s">
        <v>653</v>
      </c>
      <c r="BN31" s="1470"/>
      <c r="BO31" s="1470"/>
      <c r="BP31" s="1470"/>
      <c r="BQ31" s="1470"/>
      <c r="BT31" s="1470"/>
      <c r="BU31" s="1470"/>
      <c r="BV31" s="1470"/>
      <c r="BW31" s="1470"/>
      <c r="BX31" s="1470"/>
    </row>
    <row r="32" customFormat="false" ht="15" hidden="false" customHeight="true" outlineLevel="0" collapsed="false">
      <c r="A32" s="1448" t="n">
        <f aca="false">A31+1</f>
        <v>45092</v>
      </c>
      <c r="B32" s="1470"/>
      <c r="C32" s="1470"/>
      <c r="D32" s="1470"/>
      <c r="E32" s="1450" t="n">
        <v>0.3</v>
      </c>
      <c r="F32" s="1470"/>
      <c r="G32" s="1470"/>
      <c r="H32" s="1470"/>
      <c r="I32" s="1452"/>
      <c r="J32" s="1443" t="s">
        <v>60</v>
      </c>
      <c r="K32" s="1482" t="s">
        <v>654</v>
      </c>
      <c r="L32" s="1483" t="s">
        <v>490</v>
      </c>
      <c r="M32" s="1483" t="s">
        <v>359</v>
      </c>
      <c r="N32" s="1484" t="s">
        <v>58</v>
      </c>
      <c r="O32" s="1483" t="s">
        <v>111</v>
      </c>
      <c r="P32" s="1452"/>
      <c r="Q32" s="1441" t="s">
        <v>99</v>
      </c>
      <c r="R32" s="1441"/>
      <c r="S32" s="1441" t="s">
        <v>60</v>
      </c>
      <c r="T32" s="1441"/>
      <c r="U32" s="1441" t="s">
        <v>166</v>
      </c>
      <c r="V32" s="1441"/>
      <c r="W32" s="1441" t="s">
        <v>167</v>
      </c>
      <c r="X32" s="1441"/>
      <c r="Y32" s="1470"/>
      <c r="Z32" s="1441" t="s">
        <v>297</v>
      </c>
      <c r="AA32" s="1441"/>
      <c r="AB32" s="1441" t="s">
        <v>60</v>
      </c>
      <c r="AC32" s="1441"/>
      <c r="AD32" s="1441" t="s">
        <v>491</v>
      </c>
      <c r="AE32" s="1441"/>
      <c r="AF32" s="1441" t="s">
        <v>167</v>
      </c>
      <c r="AG32" s="1441"/>
      <c r="AH32" s="1442"/>
      <c r="AI32" s="1443" t="s">
        <v>99</v>
      </c>
      <c r="AJ32" s="1443" t="s">
        <v>208</v>
      </c>
      <c r="AK32" s="1443" t="s">
        <v>655</v>
      </c>
      <c r="AL32" s="1443" t="s">
        <v>493</v>
      </c>
      <c r="AM32" s="1443" t="s">
        <v>277</v>
      </c>
      <c r="AN32" s="1443" t="s">
        <v>494</v>
      </c>
      <c r="AO32" s="1442"/>
      <c r="AP32" s="1444" t="s">
        <v>495</v>
      </c>
      <c r="AQ32" s="1443" t="s">
        <v>496</v>
      </c>
      <c r="AR32" s="1443" t="s">
        <v>497</v>
      </c>
      <c r="AS32" s="1445" t="s">
        <v>498</v>
      </c>
      <c r="AT32" s="1433"/>
      <c r="AU32" s="1441" t="s">
        <v>499</v>
      </c>
      <c r="AV32" s="1441"/>
      <c r="AW32" s="1441" t="s">
        <v>500</v>
      </c>
      <c r="AX32" s="1441"/>
      <c r="AY32" s="1441" t="s">
        <v>99</v>
      </c>
      <c r="AZ32" s="1441"/>
      <c r="BA32" s="1446" t="s">
        <v>501</v>
      </c>
      <c r="BB32" s="1446"/>
      <c r="BC32" s="1441" t="s">
        <v>60</v>
      </c>
      <c r="BD32" s="1470"/>
      <c r="BE32" s="1470"/>
      <c r="BF32" s="1470"/>
      <c r="BG32" s="1470"/>
      <c r="BH32" s="1470"/>
      <c r="BI32" s="1470"/>
      <c r="BJ32" s="1470"/>
      <c r="BK32" s="1470"/>
      <c r="BL32" s="1470"/>
      <c r="BM32" s="897" t="s">
        <v>656</v>
      </c>
      <c r="BN32" s="1470"/>
      <c r="BO32" s="1470"/>
      <c r="BP32" s="1470"/>
      <c r="BQ32" s="1470"/>
      <c r="BT32" s="1470"/>
      <c r="BU32" s="1470"/>
      <c r="BV32" s="1470"/>
      <c r="BW32" s="1470"/>
      <c r="BX32" s="1470"/>
    </row>
    <row r="33" customFormat="false" ht="15" hidden="false" customHeight="false" outlineLevel="0" collapsed="false">
      <c r="A33" s="1448" t="n">
        <f aca="false">A32+1</f>
        <v>45093</v>
      </c>
      <c r="B33" s="1470"/>
      <c r="C33" s="1470"/>
      <c r="D33" s="1470"/>
      <c r="E33" s="1450" t="n">
        <v>0.31</v>
      </c>
      <c r="F33" s="1470"/>
      <c r="G33" s="1470"/>
      <c r="H33" s="1470"/>
      <c r="I33" s="1452"/>
      <c r="J33" s="1453"/>
      <c r="K33" s="1451"/>
      <c r="L33" s="1451"/>
      <c r="M33" s="1454"/>
      <c r="N33" s="1454"/>
      <c r="O33" s="1451"/>
      <c r="P33" s="1452"/>
      <c r="Q33" s="1456"/>
      <c r="R33" s="1456"/>
      <c r="S33" s="1457"/>
      <c r="T33" s="1457"/>
      <c r="U33" s="1457"/>
      <c r="V33" s="1457"/>
      <c r="W33" s="1458"/>
      <c r="X33" s="1458"/>
      <c r="Y33" s="1470"/>
      <c r="Z33" s="1451"/>
      <c r="AA33" s="1451"/>
      <c r="AB33" s="1454"/>
      <c r="AC33" s="1454"/>
      <c r="AD33" s="1454"/>
      <c r="AE33" s="1454"/>
      <c r="AF33" s="1458"/>
      <c r="AG33" s="1458"/>
      <c r="AH33" s="1460"/>
      <c r="AI33" s="1461"/>
      <c r="AJ33" s="1461"/>
      <c r="AK33" s="1461"/>
      <c r="AL33" s="1461"/>
      <c r="AM33" s="1461" t="s">
        <v>154</v>
      </c>
      <c r="AN33" s="1453" t="s">
        <v>154</v>
      </c>
      <c r="AO33" s="1463"/>
      <c r="AP33" s="1451" t="s">
        <v>154</v>
      </c>
      <c r="AQ33" s="1451" t="s">
        <v>154</v>
      </c>
      <c r="AR33" s="1451" t="s">
        <v>154</v>
      </c>
      <c r="AS33" s="1451" t="s">
        <v>154</v>
      </c>
      <c r="AT33" s="1459"/>
      <c r="AU33" s="1451" t="s">
        <v>657</v>
      </c>
      <c r="AV33" s="1451"/>
      <c r="AW33" s="1451" t="s">
        <v>658</v>
      </c>
      <c r="AX33" s="1451"/>
      <c r="AY33" s="1451" t="s">
        <v>508</v>
      </c>
      <c r="AZ33" s="1451"/>
      <c r="BA33" s="1451" t="s">
        <v>509</v>
      </c>
      <c r="BB33" s="1451"/>
      <c r="BC33" s="1451" t="s">
        <v>0</v>
      </c>
      <c r="BD33" s="1470"/>
      <c r="BE33" s="1470"/>
      <c r="BF33" s="1470"/>
      <c r="BG33" s="1470"/>
      <c r="BH33" s="1470"/>
      <c r="BI33" s="1470"/>
      <c r="BJ33" s="1470"/>
      <c r="BK33" s="1470"/>
      <c r="BL33" s="1470"/>
      <c r="BM33" s="897" t="s">
        <v>659</v>
      </c>
      <c r="BN33" s="1470"/>
      <c r="BO33" s="1470"/>
      <c r="BP33" s="1470"/>
      <c r="BQ33" s="1470"/>
      <c r="BT33" s="1470"/>
      <c r="BU33" s="1470"/>
      <c r="BV33" s="1470"/>
      <c r="BW33" s="1470"/>
      <c r="BX33" s="1470"/>
    </row>
    <row r="34" customFormat="false" ht="15" hidden="false" customHeight="false" outlineLevel="0" collapsed="false">
      <c r="A34" s="1448" t="n">
        <f aca="false">A33+1</f>
        <v>45094</v>
      </c>
      <c r="B34" s="1470"/>
      <c r="C34" s="1470"/>
      <c r="D34" s="1470"/>
      <c r="E34" s="1450" t="n">
        <v>0.32</v>
      </c>
      <c r="F34" s="1470"/>
      <c r="G34" s="1470"/>
      <c r="H34" s="1470"/>
      <c r="I34" s="1452"/>
      <c r="J34" s="1485" t="s">
        <v>660</v>
      </c>
      <c r="K34" s="1486" t="s">
        <v>513</v>
      </c>
      <c r="L34" s="1472" t="s">
        <v>661</v>
      </c>
      <c r="M34" s="1487" t="s">
        <v>662</v>
      </c>
      <c r="N34" s="1487" t="s">
        <v>663</v>
      </c>
      <c r="O34" s="1451" t="s">
        <v>540</v>
      </c>
      <c r="P34" s="1452"/>
      <c r="Q34" s="1456" t="s">
        <v>518</v>
      </c>
      <c r="R34" s="1456"/>
      <c r="S34" s="1456" t="s">
        <v>519</v>
      </c>
      <c r="T34" s="1456"/>
      <c r="U34" s="1456" t="s">
        <v>661</v>
      </c>
      <c r="V34" s="1456"/>
      <c r="W34" s="1451" t="s">
        <v>664</v>
      </c>
      <c r="X34" s="1451"/>
      <c r="Y34" s="1470"/>
      <c r="Z34" s="1451" t="s">
        <v>665</v>
      </c>
      <c r="AA34" s="1451"/>
      <c r="AB34" s="1451" t="s">
        <v>519</v>
      </c>
      <c r="AC34" s="1451"/>
      <c r="AD34" s="1451" t="s">
        <v>666</v>
      </c>
      <c r="AE34" s="1451"/>
      <c r="AF34" s="1451"/>
      <c r="AG34" s="1451"/>
      <c r="AH34" s="1473"/>
      <c r="AI34" s="1451" t="s">
        <v>667</v>
      </c>
      <c r="AJ34" s="1451" t="s">
        <v>215</v>
      </c>
      <c r="AK34" s="1451" t="n">
        <v>1</v>
      </c>
      <c r="AL34" s="1451" t="s">
        <v>668</v>
      </c>
      <c r="AM34" s="1451" t="s">
        <v>669</v>
      </c>
      <c r="AN34" s="1453" t="s">
        <v>176</v>
      </c>
      <c r="AO34" s="1475"/>
      <c r="AP34" s="1476" t="s">
        <v>670</v>
      </c>
      <c r="AQ34" s="1451" t="s">
        <v>671</v>
      </c>
      <c r="AR34" s="1451" t="s">
        <v>176</v>
      </c>
      <c r="AS34" s="1451" t="s">
        <v>176</v>
      </c>
      <c r="AT34" s="1452"/>
      <c r="AU34" s="1451" t="s">
        <v>672</v>
      </c>
      <c r="AV34" s="1451"/>
      <c r="AW34" s="1451" t="s">
        <v>673</v>
      </c>
      <c r="AX34" s="1451"/>
      <c r="AY34" s="1451" t="s">
        <v>531</v>
      </c>
      <c r="AZ34" s="1451"/>
      <c r="BA34" s="1451" t="s">
        <v>532</v>
      </c>
      <c r="BB34" s="1451"/>
      <c r="BC34" s="1451" t="s">
        <v>533</v>
      </c>
      <c r="BD34" s="1470"/>
      <c r="BE34" s="1470"/>
      <c r="BF34" s="1470"/>
      <c r="BG34" s="1470"/>
      <c r="BH34" s="1470"/>
      <c r="BI34" s="1470"/>
      <c r="BJ34" s="1470"/>
      <c r="BK34" s="1470"/>
      <c r="BL34" s="1470"/>
      <c r="BM34" s="897" t="s">
        <v>674</v>
      </c>
      <c r="BN34" s="1470"/>
      <c r="BO34" s="1470"/>
      <c r="BP34" s="1470"/>
      <c r="BQ34" s="1470"/>
      <c r="BT34" s="1470"/>
      <c r="BU34" s="1470"/>
      <c r="BV34" s="1470"/>
      <c r="BW34" s="1470"/>
      <c r="BX34" s="1470"/>
    </row>
    <row r="35" customFormat="false" ht="15" hidden="false" customHeight="false" outlineLevel="0" collapsed="false">
      <c r="A35" s="1448" t="n">
        <f aca="false">A34+1</f>
        <v>45095</v>
      </c>
      <c r="B35" s="1470"/>
      <c r="C35" s="1470"/>
      <c r="D35" s="1470"/>
      <c r="E35" s="1450" t="n">
        <v>0.33</v>
      </c>
      <c r="F35" s="1470"/>
      <c r="G35" s="1470"/>
      <c r="H35" s="1470"/>
      <c r="I35" s="1452"/>
      <c r="J35" s="1485" t="s">
        <v>557</v>
      </c>
      <c r="K35" s="1486" t="s">
        <v>675</v>
      </c>
      <c r="L35" s="1472" t="s">
        <v>676</v>
      </c>
      <c r="M35" s="1487" t="s">
        <v>677</v>
      </c>
      <c r="N35" s="1487" t="s">
        <v>678</v>
      </c>
      <c r="O35" s="1451" t="s">
        <v>670</v>
      </c>
      <c r="P35" s="1452"/>
      <c r="Q35" s="1456" t="s">
        <v>541</v>
      </c>
      <c r="R35" s="1456"/>
      <c r="S35" s="1456" t="s">
        <v>660</v>
      </c>
      <c r="T35" s="1456"/>
      <c r="U35" s="1456" t="s">
        <v>679</v>
      </c>
      <c r="V35" s="1456"/>
      <c r="W35" s="1451" t="s">
        <v>680</v>
      </c>
      <c r="X35" s="1451"/>
      <c r="Y35" s="1470"/>
      <c r="Z35" s="1451" t="s">
        <v>681</v>
      </c>
      <c r="AA35" s="1451"/>
      <c r="AB35" s="1451" t="s">
        <v>660</v>
      </c>
      <c r="AC35" s="1451"/>
      <c r="AD35" s="1451" t="s">
        <v>682</v>
      </c>
      <c r="AE35" s="1451"/>
      <c r="AF35" s="1451"/>
      <c r="AG35" s="1451"/>
      <c r="AH35" s="1473"/>
      <c r="AI35" s="1451" t="s">
        <v>683</v>
      </c>
      <c r="AJ35" s="1451" t="s">
        <v>684</v>
      </c>
      <c r="AK35" s="1451" t="n">
        <v>5</v>
      </c>
      <c r="AL35" s="1451" t="s">
        <v>685</v>
      </c>
      <c r="AM35" s="1451" t="s">
        <v>686</v>
      </c>
      <c r="AN35" s="1453" t="s">
        <v>177</v>
      </c>
      <c r="AO35" s="1475"/>
      <c r="AP35" s="1476" t="s">
        <v>545</v>
      </c>
      <c r="AQ35" s="1451" t="s">
        <v>687</v>
      </c>
      <c r="AR35" s="1451" t="s">
        <v>177</v>
      </c>
      <c r="AS35" s="1451" t="s">
        <v>177</v>
      </c>
      <c r="AT35" s="1452"/>
      <c r="AU35" s="1451" t="s">
        <v>548</v>
      </c>
      <c r="AV35" s="1451"/>
      <c r="AW35" s="1451" t="s">
        <v>688</v>
      </c>
      <c r="AX35" s="1451"/>
      <c r="AY35" s="1451" t="s">
        <v>550</v>
      </c>
      <c r="AZ35" s="1451"/>
      <c r="BA35" s="1451" t="s">
        <v>551</v>
      </c>
      <c r="BB35" s="1451"/>
      <c r="BC35" s="1451" t="s">
        <v>552</v>
      </c>
      <c r="BD35" s="1470"/>
      <c r="BE35" s="1470"/>
      <c r="BF35" s="1470"/>
      <c r="BG35" s="1470"/>
      <c r="BH35" s="1470"/>
      <c r="BI35" s="1470"/>
      <c r="BJ35" s="1470"/>
      <c r="BK35" s="1470"/>
      <c r="BL35" s="1470"/>
      <c r="BM35" s="897" t="s">
        <v>689</v>
      </c>
      <c r="BN35" s="1470"/>
      <c r="BO35" s="1470"/>
      <c r="BP35" s="1470"/>
      <c r="BQ35" s="1470"/>
      <c r="BT35" s="1470"/>
      <c r="BU35" s="1470"/>
      <c r="BV35" s="1470"/>
      <c r="BW35" s="1470"/>
      <c r="BX35" s="1470"/>
    </row>
    <row r="36" customFormat="false" ht="15" hidden="false" customHeight="false" outlineLevel="0" collapsed="false">
      <c r="A36" s="1448" t="n">
        <f aca="false">A35+1</f>
        <v>45096</v>
      </c>
      <c r="B36" s="1470"/>
      <c r="C36" s="1470"/>
      <c r="D36" s="1470"/>
      <c r="E36" s="1450" t="n">
        <v>0.34</v>
      </c>
      <c r="F36" s="1470"/>
      <c r="G36" s="1470"/>
      <c r="H36" s="1470"/>
      <c r="I36" s="1452"/>
      <c r="J36" s="1485" t="s">
        <v>554</v>
      </c>
      <c r="K36" s="1486" t="s">
        <v>690</v>
      </c>
      <c r="L36" s="1472" t="s">
        <v>691</v>
      </c>
      <c r="M36" s="1487" t="s">
        <v>692</v>
      </c>
      <c r="N36" s="1487" t="s">
        <v>127</v>
      </c>
      <c r="O36" s="1451" t="s">
        <v>633</v>
      </c>
      <c r="P36" s="1452"/>
      <c r="Q36" s="1456" t="s">
        <v>172</v>
      </c>
      <c r="R36" s="1456"/>
      <c r="S36" s="1456" t="s">
        <v>557</v>
      </c>
      <c r="T36" s="1456"/>
      <c r="U36" s="1456" t="s">
        <v>693</v>
      </c>
      <c r="V36" s="1456"/>
      <c r="W36" s="1451" t="s">
        <v>694</v>
      </c>
      <c r="X36" s="1451"/>
      <c r="Y36" s="1470"/>
      <c r="Z36" s="1451" t="s">
        <v>195</v>
      </c>
      <c r="AA36" s="1451"/>
      <c r="AB36" s="1451" t="s">
        <v>557</v>
      </c>
      <c r="AC36" s="1451"/>
      <c r="AD36" s="1451" t="s">
        <v>695</v>
      </c>
      <c r="AE36" s="1451"/>
      <c r="AF36" s="1451"/>
      <c r="AG36" s="1451"/>
      <c r="AH36" s="1473"/>
      <c r="AI36" s="1451" t="s">
        <v>696</v>
      </c>
      <c r="AJ36" s="1451" t="s">
        <v>697</v>
      </c>
      <c r="AK36" s="1451" t="n">
        <v>10</v>
      </c>
      <c r="AL36" s="1451" t="s">
        <v>698</v>
      </c>
      <c r="AM36" s="1451" t="s">
        <v>74</v>
      </c>
      <c r="AN36" s="1453" t="s">
        <v>699</v>
      </c>
      <c r="AO36" s="1475"/>
      <c r="AP36" s="1476" t="s">
        <v>700</v>
      </c>
      <c r="AQ36" s="1451"/>
      <c r="AR36" s="1451"/>
      <c r="AS36" s="1451"/>
      <c r="AT36" s="1452"/>
      <c r="AU36" s="1451" t="s">
        <v>563</v>
      </c>
      <c r="AV36" s="1451"/>
      <c r="AW36" s="1451" t="s">
        <v>701</v>
      </c>
      <c r="AX36" s="1451"/>
      <c r="AY36" s="1451" t="s">
        <v>702</v>
      </c>
      <c r="AZ36" s="1451"/>
      <c r="BA36" s="1451" t="s">
        <v>566</v>
      </c>
      <c r="BB36" s="1451"/>
      <c r="BC36" s="1451" t="s">
        <v>567</v>
      </c>
      <c r="BD36" s="1470"/>
      <c r="BE36" s="1470"/>
      <c r="BF36" s="1470"/>
      <c r="BG36" s="1470"/>
      <c r="BH36" s="1470"/>
      <c r="BI36" s="1470"/>
      <c r="BJ36" s="1470"/>
      <c r="BK36" s="1470"/>
      <c r="BL36" s="1470"/>
      <c r="BM36" s="897" t="s">
        <v>9</v>
      </c>
      <c r="BN36" s="1470"/>
      <c r="BO36" s="1470"/>
      <c r="BP36" s="1470"/>
      <c r="BQ36" s="1470"/>
      <c r="BT36" s="1470"/>
      <c r="BU36" s="1470"/>
      <c r="BV36" s="1470"/>
      <c r="BW36" s="1470"/>
      <c r="BX36" s="1470"/>
    </row>
    <row r="37" customFormat="false" ht="15" hidden="false" customHeight="false" outlineLevel="0" collapsed="false">
      <c r="A37" s="1448" t="n">
        <f aca="false">A36+1</f>
        <v>45097</v>
      </c>
      <c r="B37" s="1470"/>
      <c r="C37" s="1470"/>
      <c r="D37" s="1470"/>
      <c r="E37" s="1450" t="n">
        <v>0.35</v>
      </c>
      <c r="F37" s="1470"/>
      <c r="G37" s="1470"/>
      <c r="H37" s="1470"/>
      <c r="I37" s="1452"/>
      <c r="J37" s="1485" t="s">
        <v>124</v>
      </c>
      <c r="K37" s="1486" t="s">
        <v>703</v>
      </c>
      <c r="L37" s="1472" t="s">
        <v>571</v>
      </c>
      <c r="M37" s="1487" t="s">
        <v>688</v>
      </c>
      <c r="N37" s="1487" t="s">
        <v>573</v>
      </c>
      <c r="O37" s="1451" t="s">
        <v>704</v>
      </c>
      <c r="P37" s="1452"/>
      <c r="Q37" s="1456" t="s">
        <v>705</v>
      </c>
      <c r="R37" s="1456"/>
      <c r="S37" s="1456" t="s">
        <v>554</v>
      </c>
      <c r="T37" s="1456"/>
      <c r="U37" s="1456" t="s">
        <v>706</v>
      </c>
      <c r="V37" s="1456"/>
      <c r="W37" s="1451" t="s">
        <v>665</v>
      </c>
      <c r="X37" s="1451"/>
      <c r="Y37" s="1470"/>
      <c r="Z37" s="1451" t="s">
        <v>705</v>
      </c>
      <c r="AA37" s="1451"/>
      <c r="AB37" s="1451" t="s">
        <v>554</v>
      </c>
      <c r="AC37" s="1451"/>
      <c r="AD37" s="1451" t="s">
        <v>688</v>
      </c>
      <c r="AE37" s="1451"/>
      <c r="AF37" s="1451"/>
      <c r="AG37" s="1451"/>
      <c r="AH37" s="1473"/>
      <c r="AI37" s="1451" t="s">
        <v>577</v>
      </c>
      <c r="AJ37" s="1451" t="s">
        <v>618</v>
      </c>
      <c r="AK37" s="1451" t="n">
        <v>15</v>
      </c>
      <c r="AL37" s="1451" t="s">
        <v>579</v>
      </c>
      <c r="AM37" s="1451" t="s">
        <v>707</v>
      </c>
      <c r="AN37" s="1453" t="s">
        <v>708</v>
      </c>
      <c r="AO37" s="1475"/>
      <c r="AP37" s="1476" t="s">
        <v>705</v>
      </c>
      <c r="AQ37" s="1451"/>
      <c r="AR37" s="1451"/>
      <c r="AS37" s="1451"/>
      <c r="AT37" s="1452"/>
      <c r="AU37" s="1451" t="s">
        <v>709</v>
      </c>
      <c r="AV37" s="1451"/>
      <c r="AW37" s="1451" t="s">
        <v>710</v>
      </c>
      <c r="AX37" s="1451"/>
      <c r="AY37" s="1451" t="s">
        <v>711</v>
      </c>
      <c r="AZ37" s="1451"/>
      <c r="BA37" s="1451" t="s">
        <v>585</v>
      </c>
      <c r="BB37" s="1451"/>
      <c r="BC37" s="1451" t="s">
        <v>586</v>
      </c>
      <c r="BD37" s="1470"/>
      <c r="BE37" s="1470"/>
      <c r="BF37" s="1470"/>
      <c r="BG37" s="1470"/>
      <c r="BH37" s="1470"/>
      <c r="BI37" s="1470"/>
      <c r="BJ37" s="1470"/>
      <c r="BK37" s="1470"/>
      <c r="BL37" s="1470"/>
      <c r="BM37" s="897" t="s">
        <v>712</v>
      </c>
      <c r="BN37" s="1470"/>
      <c r="BO37" s="1470"/>
      <c r="BP37" s="1470"/>
      <c r="BQ37" s="1470"/>
      <c r="BT37" s="1470"/>
      <c r="BU37" s="1470"/>
      <c r="BV37" s="1470"/>
      <c r="BW37" s="1470"/>
      <c r="BX37" s="1470"/>
    </row>
    <row r="38" customFormat="false" ht="15" hidden="false" customHeight="false" outlineLevel="0" collapsed="false">
      <c r="A38" s="1448" t="n">
        <f aca="false">A37+1</f>
        <v>45098</v>
      </c>
      <c r="B38" s="1470"/>
      <c r="C38" s="1470"/>
      <c r="D38" s="1470"/>
      <c r="E38" s="1450" t="n">
        <v>0.36</v>
      </c>
      <c r="F38" s="1470"/>
      <c r="G38" s="1470"/>
      <c r="H38" s="1470"/>
      <c r="I38" s="1452"/>
      <c r="J38" s="1485" t="s">
        <v>589</v>
      </c>
      <c r="K38" s="1486" t="s">
        <v>713</v>
      </c>
      <c r="L38" s="1472" t="s">
        <v>714</v>
      </c>
      <c r="M38" s="1487" t="s">
        <v>592</v>
      </c>
      <c r="N38" s="1487" t="s">
        <v>715</v>
      </c>
      <c r="O38" s="1451" t="s">
        <v>517</v>
      </c>
      <c r="P38" s="1452"/>
      <c r="Q38" s="1456"/>
      <c r="R38" s="1456"/>
      <c r="S38" s="1488" t="s">
        <v>0</v>
      </c>
      <c r="T38" s="1488"/>
      <c r="U38" s="1456" t="s">
        <v>716</v>
      </c>
      <c r="V38" s="1456"/>
      <c r="W38" s="1454" t="s">
        <v>717</v>
      </c>
      <c r="X38" s="1454"/>
      <c r="Y38" s="1470"/>
      <c r="Z38" s="1451" t="s">
        <v>597</v>
      </c>
      <c r="AA38" s="1451"/>
      <c r="AB38" s="1487" t="s">
        <v>0</v>
      </c>
      <c r="AC38" s="1487"/>
      <c r="AD38" s="1451" t="s">
        <v>718</v>
      </c>
      <c r="AE38" s="1451"/>
      <c r="AF38" s="1454"/>
      <c r="AG38" s="1454"/>
      <c r="AH38" s="1479"/>
      <c r="AI38" s="1451" t="s">
        <v>692</v>
      </c>
      <c r="AJ38" s="1451" t="s">
        <v>719</v>
      </c>
      <c r="AK38" s="1451" t="n">
        <v>20</v>
      </c>
      <c r="AL38" s="1451" t="s">
        <v>600</v>
      </c>
      <c r="AM38" s="1451" t="s">
        <v>720</v>
      </c>
      <c r="AN38" s="1453"/>
      <c r="AO38" s="1480"/>
      <c r="AP38" s="1476"/>
      <c r="AQ38" s="1451"/>
      <c r="AR38" s="1451"/>
      <c r="AS38" s="1451"/>
      <c r="AT38" s="1470"/>
      <c r="AU38" s="1451" t="s">
        <v>721</v>
      </c>
      <c r="AV38" s="1451"/>
      <c r="AW38" s="1451" t="s">
        <v>722</v>
      </c>
      <c r="AX38" s="1451"/>
      <c r="AY38" s="1451" t="s">
        <v>723</v>
      </c>
      <c r="AZ38" s="1451"/>
      <c r="BA38" s="1451"/>
      <c r="BB38" s="1451"/>
      <c r="BC38" s="1451" t="s">
        <v>606</v>
      </c>
      <c r="BD38" s="1470"/>
      <c r="BE38" s="1470"/>
      <c r="BF38" s="1470"/>
      <c r="BG38" s="1470"/>
      <c r="BH38" s="1470"/>
      <c r="BI38" s="1470"/>
      <c r="BJ38" s="1470"/>
      <c r="BK38" s="1470"/>
      <c r="BL38" s="1470"/>
      <c r="BM38" s="897" t="s">
        <v>724</v>
      </c>
      <c r="BN38" s="1470"/>
      <c r="BO38" s="1470"/>
      <c r="BP38" s="1470"/>
      <c r="BQ38" s="1470"/>
      <c r="BT38" s="1470"/>
      <c r="BU38" s="1470"/>
      <c r="BV38" s="1470"/>
      <c r="BW38" s="1470"/>
      <c r="BX38" s="1470"/>
    </row>
    <row r="39" customFormat="false" ht="15" hidden="false" customHeight="false" outlineLevel="0" collapsed="false">
      <c r="A39" s="1448" t="n">
        <f aca="false">A38+1</f>
        <v>45099</v>
      </c>
      <c r="B39" s="1470"/>
      <c r="C39" s="1470"/>
      <c r="D39" s="1470"/>
      <c r="E39" s="1450" t="n">
        <v>0.37</v>
      </c>
      <c r="F39" s="1470"/>
      <c r="G39" s="1470"/>
      <c r="H39" s="1470"/>
      <c r="I39" s="1452"/>
      <c r="J39" s="1485" t="s">
        <v>519</v>
      </c>
      <c r="K39" s="1487" t="s">
        <v>608</v>
      </c>
      <c r="L39" s="1481" t="s">
        <v>725</v>
      </c>
      <c r="M39" s="1487" t="s">
        <v>610</v>
      </c>
      <c r="N39" s="1487" t="s">
        <v>726</v>
      </c>
      <c r="O39" s="1451" t="s">
        <v>715</v>
      </c>
      <c r="P39" s="1452"/>
      <c r="Q39" s="1456"/>
      <c r="R39" s="1456"/>
      <c r="S39" s="1456" t="s">
        <v>173</v>
      </c>
      <c r="T39" s="1456"/>
      <c r="U39" s="1456" t="s">
        <v>727</v>
      </c>
      <c r="V39" s="1456"/>
      <c r="W39" s="1454"/>
      <c r="X39" s="1454"/>
      <c r="Y39" s="1470"/>
      <c r="Z39" s="1451" t="s">
        <v>615</v>
      </c>
      <c r="AA39" s="1451"/>
      <c r="AB39" s="1451" t="s">
        <v>173</v>
      </c>
      <c r="AC39" s="1451"/>
      <c r="AD39" s="1451" t="s">
        <v>728</v>
      </c>
      <c r="AE39" s="1451"/>
      <c r="AF39" s="1454"/>
      <c r="AG39" s="1454"/>
      <c r="AH39" s="1479"/>
      <c r="AI39" s="1451"/>
      <c r="AJ39" s="1451" t="s">
        <v>729</v>
      </c>
      <c r="AK39" s="1451" t="n">
        <v>25</v>
      </c>
      <c r="AL39" s="1451" t="s">
        <v>619</v>
      </c>
      <c r="AM39" s="1451" t="s">
        <v>730</v>
      </c>
      <c r="AN39" s="1453"/>
      <c r="AO39" s="1480"/>
      <c r="AP39" s="1476"/>
      <c r="AQ39" s="1451"/>
      <c r="AR39" s="1451"/>
      <c r="AS39" s="1451"/>
      <c r="AT39" s="1470"/>
      <c r="AU39" s="1451"/>
      <c r="AV39" s="1451"/>
      <c r="AW39" s="1451" t="s">
        <v>731</v>
      </c>
      <c r="AX39" s="1451"/>
      <c r="AY39" s="1451" t="s">
        <v>732</v>
      </c>
      <c r="AZ39" s="1451"/>
      <c r="BA39" s="1451"/>
      <c r="BB39" s="1451"/>
      <c r="BC39" s="1451" t="s">
        <v>622</v>
      </c>
      <c r="BD39" s="1470"/>
      <c r="BE39" s="1470"/>
      <c r="BF39" s="1470"/>
      <c r="BG39" s="1470"/>
      <c r="BH39" s="1470"/>
      <c r="BI39" s="1470"/>
      <c r="BJ39" s="1470"/>
      <c r="BK39" s="1470"/>
      <c r="BL39" s="1470"/>
      <c r="BM39" s="897" t="s">
        <v>733</v>
      </c>
      <c r="BN39" s="1470"/>
      <c r="BO39" s="1470"/>
      <c r="BP39" s="1470"/>
      <c r="BQ39" s="1470"/>
      <c r="BT39" s="1470"/>
      <c r="BU39" s="1470"/>
      <c r="BV39" s="1470"/>
      <c r="BW39" s="1470"/>
      <c r="BX39" s="1470"/>
    </row>
    <row r="40" customFormat="false" ht="15" hidden="false" customHeight="false" outlineLevel="0" collapsed="false">
      <c r="A40" s="1448" t="n">
        <f aca="false">A39+1</f>
        <v>45100</v>
      </c>
      <c r="B40" s="1470"/>
      <c r="C40" s="1470"/>
      <c r="D40" s="1470"/>
      <c r="E40" s="1450" t="n">
        <v>0.38</v>
      </c>
      <c r="F40" s="1470"/>
      <c r="G40" s="1470"/>
      <c r="H40" s="1470"/>
      <c r="I40" s="1452"/>
      <c r="J40" s="1453"/>
      <c r="K40" s="1451"/>
      <c r="L40" s="1451"/>
      <c r="M40" s="1487" t="s">
        <v>734</v>
      </c>
      <c r="N40" s="1489" t="s">
        <v>625</v>
      </c>
      <c r="O40" s="1451" t="s">
        <v>726</v>
      </c>
      <c r="P40" s="1452"/>
      <c r="Q40" s="1456"/>
      <c r="R40" s="1456"/>
      <c r="S40" s="1490"/>
      <c r="T40" s="1490"/>
      <c r="U40" s="1456" t="s">
        <v>735</v>
      </c>
      <c r="V40" s="1456"/>
      <c r="W40" s="1454"/>
      <c r="X40" s="1454"/>
      <c r="Y40" s="1470"/>
      <c r="Z40" s="1451" t="s">
        <v>628</v>
      </c>
      <c r="AA40" s="1451"/>
      <c r="AB40" s="1455"/>
      <c r="AC40" s="1455"/>
      <c r="AD40" s="1451"/>
      <c r="AE40" s="1451"/>
      <c r="AF40" s="1454"/>
      <c r="AG40" s="1454"/>
      <c r="AH40" s="1479"/>
      <c r="AI40" s="1451"/>
      <c r="AJ40" s="1451" t="s">
        <v>736</v>
      </c>
      <c r="AK40" s="1451" t="n">
        <v>30</v>
      </c>
      <c r="AL40" s="1451" t="s">
        <v>737</v>
      </c>
      <c r="AM40" s="1451"/>
      <c r="AN40" s="1453"/>
      <c r="AO40" s="1480"/>
      <c r="AP40" s="1476"/>
      <c r="AQ40" s="1451"/>
      <c r="AR40" s="1451"/>
      <c r="AS40" s="1451"/>
      <c r="AT40" s="1470"/>
      <c r="AU40" s="1451"/>
      <c r="AV40" s="1451"/>
      <c r="AW40" s="1451" t="s">
        <v>738</v>
      </c>
      <c r="AX40" s="1451"/>
      <c r="AY40" s="1451"/>
      <c r="AZ40" s="1451"/>
      <c r="BA40" s="1451"/>
      <c r="BB40" s="1451"/>
      <c r="BC40" s="1451" t="s">
        <v>630</v>
      </c>
      <c r="BD40" s="1470"/>
      <c r="BE40" s="1470"/>
      <c r="BF40" s="1470"/>
      <c r="BG40" s="1470"/>
      <c r="BH40" s="1470"/>
      <c r="BI40" s="1470"/>
      <c r="BJ40" s="1470"/>
      <c r="BK40" s="1470"/>
      <c r="BL40" s="1470"/>
      <c r="BM40" s="897" t="s">
        <v>739</v>
      </c>
      <c r="BN40" s="1470"/>
      <c r="BO40" s="1470"/>
      <c r="BP40" s="1470"/>
      <c r="BQ40" s="1470"/>
      <c r="BR40" s="1470"/>
      <c r="BS40" s="1470"/>
      <c r="BT40" s="1470"/>
      <c r="BU40" s="1470"/>
      <c r="BV40" s="1470"/>
      <c r="BW40" s="1470"/>
      <c r="BX40" s="1470"/>
    </row>
    <row r="41" customFormat="false" ht="15" hidden="false" customHeight="false" outlineLevel="0" collapsed="false">
      <c r="A41" s="1448" t="n">
        <f aca="false">A40+1</f>
        <v>45101</v>
      </c>
      <c r="B41" s="1470"/>
      <c r="C41" s="1470"/>
      <c r="D41" s="1470"/>
      <c r="E41" s="1450" t="n">
        <v>0.39</v>
      </c>
      <c r="F41" s="1470"/>
      <c r="G41" s="1470"/>
      <c r="H41" s="1470"/>
      <c r="I41" s="1452"/>
      <c r="J41" s="1453"/>
      <c r="K41" s="1451"/>
      <c r="L41" s="1451"/>
      <c r="M41" s="1454"/>
      <c r="N41" s="1454"/>
      <c r="O41" s="1451" t="s">
        <v>740</v>
      </c>
      <c r="P41" s="1452"/>
      <c r="Q41" s="1456"/>
      <c r="R41" s="1456"/>
      <c r="S41" s="1457"/>
      <c r="T41" s="1457"/>
      <c r="U41" s="1456" t="s">
        <v>683</v>
      </c>
      <c r="V41" s="1456"/>
      <c r="W41" s="1454"/>
      <c r="X41" s="1454"/>
      <c r="Y41" s="1470"/>
      <c r="Z41" s="1451" t="s">
        <v>634</v>
      </c>
      <c r="AA41" s="1451"/>
      <c r="AB41" s="1451"/>
      <c r="AC41" s="1451"/>
      <c r="AD41" s="1451"/>
      <c r="AE41" s="1451"/>
      <c r="AF41" s="1454"/>
      <c r="AG41" s="1454"/>
      <c r="AH41" s="1479"/>
      <c r="AI41" s="1451"/>
      <c r="AJ41" s="1451"/>
      <c r="AK41" s="1451" t="n">
        <v>35</v>
      </c>
      <c r="AL41" s="1451" t="s">
        <v>741</v>
      </c>
      <c r="AM41" s="1451"/>
      <c r="AN41" s="1453"/>
      <c r="AO41" s="1480"/>
      <c r="AP41" s="1476"/>
      <c r="AQ41" s="1451"/>
      <c r="AR41" s="1451"/>
      <c r="AS41" s="1451"/>
      <c r="AT41" s="1470"/>
      <c r="AU41" s="1451"/>
      <c r="AV41" s="1451"/>
      <c r="AW41" s="1451"/>
      <c r="AX41" s="1451"/>
      <c r="AY41" s="1451"/>
      <c r="AZ41" s="1451"/>
      <c r="BA41" s="1451"/>
      <c r="BB41" s="1451"/>
      <c r="BC41" s="1451"/>
      <c r="BD41" s="1470"/>
      <c r="BE41" s="1470"/>
      <c r="BF41" s="1470"/>
      <c r="BG41" s="1470"/>
      <c r="BH41" s="1470"/>
      <c r="BI41" s="1470"/>
      <c r="BJ41" s="1470"/>
      <c r="BK41" s="1470"/>
      <c r="BL41" s="1470"/>
      <c r="BM41" s="897" t="s">
        <v>742</v>
      </c>
      <c r="BN41" s="1470"/>
      <c r="BO41" s="1470"/>
      <c r="BP41" s="1470"/>
      <c r="BQ41" s="1470"/>
      <c r="BR41" s="1470"/>
      <c r="BS41" s="1470"/>
      <c r="BT41" s="1470"/>
      <c r="BU41" s="1470"/>
      <c r="BV41" s="1470"/>
      <c r="BW41" s="1470"/>
      <c r="BX41" s="1470"/>
    </row>
    <row r="42" customFormat="false" ht="15" hidden="false" customHeight="false" outlineLevel="0" collapsed="false">
      <c r="A42" s="1448" t="n">
        <f aca="false">A41+1</f>
        <v>45102</v>
      </c>
      <c r="B42" s="1470"/>
      <c r="C42" s="1470"/>
      <c r="D42" s="1470"/>
      <c r="E42" s="1450" t="n">
        <v>0.4</v>
      </c>
      <c r="F42" s="1470"/>
      <c r="G42" s="1470"/>
      <c r="H42" s="1470"/>
      <c r="I42" s="1452"/>
      <c r="J42" s="1453"/>
      <c r="K42" s="1451"/>
      <c r="L42" s="1451"/>
      <c r="M42" s="1454"/>
      <c r="N42" s="1454"/>
      <c r="O42" s="1451" t="s">
        <v>743</v>
      </c>
      <c r="P42" s="1452"/>
      <c r="Q42" s="1456"/>
      <c r="R42" s="1456"/>
      <c r="S42" s="1457"/>
      <c r="T42" s="1457"/>
      <c r="U42" s="1456" t="s">
        <v>638</v>
      </c>
      <c r="V42" s="1456"/>
      <c r="W42" s="1454"/>
      <c r="X42" s="1454"/>
      <c r="Y42" s="1470"/>
      <c r="Z42" s="1451"/>
      <c r="AA42" s="1451"/>
      <c r="AB42" s="1454"/>
      <c r="AC42" s="1454"/>
      <c r="AD42" s="1451"/>
      <c r="AE42" s="1451"/>
      <c r="AF42" s="1454"/>
      <c r="AG42" s="1454"/>
      <c r="AH42" s="1479"/>
      <c r="AI42" s="1451"/>
      <c r="AJ42" s="1451"/>
      <c r="AK42" s="1451" t="n">
        <v>40</v>
      </c>
      <c r="AL42" s="1451"/>
      <c r="AM42" s="1451"/>
      <c r="AN42" s="1453"/>
      <c r="AO42" s="1480"/>
      <c r="AP42" s="1476"/>
      <c r="AQ42" s="1451"/>
      <c r="AR42" s="1451"/>
      <c r="AS42" s="1451"/>
      <c r="AT42" s="1470"/>
      <c r="AU42" s="1451"/>
      <c r="AV42" s="1451"/>
      <c r="AW42" s="1451"/>
      <c r="AX42" s="1451"/>
      <c r="AY42" s="1451"/>
      <c r="AZ42" s="1451"/>
      <c r="BA42" s="1451"/>
      <c r="BB42" s="1451"/>
      <c r="BC42" s="1451"/>
      <c r="BD42" s="1470"/>
      <c r="BE42" s="1470"/>
      <c r="BF42" s="1470"/>
      <c r="BG42" s="1470"/>
      <c r="BH42" s="1470"/>
      <c r="BI42" s="1470"/>
      <c r="BJ42" s="1470"/>
      <c r="BK42" s="1470"/>
      <c r="BL42" s="1470"/>
      <c r="BM42" s="897" t="s">
        <v>744</v>
      </c>
      <c r="BN42" s="1470"/>
      <c r="BO42" s="1470"/>
      <c r="BP42" s="1470"/>
      <c r="BQ42" s="1470"/>
      <c r="BR42" s="1470"/>
      <c r="BS42" s="1470"/>
      <c r="BT42" s="1470"/>
      <c r="BU42" s="1470"/>
      <c r="BV42" s="1470"/>
      <c r="BW42" s="1470"/>
      <c r="BX42" s="1470"/>
    </row>
    <row r="43" customFormat="false" ht="15" hidden="false" customHeight="false" outlineLevel="0" collapsed="false">
      <c r="A43" s="1448" t="n">
        <f aca="false">A42+1</f>
        <v>45103</v>
      </c>
      <c r="B43" s="1470"/>
      <c r="C43" s="1470"/>
      <c r="D43" s="1470"/>
      <c r="E43" s="1450" t="n">
        <v>0.41</v>
      </c>
      <c r="F43" s="1470"/>
      <c r="G43" s="1470"/>
      <c r="H43" s="1470"/>
      <c r="I43" s="1452"/>
      <c r="J43" s="1453"/>
      <c r="K43" s="1451"/>
      <c r="L43" s="1451"/>
      <c r="M43" s="1454"/>
      <c r="N43" s="1454"/>
      <c r="O43" s="1451"/>
      <c r="P43" s="1452"/>
      <c r="Q43" s="1456"/>
      <c r="R43" s="1456"/>
      <c r="S43" s="1457"/>
      <c r="T43" s="1457"/>
      <c r="U43" s="1457" t="s">
        <v>745</v>
      </c>
      <c r="V43" s="1457"/>
      <c r="W43" s="1454"/>
      <c r="X43" s="1454"/>
      <c r="Y43" s="1470"/>
      <c r="Z43" s="1451"/>
      <c r="AA43" s="1451"/>
      <c r="AB43" s="1454"/>
      <c r="AC43" s="1454"/>
      <c r="AD43" s="1454"/>
      <c r="AE43" s="1454"/>
      <c r="AF43" s="1454"/>
      <c r="AG43" s="1454"/>
      <c r="AH43" s="1479"/>
      <c r="AI43" s="1451"/>
      <c r="AJ43" s="1451"/>
      <c r="AK43" s="1451" t="n">
        <v>45</v>
      </c>
      <c r="AL43" s="1451"/>
      <c r="AM43" s="1451"/>
      <c r="AN43" s="1453"/>
      <c r="AO43" s="1480"/>
      <c r="AP43" s="1476"/>
      <c r="AQ43" s="1451"/>
      <c r="AR43" s="1451"/>
      <c r="AS43" s="1451"/>
      <c r="AT43" s="1470"/>
      <c r="AU43" s="1451"/>
      <c r="AV43" s="1451"/>
      <c r="AW43" s="1451"/>
      <c r="AX43" s="1451"/>
      <c r="AY43" s="1451"/>
      <c r="AZ43" s="1451"/>
      <c r="BA43" s="1451"/>
      <c r="BB43" s="1451"/>
      <c r="BC43" s="1451"/>
      <c r="BD43" s="1470"/>
      <c r="BE43" s="1470"/>
      <c r="BF43" s="1470"/>
      <c r="BG43" s="1470"/>
      <c r="BH43" s="1470"/>
      <c r="BI43" s="1470"/>
      <c r="BJ43" s="1470"/>
      <c r="BK43" s="1470"/>
      <c r="BL43" s="1470"/>
      <c r="BM43" s="897" t="s">
        <v>746</v>
      </c>
      <c r="BN43" s="1470"/>
      <c r="BO43" s="1470"/>
      <c r="BP43" s="1470"/>
      <c r="BQ43" s="1470"/>
      <c r="BR43" s="1470"/>
      <c r="BS43" s="1470"/>
      <c r="BT43" s="1470"/>
      <c r="BU43" s="1470"/>
      <c r="BV43" s="1470"/>
      <c r="BW43" s="1470"/>
      <c r="BX43" s="1470"/>
    </row>
    <row r="44" customFormat="false" ht="15" hidden="false" customHeight="false" outlineLevel="0" collapsed="false">
      <c r="A44" s="1448" t="n">
        <f aca="false">A43+1</f>
        <v>45104</v>
      </c>
      <c r="B44" s="1470"/>
      <c r="C44" s="1470"/>
      <c r="D44" s="1470"/>
      <c r="E44" s="1450" t="n">
        <v>0.42</v>
      </c>
      <c r="F44" s="1470"/>
      <c r="G44" s="1470"/>
      <c r="H44" s="1470"/>
      <c r="I44" s="1452"/>
      <c r="J44" s="1453"/>
      <c r="K44" s="1451"/>
      <c r="L44" s="1451"/>
      <c r="M44" s="1454"/>
      <c r="N44" s="1454"/>
      <c r="O44" s="1451"/>
      <c r="P44" s="1452"/>
      <c r="Q44" s="1456"/>
      <c r="R44" s="1456"/>
      <c r="S44" s="1457"/>
      <c r="T44" s="1457"/>
      <c r="U44" s="1457"/>
      <c r="V44" s="1457"/>
      <c r="W44" s="1454"/>
      <c r="X44" s="1454"/>
      <c r="Y44" s="1470"/>
      <c r="Z44" s="1451"/>
      <c r="AA44" s="1451"/>
      <c r="AB44" s="1454"/>
      <c r="AC44" s="1454"/>
      <c r="AD44" s="1454"/>
      <c r="AE44" s="1454"/>
      <c r="AF44" s="1454"/>
      <c r="AG44" s="1454"/>
      <c r="AH44" s="1479"/>
      <c r="AI44" s="1451"/>
      <c r="AJ44" s="1451"/>
      <c r="AK44" s="1451" t="n">
        <v>50</v>
      </c>
      <c r="AL44" s="1451"/>
      <c r="AM44" s="1451"/>
      <c r="AN44" s="1453"/>
      <c r="AO44" s="1480"/>
      <c r="AP44" s="1476"/>
      <c r="AQ44" s="1451"/>
      <c r="AR44" s="1451"/>
      <c r="AS44" s="1451"/>
      <c r="AT44" s="1470"/>
      <c r="AU44" s="1451"/>
      <c r="AV44" s="1451"/>
      <c r="AW44" s="1451"/>
      <c r="AX44" s="1451"/>
      <c r="AY44" s="1451"/>
      <c r="AZ44" s="1451"/>
      <c r="BA44" s="1451"/>
      <c r="BB44" s="1451"/>
      <c r="BC44" s="1451"/>
      <c r="BD44" s="1470"/>
      <c r="BE44" s="1470"/>
      <c r="BF44" s="1470"/>
      <c r="BG44" s="1470"/>
      <c r="BH44" s="1470"/>
      <c r="BI44" s="1470"/>
      <c r="BJ44" s="1470"/>
      <c r="BK44" s="1470"/>
      <c r="BL44" s="1470"/>
      <c r="BM44" s="897" t="s">
        <v>747</v>
      </c>
      <c r="BN44" s="1470"/>
      <c r="BO44" s="1470"/>
      <c r="BP44" s="1470"/>
      <c r="BQ44" s="1470"/>
      <c r="BR44" s="1470"/>
      <c r="BS44" s="1470"/>
      <c r="BT44" s="1470"/>
      <c r="BU44" s="1470"/>
      <c r="BV44" s="1470"/>
      <c r="BW44" s="1470"/>
      <c r="BX44" s="1470"/>
    </row>
    <row r="45" customFormat="false" ht="15" hidden="false" customHeight="false" outlineLevel="0" collapsed="false">
      <c r="A45" s="1448" t="n">
        <f aca="false">A44+1</f>
        <v>45105</v>
      </c>
      <c r="B45" s="1470"/>
      <c r="C45" s="1470"/>
      <c r="D45" s="1470"/>
      <c r="E45" s="1450" t="n">
        <v>0.43</v>
      </c>
      <c r="F45" s="1470"/>
      <c r="G45" s="1470"/>
      <c r="H45" s="1470"/>
      <c r="I45" s="1452"/>
      <c r="J45" s="1453"/>
      <c r="K45" s="1451"/>
      <c r="L45" s="1451"/>
      <c r="M45" s="1454"/>
      <c r="N45" s="1454"/>
      <c r="O45" s="1451"/>
      <c r="P45" s="1452"/>
      <c r="Q45" s="1456"/>
      <c r="R45" s="1456"/>
      <c r="S45" s="1457"/>
      <c r="T45" s="1457"/>
      <c r="U45" s="1457"/>
      <c r="V45" s="1457"/>
      <c r="W45" s="1454"/>
      <c r="X45" s="1454"/>
      <c r="Y45" s="1470"/>
      <c r="Z45" s="1451"/>
      <c r="AA45" s="1451"/>
      <c r="AB45" s="1454"/>
      <c r="AC45" s="1454"/>
      <c r="AD45" s="1454"/>
      <c r="AE45" s="1454"/>
      <c r="AF45" s="1454"/>
      <c r="AG45" s="1454"/>
      <c r="AH45" s="1479"/>
      <c r="AI45" s="1451"/>
      <c r="AJ45" s="1451"/>
      <c r="AK45" s="1451" t="n">
        <v>100</v>
      </c>
      <c r="AL45" s="1451"/>
      <c r="AM45" s="1451"/>
      <c r="AN45" s="1453"/>
      <c r="AO45" s="1480"/>
      <c r="AP45" s="1476"/>
      <c r="AQ45" s="1451"/>
      <c r="AR45" s="1451"/>
      <c r="AS45" s="1451"/>
      <c r="AT45" s="1470"/>
      <c r="AU45" s="1451"/>
      <c r="AV45" s="1451"/>
      <c r="AW45" s="1451"/>
      <c r="AX45" s="1451"/>
      <c r="AY45" s="1451"/>
      <c r="AZ45" s="1451"/>
      <c r="BA45" s="1451"/>
      <c r="BB45" s="1451"/>
      <c r="BC45" s="1451"/>
      <c r="BD45" s="1470"/>
      <c r="BE45" s="1470"/>
      <c r="BF45" s="1470"/>
      <c r="BG45" s="1470"/>
      <c r="BH45" s="1470"/>
      <c r="BI45" s="1470"/>
      <c r="BJ45" s="1470"/>
      <c r="BK45" s="1470"/>
      <c r="BL45" s="1470"/>
      <c r="BM45" s="897" t="s">
        <v>748</v>
      </c>
      <c r="BN45" s="1470"/>
      <c r="BO45" s="1470"/>
      <c r="BP45" s="1470"/>
      <c r="BQ45" s="1470"/>
      <c r="BR45" s="1470"/>
      <c r="BS45" s="1470"/>
      <c r="BT45" s="1470"/>
      <c r="BU45" s="1470"/>
      <c r="BV45" s="1470"/>
      <c r="BW45" s="1470"/>
      <c r="BX45" s="1470"/>
    </row>
    <row r="46" customFormat="false" ht="15" hidden="false" customHeight="false" outlineLevel="0" collapsed="false">
      <c r="A46" s="1448" t="n">
        <f aca="false">A45+1</f>
        <v>45106</v>
      </c>
      <c r="B46" s="1470"/>
      <c r="C46" s="1470"/>
      <c r="D46" s="1470"/>
      <c r="E46" s="1450" t="n">
        <v>0.44</v>
      </c>
      <c r="F46" s="1470"/>
      <c r="G46" s="1470"/>
      <c r="H46" s="1470"/>
      <c r="I46" s="1452"/>
      <c r="J46" s="1453"/>
      <c r="K46" s="1451"/>
      <c r="L46" s="1451"/>
      <c r="M46" s="1454"/>
      <c r="N46" s="1454"/>
      <c r="O46" s="1451"/>
      <c r="P46" s="1452"/>
      <c r="Q46" s="1456"/>
      <c r="R46" s="1456"/>
      <c r="S46" s="1457"/>
      <c r="T46" s="1457"/>
      <c r="U46" s="1457"/>
      <c r="V46" s="1457"/>
      <c r="W46" s="1454"/>
      <c r="X46" s="1454"/>
      <c r="Y46" s="1470"/>
      <c r="Z46" s="1451"/>
      <c r="AA46" s="1451"/>
      <c r="AB46" s="1454"/>
      <c r="AC46" s="1454"/>
      <c r="AD46" s="1454"/>
      <c r="AE46" s="1454"/>
      <c r="AF46" s="1454"/>
      <c r="AG46" s="1454"/>
      <c r="AH46" s="1479"/>
      <c r="AI46" s="1451"/>
      <c r="AJ46" s="1451"/>
      <c r="AK46" s="1451" t="n">
        <v>150</v>
      </c>
      <c r="AL46" s="1451"/>
      <c r="AM46" s="1451"/>
      <c r="AN46" s="1453"/>
      <c r="AO46" s="1480"/>
      <c r="AP46" s="1476"/>
      <c r="AQ46" s="1451"/>
      <c r="AR46" s="1451"/>
      <c r="AS46" s="1451"/>
      <c r="AT46" s="1470"/>
      <c r="AU46" s="1451"/>
      <c r="AV46" s="1451"/>
      <c r="AW46" s="1451"/>
      <c r="AX46" s="1451"/>
      <c r="AY46" s="1451"/>
      <c r="AZ46" s="1451"/>
      <c r="BA46" s="1451"/>
      <c r="BB46" s="1451"/>
      <c r="BC46" s="1451"/>
      <c r="BD46" s="1470"/>
      <c r="BE46" s="1470"/>
      <c r="BF46" s="1470"/>
      <c r="BG46" s="1470"/>
      <c r="BH46" s="1470"/>
      <c r="BI46" s="1470"/>
      <c r="BJ46" s="1470"/>
      <c r="BK46" s="1470"/>
      <c r="BL46" s="1470"/>
      <c r="BM46" s="897" t="s">
        <v>749</v>
      </c>
      <c r="BN46" s="1470"/>
      <c r="BO46" s="1470"/>
      <c r="BP46" s="1470"/>
      <c r="BQ46" s="1470"/>
      <c r="BR46" s="1470"/>
      <c r="BS46" s="1470"/>
      <c r="BT46" s="1470"/>
      <c r="BU46" s="1470"/>
      <c r="BV46" s="1470"/>
      <c r="BW46" s="1470"/>
      <c r="BX46" s="1470"/>
    </row>
    <row r="47" customFormat="false" ht="15" hidden="false" customHeight="false" outlineLevel="0" collapsed="false">
      <c r="A47" s="1448" t="n">
        <f aca="false">A46+1</f>
        <v>45107</v>
      </c>
      <c r="B47" s="1470"/>
      <c r="C47" s="1470"/>
      <c r="D47" s="1470"/>
      <c r="E47" s="1450" t="n">
        <v>0.45</v>
      </c>
      <c r="F47" s="1470"/>
      <c r="G47" s="1470"/>
      <c r="H47" s="1470"/>
      <c r="I47" s="1452"/>
      <c r="J47" s="1470"/>
      <c r="K47" s="1470"/>
      <c r="L47" s="1470"/>
      <c r="M47" s="1470"/>
      <c r="N47" s="1470"/>
      <c r="O47" s="1470"/>
      <c r="P47" s="1452"/>
      <c r="Q47" s="1452"/>
      <c r="R47" s="1452"/>
      <c r="S47" s="1452"/>
      <c r="T47" s="1452"/>
      <c r="U47" s="1452"/>
      <c r="V47" s="1470"/>
      <c r="W47" s="1470"/>
      <c r="X47" s="1470"/>
      <c r="Y47" s="1470"/>
      <c r="Z47" s="1470"/>
      <c r="AA47" s="1470"/>
      <c r="AB47" s="1470"/>
      <c r="AC47" s="1470"/>
      <c r="AD47" s="1470"/>
      <c r="AE47" s="1470"/>
      <c r="AF47" s="1470"/>
      <c r="AG47" s="1470"/>
      <c r="AH47" s="1470"/>
      <c r="AI47" s="1470"/>
      <c r="AJ47" s="1470"/>
      <c r="AK47" s="1451" t="n">
        <v>200</v>
      </c>
      <c r="AL47" s="1470"/>
      <c r="AM47" s="1470"/>
      <c r="AN47" s="1470"/>
      <c r="AO47" s="1470"/>
      <c r="AP47" s="1470"/>
      <c r="AQ47" s="1470"/>
      <c r="AR47" s="1470"/>
      <c r="AS47" s="1470"/>
      <c r="AT47" s="1470"/>
      <c r="AU47" s="1470"/>
      <c r="AV47" s="1470"/>
      <c r="AW47" s="1470"/>
      <c r="AX47" s="1470"/>
      <c r="AY47" s="1470"/>
      <c r="AZ47" s="1470"/>
      <c r="BA47" s="1470"/>
      <c r="BB47" s="1470"/>
      <c r="BC47" s="1470"/>
      <c r="BD47" s="1470"/>
      <c r="BE47" s="1470"/>
      <c r="BF47" s="1470"/>
      <c r="BG47" s="1470"/>
      <c r="BH47" s="1470"/>
      <c r="BI47" s="1470"/>
      <c r="BJ47" s="1470"/>
      <c r="BK47" s="1470"/>
      <c r="BL47" s="1470"/>
      <c r="BM47" s="897" t="s">
        <v>750</v>
      </c>
      <c r="BN47" s="1470"/>
      <c r="BO47" s="1470"/>
      <c r="BP47" s="1470"/>
      <c r="BQ47" s="1470"/>
      <c r="BR47" s="1470"/>
      <c r="BS47" s="1470"/>
      <c r="BT47" s="1470"/>
      <c r="BU47" s="1470"/>
      <c r="BV47" s="1470"/>
      <c r="BW47" s="1470"/>
      <c r="BX47" s="1470"/>
    </row>
    <row r="48" customFormat="false" ht="15" hidden="false" customHeight="false" outlineLevel="0" collapsed="false">
      <c r="A48" s="1448" t="n">
        <f aca="false">A47+1</f>
        <v>45108</v>
      </c>
      <c r="B48" s="1470"/>
      <c r="C48" s="1470"/>
      <c r="D48" s="1470"/>
      <c r="E48" s="1450" t="n">
        <v>0.46</v>
      </c>
      <c r="F48" s="1470"/>
      <c r="G48" s="1470"/>
      <c r="H48" s="1470"/>
      <c r="I48" s="1452"/>
      <c r="J48" s="1470"/>
      <c r="K48" s="1470"/>
      <c r="L48" s="1470"/>
      <c r="M48" s="1470"/>
      <c r="N48" s="1470"/>
      <c r="O48" s="1470"/>
      <c r="P48" s="1452"/>
      <c r="Q48" s="1452"/>
      <c r="R48" s="1452"/>
      <c r="S48" s="1452"/>
      <c r="T48" s="1452"/>
      <c r="U48" s="1452"/>
      <c r="V48" s="1470"/>
      <c r="W48" s="1470"/>
      <c r="X48" s="1470"/>
      <c r="Y48" s="1470"/>
      <c r="Z48" s="1470"/>
      <c r="AA48" s="1470"/>
      <c r="AB48" s="1470"/>
      <c r="AC48" s="1470"/>
      <c r="AD48" s="1470"/>
      <c r="AE48" s="1470"/>
      <c r="AF48" s="1470"/>
      <c r="AG48" s="1470"/>
      <c r="AH48" s="1470"/>
      <c r="AI48" s="1470"/>
      <c r="AJ48" s="1470"/>
      <c r="AK48" s="1451" t="n">
        <v>300</v>
      </c>
      <c r="AL48" s="1470"/>
      <c r="AM48" s="1470"/>
      <c r="AN48" s="1470"/>
      <c r="AO48" s="1470"/>
      <c r="AP48" s="1470"/>
      <c r="AQ48" s="1470"/>
      <c r="AR48" s="1470"/>
      <c r="AS48" s="1470"/>
      <c r="AT48" s="1470"/>
      <c r="AU48" s="1470"/>
      <c r="AV48" s="1470"/>
      <c r="AW48" s="1470"/>
      <c r="AX48" s="1470"/>
      <c r="AY48" s="1470"/>
      <c r="AZ48" s="1470"/>
      <c r="BA48" s="1470"/>
      <c r="BB48" s="1470"/>
      <c r="BC48" s="1470"/>
      <c r="BD48" s="1470"/>
      <c r="BE48" s="1470"/>
      <c r="BF48" s="1470"/>
      <c r="BG48" s="1470"/>
      <c r="BH48" s="1470"/>
      <c r="BI48" s="1470"/>
      <c r="BJ48" s="1470"/>
      <c r="BK48" s="1470"/>
      <c r="BL48" s="1470"/>
      <c r="BM48" s="897" t="s">
        <v>751</v>
      </c>
      <c r="BN48" s="1470"/>
      <c r="BO48" s="1470"/>
      <c r="BP48" s="1470"/>
      <c r="BQ48" s="1470"/>
      <c r="BR48" s="1470"/>
      <c r="BS48" s="1470"/>
      <c r="BT48" s="1470"/>
      <c r="BU48" s="1470"/>
      <c r="BV48" s="1470"/>
      <c r="BW48" s="1470"/>
      <c r="BX48" s="1470"/>
    </row>
    <row r="49" customFormat="false" ht="15" hidden="false" customHeight="false" outlineLevel="0" collapsed="false">
      <c r="A49" s="1448" t="n">
        <f aca="false">A48+1</f>
        <v>45109</v>
      </c>
      <c r="B49" s="1470"/>
      <c r="C49" s="1470"/>
      <c r="D49" s="1470"/>
      <c r="E49" s="1450" t="n">
        <v>0.469999999999999</v>
      </c>
      <c r="F49" s="1470"/>
      <c r="G49" s="1470"/>
      <c r="H49" s="1470"/>
      <c r="I49" s="1452"/>
      <c r="J49" s="1470"/>
      <c r="K49" s="1470"/>
      <c r="L49" s="1470"/>
      <c r="M49" s="1470"/>
      <c r="N49" s="1470"/>
      <c r="O49" s="1470"/>
      <c r="P49" s="1452"/>
      <c r="Q49" s="1452"/>
      <c r="R49" s="1452"/>
      <c r="S49" s="1452"/>
      <c r="T49" s="1452"/>
      <c r="U49" s="1452"/>
      <c r="V49" s="1470"/>
      <c r="W49" s="1470"/>
      <c r="X49" s="1470"/>
      <c r="Y49" s="1470"/>
      <c r="Z49" s="1470"/>
      <c r="AA49" s="1470"/>
      <c r="AB49" s="1470"/>
      <c r="AC49" s="1470"/>
      <c r="AD49" s="1470"/>
      <c r="AE49" s="1470"/>
      <c r="AF49" s="1470"/>
      <c r="AG49" s="1470"/>
      <c r="AH49" s="1470"/>
      <c r="AI49" s="1470"/>
      <c r="AJ49" s="1470"/>
      <c r="AK49" s="1451" t="s">
        <v>670</v>
      </c>
      <c r="AL49" s="1470"/>
      <c r="AM49" s="1470"/>
      <c r="AN49" s="1470"/>
      <c r="AO49" s="1470"/>
      <c r="AP49" s="1470"/>
      <c r="AQ49" s="1470"/>
      <c r="AR49" s="1470"/>
      <c r="AS49" s="1470"/>
      <c r="AT49" s="1470"/>
      <c r="AU49" s="1470"/>
      <c r="AV49" s="1470"/>
      <c r="AW49" s="1470"/>
      <c r="AX49" s="1470"/>
      <c r="AY49" s="1470"/>
      <c r="AZ49" s="1470"/>
      <c r="BA49" s="1470"/>
      <c r="BB49" s="1470"/>
      <c r="BC49" s="1470"/>
      <c r="BD49" s="1470"/>
      <c r="BE49" s="1470"/>
      <c r="BF49" s="1470"/>
      <c r="BG49" s="1470"/>
      <c r="BH49" s="1470"/>
      <c r="BI49" s="1470"/>
      <c r="BJ49" s="1470"/>
      <c r="BK49" s="1470"/>
      <c r="BL49" s="1470"/>
      <c r="BM49" s="897" t="s">
        <v>752</v>
      </c>
      <c r="BN49" s="1470"/>
      <c r="BO49" s="1470"/>
      <c r="BP49" s="1470"/>
      <c r="BQ49" s="1470"/>
      <c r="BR49" s="1470"/>
      <c r="BS49" s="1470"/>
      <c r="BT49" s="1470"/>
      <c r="BU49" s="1470"/>
      <c r="BV49" s="1470"/>
      <c r="BW49" s="1470"/>
      <c r="BX49" s="1470"/>
    </row>
    <row r="50" customFormat="false" ht="15" hidden="false" customHeight="false" outlineLevel="0" collapsed="false">
      <c r="A50" s="1448" t="n">
        <f aca="false">A49+1</f>
        <v>45110</v>
      </c>
      <c r="B50" s="1470"/>
      <c r="C50" s="1470"/>
      <c r="D50" s="1470"/>
      <c r="E50" s="1450" t="n">
        <v>0.479999999999999</v>
      </c>
      <c r="F50" s="1470"/>
      <c r="G50" s="1470"/>
      <c r="H50" s="1470"/>
      <c r="I50" s="1452"/>
      <c r="J50" s="1470"/>
      <c r="K50" s="1470"/>
      <c r="L50" s="1470"/>
      <c r="M50" s="1470"/>
      <c r="N50" s="1470"/>
      <c r="O50" s="1470"/>
      <c r="P50" s="1452"/>
      <c r="Q50" s="1452"/>
      <c r="R50" s="1452"/>
      <c r="S50" s="1452"/>
      <c r="T50" s="1452"/>
      <c r="U50" s="1452"/>
      <c r="V50" s="1470"/>
      <c r="W50" s="1470"/>
      <c r="X50" s="1470"/>
      <c r="Y50" s="1470"/>
      <c r="Z50" s="1470"/>
      <c r="AA50" s="1470"/>
      <c r="AB50" s="1470"/>
      <c r="AC50" s="1470"/>
      <c r="AD50" s="1470"/>
      <c r="AE50" s="1470"/>
      <c r="AF50" s="1470"/>
      <c r="AG50" s="1470"/>
      <c r="AH50" s="1470"/>
      <c r="AI50" s="1470"/>
      <c r="AJ50" s="1470"/>
      <c r="AK50" s="1451"/>
      <c r="AL50" s="1470"/>
      <c r="AM50" s="1470"/>
      <c r="AN50" s="1470"/>
      <c r="AO50" s="1470"/>
      <c r="AP50" s="1470"/>
      <c r="AQ50" s="1470"/>
      <c r="AR50" s="1470"/>
      <c r="AS50" s="1470"/>
      <c r="AT50" s="1470"/>
      <c r="AU50" s="1470"/>
      <c r="AV50" s="1470"/>
      <c r="AW50" s="1470"/>
      <c r="AX50" s="1470"/>
      <c r="AY50" s="1470"/>
      <c r="AZ50" s="1470"/>
      <c r="BA50" s="1470"/>
      <c r="BB50" s="1470"/>
      <c r="BC50" s="1470"/>
      <c r="BD50" s="1470"/>
      <c r="BE50" s="1470"/>
      <c r="BF50" s="1470"/>
      <c r="BG50" s="1470"/>
      <c r="BH50" s="1470"/>
      <c r="BI50" s="1470"/>
      <c r="BJ50" s="1470"/>
      <c r="BK50" s="1470"/>
      <c r="BL50" s="1470"/>
      <c r="BM50" s="897" t="s">
        <v>753</v>
      </c>
      <c r="BN50" s="1470"/>
      <c r="BO50" s="1470"/>
      <c r="BP50" s="1470"/>
      <c r="BQ50" s="1470"/>
      <c r="BR50" s="1470"/>
      <c r="BS50" s="1470"/>
      <c r="BT50" s="1470"/>
      <c r="BU50" s="1470"/>
      <c r="BV50" s="1470"/>
      <c r="BW50" s="1470"/>
      <c r="BX50" s="1470"/>
    </row>
    <row r="51" customFormat="false" ht="15" hidden="false" customHeight="false" outlineLevel="0" collapsed="false">
      <c r="A51" s="1448" t="n">
        <f aca="false">A50+1</f>
        <v>45111</v>
      </c>
      <c r="B51" s="1470"/>
      <c r="C51" s="1470"/>
      <c r="D51" s="1470"/>
      <c r="E51" s="1450" t="n">
        <v>0.489999999999999</v>
      </c>
      <c r="F51" s="1470"/>
      <c r="G51" s="1470"/>
      <c r="H51" s="1470"/>
      <c r="I51" s="1452"/>
      <c r="J51" s="1470"/>
      <c r="K51" s="1470"/>
      <c r="L51" s="1470"/>
      <c r="M51" s="1470"/>
      <c r="N51" s="1470"/>
      <c r="O51" s="1470"/>
      <c r="P51" s="1452"/>
      <c r="Q51" s="1452"/>
      <c r="R51" s="1452"/>
      <c r="S51" s="1452"/>
      <c r="T51" s="1452"/>
      <c r="U51" s="1452"/>
      <c r="V51" s="1470"/>
      <c r="W51" s="1470"/>
      <c r="X51" s="1470"/>
      <c r="Y51" s="1470"/>
      <c r="Z51" s="1470"/>
      <c r="AA51" s="1470"/>
      <c r="AB51" s="1470"/>
      <c r="AC51" s="1470"/>
      <c r="AD51" s="1470"/>
      <c r="AE51" s="1470"/>
      <c r="AF51" s="1470"/>
      <c r="AG51" s="1470"/>
      <c r="AH51" s="1470"/>
      <c r="AI51" s="1470"/>
      <c r="AJ51" s="1470"/>
      <c r="AK51" s="1451"/>
      <c r="AL51" s="1470"/>
      <c r="AM51" s="1470"/>
      <c r="AN51" s="1470"/>
      <c r="AO51" s="1470"/>
      <c r="AP51" s="1470"/>
      <c r="AQ51" s="1470"/>
      <c r="AR51" s="1470"/>
      <c r="AS51" s="1470"/>
      <c r="AT51" s="1470"/>
      <c r="AU51" s="1470"/>
      <c r="AV51" s="1470"/>
      <c r="AW51" s="1470"/>
      <c r="AX51" s="1470"/>
      <c r="AY51" s="1470"/>
      <c r="AZ51" s="1470"/>
      <c r="BA51" s="1470"/>
      <c r="BB51" s="1470"/>
      <c r="BC51" s="1470"/>
      <c r="BD51" s="1470"/>
      <c r="BE51" s="1470"/>
      <c r="BF51" s="1470"/>
      <c r="BG51" s="1470"/>
      <c r="BH51" s="1470"/>
      <c r="BI51" s="1470"/>
      <c r="BJ51" s="1470"/>
      <c r="BK51" s="1470"/>
      <c r="BL51" s="1470"/>
      <c r="BM51" s="897" t="s">
        <v>754</v>
      </c>
      <c r="BN51" s="1470"/>
      <c r="BO51" s="1470"/>
      <c r="BP51" s="1470"/>
      <c r="BQ51" s="1470"/>
      <c r="BR51" s="1470"/>
      <c r="BS51" s="1470"/>
      <c r="BT51" s="1470"/>
      <c r="BU51" s="1470"/>
      <c r="BV51" s="1470"/>
      <c r="BW51" s="1470"/>
      <c r="BX51" s="1470"/>
    </row>
    <row r="52" customFormat="false" ht="15" hidden="false" customHeight="false" outlineLevel="0" collapsed="false">
      <c r="A52" s="1448" t="n">
        <f aca="false">A51+1</f>
        <v>45112</v>
      </c>
      <c r="B52" s="1470"/>
      <c r="C52" s="1470"/>
      <c r="D52" s="1470"/>
      <c r="E52" s="1450" t="n">
        <v>0.499999999999999</v>
      </c>
      <c r="F52" s="1470"/>
      <c r="G52" s="1470"/>
      <c r="H52" s="1470"/>
      <c r="I52" s="1452"/>
      <c r="J52" s="1470"/>
      <c r="K52" s="1470"/>
      <c r="L52" s="1470"/>
      <c r="M52" s="1470"/>
      <c r="N52" s="1470"/>
      <c r="O52" s="1470"/>
      <c r="P52" s="1452"/>
      <c r="Q52" s="1452"/>
      <c r="R52" s="1452"/>
      <c r="S52" s="1452"/>
      <c r="T52" s="1452"/>
      <c r="U52" s="1452"/>
      <c r="V52" s="1470"/>
      <c r="W52" s="1470"/>
      <c r="X52" s="1470"/>
      <c r="Y52" s="1470"/>
      <c r="Z52" s="1470"/>
      <c r="AA52" s="1470"/>
      <c r="AB52" s="1470"/>
      <c r="AC52" s="1470"/>
      <c r="AD52" s="1470"/>
      <c r="AE52" s="1470"/>
      <c r="AF52" s="1470"/>
      <c r="AG52" s="1470"/>
      <c r="AH52" s="1470"/>
      <c r="AI52" s="1470"/>
      <c r="AJ52" s="1470"/>
      <c r="AK52" s="1451"/>
      <c r="AL52" s="1470"/>
      <c r="AM52" s="1470"/>
      <c r="AN52" s="1470"/>
      <c r="AO52" s="1470"/>
      <c r="AP52" s="1470"/>
      <c r="AQ52" s="1470"/>
      <c r="AR52" s="1470"/>
      <c r="AS52" s="1470"/>
      <c r="AT52" s="1470"/>
      <c r="AU52" s="1470"/>
      <c r="AV52" s="1470"/>
      <c r="AW52" s="1470"/>
      <c r="AX52" s="1470"/>
      <c r="AY52" s="1470"/>
      <c r="AZ52" s="1470"/>
      <c r="BA52" s="1470"/>
      <c r="BB52" s="1470"/>
      <c r="BC52" s="1470"/>
      <c r="BD52" s="1470"/>
      <c r="BE52" s="1470"/>
      <c r="BF52" s="1470"/>
      <c r="BG52" s="1470"/>
      <c r="BH52" s="1470"/>
      <c r="BI52" s="1470"/>
      <c r="BJ52" s="1470"/>
      <c r="BK52" s="1470"/>
      <c r="BL52" s="1470"/>
      <c r="BM52" s="897" t="s">
        <v>755</v>
      </c>
      <c r="BN52" s="1470"/>
      <c r="BO52" s="1470"/>
      <c r="BP52" s="1470"/>
      <c r="BQ52" s="1470"/>
      <c r="BR52" s="1470"/>
      <c r="BS52" s="1470"/>
      <c r="BT52" s="1470"/>
      <c r="BU52" s="1470"/>
      <c r="BV52" s="1470"/>
      <c r="BW52" s="1470"/>
      <c r="BX52" s="1470"/>
    </row>
    <row r="53" customFormat="false" ht="15" hidden="false" customHeight="false" outlineLevel="0" collapsed="false">
      <c r="A53" s="1448" t="n">
        <f aca="false">A52+1</f>
        <v>45113</v>
      </c>
      <c r="B53" s="1470"/>
      <c r="C53" s="1470"/>
      <c r="D53" s="1470"/>
      <c r="E53" s="1450" t="n">
        <v>0.509999999999999</v>
      </c>
      <c r="F53" s="1470"/>
      <c r="G53" s="1470"/>
      <c r="H53" s="1470"/>
      <c r="I53" s="1452"/>
      <c r="J53" s="1470"/>
      <c r="K53" s="1470"/>
      <c r="L53" s="1470"/>
      <c r="M53" s="1470"/>
      <c r="N53" s="1470"/>
      <c r="O53" s="1470"/>
      <c r="P53" s="1452"/>
      <c r="Q53" s="1452"/>
      <c r="R53" s="1452"/>
      <c r="S53" s="1452"/>
      <c r="T53" s="1452"/>
      <c r="U53" s="1452"/>
      <c r="V53" s="1470"/>
      <c r="W53" s="1470"/>
      <c r="X53" s="1470"/>
      <c r="Y53" s="1470"/>
      <c r="Z53" s="1470"/>
      <c r="AA53" s="1470"/>
      <c r="AB53" s="1470"/>
      <c r="AC53" s="1470"/>
      <c r="AD53" s="1470"/>
      <c r="AE53" s="1470"/>
      <c r="AF53" s="1470"/>
      <c r="AG53" s="1470"/>
      <c r="AH53" s="1470"/>
      <c r="AI53" s="1470"/>
      <c r="AJ53" s="1470"/>
      <c r="AK53" s="1470"/>
      <c r="AL53" s="1470"/>
      <c r="AM53" s="1470"/>
      <c r="AN53" s="1470"/>
      <c r="AO53" s="1470"/>
      <c r="AP53" s="1470"/>
      <c r="AQ53" s="1470"/>
      <c r="AR53" s="1470"/>
      <c r="AS53" s="1470"/>
      <c r="AT53" s="1470"/>
      <c r="AU53" s="1470"/>
      <c r="AV53" s="1470"/>
      <c r="AW53" s="1470"/>
      <c r="AX53" s="1470"/>
      <c r="AY53" s="1470"/>
      <c r="AZ53" s="1470"/>
      <c r="BA53" s="1470"/>
      <c r="BB53" s="1470"/>
      <c r="BC53" s="1470"/>
      <c r="BD53" s="1470"/>
      <c r="BE53" s="1470"/>
      <c r="BF53" s="1470"/>
      <c r="BG53" s="1470"/>
      <c r="BH53" s="1470"/>
      <c r="BI53" s="1470"/>
      <c r="BJ53" s="1470"/>
      <c r="BK53" s="1470"/>
      <c r="BL53" s="1470"/>
      <c r="BN53" s="1470"/>
      <c r="BO53" s="1470"/>
      <c r="BP53" s="1470"/>
      <c r="BQ53" s="1470"/>
      <c r="BR53" s="1470"/>
      <c r="BS53" s="1470"/>
      <c r="BT53" s="1470"/>
      <c r="BU53" s="1470"/>
      <c r="BV53" s="1470"/>
      <c r="BW53" s="1470"/>
      <c r="BX53" s="1470"/>
    </row>
    <row r="54" customFormat="false" ht="15" hidden="false" customHeight="false" outlineLevel="0" collapsed="false">
      <c r="A54" s="1448" t="n">
        <f aca="false">A53+1</f>
        <v>45114</v>
      </c>
      <c r="B54" s="1470"/>
      <c r="C54" s="1470"/>
      <c r="D54" s="1470"/>
      <c r="E54" s="1450" t="n">
        <v>0.519999999999999</v>
      </c>
      <c r="F54" s="1470"/>
      <c r="G54" s="1470"/>
      <c r="H54" s="1470"/>
      <c r="I54" s="1452"/>
      <c r="J54" s="1470"/>
      <c r="K54" s="1470"/>
      <c r="L54" s="1470"/>
      <c r="M54" s="1470"/>
      <c r="N54" s="1470"/>
      <c r="O54" s="1470"/>
      <c r="P54" s="1452"/>
      <c r="Q54" s="1452"/>
      <c r="R54" s="1452"/>
      <c r="S54" s="1452"/>
      <c r="T54" s="1452"/>
      <c r="U54" s="1452"/>
      <c r="V54" s="1470"/>
      <c r="W54" s="1470"/>
      <c r="X54" s="1470"/>
      <c r="Y54" s="1470"/>
      <c r="Z54" s="1470"/>
      <c r="AA54" s="1470"/>
      <c r="AB54" s="1470"/>
      <c r="AC54" s="1470"/>
      <c r="AD54" s="1470"/>
      <c r="AE54" s="1470"/>
      <c r="AF54" s="1470"/>
      <c r="AG54" s="1470"/>
      <c r="AH54" s="1470"/>
      <c r="AI54" s="1470"/>
      <c r="AJ54" s="1470"/>
      <c r="AK54" s="1470"/>
      <c r="AL54" s="1470"/>
      <c r="AM54" s="1470"/>
      <c r="AN54" s="1470"/>
      <c r="AO54" s="1470"/>
      <c r="AP54" s="1470"/>
      <c r="AQ54" s="1470"/>
      <c r="AR54" s="1470"/>
      <c r="AS54" s="1470"/>
      <c r="AT54" s="1470"/>
      <c r="AU54" s="1470"/>
      <c r="AV54" s="1470"/>
      <c r="AW54" s="1470"/>
      <c r="AX54" s="1470"/>
      <c r="AY54" s="1470"/>
      <c r="AZ54" s="1470"/>
      <c r="BA54" s="1470"/>
      <c r="BB54" s="1470"/>
      <c r="BC54" s="1470"/>
      <c r="BD54" s="1470"/>
      <c r="BE54" s="1470"/>
      <c r="BF54" s="1470"/>
      <c r="BG54" s="1470"/>
      <c r="BH54" s="1470"/>
      <c r="BI54" s="1470"/>
      <c r="BJ54" s="1470"/>
      <c r="BK54" s="1470"/>
      <c r="BL54" s="1470"/>
      <c r="BN54" s="1470"/>
      <c r="BO54" s="1470"/>
      <c r="BP54" s="1470"/>
      <c r="BQ54" s="1470"/>
      <c r="BR54" s="1470"/>
      <c r="BS54" s="1470"/>
      <c r="BT54" s="1470"/>
      <c r="BU54" s="1470"/>
      <c r="BV54" s="1470"/>
      <c r="BW54" s="1470"/>
      <c r="BX54" s="1470"/>
    </row>
    <row r="55" customFormat="false" ht="15" hidden="false" customHeight="false" outlineLevel="0" collapsed="false">
      <c r="A55" s="1448" t="n">
        <f aca="false">A54+1</f>
        <v>45115</v>
      </c>
      <c r="B55" s="1470"/>
      <c r="C55" s="1470"/>
      <c r="D55" s="1470"/>
      <c r="E55" s="1450" t="n">
        <v>0.529999999999999</v>
      </c>
      <c r="F55" s="1470"/>
      <c r="G55" s="1470"/>
      <c r="H55" s="1470"/>
      <c r="I55" s="1452"/>
      <c r="J55" s="1470"/>
      <c r="K55" s="1470"/>
      <c r="L55" s="1470"/>
      <c r="M55" s="1470"/>
      <c r="N55" s="1470"/>
      <c r="O55" s="1470"/>
      <c r="P55" s="1452"/>
      <c r="Q55" s="1452"/>
      <c r="R55" s="1452"/>
      <c r="S55" s="1452"/>
      <c r="T55" s="1452"/>
      <c r="U55" s="1452"/>
      <c r="V55" s="1470"/>
      <c r="W55" s="1470"/>
      <c r="X55" s="1470"/>
      <c r="Y55" s="1470"/>
      <c r="Z55" s="1470"/>
      <c r="AA55" s="1470"/>
      <c r="AB55" s="1470"/>
      <c r="AC55" s="1470"/>
      <c r="AD55" s="1470"/>
      <c r="AE55" s="1470"/>
      <c r="AF55" s="1470"/>
      <c r="AG55" s="1470"/>
      <c r="AH55" s="1470"/>
      <c r="AI55" s="1470"/>
      <c r="AJ55" s="1470"/>
      <c r="AK55" s="1470"/>
      <c r="AL55" s="1470"/>
      <c r="AM55" s="1470"/>
      <c r="AN55" s="1470"/>
      <c r="AO55" s="1470"/>
      <c r="AP55" s="1470"/>
      <c r="AQ55" s="1470"/>
      <c r="AR55" s="1470"/>
      <c r="AS55" s="1470"/>
      <c r="AT55" s="1470"/>
      <c r="AU55" s="1470"/>
      <c r="AV55" s="1470"/>
      <c r="AW55" s="1470"/>
      <c r="AX55" s="1470"/>
      <c r="AY55" s="1470"/>
      <c r="AZ55" s="1470"/>
      <c r="BA55" s="1470"/>
      <c r="BB55" s="1470"/>
      <c r="BC55" s="1470"/>
      <c r="BD55" s="1470"/>
      <c r="BE55" s="1470"/>
      <c r="BF55" s="1470"/>
      <c r="BG55" s="1470"/>
      <c r="BH55" s="1470"/>
      <c r="BI55" s="1470"/>
      <c r="BJ55" s="1470"/>
      <c r="BK55" s="1470"/>
      <c r="BL55" s="1470"/>
      <c r="BN55" s="1470"/>
      <c r="BO55" s="1470"/>
      <c r="BP55" s="1470"/>
      <c r="BQ55" s="1470"/>
      <c r="BR55" s="1470"/>
      <c r="BS55" s="1470"/>
      <c r="BT55" s="1470"/>
      <c r="BU55" s="1470"/>
      <c r="BV55" s="1470"/>
      <c r="BW55" s="1470"/>
      <c r="BX55" s="1470"/>
    </row>
    <row r="56" customFormat="false" ht="15" hidden="false" customHeight="false" outlineLevel="0" collapsed="false">
      <c r="A56" s="1448" t="n">
        <f aca="false">A55+1</f>
        <v>45116</v>
      </c>
      <c r="B56" s="1470"/>
      <c r="C56" s="1470"/>
      <c r="D56" s="1470"/>
      <c r="E56" s="1470"/>
      <c r="F56" s="1470"/>
      <c r="G56" s="1470"/>
      <c r="H56" s="1470"/>
      <c r="I56" s="1452"/>
      <c r="J56" s="1470"/>
      <c r="K56" s="1470"/>
      <c r="L56" s="1470"/>
      <c r="M56" s="1470"/>
      <c r="N56" s="1470"/>
      <c r="O56" s="1470"/>
      <c r="P56" s="1452"/>
      <c r="Q56" s="1452"/>
      <c r="R56" s="1452"/>
      <c r="S56" s="1452"/>
      <c r="T56" s="1452"/>
      <c r="U56" s="1452"/>
      <c r="V56" s="1470"/>
      <c r="W56" s="1470"/>
      <c r="X56" s="1470"/>
      <c r="Y56" s="1470"/>
      <c r="Z56" s="1470"/>
      <c r="AA56" s="1470"/>
      <c r="AB56" s="1470"/>
      <c r="AC56" s="1470"/>
      <c r="AD56" s="1470"/>
      <c r="AE56" s="1470"/>
      <c r="AF56" s="1470"/>
      <c r="AG56" s="1470"/>
      <c r="AH56" s="1470"/>
      <c r="AI56" s="1470"/>
      <c r="AJ56" s="1470"/>
      <c r="AK56" s="1470"/>
      <c r="AL56" s="1470"/>
      <c r="AM56" s="1470"/>
      <c r="AN56" s="1470"/>
      <c r="AO56" s="1470"/>
      <c r="AP56" s="1470"/>
      <c r="AQ56" s="1470"/>
      <c r="AR56" s="1470"/>
      <c r="AS56" s="1470"/>
      <c r="AT56" s="1470"/>
      <c r="AU56" s="1470"/>
      <c r="AV56" s="1470"/>
      <c r="AW56" s="1470"/>
      <c r="AX56" s="1470"/>
      <c r="AY56" s="1470"/>
      <c r="AZ56" s="1470"/>
      <c r="BA56" s="1470"/>
      <c r="BB56" s="1470"/>
      <c r="BC56" s="1470"/>
      <c r="BD56" s="1470"/>
      <c r="BE56" s="1470"/>
      <c r="BF56" s="1470"/>
      <c r="BG56" s="1470"/>
      <c r="BH56" s="1470"/>
      <c r="BI56" s="1470"/>
      <c r="BJ56" s="1470"/>
      <c r="BK56" s="1470"/>
      <c r="BL56" s="1470"/>
      <c r="BN56" s="1470"/>
      <c r="BO56" s="1470"/>
      <c r="BP56" s="1470"/>
      <c r="BQ56" s="1470"/>
      <c r="BR56" s="1470"/>
      <c r="BS56" s="1470"/>
      <c r="BT56" s="1470"/>
      <c r="BU56" s="1470"/>
      <c r="BV56" s="1470"/>
      <c r="BW56" s="1470"/>
      <c r="BX56" s="1470"/>
    </row>
    <row r="57" customFormat="false" ht="15" hidden="false" customHeight="false" outlineLevel="0" collapsed="false">
      <c r="A57" s="1448" t="n">
        <f aca="false">A56+1</f>
        <v>45117</v>
      </c>
      <c r="B57" s="1470"/>
      <c r="C57" s="1470"/>
      <c r="D57" s="1470"/>
      <c r="E57" s="1470"/>
      <c r="F57" s="1470"/>
      <c r="G57" s="1470"/>
      <c r="H57" s="1470"/>
      <c r="I57" s="1452"/>
      <c r="J57" s="1470"/>
      <c r="K57" s="1470"/>
      <c r="L57" s="1470"/>
      <c r="M57" s="1470"/>
      <c r="N57" s="1470"/>
      <c r="O57" s="1470"/>
      <c r="P57" s="1452"/>
      <c r="Q57" s="1452"/>
      <c r="R57" s="1452"/>
      <c r="S57" s="1452"/>
      <c r="T57" s="1452"/>
      <c r="U57" s="1452"/>
      <c r="V57" s="1470"/>
      <c r="W57" s="1470"/>
      <c r="X57" s="1470"/>
      <c r="Y57" s="1470"/>
      <c r="Z57" s="1470"/>
      <c r="AA57" s="1470"/>
      <c r="AB57" s="1470"/>
      <c r="AC57" s="1470"/>
      <c r="AD57" s="1470"/>
      <c r="AE57" s="1470"/>
      <c r="AF57" s="1470"/>
      <c r="AG57" s="1470"/>
      <c r="AH57" s="1470"/>
      <c r="AI57" s="1470"/>
      <c r="AJ57" s="1470"/>
      <c r="AK57" s="1470"/>
      <c r="AL57" s="1470"/>
      <c r="AM57" s="1470"/>
      <c r="AN57" s="1470"/>
      <c r="AO57" s="1470"/>
      <c r="AP57" s="1470"/>
      <c r="AQ57" s="1470"/>
      <c r="AR57" s="1470"/>
      <c r="AS57" s="1470"/>
      <c r="AT57" s="1470"/>
      <c r="AU57" s="1470"/>
      <c r="AV57" s="1470"/>
      <c r="AW57" s="1470"/>
      <c r="AX57" s="1470"/>
      <c r="AY57" s="1470"/>
      <c r="AZ57" s="1470"/>
      <c r="BA57" s="1470"/>
      <c r="BB57" s="1470"/>
      <c r="BC57" s="1470"/>
      <c r="BD57" s="1470"/>
      <c r="BE57" s="1470"/>
      <c r="BF57" s="1470"/>
      <c r="BG57" s="1470"/>
      <c r="BH57" s="1470"/>
      <c r="BI57" s="1470"/>
      <c r="BJ57" s="1470"/>
      <c r="BK57" s="1470"/>
      <c r="BL57" s="1470"/>
      <c r="BN57" s="1470"/>
      <c r="BO57" s="1470"/>
      <c r="BP57" s="1470"/>
      <c r="BQ57" s="1470"/>
      <c r="BR57" s="1470"/>
      <c r="BS57" s="1470"/>
      <c r="BT57" s="1470"/>
      <c r="BU57" s="1470"/>
      <c r="BV57" s="1470"/>
      <c r="BW57" s="1470"/>
      <c r="BX57" s="1470"/>
    </row>
    <row r="58" customFormat="false" ht="15" hidden="false" customHeight="false" outlineLevel="0" collapsed="false">
      <c r="A58" s="1448" t="n">
        <f aca="false">A57+1</f>
        <v>45118</v>
      </c>
      <c r="B58" s="1470"/>
      <c r="C58" s="1470"/>
      <c r="D58" s="1470"/>
      <c r="E58" s="1470"/>
      <c r="F58" s="1470"/>
      <c r="G58" s="1470"/>
      <c r="H58" s="1470"/>
      <c r="I58" s="1452"/>
      <c r="J58" s="1470"/>
      <c r="K58" s="1470"/>
      <c r="L58" s="1470"/>
      <c r="M58" s="1470"/>
      <c r="N58" s="1470"/>
      <c r="O58" s="1470"/>
      <c r="P58" s="1452"/>
      <c r="Q58" s="1452"/>
      <c r="R58" s="1452"/>
      <c r="S58" s="1452"/>
      <c r="T58" s="1452"/>
      <c r="U58" s="1452"/>
      <c r="V58" s="1470"/>
      <c r="W58" s="1470"/>
      <c r="X58" s="1470"/>
      <c r="Y58" s="1470"/>
      <c r="Z58" s="1470"/>
      <c r="AA58" s="1470"/>
      <c r="AB58" s="1470"/>
      <c r="AC58" s="1470"/>
      <c r="AD58" s="1470"/>
      <c r="AE58" s="1470"/>
      <c r="AF58" s="1470"/>
      <c r="AG58" s="1470"/>
      <c r="AH58" s="1470"/>
      <c r="AI58" s="1470"/>
      <c r="AJ58" s="1470"/>
      <c r="AK58" s="1470"/>
      <c r="AL58" s="1470"/>
      <c r="AM58" s="1470"/>
      <c r="AN58" s="1470"/>
      <c r="AO58" s="1470"/>
      <c r="AP58" s="1470"/>
      <c r="AQ58" s="1470"/>
      <c r="AR58" s="1470"/>
      <c r="AS58" s="1470"/>
      <c r="AT58" s="1470"/>
      <c r="AU58" s="1470"/>
      <c r="AV58" s="1470"/>
      <c r="AW58" s="1470"/>
      <c r="AX58" s="1470"/>
      <c r="AY58" s="1470"/>
      <c r="AZ58" s="1470"/>
      <c r="BA58" s="1470"/>
      <c r="BB58" s="1470"/>
      <c r="BC58" s="1470"/>
      <c r="BD58" s="1470"/>
      <c r="BE58" s="1470"/>
      <c r="BF58" s="1470"/>
      <c r="BG58" s="1470"/>
      <c r="BH58" s="1470"/>
      <c r="BI58" s="1470"/>
      <c r="BJ58" s="1470"/>
      <c r="BK58" s="1470"/>
      <c r="BL58" s="1470"/>
      <c r="BN58" s="1470"/>
      <c r="BO58" s="1470"/>
      <c r="BP58" s="1470"/>
      <c r="BQ58" s="1470"/>
      <c r="BR58" s="1470"/>
      <c r="BS58" s="1470"/>
      <c r="BT58" s="1470"/>
      <c r="BU58" s="1470"/>
      <c r="BV58" s="1470"/>
      <c r="BW58" s="1470"/>
      <c r="BX58" s="1470"/>
    </row>
    <row r="59" customFormat="false" ht="15" hidden="false" customHeight="false" outlineLevel="0" collapsed="false">
      <c r="A59" s="1448" t="n">
        <f aca="false">A58+1</f>
        <v>45119</v>
      </c>
      <c r="B59" s="1470"/>
      <c r="C59" s="1470"/>
      <c r="D59" s="1470"/>
      <c r="E59" s="1470"/>
      <c r="F59" s="1470"/>
      <c r="G59" s="1470"/>
      <c r="H59" s="1470"/>
      <c r="I59" s="1452"/>
      <c r="J59" s="1470"/>
      <c r="K59" s="1470"/>
      <c r="L59" s="1470"/>
      <c r="M59" s="1470"/>
      <c r="N59" s="1470"/>
      <c r="O59" s="1470"/>
      <c r="P59" s="1452"/>
      <c r="Q59" s="1452"/>
      <c r="R59" s="1452"/>
      <c r="S59" s="1452"/>
      <c r="T59" s="1452"/>
      <c r="U59" s="1452"/>
      <c r="V59" s="1470"/>
      <c r="W59" s="1470"/>
      <c r="X59" s="1470"/>
      <c r="Y59" s="1470"/>
      <c r="Z59" s="1470"/>
      <c r="AA59" s="1470"/>
      <c r="AB59" s="1470"/>
      <c r="AC59" s="1470"/>
      <c r="AD59" s="1470"/>
      <c r="AE59" s="1470"/>
      <c r="AF59" s="1470"/>
      <c r="AG59" s="1470"/>
      <c r="AH59" s="1470"/>
      <c r="AI59" s="1470"/>
      <c r="AJ59" s="1470"/>
      <c r="AK59" s="1470"/>
      <c r="AL59" s="1470"/>
      <c r="AM59" s="1470"/>
      <c r="AN59" s="1470"/>
      <c r="AO59" s="1470"/>
      <c r="AP59" s="1470"/>
      <c r="AQ59" s="1470"/>
      <c r="AR59" s="1470"/>
      <c r="AS59" s="1470"/>
      <c r="AT59" s="1470"/>
      <c r="AU59" s="1470"/>
      <c r="AV59" s="1470"/>
      <c r="AW59" s="1470"/>
      <c r="AX59" s="1470"/>
      <c r="AY59" s="1470"/>
      <c r="AZ59" s="1470"/>
      <c r="BA59" s="1470"/>
      <c r="BB59" s="1470"/>
      <c r="BC59" s="1470"/>
      <c r="BD59" s="1470"/>
      <c r="BE59" s="1470"/>
      <c r="BF59" s="1470"/>
      <c r="BG59" s="1470"/>
      <c r="BH59" s="1470"/>
      <c r="BI59" s="1470"/>
      <c r="BJ59" s="1470"/>
      <c r="BK59" s="1470"/>
      <c r="BL59" s="1470"/>
      <c r="BM59" s="1470"/>
      <c r="BN59" s="1470"/>
      <c r="BO59" s="1470"/>
      <c r="BP59" s="1470"/>
      <c r="BQ59" s="1470"/>
      <c r="BR59" s="1470"/>
      <c r="BS59" s="1470"/>
      <c r="BT59" s="1470"/>
      <c r="BU59" s="1470"/>
      <c r="BV59" s="1470"/>
      <c r="BW59" s="1470"/>
      <c r="BX59" s="1470"/>
    </row>
    <row r="60" customFormat="false" ht="15" hidden="false" customHeight="false" outlineLevel="0" collapsed="false">
      <c r="A60" s="1448" t="n">
        <f aca="false">A59+1</f>
        <v>45120</v>
      </c>
      <c r="B60" s="1470"/>
      <c r="C60" s="1470"/>
      <c r="D60" s="1470"/>
      <c r="E60" s="1470"/>
      <c r="F60" s="1470"/>
      <c r="G60" s="1470"/>
      <c r="H60" s="1470"/>
      <c r="I60" s="1452"/>
      <c r="J60" s="1470"/>
      <c r="K60" s="1470"/>
      <c r="L60" s="1470"/>
      <c r="M60" s="1470"/>
      <c r="N60" s="1470"/>
      <c r="O60" s="1470"/>
      <c r="P60" s="1452"/>
      <c r="Q60" s="1452"/>
      <c r="R60" s="1452"/>
      <c r="S60" s="1452"/>
      <c r="T60" s="1452"/>
      <c r="U60" s="1452"/>
      <c r="V60" s="1470"/>
      <c r="W60" s="1470"/>
      <c r="X60" s="1470"/>
      <c r="Y60" s="1470"/>
      <c r="Z60" s="1470"/>
      <c r="AA60" s="1470"/>
      <c r="AB60" s="1470"/>
      <c r="AC60" s="1470"/>
      <c r="AD60" s="1470"/>
      <c r="AE60" s="1470"/>
      <c r="AF60" s="1470"/>
      <c r="AG60" s="1470"/>
      <c r="AH60" s="1470"/>
      <c r="AI60" s="1470"/>
      <c r="AJ60" s="1470"/>
      <c r="AK60" s="1470"/>
      <c r="AL60" s="1470"/>
      <c r="AM60" s="1470"/>
      <c r="AN60" s="1470"/>
      <c r="AO60" s="1470"/>
      <c r="AP60" s="1470"/>
      <c r="AQ60" s="1470"/>
      <c r="AR60" s="1470"/>
      <c r="AS60" s="1470"/>
      <c r="AT60" s="1470"/>
      <c r="AU60" s="1470"/>
      <c r="AV60" s="1470"/>
      <c r="AW60" s="1470"/>
      <c r="AX60" s="1470"/>
      <c r="AY60" s="1470"/>
      <c r="AZ60" s="1470"/>
      <c r="BA60" s="1470"/>
      <c r="BB60" s="1470"/>
      <c r="BC60" s="1470"/>
      <c r="BD60" s="1470"/>
      <c r="BE60" s="1470"/>
      <c r="BF60" s="1470"/>
      <c r="BG60" s="1470"/>
      <c r="BH60" s="1470"/>
      <c r="BI60" s="1470"/>
      <c r="BJ60" s="1470"/>
      <c r="BK60" s="1470"/>
      <c r="BL60" s="1470"/>
      <c r="BM60" s="1470"/>
      <c r="BN60" s="1470"/>
      <c r="BO60" s="1470"/>
      <c r="BP60" s="1470"/>
      <c r="BQ60" s="1470"/>
      <c r="BR60" s="1470"/>
      <c r="BS60" s="1470"/>
      <c r="BT60" s="1470"/>
      <c r="BU60" s="1470"/>
      <c r="BV60" s="1470"/>
      <c r="BW60" s="1470"/>
      <c r="BX60" s="1470"/>
    </row>
    <row r="61" customFormat="false" ht="15" hidden="false" customHeight="false" outlineLevel="0" collapsed="false">
      <c r="A61" s="1448" t="n">
        <f aca="false">A60+1</f>
        <v>45121</v>
      </c>
      <c r="B61" s="1470"/>
      <c r="C61" s="1470"/>
      <c r="D61" s="1470"/>
      <c r="E61" s="1470"/>
      <c r="F61" s="1470"/>
      <c r="G61" s="1470"/>
      <c r="H61" s="1470"/>
      <c r="I61" s="1452"/>
      <c r="J61" s="1470"/>
      <c r="K61" s="1470"/>
      <c r="L61" s="1470"/>
      <c r="M61" s="1470"/>
      <c r="N61" s="1470"/>
      <c r="O61" s="1470"/>
      <c r="P61" s="1452"/>
      <c r="Q61" s="1452"/>
      <c r="R61" s="1452"/>
      <c r="S61" s="1452"/>
      <c r="T61" s="1452"/>
      <c r="U61" s="1452"/>
      <c r="V61" s="1470"/>
      <c r="W61" s="1470"/>
      <c r="X61" s="1470"/>
      <c r="Y61" s="1470"/>
      <c r="Z61" s="1470"/>
      <c r="AA61" s="1470"/>
      <c r="AB61" s="1470"/>
      <c r="AC61" s="1470"/>
      <c r="AD61" s="1470"/>
      <c r="AE61" s="1470"/>
      <c r="AF61" s="1470"/>
      <c r="AG61" s="1470"/>
      <c r="AH61" s="1470"/>
      <c r="AI61" s="1470"/>
      <c r="AJ61" s="1470"/>
      <c r="AK61" s="1470"/>
      <c r="AL61" s="1470"/>
      <c r="AM61" s="1470"/>
      <c r="AN61" s="1470"/>
      <c r="AO61" s="1470"/>
      <c r="AP61" s="1470"/>
      <c r="AQ61" s="1470"/>
      <c r="AR61" s="1470"/>
      <c r="AS61" s="1470"/>
      <c r="AT61" s="1470"/>
      <c r="AU61" s="1470"/>
      <c r="AV61" s="1470"/>
      <c r="AW61" s="1470"/>
      <c r="AX61" s="1470"/>
      <c r="AY61" s="1470"/>
      <c r="AZ61" s="1470"/>
      <c r="BA61" s="1470"/>
      <c r="BB61" s="1470"/>
      <c r="BC61" s="1470"/>
      <c r="BD61" s="1470"/>
      <c r="BE61" s="1470"/>
      <c r="BF61" s="1470"/>
      <c r="BG61" s="1470"/>
      <c r="BH61" s="1470"/>
      <c r="BI61" s="1470"/>
      <c r="BJ61" s="1470"/>
      <c r="BK61" s="1470"/>
      <c r="BL61" s="1470"/>
      <c r="BM61" s="1470"/>
      <c r="BN61" s="1470"/>
      <c r="BO61" s="1470"/>
      <c r="BP61" s="1470"/>
      <c r="BQ61" s="1470"/>
      <c r="BR61" s="1470"/>
      <c r="BS61" s="1470"/>
      <c r="BT61" s="1470"/>
      <c r="BU61" s="1470"/>
      <c r="BV61" s="1470"/>
      <c r="BW61" s="1470"/>
      <c r="BX61" s="1470"/>
    </row>
    <row r="62" customFormat="false" ht="15" hidden="false" customHeight="false" outlineLevel="0" collapsed="false">
      <c r="A62" s="1448" t="n">
        <f aca="false">A61+1</f>
        <v>45122</v>
      </c>
      <c r="B62" s="1470"/>
      <c r="C62" s="1470"/>
      <c r="D62" s="1470"/>
      <c r="E62" s="1470"/>
      <c r="F62" s="1470"/>
      <c r="G62" s="1470"/>
      <c r="H62" s="1470"/>
      <c r="I62" s="1452"/>
      <c r="J62" s="1470"/>
      <c r="K62" s="1470"/>
      <c r="L62" s="1470"/>
      <c r="M62" s="1470"/>
      <c r="N62" s="1470"/>
      <c r="O62" s="1470"/>
      <c r="P62" s="1452"/>
      <c r="Q62" s="1452"/>
      <c r="R62" s="1452"/>
      <c r="S62" s="1452"/>
      <c r="T62" s="1452"/>
      <c r="U62" s="1452"/>
      <c r="V62" s="1470"/>
      <c r="W62" s="1470"/>
      <c r="X62" s="1470"/>
      <c r="Y62" s="1470"/>
      <c r="Z62" s="1470"/>
      <c r="AA62" s="1470"/>
      <c r="AB62" s="1470"/>
      <c r="AC62" s="1470"/>
      <c r="AD62" s="1470"/>
      <c r="AE62" s="1470"/>
      <c r="AF62" s="1470"/>
      <c r="AG62" s="1470"/>
      <c r="AH62" s="1470"/>
      <c r="AI62" s="1470"/>
      <c r="AJ62" s="1470"/>
      <c r="AK62" s="1470"/>
      <c r="AL62" s="1470"/>
      <c r="AM62" s="1470"/>
      <c r="AN62" s="1470"/>
      <c r="AO62" s="1470"/>
      <c r="AP62" s="1470"/>
      <c r="AQ62" s="1470"/>
      <c r="AR62" s="1470"/>
      <c r="AS62" s="1470"/>
      <c r="AT62" s="1470"/>
      <c r="AU62" s="1470"/>
      <c r="AV62" s="1470"/>
      <c r="AW62" s="1470"/>
      <c r="AX62" s="1470"/>
      <c r="AY62" s="1470"/>
      <c r="AZ62" s="1470"/>
      <c r="BA62" s="1470"/>
      <c r="BB62" s="1470"/>
      <c r="BC62" s="1470"/>
      <c r="BD62" s="1470"/>
      <c r="BE62" s="1470"/>
      <c r="BF62" s="1470"/>
      <c r="BG62" s="1470"/>
      <c r="BH62" s="1470"/>
      <c r="BI62" s="1470"/>
      <c r="BJ62" s="1470"/>
      <c r="BK62" s="1470"/>
      <c r="BL62" s="1470"/>
      <c r="BM62" s="1470"/>
      <c r="BN62" s="1470"/>
      <c r="BO62" s="1470"/>
      <c r="BP62" s="1470"/>
      <c r="BQ62" s="1470"/>
      <c r="BR62" s="1470"/>
      <c r="BS62" s="1470"/>
      <c r="BT62" s="1470"/>
      <c r="BU62" s="1470"/>
      <c r="BV62" s="1470"/>
      <c r="BW62" s="1470"/>
      <c r="BX62" s="1470"/>
    </row>
    <row r="63" customFormat="false" ht="15" hidden="false" customHeight="false" outlineLevel="0" collapsed="false">
      <c r="A63" s="1448" t="n">
        <f aca="false">A62+1</f>
        <v>45123</v>
      </c>
      <c r="B63" s="1470"/>
      <c r="C63" s="1470"/>
      <c r="D63" s="1470"/>
      <c r="E63" s="1470"/>
      <c r="F63" s="1470"/>
      <c r="G63" s="1470"/>
      <c r="H63" s="1470"/>
      <c r="I63" s="1452"/>
      <c r="J63" s="1470"/>
      <c r="K63" s="1470"/>
      <c r="L63" s="1470"/>
      <c r="M63" s="1470"/>
      <c r="N63" s="1470"/>
      <c r="O63" s="1470"/>
      <c r="P63" s="1452"/>
      <c r="Q63" s="1452"/>
      <c r="R63" s="1452"/>
      <c r="S63" s="1452"/>
      <c r="T63" s="1452"/>
      <c r="U63" s="1452"/>
      <c r="V63" s="1470"/>
      <c r="W63" s="1470"/>
      <c r="X63" s="1470"/>
      <c r="Y63" s="1470"/>
      <c r="Z63" s="1470"/>
      <c r="AA63" s="1470"/>
      <c r="AB63" s="1470"/>
      <c r="AC63" s="1470"/>
      <c r="AD63" s="1470"/>
      <c r="AE63" s="1470"/>
      <c r="AF63" s="1470"/>
      <c r="AG63" s="1470"/>
      <c r="AH63" s="1470"/>
      <c r="AI63" s="1470"/>
      <c r="AJ63" s="1470"/>
      <c r="AK63" s="1470"/>
      <c r="AL63" s="1470"/>
      <c r="AM63" s="1470"/>
      <c r="AN63" s="1470"/>
      <c r="AO63" s="1470"/>
      <c r="AP63" s="1470"/>
      <c r="AQ63" s="1470"/>
      <c r="AR63" s="1470"/>
      <c r="AS63" s="1470"/>
      <c r="AT63" s="1470"/>
      <c r="AU63" s="1470"/>
      <c r="AV63" s="1470"/>
      <c r="AW63" s="1470"/>
      <c r="AX63" s="1470"/>
      <c r="AY63" s="1470"/>
      <c r="AZ63" s="1470"/>
      <c r="BA63" s="1470"/>
      <c r="BB63" s="1470"/>
      <c r="BC63" s="1470"/>
      <c r="BD63" s="1470"/>
      <c r="BE63" s="1470"/>
      <c r="BF63" s="1470"/>
      <c r="BG63" s="1470"/>
      <c r="BH63" s="1470"/>
      <c r="BI63" s="1470"/>
      <c r="BJ63" s="1470"/>
      <c r="BK63" s="1470"/>
      <c r="BL63" s="1470"/>
      <c r="BM63" s="1470"/>
      <c r="BN63" s="1470"/>
      <c r="BO63" s="1470"/>
      <c r="BP63" s="1470"/>
      <c r="BQ63" s="1470"/>
      <c r="BR63" s="1470"/>
      <c r="BS63" s="1470"/>
      <c r="BT63" s="1470"/>
      <c r="BU63" s="1470"/>
      <c r="BV63" s="1470"/>
      <c r="BW63" s="1470"/>
      <c r="BX63" s="1470"/>
    </row>
    <row r="64" customFormat="false" ht="15" hidden="false" customHeight="false" outlineLevel="0" collapsed="false">
      <c r="A64" s="1448" t="n">
        <f aca="false">A63+1</f>
        <v>45124</v>
      </c>
      <c r="B64" s="1470"/>
      <c r="C64" s="1470"/>
      <c r="D64" s="1470"/>
      <c r="E64" s="1470"/>
      <c r="F64" s="1470"/>
      <c r="G64" s="1470"/>
      <c r="H64" s="1470"/>
      <c r="I64" s="1452"/>
      <c r="J64" s="1470"/>
      <c r="K64" s="1470"/>
      <c r="L64" s="1470"/>
      <c r="M64" s="1470"/>
      <c r="N64" s="1470"/>
      <c r="O64" s="1470"/>
      <c r="P64" s="1452"/>
      <c r="Q64" s="1452"/>
      <c r="R64" s="1452"/>
      <c r="S64" s="1452"/>
      <c r="T64" s="1452"/>
      <c r="U64" s="1452"/>
      <c r="V64" s="1470"/>
      <c r="W64" s="1470"/>
      <c r="X64" s="1470"/>
      <c r="Y64" s="1470"/>
      <c r="Z64" s="1470"/>
      <c r="AA64" s="1470"/>
      <c r="AB64" s="1470"/>
      <c r="AC64" s="1470"/>
      <c r="AD64" s="1470"/>
      <c r="AE64" s="1470"/>
      <c r="AF64" s="1470"/>
      <c r="AG64" s="1470"/>
      <c r="AH64" s="1470"/>
      <c r="AI64" s="1470"/>
      <c r="AJ64" s="1470"/>
      <c r="AK64" s="1470"/>
      <c r="AL64" s="1470"/>
      <c r="AM64" s="1470"/>
      <c r="AN64" s="1470"/>
      <c r="AO64" s="1470"/>
      <c r="AP64" s="1470"/>
      <c r="AQ64" s="1470"/>
      <c r="AR64" s="1470"/>
      <c r="AS64" s="1470"/>
      <c r="AT64" s="1470"/>
      <c r="AU64" s="1470"/>
      <c r="AV64" s="1470"/>
      <c r="AW64" s="1470"/>
      <c r="AX64" s="1470"/>
      <c r="AY64" s="1470"/>
      <c r="AZ64" s="1470"/>
      <c r="BA64" s="1470"/>
      <c r="BB64" s="1470"/>
      <c r="BC64" s="1470"/>
      <c r="BD64" s="1470"/>
      <c r="BE64" s="1470"/>
      <c r="BF64" s="1470"/>
      <c r="BG64" s="1470"/>
      <c r="BH64" s="1470"/>
      <c r="BI64" s="1470"/>
      <c r="BJ64" s="1470"/>
      <c r="BK64" s="1470"/>
      <c r="BL64" s="1470"/>
      <c r="BM64" s="1470"/>
      <c r="BN64" s="1470"/>
      <c r="BO64" s="1470"/>
      <c r="BP64" s="1470"/>
      <c r="BQ64" s="1470"/>
      <c r="BR64" s="1470"/>
      <c r="BS64" s="1470"/>
      <c r="BT64" s="1470"/>
      <c r="BU64" s="1470"/>
      <c r="BV64" s="1470"/>
      <c r="BW64" s="1470"/>
      <c r="BX64" s="1470"/>
    </row>
    <row r="65" customFormat="false" ht="15" hidden="false" customHeight="false" outlineLevel="0" collapsed="false">
      <c r="A65" s="1448" t="n">
        <f aca="false">A64+1</f>
        <v>45125</v>
      </c>
      <c r="B65" s="1470"/>
      <c r="C65" s="1470"/>
      <c r="D65" s="1470"/>
      <c r="E65" s="1470"/>
      <c r="F65" s="1470"/>
      <c r="G65" s="1470"/>
      <c r="H65" s="1470"/>
      <c r="I65" s="1452"/>
      <c r="J65" s="1470"/>
      <c r="K65" s="1470"/>
      <c r="L65" s="1470"/>
      <c r="M65" s="1470"/>
      <c r="N65" s="1470"/>
      <c r="O65" s="1470"/>
      <c r="P65" s="1452"/>
      <c r="Q65" s="1452"/>
      <c r="R65" s="1452"/>
      <c r="S65" s="1452"/>
      <c r="T65" s="1452"/>
      <c r="U65" s="1452"/>
      <c r="V65" s="1470"/>
      <c r="W65" s="1470"/>
      <c r="X65" s="1470"/>
      <c r="Y65" s="1470"/>
      <c r="Z65" s="1470"/>
      <c r="AA65" s="1470"/>
      <c r="AB65" s="1470"/>
      <c r="AC65" s="1470"/>
      <c r="AD65" s="1470"/>
      <c r="AE65" s="1470"/>
      <c r="AF65" s="1470"/>
      <c r="AG65" s="1470"/>
      <c r="AH65" s="1470"/>
      <c r="AI65" s="1470"/>
      <c r="AJ65" s="1470"/>
      <c r="AK65" s="1470"/>
      <c r="AL65" s="1470"/>
      <c r="AM65" s="1470"/>
      <c r="AN65" s="1470"/>
      <c r="AO65" s="1470"/>
      <c r="AP65" s="1470"/>
      <c r="AQ65" s="1470"/>
      <c r="AR65" s="1470"/>
      <c r="AS65" s="1470"/>
      <c r="AT65" s="1470"/>
      <c r="AU65" s="1470"/>
      <c r="AV65" s="1470"/>
      <c r="AW65" s="1470"/>
      <c r="AX65" s="1470"/>
      <c r="AY65" s="1470"/>
      <c r="AZ65" s="1470"/>
      <c r="BA65" s="1470"/>
      <c r="BB65" s="1470"/>
      <c r="BC65" s="1470"/>
      <c r="BD65" s="1470"/>
      <c r="BE65" s="1470"/>
      <c r="BF65" s="1470"/>
      <c r="BG65" s="1470"/>
      <c r="BH65" s="1470"/>
      <c r="BI65" s="1470"/>
      <c r="BJ65" s="1470"/>
      <c r="BK65" s="1470"/>
      <c r="BL65" s="1470"/>
      <c r="BM65" s="1470"/>
      <c r="BN65" s="1470"/>
      <c r="BO65" s="1470"/>
      <c r="BP65" s="1470"/>
      <c r="BQ65" s="1470"/>
      <c r="BR65" s="1470"/>
      <c r="BS65" s="1470"/>
      <c r="BT65" s="1470"/>
      <c r="BU65" s="1470"/>
      <c r="BV65" s="1470"/>
      <c r="BW65" s="1470"/>
      <c r="BX65" s="1470"/>
    </row>
    <row r="66" customFormat="false" ht="15" hidden="false" customHeight="false" outlineLevel="0" collapsed="false">
      <c r="A66" s="1448" t="n">
        <f aca="false">A65+1</f>
        <v>45126</v>
      </c>
      <c r="B66" s="1470"/>
      <c r="C66" s="1470"/>
      <c r="D66" s="1470"/>
      <c r="E66" s="1470"/>
      <c r="F66" s="1470"/>
      <c r="G66" s="1470"/>
      <c r="H66" s="1470"/>
      <c r="I66" s="1452"/>
      <c r="J66" s="1470"/>
      <c r="K66" s="1470"/>
      <c r="L66" s="1470"/>
      <c r="M66" s="1470"/>
      <c r="N66" s="1470"/>
      <c r="O66" s="1470"/>
      <c r="P66" s="1452"/>
      <c r="Q66" s="1452"/>
      <c r="R66" s="1452"/>
      <c r="S66" s="1452"/>
      <c r="T66" s="1452"/>
      <c r="U66" s="1452"/>
      <c r="V66" s="1470"/>
      <c r="W66" s="1470"/>
      <c r="X66" s="1470"/>
      <c r="Y66" s="1470"/>
      <c r="Z66" s="1470"/>
      <c r="AA66" s="1470"/>
      <c r="AB66" s="1470"/>
      <c r="AC66" s="1470"/>
      <c r="AD66" s="1470"/>
      <c r="AE66" s="1470"/>
      <c r="AF66" s="1470"/>
      <c r="AG66" s="1470"/>
      <c r="AH66" s="1470"/>
      <c r="AI66" s="1470"/>
      <c r="AJ66" s="1470"/>
      <c r="AK66" s="1470"/>
      <c r="AL66" s="1470"/>
      <c r="AM66" s="1470"/>
      <c r="AN66" s="1470"/>
      <c r="AO66" s="1470"/>
      <c r="AP66" s="1470"/>
      <c r="AQ66" s="1470"/>
      <c r="AR66" s="1470"/>
      <c r="AS66" s="1470"/>
      <c r="AT66" s="1470"/>
      <c r="AU66" s="1470"/>
      <c r="AV66" s="1470"/>
      <c r="AW66" s="1470"/>
      <c r="AX66" s="1470"/>
      <c r="AY66" s="1470"/>
      <c r="AZ66" s="1470"/>
      <c r="BA66" s="1470"/>
      <c r="BB66" s="1470"/>
      <c r="BC66" s="1470"/>
      <c r="BD66" s="1470"/>
      <c r="BE66" s="1470"/>
      <c r="BF66" s="1470"/>
      <c r="BG66" s="1470"/>
      <c r="BH66" s="1470"/>
      <c r="BI66" s="1470"/>
      <c r="BJ66" s="1470"/>
      <c r="BK66" s="1470"/>
      <c r="BL66" s="1470"/>
      <c r="BM66" s="1470"/>
      <c r="BN66" s="1470"/>
      <c r="BO66" s="1470"/>
      <c r="BP66" s="1470"/>
      <c r="BQ66" s="1470"/>
      <c r="BR66" s="1470"/>
      <c r="BS66" s="1470"/>
      <c r="BT66" s="1470"/>
      <c r="BU66" s="1470"/>
      <c r="BV66" s="1470"/>
      <c r="BW66" s="1470"/>
      <c r="BX66" s="1470"/>
    </row>
    <row r="67" customFormat="false" ht="15" hidden="false" customHeight="false" outlineLevel="0" collapsed="false">
      <c r="A67" s="1448" t="n">
        <f aca="false">A66+1</f>
        <v>45127</v>
      </c>
      <c r="B67" s="1470"/>
      <c r="C67" s="1470"/>
      <c r="D67" s="1470"/>
      <c r="E67" s="1470"/>
      <c r="F67" s="1470"/>
      <c r="G67" s="1470"/>
      <c r="H67" s="1470"/>
      <c r="I67" s="1452"/>
      <c r="J67" s="1470"/>
      <c r="K67" s="1470"/>
      <c r="L67" s="1470"/>
      <c r="M67" s="1470"/>
      <c r="N67" s="1470"/>
      <c r="O67" s="1470"/>
      <c r="P67" s="1452"/>
      <c r="Q67" s="1452"/>
      <c r="R67" s="1452"/>
      <c r="S67" s="1452"/>
      <c r="T67" s="1452"/>
      <c r="U67" s="1452"/>
      <c r="V67" s="1470"/>
      <c r="W67" s="1470"/>
      <c r="X67" s="1470"/>
      <c r="Y67" s="1470"/>
      <c r="Z67" s="1470"/>
      <c r="AA67" s="1470"/>
      <c r="AB67" s="1470"/>
      <c r="AC67" s="1470"/>
      <c r="AD67" s="1470"/>
      <c r="AE67" s="1470"/>
      <c r="AF67" s="1470"/>
      <c r="AG67" s="1470"/>
      <c r="AH67" s="1470"/>
      <c r="AI67" s="1470"/>
      <c r="AJ67" s="1470"/>
      <c r="AK67" s="1470"/>
      <c r="AL67" s="1470"/>
      <c r="AM67" s="1470"/>
      <c r="AN67" s="1470"/>
      <c r="AO67" s="1470"/>
      <c r="AP67" s="1470"/>
      <c r="AQ67" s="1470"/>
      <c r="AR67" s="1470"/>
      <c r="AS67" s="1470"/>
      <c r="AT67" s="1470"/>
      <c r="AU67" s="1470"/>
      <c r="AV67" s="1470"/>
      <c r="AW67" s="1470"/>
      <c r="AX67" s="1470"/>
      <c r="AY67" s="1470"/>
      <c r="AZ67" s="1470"/>
      <c r="BA67" s="1470"/>
      <c r="BB67" s="1470"/>
      <c r="BC67" s="1470"/>
      <c r="BD67" s="1470"/>
      <c r="BE67" s="1470"/>
      <c r="BF67" s="1470"/>
      <c r="BG67" s="1470"/>
      <c r="BH67" s="1470"/>
      <c r="BI67" s="1470"/>
      <c r="BJ67" s="1470"/>
      <c r="BK67" s="1470"/>
      <c r="BL67" s="1470"/>
      <c r="BM67" s="1470"/>
      <c r="BN67" s="1470"/>
      <c r="BO67" s="1470"/>
      <c r="BP67" s="1470"/>
      <c r="BQ67" s="1470"/>
      <c r="BR67" s="1470"/>
      <c r="BS67" s="1470"/>
      <c r="BT67" s="1470"/>
      <c r="BU67" s="1470"/>
      <c r="BV67" s="1470"/>
      <c r="BW67" s="1470"/>
      <c r="BX67" s="1470"/>
    </row>
    <row r="68" customFormat="false" ht="15" hidden="false" customHeight="false" outlineLevel="0" collapsed="false">
      <c r="A68" s="1448" t="n">
        <f aca="false">A67+1</f>
        <v>45128</v>
      </c>
      <c r="B68" s="1470"/>
      <c r="C68" s="1470"/>
      <c r="D68" s="1470"/>
      <c r="E68" s="1470"/>
      <c r="F68" s="1470"/>
      <c r="G68" s="1470"/>
      <c r="H68" s="1470"/>
      <c r="I68" s="1452"/>
      <c r="J68" s="1470"/>
      <c r="K68" s="1470"/>
      <c r="L68" s="1470"/>
      <c r="M68" s="1470"/>
      <c r="N68" s="1470"/>
      <c r="O68" s="1470"/>
      <c r="P68" s="1452"/>
      <c r="Q68" s="1452"/>
      <c r="R68" s="1452"/>
      <c r="S68" s="1452"/>
      <c r="T68" s="1452"/>
      <c r="U68" s="1452"/>
      <c r="V68" s="1470"/>
      <c r="W68" s="1470"/>
      <c r="X68" s="1470"/>
      <c r="Y68" s="1470"/>
      <c r="Z68" s="1470"/>
      <c r="AA68" s="1470"/>
      <c r="AB68" s="1470"/>
      <c r="AC68" s="1470"/>
      <c r="AD68" s="1470"/>
      <c r="AE68" s="1470"/>
      <c r="AF68" s="1470"/>
      <c r="AG68" s="1470"/>
      <c r="AH68" s="1470"/>
      <c r="AI68" s="1470"/>
      <c r="AJ68" s="1470"/>
      <c r="AK68" s="1470"/>
      <c r="AL68" s="1470"/>
      <c r="AM68" s="1470"/>
      <c r="AN68" s="1470"/>
      <c r="AO68" s="1470"/>
      <c r="AP68" s="1470"/>
      <c r="AQ68" s="1470"/>
      <c r="AR68" s="1470"/>
      <c r="AS68" s="1470"/>
      <c r="AT68" s="1470"/>
      <c r="AU68" s="1470"/>
      <c r="AV68" s="1470"/>
      <c r="AW68" s="1470"/>
      <c r="AX68" s="1470"/>
      <c r="AY68" s="1470"/>
      <c r="AZ68" s="1470"/>
      <c r="BA68" s="1470"/>
      <c r="BB68" s="1470"/>
      <c r="BC68" s="1470"/>
      <c r="BD68" s="1470"/>
      <c r="BE68" s="1470"/>
      <c r="BF68" s="1470"/>
      <c r="BG68" s="1470"/>
      <c r="BH68" s="1470"/>
      <c r="BI68" s="1470"/>
      <c r="BJ68" s="1470"/>
      <c r="BK68" s="1470"/>
      <c r="BL68" s="1470"/>
      <c r="BM68" s="1470"/>
      <c r="BN68" s="1470"/>
      <c r="BO68" s="1470"/>
      <c r="BP68" s="1470"/>
      <c r="BQ68" s="1470"/>
      <c r="BR68" s="1470"/>
      <c r="BS68" s="1470"/>
      <c r="BT68" s="1470"/>
      <c r="BU68" s="1470"/>
      <c r="BV68" s="1470"/>
      <c r="BW68" s="1470"/>
      <c r="BX68" s="1470"/>
    </row>
    <row r="69" customFormat="false" ht="15" hidden="false" customHeight="false" outlineLevel="0" collapsed="false">
      <c r="A69" s="1448" t="n">
        <f aca="false">A68+1</f>
        <v>45129</v>
      </c>
      <c r="B69" s="1470"/>
      <c r="C69" s="1470"/>
      <c r="D69" s="1470"/>
      <c r="E69" s="1470"/>
      <c r="F69" s="1470"/>
      <c r="G69" s="1470"/>
      <c r="H69" s="1470"/>
      <c r="I69" s="1452"/>
      <c r="J69" s="1470"/>
      <c r="K69" s="1470"/>
      <c r="L69" s="1470"/>
      <c r="M69" s="1470"/>
      <c r="N69" s="1470"/>
      <c r="O69" s="1470"/>
      <c r="P69" s="1452"/>
      <c r="Q69" s="1452"/>
      <c r="R69" s="1452"/>
      <c r="S69" s="1452"/>
      <c r="T69" s="1452"/>
      <c r="U69" s="1452"/>
      <c r="V69" s="1470"/>
      <c r="W69" s="1470"/>
      <c r="X69" s="1470"/>
      <c r="Y69" s="1470"/>
      <c r="Z69" s="1470"/>
      <c r="AA69" s="1470"/>
      <c r="AB69" s="1470"/>
      <c r="AC69" s="1470"/>
      <c r="AD69" s="1470"/>
      <c r="AE69" s="1470"/>
      <c r="AF69" s="1470"/>
      <c r="AG69" s="1470"/>
      <c r="AH69" s="1470"/>
      <c r="AI69" s="1470"/>
      <c r="AJ69" s="1470"/>
      <c r="AK69" s="1470"/>
      <c r="AL69" s="1470"/>
      <c r="AM69" s="1470"/>
      <c r="AN69" s="1470"/>
      <c r="AO69" s="1470"/>
      <c r="AP69" s="1470"/>
      <c r="AQ69" s="1470"/>
      <c r="AR69" s="1470"/>
      <c r="AS69" s="1470"/>
      <c r="AT69" s="1470"/>
      <c r="AU69" s="1470"/>
      <c r="AV69" s="1470"/>
      <c r="AW69" s="1470"/>
      <c r="AX69" s="1470"/>
      <c r="AY69" s="1470"/>
      <c r="AZ69" s="1470"/>
      <c r="BA69" s="1470"/>
      <c r="BB69" s="1470"/>
      <c r="BC69" s="1470"/>
      <c r="BD69" s="1470"/>
      <c r="BE69" s="1470"/>
      <c r="BF69" s="1470"/>
      <c r="BG69" s="1470"/>
      <c r="BH69" s="1470"/>
      <c r="BI69" s="1470"/>
      <c r="BJ69" s="1470"/>
      <c r="BK69" s="1470"/>
      <c r="BL69" s="1470"/>
      <c r="BM69" s="1470"/>
      <c r="BN69" s="1470"/>
      <c r="BO69" s="1470"/>
      <c r="BP69" s="1470"/>
      <c r="BQ69" s="1470"/>
      <c r="BR69" s="1470"/>
      <c r="BS69" s="1470"/>
      <c r="BT69" s="1470"/>
      <c r="BU69" s="1470"/>
      <c r="BV69" s="1470"/>
      <c r="BW69" s="1470"/>
      <c r="BX69" s="1470"/>
    </row>
    <row r="70" customFormat="false" ht="15" hidden="false" customHeight="false" outlineLevel="0" collapsed="false">
      <c r="A70" s="1448" t="n">
        <f aca="false">A69+1</f>
        <v>45130</v>
      </c>
      <c r="B70" s="1470"/>
      <c r="C70" s="1470"/>
      <c r="D70" s="1470"/>
      <c r="E70" s="1470"/>
      <c r="F70" s="1470"/>
      <c r="G70" s="1470"/>
      <c r="H70" s="1470"/>
      <c r="I70" s="1452"/>
      <c r="J70" s="1470"/>
      <c r="K70" s="1470"/>
      <c r="L70" s="1470"/>
      <c r="M70" s="1470"/>
      <c r="N70" s="1470"/>
      <c r="O70" s="1470"/>
      <c r="P70" s="1452"/>
      <c r="Q70" s="1452"/>
      <c r="R70" s="1452"/>
      <c r="S70" s="1452"/>
      <c r="T70" s="1452"/>
      <c r="U70" s="1452"/>
      <c r="V70" s="1470"/>
      <c r="W70" s="1470"/>
      <c r="X70" s="1470"/>
      <c r="Y70" s="1470"/>
      <c r="Z70" s="1470"/>
      <c r="AA70" s="1470"/>
      <c r="AB70" s="1470"/>
      <c r="AC70" s="1470"/>
      <c r="AD70" s="1470"/>
      <c r="AE70" s="1470"/>
      <c r="AF70" s="1470"/>
      <c r="AG70" s="1470"/>
      <c r="AH70" s="1470"/>
      <c r="AI70" s="1470"/>
      <c r="AJ70" s="1470"/>
      <c r="AK70" s="1470"/>
      <c r="AL70" s="1470"/>
      <c r="AM70" s="1470"/>
      <c r="AN70" s="1470"/>
      <c r="AO70" s="1470"/>
      <c r="AP70" s="1470"/>
      <c r="AQ70" s="1470"/>
      <c r="AR70" s="1470"/>
      <c r="AS70" s="1470"/>
      <c r="AT70" s="1470"/>
      <c r="AU70" s="1470"/>
      <c r="AV70" s="1470"/>
      <c r="AW70" s="1470"/>
      <c r="AX70" s="1470"/>
      <c r="AY70" s="1470"/>
      <c r="AZ70" s="1470"/>
      <c r="BA70" s="1470"/>
      <c r="BB70" s="1470"/>
      <c r="BC70" s="1470"/>
      <c r="BD70" s="1470"/>
      <c r="BE70" s="1470"/>
      <c r="BF70" s="1470"/>
      <c r="BG70" s="1470"/>
      <c r="BH70" s="1470"/>
      <c r="BI70" s="1470"/>
      <c r="BJ70" s="1470"/>
      <c r="BK70" s="1470"/>
      <c r="BL70" s="1470"/>
      <c r="BM70" s="1470"/>
      <c r="BN70" s="1470"/>
      <c r="BO70" s="1470"/>
      <c r="BP70" s="1470"/>
      <c r="BQ70" s="1470"/>
      <c r="BR70" s="1470"/>
      <c r="BS70" s="1470"/>
      <c r="BT70" s="1470"/>
      <c r="BU70" s="1470"/>
      <c r="BV70" s="1470"/>
      <c r="BW70" s="1470"/>
      <c r="BX70" s="1470"/>
    </row>
    <row r="71" customFormat="false" ht="15" hidden="false" customHeight="false" outlineLevel="0" collapsed="false">
      <c r="A71" s="1448" t="n">
        <f aca="false">A70+1</f>
        <v>45131</v>
      </c>
      <c r="B71" s="1470"/>
      <c r="C71" s="1470"/>
      <c r="D71" s="1470"/>
      <c r="E71" s="1470"/>
      <c r="F71" s="1470"/>
      <c r="G71" s="1470"/>
      <c r="H71" s="1470"/>
      <c r="I71" s="1452"/>
      <c r="J71" s="1470"/>
      <c r="K71" s="1470"/>
      <c r="L71" s="1470"/>
      <c r="M71" s="1470"/>
      <c r="N71" s="1470"/>
      <c r="O71" s="1470"/>
      <c r="P71" s="1452"/>
      <c r="Q71" s="1452"/>
      <c r="R71" s="1452"/>
      <c r="S71" s="1452"/>
      <c r="T71" s="1452"/>
      <c r="U71" s="1452"/>
      <c r="V71" s="1470"/>
      <c r="W71" s="1470"/>
      <c r="X71" s="1470"/>
      <c r="Y71" s="1470"/>
      <c r="Z71" s="1470"/>
      <c r="AA71" s="1470"/>
      <c r="AB71" s="1470"/>
      <c r="AC71" s="1470"/>
      <c r="AD71" s="1470"/>
      <c r="AE71" s="1470"/>
      <c r="AF71" s="1470"/>
      <c r="AG71" s="1470"/>
      <c r="AH71" s="1470"/>
      <c r="AI71" s="1470"/>
      <c r="AJ71" s="1470"/>
      <c r="AK71" s="1470"/>
      <c r="AL71" s="1470"/>
      <c r="AM71" s="1470"/>
      <c r="AN71" s="1470"/>
      <c r="AO71" s="1470"/>
      <c r="AP71" s="1470"/>
      <c r="AQ71" s="1470"/>
      <c r="AR71" s="1470"/>
      <c r="AS71" s="1470"/>
      <c r="AT71" s="1470"/>
      <c r="AU71" s="1470"/>
      <c r="AV71" s="1470"/>
      <c r="AW71" s="1470"/>
      <c r="AX71" s="1470"/>
      <c r="AY71" s="1470"/>
      <c r="AZ71" s="1470"/>
      <c r="BA71" s="1470"/>
      <c r="BB71" s="1470"/>
      <c r="BC71" s="1470"/>
      <c r="BD71" s="1470"/>
      <c r="BE71" s="1470"/>
      <c r="BF71" s="1470"/>
      <c r="BG71" s="1470"/>
      <c r="BH71" s="1470"/>
      <c r="BI71" s="1470"/>
      <c r="BJ71" s="1470"/>
      <c r="BK71" s="1470"/>
      <c r="BL71" s="1470"/>
      <c r="BM71" s="1470"/>
      <c r="BN71" s="1470"/>
      <c r="BO71" s="1470"/>
      <c r="BP71" s="1470"/>
      <c r="BQ71" s="1470"/>
      <c r="BR71" s="1470"/>
      <c r="BS71" s="1470"/>
      <c r="BT71" s="1470"/>
      <c r="BU71" s="1470"/>
      <c r="BV71" s="1470"/>
      <c r="BW71" s="1470"/>
      <c r="BX71" s="1470"/>
    </row>
    <row r="72" customFormat="false" ht="15" hidden="false" customHeight="false" outlineLevel="0" collapsed="false">
      <c r="A72" s="1448" t="n">
        <f aca="false">A71+1</f>
        <v>45132</v>
      </c>
      <c r="B72" s="1470"/>
      <c r="C72" s="1470"/>
      <c r="D72" s="1470"/>
      <c r="E72" s="1470"/>
      <c r="F72" s="1470"/>
      <c r="G72" s="1470"/>
      <c r="H72" s="1470"/>
      <c r="I72" s="1452"/>
      <c r="J72" s="1470"/>
      <c r="K72" s="1470"/>
      <c r="L72" s="1470"/>
      <c r="M72" s="1470"/>
      <c r="N72" s="1470"/>
      <c r="O72" s="1470"/>
      <c r="P72" s="1452"/>
      <c r="Q72" s="1452"/>
      <c r="R72" s="1452"/>
      <c r="S72" s="1452"/>
      <c r="T72" s="1452"/>
      <c r="U72" s="1452"/>
      <c r="V72" s="1470"/>
      <c r="W72" s="1470"/>
      <c r="X72" s="1470"/>
      <c r="Y72" s="1470"/>
      <c r="Z72" s="1470"/>
      <c r="AA72" s="1470"/>
      <c r="AB72" s="1470"/>
      <c r="AC72" s="1470"/>
      <c r="AD72" s="1470"/>
      <c r="AE72" s="1470"/>
      <c r="AF72" s="1470"/>
      <c r="AG72" s="1470"/>
      <c r="AH72" s="1470"/>
      <c r="AI72" s="1470"/>
      <c r="AJ72" s="1470"/>
      <c r="AK72" s="1470"/>
      <c r="AL72" s="1470"/>
      <c r="AM72" s="1470"/>
      <c r="AN72" s="1470"/>
      <c r="AO72" s="1470"/>
      <c r="AP72" s="1470"/>
      <c r="AQ72" s="1470"/>
      <c r="AR72" s="1470"/>
      <c r="AS72" s="1470"/>
      <c r="AT72" s="1470"/>
      <c r="AU72" s="1470"/>
      <c r="AV72" s="1470"/>
      <c r="AW72" s="1470"/>
      <c r="AX72" s="1470"/>
      <c r="AY72" s="1470"/>
      <c r="AZ72" s="1470"/>
      <c r="BA72" s="1470"/>
      <c r="BB72" s="1470"/>
      <c r="BC72" s="1470"/>
      <c r="BD72" s="1470"/>
      <c r="BE72" s="1470"/>
      <c r="BF72" s="1470"/>
      <c r="BG72" s="1470"/>
      <c r="BH72" s="1470"/>
      <c r="BI72" s="1470"/>
      <c r="BJ72" s="1470"/>
      <c r="BK72" s="1470"/>
      <c r="BL72" s="1470"/>
      <c r="BM72" s="1470"/>
      <c r="BN72" s="1470"/>
      <c r="BO72" s="1470"/>
      <c r="BP72" s="1470"/>
      <c r="BQ72" s="1470"/>
      <c r="BR72" s="1470"/>
      <c r="BS72" s="1470"/>
      <c r="BT72" s="1470"/>
      <c r="BU72" s="1470"/>
      <c r="BV72" s="1470"/>
      <c r="BW72" s="1470"/>
      <c r="BX72" s="1470"/>
    </row>
    <row r="73" customFormat="false" ht="15" hidden="false" customHeight="false" outlineLevel="0" collapsed="false">
      <c r="A73" s="1448" t="n">
        <f aca="false">A72+1</f>
        <v>45133</v>
      </c>
      <c r="B73" s="1470"/>
      <c r="C73" s="1470"/>
      <c r="D73" s="1470"/>
      <c r="E73" s="1470"/>
      <c r="F73" s="1470"/>
      <c r="G73" s="1470"/>
      <c r="H73" s="1470"/>
      <c r="I73" s="1452"/>
      <c r="J73" s="1470"/>
      <c r="K73" s="1470"/>
      <c r="L73" s="1470"/>
      <c r="M73" s="1470"/>
      <c r="N73" s="1470"/>
      <c r="O73" s="1470"/>
      <c r="P73" s="1452"/>
      <c r="Q73" s="1452"/>
      <c r="R73" s="1452"/>
      <c r="S73" s="1452"/>
      <c r="T73" s="1452"/>
      <c r="U73" s="1452"/>
      <c r="V73" s="1470"/>
      <c r="W73" s="1470"/>
      <c r="X73" s="1470"/>
      <c r="Y73" s="1470"/>
      <c r="Z73" s="1470"/>
      <c r="AA73" s="1470"/>
      <c r="AB73" s="1470"/>
      <c r="AC73" s="1470"/>
      <c r="AD73" s="1470"/>
      <c r="AE73" s="1470"/>
      <c r="AF73" s="1470"/>
      <c r="AG73" s="1470"/>
      <c r="AH73" s="1470"/>
      <c r="AI73" s="1470"/>
      <c r="AJ73" s="1470"/>
      <c r="AK73" s="1470"/>
      <c r="AL73" s="1470"/>
      <c r="AM73" s="1470"/>
      <c r="AN73" s="1470"/>
      <c r="AO73" s="1470"/>
      <c r="AP73" s="1470"/>
      <c r="AQ73" s="1470"/>
      <c r="AR73" s="1470"/>
      <c r="AS73" s="1470"/>
      <c r="AT73" s="1470"/>
      <c r="AU73" s="1470"/>
      <c r="AV73" s="1470"/>
      <c r="AW73" s="1470"/>
      <c r="AX73" s="1470"/>
      <c r="AY73" s="1470"/>
      <c r="AZ73" s="1470"/>
      <c r="BA73" s="1470"/>
      <c r="BB73" s="1470"/>
      <c r="BC73" s="1470"/>
      <c r="BD73" s="1470"/>
      <c r="BE73" s="1470"/>
      <c r="BF73" s="1470"/>
      <c r="BG73" s="1470"/>
      <c r="BH73" s="1470"/>
      <c r="BI73" s="1470"/>
      <c r="BJ73" s="1470"/>
      <c r="BK73" s="1470"/>
      <c r="BL73" s="1470"/>
      <c r="BM73" s="1470"/>
      <c r="BN73" s="1470"/>
      <c r="BO73" s="1470"/>
      <c r="BP73" s="1470"/>
      <c r="BQ73" s="1470"/>
      <c r="BR73" s="1470"/>
      <c r="BS73" s="1470"/>
      <c r="BT73" s="1470"/>
      <c r="BU73" s="1470"/>
      <c r="BV73" s="1470"/>
      <c r="BW73" s="1470"/>
      <c r="BX73" s="1470"/>
    </row>
    <row r="74" customFormat="false" ht="15" hidden="false" customHeight="false" outlineLevel="0" collapsed="false">
      <c r="A74" s="1448" t="n">
        <f aca="false">A73+1</f>
        <v>45134</v>
      </c>
      <c r="B74" s="1470"/>
      <c r="C74" s="1470"/>
      <c r="D74" s="1470"/>
      <c r="E74" s="1470"/>
      <c r="F74" s="1470"/>
      <c r="G74" s="1470"/>
      <c r="H74" s="1470"/>
      <c r="I74" s="1452"/>
      <c r="J74" s="1470"/>
      <c r="K74" s="1470"/>
      <c r="L74" s="1470"/>
      <c r="M74" s="1470"/>
      <c r="N74" s="1470"/>
      <c r="O74" s="1470"/>
      <c r="P74" s="1452"/>
      <c r="Q74" s="1452"/>
      <c r="R74" s="1452"/>
      <c r="S74" s="1452"/>
      <c r="T74" s="1452"/>
      <c r="U74" s="1452"/>
      <c r="V74" s="1470"/>
      <c r="W74" s="1470"/>
      <c r="X74" s="1470"/>
      <c r="Y74" s="1470"/>
      <c r="Z74" s="1470"/>
      <c r="AA74" s="1470"/>
      <c r="AB74" s="1470"/>
      <c r="AC74" s="1470"/>
      <c r="AD74" s="1470"/>
      <c r="AE74" s="1470"/>
      <c r="AF74" s="1470"/>
      <c r="AG74" s="1470"/>
      <c r="AH74" s="1470"/>
      <c r="AI74" s="1470"/>
      <c r="AJ74" s="1470"/>
      <c r="AK74" s="1470"/>
      <c r="AL74" s="1470"/>
      <c r="AM74" s="1470"/>
      <c r="AN74" s="1470"/>
      <c r="AO74" s="1470"/>
      <c r="AP74" s="1470"/>
      <c r="AQ74" s="1470"/>
      <c r="AR74" s="1470"/>
      <c r="AS74" s="1470"/>
      <c r="AT74" s="1470"/>
      <c r="AU74" s="1470"/>
      <c r="AV74" s="1470"/>
      <c r="AW74" s="1470"/>
      <c r="AX74" s="1470"/>
      <c r="AY74" s="1470"/>
      <c r="AZ74" s="1470"/>
      <c r="BA74" s="1470"/>
      <c r="BB74" s="1470"/>
      <c r="BC74" s="1470"/>
      <c r="BD74" s="1470"/>
      <c r="BE74" s="1470"/>
      <c r="BF74" s="1470"/>
      <c r="BG74" s="1470"/>
      <c r="BH74" s="1470"/>
      <c r="BI74" s="1470"/>
      <c r="BJ74" s="1470"/>
      <c r="BK74" s="1470"/>
      <c r="BL74" s="1470"/>
      <c r="BM74" s="1470"/>
      <c r="BN74" s="1470"/>
      <c r="BO74" s="1470"/>
      <c r="BP74" s="1470"/>
      <c r="BQ74" s="1470"/>
      <c r="BR74" s="1470"/>
      <c r="BS74" s="1470"/>
      <c r="BT74" s="1470"/>
      <c r="BU74" s="1470"/>
      <c r="BV74" s="1470"/>
      <c r="BW74" s="1470"/>
      <c r="BX74" s="1470"/>
    </row>
    <row r="75" customFormat="false" ht="15" hidden="false" customHeight="false" outlineLevel="0" collapsed="false">
      <c r="A75" s="1448" t="n">
        <f aca="false">A74+1</f>
        <v>45135</v>
      </c>
      <c r="B75" s="1470"/>
      <c r="C75" s="1470"/>
      <c r="D75" s="1470"/>
      <c r="E75" s="1470"/>
      <c r="F75" s="1470"/>
      <c r="G75" s="1470"/>
      <c r="H75" s="1470"/>
      <c r="I75" s="1452"/>
      <c r="J75" s="1470"/>
      <c r="K75" s="1470"/>
      <c r="L75" s="1470"/>
      <c r="M75" s="1470"/>
      <c r="N75" s="1470"/>
      <c r="O75" s="1470"/>
      <c r="P75" s="1452"/>
      <c r="Q75" s="1452"/>
      <c r="R75" s="1452"/>
      <c r="S75" s="1452"/>
      <c r="T75" s="1452"/>
      <c r="U75" s="1452"/>
      <c r="V75" s="1470"/>
      <c r="W75" s="1470"/>
      <c r="X75" s="1470"/>
      <c r="Y75" s="1470"/>
      <c r="Z75" s="1470"/>
      <c r="AA75" s="1470"/>
      <c r="AB75" s="1470"/>
      <c r="AC75" s="1470"/>
      <c r="AD75" s="1470"/>
      <c r="AE75" s="1470"/>
      <c r="AF75" s="1470"/>
      <c r="AG75" s="1470"/>
      <c r="AH75" s="1470"/>
      <c r="AI75" s="1470"/>
      <c r="AJ75" s="1470"/>
      <c r="AK75" s="1470"/>
      <c r="AL75" s="1470"/>
      <c r="AM75" s="1470"/>
      <c r="AN75" s="1470"/>
      <c r="AO75" s="1470"/>
      <c r="AP75" s="1470"/>
      <c r="AQ75" s="1470"/>
      <c r="AR75" s="1470"/>
      <c r="AS75" s="1470"/>
      <c r="AT75" s="1470"/>
      <c r="AU75" s="1470"/>
      <c r="AV75" s="1470"/>
      <c r="AW75" s="1470"/>
      <c r="AX75" s="1470"/>
      <c r="AY75" s="1470"/>
      <c r="AZ75" s="1470"/>
      <c r="BA75" s="1470"/>
      <c r="BB75" s="1470"/>
      <c r="BC75" s="1470"/>
      <c r="BD75" s="1470"/>
      <c r="BE75" s="1470"/>
      <c r="BF75" s="1470"/>
      <c r="BG75" s="1470"/>
      <c r="BH75" s="1470"/>
      <c r="BI75" s="1470"/>
      <c r="BJ75" s="1470"/>
      <c r="BK75" s="1470"/>
      <c r="BL75" s="1470"/>
      <c r="BM75" s="1470"/>
      <c r="BN75" s="1470"/>
      <c r="BO75" s="1470"/>
      <c r="BP75" s="1470"/>
      <c r="BQ75" s="1470"/>
      <c r="BR75" s="1470"/>
      <c r="BS75" s="1470"/>
      <c r="BT75" s="1470"/>
      <c r="BU75" s="1470"/>
      <c r="BV75" s="1470"/>
      <c r="BW75" s="1470"/>
      <c r="BX75" s="1470"/>
    </row>
    <row r="76" customFormat="false" ht="15" hidden="false" customHeight="false" outlineLevel="0" collapsed="false">
      <c r="A76" s="1448" t="n">
        <f aca="false">A75+1</f>
        <v>45136</v>
      </c>
      <c r="B76" s="1470"/>
      <c r="C76" s="1470"/>
      <c r="D76" s="1470"/>
      <c r="E76" s="1470"/>
      <c r="F76" s="1470"/>
      <c r="G76" s="1470"/>
      <c r="H76" s="1470"/>
      <c r="I76" s="1452"/>
      <c r="J76" s="1470"/>
      <c r="K76" s="1470"/>
      <c r="L76" s="1470"/>
      <c r="M76" s="1470"/>
      <c r="N76" s="1470"/>
      <c r="O76" s="1470"/>
      <c r="P76" s="1452"/>
      <c r="Q76" s="1452"/>
      <c r="R76" s="1452"/>
      <c r="S76" s="1452"/>
      <c r="T76" s="1452"/>
      <c r="U76" s="1452"/>
      <c r="V76" s="1470"/>
      <c r="W76" s="1470"/>
      <c r="X76" s="1470"/>
      <c r="Y76" s="1470"/>
      <c r="Z76" s="1470"/>
      <c r="AA76" s="1470"/>
      <c r="AB76" s="1470"/>
      <c r="AC76" s="1470"/>
      <c r="AD76" s="1470"/>
      <c r="AE76" s="1470"/>
      <c r="AF76" s="1470"/>
      <c r="AG76" s="1470"/>
      <c r="AH76" s="1470"/>
      <c r="AI76" s="1470"/>
      <c r="AJ76" s="1470"/>
      <c r="AK76" s="1470"/>
      <c r="AL76" s="1470"/>
      <c r="AM76" s="1470"/>
      <c r="AN76" s="1470"/>
      <c r="AO76" s="1470"/>
      <c r="AP76" s="1470"/>
      <c r="AQ76" s="1470"/>
      <c r="AR76" s="1470"/>
      <c r="AS76" s="1470"/>
      <c r="AT76" s="1470"/>
      <c r="AU76" s="1470"/>
      <c r="AV76" s="1470"/>
      <c r="AW76" s="1470"/>
      <c r="AX76" s="1470"/>
      <c r="AY76" s="1470"/>
      <c r="AZ76" s="1470"/>
      <c r="BA76" s="1470"/>
      <c r="BB76" s="1470"/>
      <c r="BC76" s="1470"/>
      <c r="BD76" s="1470"/>
      <c r="BE76" s="1470"/>
      <c r="BF76" s="1470"/>
      <c r="BG76" s="1470"/>
      <c r="BH76" s="1470"/>
      <c r="BI76" s="1470"/>
      <c r="BJ76" s="1470"/>
      <c r="BK76" s="1470"/>
      <c r="BL76" s="1470"/>
      <c r="BM76" s="1470"/>
      <c r="BN76" s="1470"/>
      <c r="BO76" s="1470"/>
      <c r="BP76" s="1470"/>
      <c r="BQ76" s="1470"/>
      <c r="BR76" s="1470"/>
      <c r="BS76" s="1470"/>
      <c r="BT76" s="1470"/>
      <c r="BU76" s="1470"/>
      <c r="BV76" s="1470"/>
      <c r="BW76" s="1470"/>
      <c r="BX76" s="1470"/>
    </row>
    <row r="77" customFormat="false" ht="15" hidden="false" customHeight="false" outlineLevel="0" collapsed="false">
      <c r="A77" s="1448" t="n">
        <f aca="false">A76+1</f>
        <v>45137</v>
      </c>
      <c r="B77" s="1470"/>
      <c r="C77" s="1470"/>
      <c r="D77" s="1470"/>
      <c r="E77" s="1470"/>
      <c r="F77" s="1470"/>
      <c r="G77" s="1470"/>
      <c r="H77" s="1470"/>
      <c r="I77" s="1452"/>
      <c r="J77" s="1470"/>
      <c r="K77" s="1470"/>
      <c r="L77" s="1470"/>
      <c r="M77" s="1470"/>
      <c r="N77" s="1470"/>
      <c r="O77" s="1470"/>
      <c r="P77" s="1452"/>
      <c r="Q77" s="1452"/>
      <c r="R77" s="1452"/>
      <c r="S77" s="1452"/>
      <c r="T77" s="1452"/>
      <c r="U77" s="1452"/>
      <c r="V77" s="1470"/>
      <c r="W77" s="1470"/>
      <c r="X77" s="1470"/>
      <c r="Y77" s="1470"/>
      <c r="Z77" s="1470"/>
      <c r="AA77" s="1470"/>
      <c r="AB77" s="1470"/>
      <c r="AC77" s="1470"/>
      <c r="AD77" s="1470"/>
      <c r="AE77" s="1470"/>
      <c r="AF77" s="1470"/>
      <c r="AG77" s="1470"/>
      <c r="AH77" s="1470"/>
      <c r="AI77" s="1470"/>
      <c r="AJ77" s="1470"/>
      <c r="AK77" s="1470"/>
      <c r="AL77" s="1470"/>
      <c r="AM77" s="1470"/>
      <c r="AN77" s="1470"/>
      <c r="AO77" s="1470"/>
      <c r="AP77" s="1470"/>
      <c r="AQ77" s="1470"/>
      <c r="AR77" s="1470"/>
      <c r="AS77" s="1470"/>
      <c r="AT77" s="1470"/>
      <c r="AU77" s="1470"/>
      <c r="AV77" s="1470"/>
      <c r="AW77" s="1470"/>
      <c r="AX77" s="1470"/>
      <c r="AY77" s="1470"/>
      <c r="AZ77" s="1470"/>
      <c r="BA77" s="1470"/>
      <c r="BB77" s="1470"/>
      <c r="BC77" s="1470"/>
      <c r="BD77" s="1470"/>
      <c r="BE77" s="1470"/>
      <c r="BF77" s="1470"/>
      <c r="BG77" s="1470"/>
      <c r="BH77" s="1470"/>
      <c r="BI77" s="1470"/>
      <c r="BJ77" s="1470"/>
      <c r="BK77" s="1470"/>
      <c r="BL77" s="1470"/>
      <c r="BM77" s="1470"/>
      <c r="BN77" s="1470"/>
      <c r="BO77" s="1470"/>
      <c r="BP77" s="1470"/>
      <c r="BQ77" s="1470"/>
      <c r="BR77" s="1470"/>
      <c r="BS77" s="1470"/>
      <c r="BT77" s="1470"/>
      <c r="BU77" s="1470"/>
      <c r="BV77" s="1470"/>
      <c r="BW77" s="1470"/>
      <c r="BX77" s="1470"/>
    </row>
    <row r="78" customFormat="false" ht="15" hidden="false" customHeight="false" outlineLevel="0" collapsed="false">
      <c r="A78" s="1448" t="n">
        <f aca="false">A77+1</f>
        <v>45138</v>
      </c>
      <c r="B78" s="1470"/>
      <c r="C78" s="1470"/>
      <c r="D78" s="1470"/>
      <c r="E78" s="1470"/>
      <c r="F78" s="1470"/>
      <c r="G78" s="1470"/>
      <c r="H78" s="1470"/>
      <c r="I78" s="1452"/>
      <c r="J78" s="1470"/>
      <c r="K78" s="1470"/>
      <c r="L78" s="1470"/>
      <c r="M78" s="1470"/>
      <c r="N78" s="1470"/>
      <c r="O78" s="1470"/>
      <c r="P78" s="1452"/>
      <c r="Q78" s="1452"/>
      <c r="R78" s="1452"/>
      <c r="S78" s="1452"/>
      <c r="T78" s="1452"/>
      <c r="U78" s="1452"/>
      <c r="V78" s="1470"/>
      <c r="W78" s="1470"/>
      <c r="X78" s="1470"/>
      <c r="Y78" s="1470"/>
      <c r="Z78" s="1470"/>
      <c r="AA78" s="1470"/>
      <c r="AB78" s="1470"/>
      <c r="AC78" s="1470"/>
      <c r="AD78" s="1470"/>
      <c r="AE78" s="1470"/>
      <c r="AF78" s="1470"/>
      <c r="AG78" s="1470"/>
      <c r="AH78" s="1470"/>
      <c r="AI78" s="1470"/>
      <c r="AJ78" s="1470"/>
      <c r="AK78" s="1470"/>
      <c r="AL78" s="1470"/>
      <c r="AM78" s="1470"/>
      <c r="AN78" s="1470"/>
      <c r="AO78" s="1470"/>
      <c r="AP78" s="1470"/>
      <c r="AQ78" s="1470"/>
      <c r="AR78" s="1470"/>
      <c r="AS78" s="1470"/>
      <c r="AT78" s="1470"/>
      <c r="AU78" s="1470"/>
      <c r="AV78" s="1470"/>
      <c r="AW78" s="1470"/>
      <c r="AX78" s="1470"/>
      <c r="AY78" s="1470"/>
      <c r="AZ78" s="1470"/>
      <c r="BA78" s="1470"/>
      <c r="BB78" s="1470"/>
      <c r="BC78" s="1470"/>
      <c r="BD78" s="1470"/>
      <c r="BE78" s="1470"/>
      <c r="BF78" s="1470"/>
      <c r="BG78" s="1470"/>
      <c r="BH78" s="1470"/>
      <c r="BI78" s="1470"/>
      <c r="BJ78" s="1470"/>
      <c r="BK78" s="1470"/>
      <c r="BL78" s="1470"/>
      <c r="BM78" s="1470"/>
      <c r="BN78" s="1470"/>
      <c r="BO78" s="1470"/>
      <c r="BP78" s="1470"/>
      <c r="BQ78" s="1470"/>
      <c r="BR78" s="1470"/>
      <c r="BS78" s="1470"/>
      <c r="BT78" s="1470"/>
      <c r="BU78" s="1470"/>
      <c r="BV78" s="1470"/>
      <c r="BW78" s="1470"/>
      <c r="BX78" s="1470"/>
    </row>
    <row r="79" customFormat="false" ht="15" hidden="false" customHeight="false" outlineLevel="0" collapsed="false">
      <c r="A79" s="1448" t="n">
        <f aca="false">A78+1</f>
        <v>45139</v>
      </c>
      <c r="B79" s="1470"/>
      <c r="C79" s="1470"/>
      <c r="D79" s="1470"/>
      <c r="E79" s="1470"/>
      <c r="F79" s="1470"/>
      <c r="G79" s="1470"/>
      <c r="H79" s="1470"/>
      <c r="I79" s="1452"/>
      <c r="J79" s="1470"/>
      <c r="K79" s="1470"/>
      <c r="L79" s="1470"/>
      <c r="M79" s="1470"/>
      <c r="N79" s="1470"/>
      <c r="O79" s="1470"/>
      <c r="P79" s="1452"/>
      <c r="Q79" s="1452"/>
      <c r="R79" s="1452"/>
      <c r="S79" s="1452"/>
      <c r="T79" s="1452"/>
      <c r="U79" s="1452"/>
      <c r="V79" s="1470"/>
      <c r="W79" s="1470"/>
      <c r="X79" s="1470"/>
      <c r="Y79" s="1470"/>
      <c r="Z79" s="1470"/>
      <c r="AA79" s="1470"/>
      <c r="AB79" s="1470"/>
      <c r="AC79" s="1470"/>
      <c r="AD79" s="1470"/>
      <c r="AE79" s="1470"/>
      <c r="AF79" s="1470"/>
      <c r="AG79" s="1470"/>
      <c r="AH79" s="1470"/>
      <c r="AI79" s="1470"/>
      <c r="AJ79" s="1470"/>
      <c r="AK79" s="1470"/>
      <c r="AL79" s="1470"/>
      <c r="AM79" s="1470"/>
      <c r="AN79" s="1470"/>
      <c r="AO79" s="1470"/>
      <c r="AP79" s="1470"/>
      <c r="AQ79" s="1470"/>
      <c r="AR79" s="1470"/>
      <c r="AS79" s="1470"/>
      <c r="AT79" s="1470"/>
      <c r="AU79" s="1470"/>
      <c r="AV79" s="1470"/>
      <c r="AW79" s="1470"/>
      <c r="AX79" s="1470"/>
      <c r="AY79" s="1470"/>
      <c r="AZ79" s="1470"/>
      <c r="BA79" s="1470"/>
      <c r="BB79" s="1470"/>
      <c r="BC79" s="1470"/>
      <c r="BD79" s="1470"/>
      <c r="BE79" s="1470"/>
      <c r="BF79" s="1470"/>
      <c r="BG79" s="1470"/>
      <c r="BH79" s="1470"/>
      <c r="BI79" s="1470"/>
      <c r="BJ79" s="1470"/>
      <c r="BK79" s="1470"/>
      <c r="BL79" s="1470"/>
      <c r="BM79" s="1470"/>
      <c r="BN79" s="1470"/>
      <c r="BO79" s="1470"/>
      <c r="BP79" s="1470"/>
      <c r="BQ79" s="1470"/>
      <c r="BR79" s="1470"/>
      <c r="BS79" s="1470"/>
      <c r="BT79" s="1470"/>
      <c r="BU79" s="1470"/>
      <c r="BV79" s="1470"/>
      <c r="BW79" s="1470"/>
      <c r="BX79" s="1470"/>
    </row>
    <row r="80" customFormat="false" ht="15" hidden="false" customHeight="false" outlineLevel="0" collapsed="false">
      <c r="A80" s="1448" t="n">
        <f aca="false">A79+1</f>
        <v>45140</v>
      </c>
      <c r="B80" s="1470"/>
      <c r="C80" s="1470"/>
      <c r="D80" s="1470"/>
      <c r="E80" s="1470"/>
      <c r="F80" s="1470"/>
      <c r="G80" s="1470"/>
      <c r="H80" s="1470"/>
      <c r="I80" s="1452"/>
      <c r="J80" s="1470"/>
      <c r="K80" s="1470"/>
      <c r="L80" s="1470"/>
      <c r="M80" s="1470"/>
      <c r="N80" s="1470"/>
      <c r="O80" s="1470"/>
      <c r="P80" s="1452"/>
      <c r="Q80" s="1452"/>
      <c r="R80" s="1452"/>
      <c r="S80" s="1452"/>
      <c r="T80" s="1452"/>
      <c r="U80" s="1452"/>
      <c r="V80" s="1470"/>
      <c r="W80" s="1470"/>
      <c r="X80" s="1470"/>
      <c r="Y80" s="1470"/>
      <c r="Z80" s="1470"/>
      <c r="AA80" s="1470"/>
      <c r="AB80" s="1470"/>
      <c r="AC80" s="1470"/>
      <c r="AD80" s="1470"/>
      <c r="AE80" s="1470"/>
      <c r="AF80" s="1470"/>
      <c r="AG80" s="1470"/>
      <c r="AH80" s="1470"/>
      <c r="AI80" s="1470"/>
      <c r="AJ80" s="1470"/>
      <c r="AK80" s="1470"/>
      <c r="AL80" s="1470"/>
      <c r="AM80" s="1470"/>
      <c r="AN80" s="1470"/>
      <c r="AO80" s="1470"/>
      <c r="AP80" s="1470"/>
      <c r="AQ80" s="1470"/>
      <c r="AR80" s="1470"/>
      <c r="AS80" s="1470"/>
      <c r="AT80" s="1470"/>
      <c r="AU80" s="1470"/>
      <c r="AV80" s="1470"/>
      <c r="AW80" s="1470"/>
      <c r="AX80" s="1470"/>
      <c r="AY80" s="1470"/>
      <c r="AZ80" s="1470"/>
      <c r="BA80" s="1470"/>
      <c r="BB80" s="1470"/>
      <c r="BC80" s="1470"/>
      <c r="BD80" s="1470"/>
      <c r="BE80" s="1470"/>
      <c r="BF80" s="1470"/>
      <c r="BG80" s="1470"/>
      <c r="BH80" s="1470"/>
      <c r="BI80" s="1470"/>
      <c r="BJ80" s="1470"/>
      <c r="BK80" s="1470"/>
      <c r="BL80" s="1470"/>
      <c r="BM80" s="1470"/>
      <c r="BN80" s="1470"/>
      <c r="BO80" s="1470"/>
      <c r="BP80" s="1470"/>
      <c r="BQ80" s="1470"/>
      <c r="BR80" s="1470"/>
      <c r="BS80" s="1470"/>
      <c r="BT80" s="1470"/>
      <c r="BU80" s="1470"/>
      <c r="BV80" s="1470"/>
      <c r="BW80" s="1470"/>
      <c r="BX80" s="1470"/>
    </row>
    <row r="81" customFormat="false" ht="15" hidden="false" customHeight="false" outlineLevel="0" collapsed="false">
      <c r="A81" s="1448" t="n">
        <f aca="false">A80+1</f>
        <v>45141</v>
      </c>
      <c r="B81" s="1470"/>
      <c r="C81" s="1470"/>
      <c r="D81" s="1470"/>
      <c r="E81" s="1470"/>
      <c r="F81" s="1470"/>
      <c r="G81" s="1470"/>
      <c r="H81" s="1470"/>
      <c r="I81" s="1452"/>
      <c r="J81" s="1470"/>
      <c r="K81" s="1470"/>
      <c r="L81" s="1470"/>
      <c r="M81" s="1470"/>
      <c r="N81" s="1470"/>
      <c r="O81" s="1470"/>
      <c r="P81" s="1452"/>
      <c r="Q81" s="1452"/>
      <c r="R81" s="1452"/>
      <c r="S81" s="1452"/>
      <c r="T81" s="1452"/>
      <c r="U81" s="1452"/>
      <c r="V81" s="1470"/>
      <c r="W81" s="1470"/>
      <c r="X81" s="1470"/>
      <c r="Y81" s="1470"/>
      <c r="Z81" s="1470"/>
      <c r="AA81" s="1470"/>
      <c r="AB81" s="1470"/>
      <c r="AC81" s="1470"/>
      <c r="AD81" s="1470"/>
      <c r="AE81" s="1470"/>
      <c r="AF81" s="1470"/>
      <c r="AG81" s="1470"/>
      <c r="AH81" s="1470"/>
      <c r="AI81" s="1470"/>
      <c r="AJ81" s="1470"/>
      <c r="AK81" s="1470"/>
      <c r="AL81" s="1470"/>
      <c r="AM81" s="1470"/>
      <c r="AN81" s="1470"/>
      <c r="AO81" s="1470"/>
      <c r="AP81" s="1470"/>
      <c r="AQ81" s="1470"/>
      <c r="AR81" s="1470"/>
      <c r="AS81" s="1470"/>
      <c r="AT81" s="1470"/>
      <c r="AU81" s="1470"/>
      <c r="AV81" s="1470"/>
      <c r="AW81" s="1470"/>
      <c r="AX81" s="1470"/>
      <c r="AY81" s="1470"/>
      <c r="AZ81" s="1470"/>
      <c r="BA81" s="1470"/>
      <c r="BB81" s="1470"/>
      <c r="BC81" s="1470"/>
      <c r="BD81" s="1470"/>
      <c r="BE81" s="1470"/>
      <c r="BF81" s="1470"/>
      <c r="BG81" s="1470"/>
      <c r="BH81" s="1470"/>
      <c r="BI81" s="1470"/>
      <c r="BJ81" s="1470"/>
      <c r="BK81" s="1470"/>
      <c r="BL81" s="1470"/>
      <c r="BM81" s="1470"/>
      <c r="BN81" s="1470"/>
      <c r="BO81" s="1470"/>
      <c r="BP81" s="1470"/>
      <c r="BQ81" s="1470"/>
      <c r="BR81" s="1470"/>
      <c r="BS81" s="1470"/>
      <c r="BT81" s="1470"/>
      <c r="BU81" s="1470"/>
      <c r="BV81" s="1470"/>
      <c r="BW81" s="1470"/>
      <c r="BX81" s="1470"/>
    </row>
    <row r="82" customFormat="false" ht="15" hidden="false" customHeight="false" outlineLevel="0" collapsed="false">
      <c r="A82" s="1448" t="n">
        <f aca="false">A81+1</f>
        <v>45142</v>
      </c>
      <c r="B82" s="1470"/>
      <c r="C82" s="1470"/>
      <c r="D82" s="1470"/>
      <c r="E82" s="1470"/>
      <c r="F82" s="1470"/>
      <c r="G82" s="1470"/>
      <c r="H82" s="1470"/>
      <c r="I82" s="1452"/>
      <c r="J82" s="1470"/>
      <c r="K82" s="1470"/>
      <c r="L82" s="1470"/>
      <c r="M82" s="1470"/>
      <c r="N82" s="1470"/>
      <c r="O82" s="1470"/>
      <c r="P82" s="1452"/>
      <c r="Q82" s="1452"/>
      <c r="R82" s="1452"/>
      <c r="S82" s="1452"/>
      <c r="T82" s="1452"/>
      <c r="U82" s="1452"/>
      <c r="V82" s="1470"/>
      <c r="W82" s="1470"/>
      <c r="X82" s="1470"/>
      <c r="Y82" s="1470"/>
      <c r="Z82" s="1470"/>
      <c r="AA82" s="1470"/>
      <c r="AB82" s="1470"/>
      <c r="AC82" s="1470"/>
      <c r="AD82" s="1470"/>
      <c r="AE82" s="1470"/>
      <c r="AF82" s="1470"/>
      <c r="AG82" s="1470"/>
      <c r="AH82" s="1470"/>
      <c r="AI82" s="1470"/>
      <c r="AJ82" s="1470"/>
      <c r="AK82" s="1470"/>
      <c r="AL82" s="1470"/>
      <c r="AM82" s="1470"/>
      <c r="AN82" s="1470"/>
      <c r="AO82" s="1470"/>
      <c r="AP82" s="1470"/>
      <c r="AQ82" s="1470"/>
      <c r="AR82" s="1470"/>
      <c r="AS82" s="1470"/>
      <c r="AT82" s="1470"/>
      <c r="AU82" s="1470"/>
      <c r="AV82" s="1470"/>
      <c r="AW82" s="1470"/>
      <c r="AX82" s="1470"/>
      <c r="AY82" s="1470"/>
      <c r="AZ82" s="1470"/>
      <c r="BA82" s="1470"/>
      <c r="BB82" s="1470"/>
      <c r="BC82" s="1470"/>
      <c r="BD82" s="1470"/>
      <c r="BE82" s="1470"/>
      <c r="BF82" s="1470"/>
      <c r="BG82" s="1470"/>
      <c r="BH82" s="1470"/>
      <c r="BI82" s="1470"/>
      <c r="BJ82" s="1470"/>
      <c r="BK82" s="1470"/>
      <c r="BL82" s="1470"/>
      <c r="BM82" s="1470"/>
      <c r="BN82" s="1470"/>
      <c r="BO82" s="1470"/>
      <c r="BP82" s="1470"/>
      <c r="BQ82" s="1470"/>
      <c r="BR82" s="1470"/>
      <c r="BS82" s="1470"/>
      <c r="BT82" s="1470"/>
      <c r="BU82" s="1470"/>
      <c r="BV82" s="1470"/>
      <c r="BW82" s="1470"/>
      <c r="BX82" s="1470"/>
    </row>
    <row r="83" customFormat="false" ht="15" hidden="false" customHeight="false" outlineLevel="0" collapsed="false">
      <c r="A83" s="1448" t="n">
        <f aca="false">A82+1</f>
        <v>45143</v>
      </c>
      <c r="B83" s="1470"/>
      <c r="C83" s="1470"/>
      <c r="D83" s="1470"/>
      <c r="E83" s="1470"/>
      <c r="F83" s="1470"/>
      <c r="G83" s="1470"/>
      <c r="H83" s="1470"/>
      <c r="I83" s="1452"/>
      <c r="J83" s="1470"/>
      <c r="K83" s="1470"/>
      <c r="L83" s="1470"/>
      <c r="M83" s="1470"/>
      <c r="N83" s="1470"/>
      <c r="O83" s="1470"/>
      <c r="P83" s="1452"/>
      <c r="Q83" s="1452"/>
      <c r="R83" s="1452"/>
      <c r="S83" s="1452"/>
      <c r="T83" s="1452"/>
      <c r="U83" s="1452"/>
      <c r="V83" s="1470"/>
      <c r="W83" s="1470"/>
      <c r="X83" s="1470"/>
      <c r="Y83" s="1470"/>
      <c r="Z83" s="1470"/>
      <c r="AA83" s="1470"/>
      <c r="AB83" s="1470"/>
      <c r="AC83" s="1470"/>
      <c r="AD83" s="1470"/>
      <c r="AE83" s="1470"/>
      <c r="AF83" s="1470"/>
      <c r="AG83" s="1470"/>
      <c r="AH83" s="1470"/>
      <c r="AI83" s="1470"/>
      <c r="AJ83" s="1470"/>
      <c r="AK83" s="1470"/>
      <c r="AL83" s="1470"/>
      <c r="AM83" s="1470"/>
      <c r="AN83" s="1470"/>
      <c r="AO83" s="1470"/>
      <c r="AP83" s="1470"/>
      <c r="AQ83" s="1470"/>
      <c r="AR83" s="1470"/>
      <c r="AS83" s="1470"/>
      <c r="AT83" s="1470"/>
      <c r="AU83" s="1470"/>
      <c r="AV83" s="1470"/>
      <c r="AW83" s="1470"/>
      <c r="AX83" s="1470"/>
      <c r="AY83" s="1470"/>
      <c r="AZ83" s="1470"/>
      <c r="BA83" s="1470"/>
      <c r="BB83" s="1470"/>
      <c r="BC83" s="1470"/>
      <c r="BD83" s="1470"/>
      <c r="BE83" s="1470"/>
      <c r="BF83" s="1470"/>
      <c r="BG83" s="1470"/>
      <c r="BH83" s="1470"/>
      <c r="BI83" s="1470"/>
      <c r="BJ83" s="1470"/>
      <c r="BK83" s="1470"/>
      <c r="BL83" s="1470"/>
      <c r="BM83" s="1470"/>
      <c r="BN83" s="1470"/>
      <c r="BO83" s="1470"/>
      <c r="BP83" s="1470"/>
      <c r="BQ83" s="1470"/>
      <c r="BR83" s="1470"/>
      <c r="BS83" s="1470"/>
      <c r="BT83" s="1470"/>
      <c r="BU83" s="1470"/>
      <c r="BV83" s="1470"/>
      <c r="BW83" s="1470"/>
      <c r="BX83" s="1470"/>
    </row>
    <row r="84" customFormat="false" ht="15" hidden="false" customHeight="false" outlineLevel="0" collapsed="false">
      <c r="A84" s="1448" t="n">
        <f aca="false">A83+1</f>
        <v>45144</v>
      </c>
      <c r="B84" s="1470"/>
      <c r="C84" s="1470"/>
      <c r="D84" s="1470"/>
      <c r="E84" s="1470"/>
      <c r="F84" s="1470"/>
      <c r="G84" s="1470"/>
      <c r="H84" s="1470"/>
      <c r="I84" s="1452"/>
      <c r="J84" s="1470"/>
      <c r="K84" s="1470"/>
      <c r="L84" s="1470"/>
      <c r="M84" s="1470"/>
      <c r="N84" s="1470"/>
      <c r="O84" s="1470"/>
      <c r="P84" s="1452"/>
      <c r="Q84" s="1452"/>
      <c r="R84" s="1452"/>
      <c r="S84" s="1452"/>
      <c r="T84" s="1452"/>
      <c r="U84" s="1452"/>
      <c r="V84" s="1470"/>
      <c r="W84" s="1470"/>
      <c r="X84" s="1470"/>
      <c r="Y84" s="1470"/>
      <c r="Z84" s="1470"/>
      <c r="AA84" s="1470"/>
      <c r="AB84" s="1470"/>
      <c r="AC84" s="1470"/>
      <c r="AD84" s="1470"/>
      <c r="AE84" s="1470"/>
      <c r="AF84" s="1470"/>
      <c r="AG84" s="1470"/>
      <c r="AH84" s="1470"/>
      <c r="AI84" s="1470"/>
      <c r="AJ84" s="1470"/>
      <c r="AK84" s="1470"/>
      <c r="AL84" s="1470"/>
      <c r="AM84" s="1470"/>
      <c r="AN84" s="1470"/>
      <c r="AO84" s="1470"/>
      <c r="AP84" s="1470"/>
      <c r="AQ84" s="1470"/>
      <c r="AR84" s="1470"/>
      <c r="AS84" s="1470"/>
      <c r="AT84" s="1470"/>
      <c r="AU84" s="1470"/>
      <c r="AV84" s="1470"/>
      <c r="AW84" s="1470"/>
      <c r="AX84" s="1470"/>
      <c r="AY84" s="1470"/>
      <c r="AZ84" s="1470"/>
      <c r="BA84" s="1470"/>
      <c r="BB84" s="1470"/>
      <c r="BC84" s="1470"/>
      <c r="BD84" s="1470"/>
      <c r="BE84" s="1470"/>
      <c r="BF84" s="1470"/>
      <c r="BG84" s="1470"/>
      <c r="BH84" s="1470"/>
      <c r="BI84" s="1470"/>
      <c r="BJ84" s="1470"/>
      <c r="BK84" s="1470"/>
      <c r="BL84" s="1470"/>
      <c r="BM84" s="1470"/>
      <c r="BN84" s="1470"/>
      <c r="BO84" s="1470"/>
      <c r="BP84" s="1470"/>
      <c r="BQ84" s="1470"/>
      <c r="BR84" s="1470"/>
      <c r="BS84" s="1470"/>
      <c r="BT84" s="1470"/>
      <c r="BU84" s="1470"/>
      <c r="BV84" s="1470"/>
      <c r="BW84" s="1470"/>
      <c r="BX84" s="1470"/>
    </row>
    <row r="85" customFormat="false" ht="15" hidden="false" customHeight="false" outlineLevel="0" collapsed="false">
      <c r="A85" s="1448" t="n">
        <f aca="false">A84+1</f>
        <v>45145</v>
      </c>
      <c r="B85" s="1470"/>
      <c r="C85" s="1470"/>
      <c r="D85" s="1470"/>
      <c r="E85" s="1470"/>
      <c r="F85" s="1470"/>
      <c r="G85" s="1470"/>
      <c r="H85" s="1470"/>
      <c r="I85" s="1452"/>
      <c r="J85" s="1470"/>
      <c r="K85" s="1470"/>
      <c r="L85" s="1470"/>
      <c r="M85" s="1470"/>
      <c r="N85" s="1470"/>
      <c r="O85" s="1470"/>
      <c r="P85" s="1452"/>
      <c r="Q85" s="1452"/>
      <c r="R85" s="1452"/>
      <c r="S85" s="1452"/>
      <c r="T85" s="1452"/>
      <c r="U85" s="1452"/>
      <c r="V85" s="1470"/>
      <c r="W85" s="1470"/>
      <c r="X85" s="1470"/>
      <c r="Y85" s="1470"/>
      <c r="Z85" s="1470"/>
      <c r="AA85" s="1470"/>
      <c r="AB85" s="1470"/>
      <c r="AC85" s="1470"/>
      <c r="AD85" s="1470"/>
      <c r="AE85" s="1470"/>
      <c r="AF85" s="1470"/>
      <c r="AG85" s="1470"/>
      <c r="AH85" s="1470"/>
      <c r="AI85" s="1470"/>
      <c r="AJ85" s="1470"/>
      <c r="AK85" s="1470"/>
      <c r="AL85" s="1470"/>
      <c r="AM85" s="1470"/>
      <c r="AN85" s="1470"/>
      <c r="AO85" s="1470"/>
      <c r="AP85" s="1470"/>
      <c r="AQ85" s="1470"/>
      <c r="AR85" s="1470"/>
      <c r="AS85" s="1470"/>
      <c r="AT85" s="1470"/>
      <c r="AU85" s="1470"/>
      <c r="AV85" s="1470"/>
      <c r="AW85" s="1470"/>
      <c r="AX85" s="1470"/>
      <c r="AY85" s="1470"/>
      <c r="AZ85" s="1470"/>
      <c r="BA85" s="1470"/>
      <c r="BB85" s="1470"/>
      <c r="BC85" s="1470"/>
      <c r="BD85" s="1470"/>
      <c r="BE85" s="1470"/>
      <c r="BF85" s="1470"/>
      <c r="BG85" s="1470"/>
      <c r="BH85" s="1470"/>
      <c r="BI85" s="1470"/>
      <c r="BJ85" s="1470"/>
      <c r="BK85" s="1470"/>
      <c r="BL85" s="1470"/>
      <c r="BM85" s="1470"/>
      <c r="BN85" s="1470"/>
      <c r="BO85" s="1470"/>
      <c r="BP85" s="1470"/>
      <c r="BQ85" s="1470"/>
      <c r="BR85" s="1470"/>
      <c r="BS85" s="1470"/>
      <c r="BT85" s="1470"/>
      <c r="BU85" s="1470"/>
      <c r="BV85" s="1470"/>
      <c r="BW85" s="1470"/>
      <c r="BX85" s="1470"/>
    </row>
    <row r="86" customFormat="false" ht="15" hidden="false" customHeight="false" outlineLevel="0" collapsed="false">
      <c r="A86" s="1448" t="n">
        <f aca="false">A85+1</f>
        <v>45146</v>
      </c>
      <c r="B86" s="1470"/>
      <c r="C86" s="1470"/>
      <c r="D86" s="1470"/>
      <c r="E86" s="1470"/>
      <c r="F86" s="1470"/>
      <c r="G86" s="1470"/>
      <c r="H86" s="1470"/>
      <c r="I86" s="1452"/>
      <c r="J86" s="1470"/>
      <c r="K86" s="1470"/>
      <c r="L86" s="1470"/>
      <c r="M86" s="1470"/>
      <c r="N86" s="1470"/>
      <c r="O86" s="1470"/>
      <c r="P86" s="1452"/>
      <c r="Q86" s="1452"/>
      <c r="R86" s="1452"/>
      <c r="S86" s="1452"/>
      <c r="T86" s="1452"/>
      <c r="U86" s="1452"/>
      <c r="V86" s="1470"/>
      <c r="W86" s="1470"/>
      <c r="X86" s="1470"/>
      <c r="Y86" s="1470"/>
      <c r="Z86" s="1470"/>
      <c r="AA86" s="1470"/>
      <c r="AB86" s="1470"/>
      <c r="AC86" s="1470"/>
      <c r="AD86" s="1470"/>
      <c r="AE86" s="1470"/>
      <c r="AF86" s="1470"/>
      <c r="AG86" s="1470"/>
      <c r="AH86" s="1470"/>
      <c r="AI86" s="1470"/>
      <c r="AJ86" s="1470"/>
      <c r="AK86" s="1470"/>
      <c r="AL86" s="1470"/>
      <c r="AM86" s="1470"/>
      <c r="AN86" s="1470"/>
      <c r="AO86" s="1470"/>
      <c r="AP86" s="1470"/>
      <c r="AQ86" s="1470"/>
      <c r="AR86" s="1470"/>
      <c r="AS86" s="1470"/>
      <c r="AT86" s="1470"/>
      <c r="AU86" s="1470"/>
      <c r="AV86" s="1470"/>
      <c r="AW86" s="1470"/>
      <c r="AX86" s="1470"/>
      <c r="AY86" s="1470"/>
      <c r="AZ86" s="1470"/>
      <c r="BA86" s="1470"/>
      <c r="BB86" s="1470"/>
      <c r="BC86" s="1470"/>
      <c r="BD86" s="1470"/>
      <c r="BE86" s="1470"/>
      <c r="BF86" s="1470"/>
      <c r="BG86" s="1470"/>
      <c r="BH86" s="1470"/>
      <c r="BI86" s="1470"/>
      <c r="BJ86" s="1470"/>
      <c r="BK86" s="1470"/>
      <c r="BL86" s="1470"/>
      <c r="BM86" s="1470"/>
      <c r="BN86" s="1470"/>
      <c r="BO86" s="1470"/>
      <c r="BP86" s="1470"/>
      <c r="BQ86" s="1470"/>
      <c r="BR86" s="1470"/>
      <c r="BS86" s="1470"/>
      <c r="BT86" s="1470"/>
      <c r="BU86" s="1470"/>
      <c r="BV86" s="1470"/>
      <c r="BW86" s="1470"/>
      <c r="BX86" s="1470"/>
    </row>
    <row r="87" customFormat="false" ht="15" hidden="false" customHeight="false" outlineLevel="0" collapsed="false">
      <c r="A87" s="1448" t="n">
        <f aca="false">A86+1</f>
        <v>45147</v>
      </c>
      <c r="B87" s="1470"/>
      <c r="C87" s="1470"/>
      <c r="D87" s="1470"/>
      <c r="E87" s="1470"/>
      <c r="F87" s="1470"/>
      <c r="G87" s="1470"/>
      <c r="H87" s="1470"/>
      <c r="I87" s="1452"/>
      <c r="J87" s="1470"/>
      <c r="K87" s="1470"/>
      <c r="L87" s="1470"/>
      <c r="M87" s="1470"/>
      <c r="N87" s="1470"/>
      <c r="O87" s="1470"/>
      <c r="P87" s="1452"/>
      <c r="Q87" s="1452"/>
      <c r="R87" s="1452"/>
      <c r="S87" s="1452"/>
      <c r="T87" s="1452"/>
      <c r="U87" s="1452"/>
      <c r="V87" s="1470"/>
      <c r="W87" s="1470"/>
      <c r="X87" s="1470"/>
      <c r="Y87" s="1470"/>
      <c r="Z87" s="1470"/>
      <c r="AA87" s="1470"/>
      <c r="AB87" s="1470"/>
      <c r="AC87" s="1470"/>
      <c r="AD87" s="1470"/>
      <c r="AE87" s="1470"/>
      <c r="AF87" s="1470"/>
      <c r="AG87" s="1470"/>
      <c r="AH87" s="1470"/>
      <c r="AI87" s="1470"/>
      <c r="AJ87" s="1470"/>
      <c r="AK87" s="1470"/>
      <c r="AL87" s="1470"/>
      <c r="AM87" s="1470"/>
      <c r="AN87" s="1470"/>
      <c r="AO87" s="1470"/>
      <c r="AP87" s="1470"/>
      <c r="AQ87" s="1470"/>
      <c r="AR87" s="1470"/>
      <c r="AS87" s="1470"/>
      <c r="AT87" s="1470"/>
      <c r="AU87" s="1470"/>
      <c r="AV87" s="1470"/>
      <c r="AW87" s="1470"/>
      <c r="AX87" s="1470"/>
      <c r="AY87" s="1470"/>
      <c r="AZ87" s="1470"/>
      <c r="BA87" s="1470"/>
      <c r="BB87" s="1470"/>
      <c r="BC87" s="1470"/>
      <c r="BD87" s="1470"/>
      <c r="BE87" s="1470"/>
      <c r="BF87" s="1470"/>
      <c r="BG87" s="1470"/>
      <c r="BH87" s="1470"/>
      <c r="BI87" s="1470"/>
      <c r="BJ87" s="1470"/>
      <c r="BK87" s="1470"/>
      <c r="BL87" s="1470"/>
      <c r="BM87" s="1470"/>
      <c r="BN87" s="1470"/>
      <c r="BO87" s="1470"/>
      <c r="BP87" s="1470"/>
      <c r="BQ87" s="1470"/>
      <c r="BR87" s="1470"/>
      <c r="BS87" s="1470"/>
      <c r="BT87" s="1470"/>
      <c r="BU87" s="1470"/>
      <c r="BV87" s="1470"/>
      <c r="BW87" s="1470"/>
      <c r="BX87" s="1470"/>
    </row>
    <row r="88" customFormat="false" ht="15" hidden="false" customHeight="false" outlineLevel="0" collapsed="false">
      <c r="A88" s="1448" t="n">
        <f aca="false">A87+1</f>
        <v>45148</v>
      </c>
      <c r="B88" s="1470"/>
      <c r="C88" s="1470"/>
      <c r="D88" s="1470"/>
      <c r="E88" s="1470"/>
      <c r="F88" s="1470"/>
      <c r="G88" s="1470"/>
      <c r="H88" s="1470"/>
      <c r="I88" s="1452"/>
      <c r="J88" s="1470"/>
      <c r="K88" s="1470"/>
      <c r="L88" s="1470"/>
      <c r="M88" s="1470"/>
      <c r="N88" s="1470"/>
      <c r="O88" s="1470"/>
      <c r="P88" s="1452"/>
      <c r="Q88" s="1452"/>
      <c r="R88" s="1452"/>
      <c r="S88" s="1452"/>
      <c r="T88" s="1452"/>
      <c r="U88" s="1452"/>
      <c r="V88" s="1470"/>
      <c r="W88" s="1470"/>
      <c r="X88" s="1470"/>
      <c r="Y88" s="1470"/>
      <c r="Z88" s="1470"/>
      <c r="AA88" s="1470"/>
      <c r="AB88" s="1470"/>
      <c r="AC88" s="1470"/>
      <c r="AD88" s="1470"/>
      <c r="AE88" s="1470"/>
      <c r="AF88" s="1470"/>
      <c r="AG88" s="1470"/>
      <c r="AH88" s="1470"/>
      <c r="AI88" s="1470"/>
      <c r="AJ88" s="1470"/>
      <c r="AK88" s="1470"/>
      <c r="AL88" s="1470"/>
      <c r="AM88" s="1470"/>
      <c r="AN88" s="1470"/>
      <c r="AO88" s="1470"/>
      <c r="AP88" s="1470"/>
      <c r="AQ88" s="1470"/>
      <c r="AR88" s="1470"/>
      <c r="AS88" s="1470"/>
      <c r="AT88" s="1470"/>
      <c r="AU88" s="1470"/>
      <c r="AV88" s="1470"/>
      <c r="AW88" s="1470"/>
      <c r="AX88" s="1470"/>
      <c r="AY88" s="1470"/>
      <c r="AZ88" s="1470"/>
      <c r="BA88" s="1470"/>
      <c r="BB88" s="1470"/>
      <c r="BC88" s="1470"/>
      <c r="BD88" s="1470"/>
      <c r="BE88" s="1470"/>
      <c r="BF88" s="1470"/>
      <c r="BG88" s="1470"/>
      <c r="BH88" s="1470"/>
      <c r="BI88" s="1470"/>
      <c r="BJ88" s="1470"/>
      <c r="BK88" s="1470"/>
      <c r="BL88" s="1470"/>
      <c r="BM88" s="1470"/>
      <c r="BN88" s="1470"/>
      <c r="BO88" s="1470"/>
      <c r="BP88" s="1470"/>
      <c r="BQ88" s="1470"/>
      <c r="BR88" s="1470"/>
      <c r="BS88" s="1470"/>
      <c r="BT88" s="1470"/>
      <c r="BU88" s="1470"/>
      <c r="BV88" s="1470"/>
      <c r="BW88" s="1470"/>
      <c r="BX88" s="1470"/>
    </row>
    <row r="89" customFormat="false" ht="15" hidden="false" customHeight="false" outlineLevel="0" collapsed="false">
      <c r="A89" s="1448" t="n">
        <f aca="false">A88+1</f>
        <v>45149</v>
      </c>
      <c r="B89" s="1470"/>
      <c r="C89" s="1470"/>
      <c r="D89" s="1470"/>
      <c r="E89" s="1470"/>
      <c r="F89" s="1470"/>
      <c r="G89" s="1470"/>
      <c r="H89" s="1470"/>
      <c r="I89" s="1452"/>
      <c r="J89" s="1470"/>
      <c r="K89" s="1470"/>
      <c r="L89" s="1470"/>
      <c r="M89" s="1470"/>
      <c r="N89" s="1470"/>
      <c r="O89" s="1470"/>
      <c r="P89" s="1452"/>
      <c r="Q89" s="1452"/>
      <c r="R89" s="1452"/>
      <c r="S89" s="1452"/>
      <c r="T89" s="1452"/>
      <c r="U89" s="1452"/>
      <c r="V89" s="1470"/>
      <c r="W89" s="1470"/>
      <c r="X89" s="1470"/>
      <c r="Y89" s="1470"/>
      <c r="Z89" s="1470"/>
      <c r="AA89" s="1470"/>
      <c r="AB89" s="1470"/>
      <c r="AC89" s="1470"/>
      <c r="AD89" s="1470"/>
      <c r="AE89" s="1470"/>
      <c r="AF89" s="1470"/>
      <c r="AG89" s="1470"/>
      <c r="AH89" s="1470"/>
      <c r="AI89" s="1470"/>
      <c r="AJ89" s="1470"/>
      <c r="AK89" s="1470"/>
      <c r="AL89" s="1470"/>
      <c r="AM89" s="1470"/>
      <c r="AN89" s="1470"/>
      <c r="AO89" s="1470"/>
      <c r="AP89" s="1470"/>
      <c r="AQ89" s="1470"/>
      <c r="AR89" s="1470"/>
      <c r="AS89" s="1470"/>
      <c r="AT89" s="1470"/>
      <c r="AU89" s="1470"/>
      <c r="AV89" s="1470"/>
      <c r="AW89" s="1470"/>
      <c r="AX89" s="1470"/>
      <c r="AY89" s="1470"/>
      <c r="AZ89" s="1470"/>
      <c r="BA89" s="1470"/>
      <c r="BB89" s="1470"/>
      <c r="BC89" s="1470"/>
      <c r="BD89" s="1470"/>
      <c r="BE89" s="1470"/>
      <c r="BF89" s="1470"/>
      <c r="BG89" s="1470"/>
      <c r="BH89" s="1470"/>
      <c r="BI89" s="1470"/>
      <c r="BJ89" s="1470"/>
      <c r="BK89" s="1470"/>
      <c r="BL89" s="1470"/>
      <c r="BM89" s="1470"/>
      <c r="BN89" s="1470"/>
      <c r="BO89" s="1470"/>
      <c r="BP89" s="1470"/>
      <c r="BQ89" s="1470"/>
      <c r="BR89" s="1470"/>
      <c r="BS89" s="1470"/>
      <c r="BT89" s="1470"/>
      <c r="BU89" s="1470"/>
      <c r="BV89" s="1470"/>
      <c r="BW89" s="1470"/>
      <c r="BX89" s="1470"/>
    </row>
    <row r="90" customFormat="false" ht="15" hidden="false" customHeight="false" outlineLevel="0" collapsed="false">
      <c r="A90" s="1448" t="n">
        <f aca="false">A89+1</f>
        <v>45150</v>
      </c>
      <c r="B90" s="1470"/>
      <c r="C90" s="1470"/>
      <c r="D90" s="1470"/>
      <c r="E90" s="1470"/>
      <c r="F90" s="1470"/>
      <c r="G90" s="1470"/>
      <c r="H90" s="1470"/>
      <c r="I90" s="1452"/>
      <c r="J90" s="1470"/>
      <c r="K90" s="1470"/>
      <c r="L90" s="1470"/>
      <c r="M90" s="1470"/>
      <c r="N90" s="1470"/>
      <c r="O90" s="1470"/>
      <c r="P90" s="1452"/>
      <c r="Q90" s="1452"/>
      <c r="R90" s="1452"/>
      <c r="S90" s="1452"/>
      <c r="T90" s="1452"/>
      <c r="U90" s="1452"/>
      <c r="V90" s="1470"/>
      <c r="W90" s="1470"/>
      <c r="X90" s="1470"/>
      <c r="Y90" s="1470"/>
      <c r="Z90" s="1470"/>
      <c r="AA90" s="1470"/>
      <c r="AB90" s="1470"/>
      <c r="AC90" s="1470"/>
      <c r="AD90" s="1470"/>
      <c r="AE90" s="1470"/>
      <c r="AF90" s="1470"/>
      <c r="AG90" s="1470"/>
      <c r="AH90" s="1470"/>
      <c r="AI90" s="1470"/>
      <c r="AJ90" s="1470"/>
      <c r="AK90" s="1470"/>
      <c r="AL90" s="1470"/>
      <c r="AM90" s="1470"/>
      <c r="AN90" s="1470"/>
      <c r="AO90" s="1470"/>
      <c r="AP90" s="1470"/>
      <c r="AQ90" s="1470"/>
      <c r="AR90" s="1470"/>
      <c r="AS90" s="1470"/>
      <c r="AT90" s="1470"/>
      <c r="AU90" s="1470"/>
      <c r="AV90" s="1470"/>
      <c r="AW90" s="1470"/>
      <c r="AX90" s="1470"/>
      <c r="AY90" s="1470"/>
      <c r="AZ90" s="1470"/>
      <c r="BA90" s="1470"/>
      <c r="BB90" s="1470"/>
      <c r="BC90" s="1470"/>
      <c r="BD90" s="1470"/>
      <c r="BE90" s="1470"/>
      <c r="BF90" s="1470"/>
      <c r="BG90" s="1470"/>
      <c r="BH90" s="1470"/>
      <c r="BI90" s="1470"/>
      <c r="BJ90" s="1470"/>
      <c r="BK90" s="1470"/>
      <c r="BL90" s="1470"/>
      <c r="BM90" s="1470"/>
      <c r="BN90" s="1470"/>
      <c r="BO90" s="1470"/>
      <c r="BP90" s="1470"/>
      <c r="BQ90" s="1470"/>
      <c r="BR90" s="1470"/>
      <c r="BS90" s="1470"/>
      <c r="BT90" s="1470"/>
      <c r="BU90" s="1470"/>
      <c r="BV90" s="1470"/>
      <c r="BW90" s="1470"/>
      <c r="BX90" s="1470"/>
    </row>
    <row r="91" customFormat="false" ht="15" hidden="false" customHeight="false" outlineLevel="0" collapsed="false">
      <c r="A91" s="1448" t="n">
        <f aca="false">A90+1</f>
        <v>45151</v>
      </c>
      <c r="B91" s="1470"/>
      <c r="C91" s="1470"/>
      <c r="D91" s="1470"/>
      <c r="E91" s="1470"/>
      <c r="F91" s="1470"/>
      <c r="G91" s="1470"/>
      <c r="H91" s="1470"/>
      <c r="I91" s="1452"/>
      <c r="J91" s="1470"/>
      <c r="K91" s="1470"/>
      <c r="L91" s="1470"/>
      <c r="M91" s="1470"/>
      <c r="N91" s="1470"/>
      <c r="O91" s="1470"/>
      <c r="P91" s="1452"/>
      <c r="Q91" s="1452"/>
      <c r="R91" s="1452"/>
      <c r="S91" s="1452"/>
      <c r="T91" s="1452"/>
      <c r="U91" s="1452"/>
      <c r="V91" s="1470"/>
      <c r="W91" s="1470"/>
      <c r="X91" s="1470"/>
      <c r="Y91" s="1470"/>
      <c r="Z91" s="1470"/>
      <c r="AA91" s="1470"/>
      <c r="AB91" s="1470"/>
      <c r="AC91" s="1470"/>
      <c r="AD91" s="1470"/>
      <c r="AE91" s="1470"/>
      <c r="AF91" s="1470"/>
      <c r="AG91" s="1470"/>
      <c r="AH91" s="1470"/>
      <c r="AI91" s="1470"/>
      <c r="AJ91" s="1470"/>
      <c r="AK91" s="1470"/>
      <c r="AL91" s="1470"/>
      <c r="AM91" s="1470"/>
      <c r="AN91" s="1470"/>
      <c r="AO91" s="1470"/>
      <c r="AP91" s="1470"/>
      <c r="AQ91" s="1470"/>
      <c r="AR91" s="1470"/>
      <c r="AS91" s="1470"/>
      <c r="AT91" s="1470"/>
      <c r="AU91" s="1470"/>
      <c r="AV91" s="1470"/>
      <c r="AW91" s="1470"/>
      <c r="AX91" s="1470"/>
      <c r="AY91" s="1470"/>
      <c r="AZ91" s="1470"/>
      <c r="BA91" s="1470"/>
      <c r="BB91" s="1470"/>
      <c r="BC91" s="1470"/>
      <c r="BD91" s="1470"/>
      <c r="BE91" s="1470"/>
      <c r="BF91" s="1470"/>
      <c r="BG91" s="1470"/>
      <c r="BH91" s="1470"/>
      <c r="BI91" s="1470"/>
      <c r="BJ91" s="1470"/>
      <c r="BK91" s="1470"/>
      <c r="BL91" s="1470"/>
      <c r="BM91" s="1470"/>
      <c r="BN91" s="1470"/>
      <c r="BO91" s="1470"/>
      <c r="BP91" s="1470"/>
      <c r="BQ91" s="1470"/>
      <c r="BR91" s="1470"/>
      <c r="BS91" s="1470"/>
      <c r="BT91" s="1470"/>
      <c r="BU91" s="1470"/>
      <c r="BV91" s="1470"/>
      <c r="BW91" s="1470"/>
      <c r="BX91" s="1470"/>
    </row>
    <row r="92" customFormat="false" ht="15" hidden="false" customHeight="false" outlineLevel="0" collapsed="false">
      <c r="A92" s="1448" t="n">
        <f aca="false">A91+1</f>
        <v>45152</v>
      </c>
      <c r="B92" s="1470"/>
      <c r="C92" s="1470"/>
      <c r="D92" s="1470"/>
      <c r="E92" s="1470"/>
      <c r="F92" s="1470"/>
      <c r="G92" s="1470"/>
      <c r="H92" s="1470"/>
      <c r="I92" s="1452"/>
      <c r="J92" s="1470"/>
      <c r="K92" s="1470"/>
      <c r="L92" s="1470"/>
      <c r="M92" s="1470"/>
      <c r="N92" s="1470"/>
      <c r="O92" s="1470"/>
      <c r="P92" s="1452"/>
      <c r="Q92" s="1452"/>
      <c r="R92" s="1452"/>
      <c r="S92" s="1452"/>
      <c r="T92" s="1452"/>
      <c r="U92" s="1452"/>
      <c r="V92" s="1470"/>
      <c r="W92" s="1470"/>
      <c r="X92" s="1470"/>
      <c r="Y92" s="1470"/>
      <c r="Z92" s="1470"/>
      <c r="AA92" s="1470"/>
      <c r="AB92" s="1470"/>
      <c r="AC92" s="1470"/>
      <c r="AD92" s="1470"/>
      <c r="AE92" s="1470"/>
      <c r="AF92" s="1470"/>
      <c r="AG92" s="1470"/>
      <c r="AH92" s="1470"/>
      <c r="AI92" s="1470"/>
      <c r="AJ92" s="1470"/>
      <c r="AK92" s="1470"/>
      <c r="AL92" s="1470"/>
      <c r="AM92" s="1470"/>
      <c r="AN92" s="1470"/>
      <c r="AO92" s="1470"/>
      <c r="AP92" s="1470"/>
      <c r="AQ92" s="1470"/>
      <c r="AR92" s="1470"/>
      <c r="AS92" s="1470"/>
      <c r="AT92" s="1470"/>
      <c r="AU92" s="1470"/>
      <c r="AV92" s="1470"/>
      <c r="AW92" s="1470"/>
      <c r="AX92" s="1470"/>
      <c r="AY92" s="1470"/>
      <c r="AZ92" s="1470"/>
      <c r="BA92" s="1470"/>
      <c r="BB92" s="1470"/>
      <c r="BC92" s="1470"/>
      <c r="BD92" s="1470"/>
      <c r="BE92" s="1470"/>
      <c r="BF92" s="1470"/>
      <c r="BG92" s="1470"/>
      <c r="BH92" s="1470"/>
      <c r="BI92" s="1470"/>
      <c r="BJ92" s="1470"/>
      <c r="BK92" s="1470"/>
      <c r="BL92" s="1470"/>
      <c r="BM92" s="1470"/>
      <c r="BN92" s="1470"/>
      <c r="BO92" s="1470"/>
      <c r="BP92" s="1470"/>
      <c r="BQ92" s="1470"/>
      <c r="BR92" s="1470"/>
      <c r="BS92" s="1470"/>
      <c r="BT92" s="1470"/>
      <c r="BU92" s="1470"/>
      <c r="BV92" s="1470"/>
      <c r="BW92" s="1470"/>
      <c r="BX92" s="1470"/>
    </row>
    <row r="93" customFormat="false" ht="15" hidden="false" customHeight="false" outlineLevel="0" collapsed="false">
      <c r="A93" s="1448" t="n">
        <f aca="false">A92+1</f>
        <v>45153</v>
      </c>
      <c r="B93" s="1470"/>
      <c r="C93" s="1470"/>
      <c r="D93" s="1470"/>
      <c r="E93" s="1470"/>
      <c r="F93" s="1470"/>
      <c r="G93" s="1470"/>
      <c r="H93" s="1470"/>
      <c r="I93" s="1452"/>
      <c r="J93" s="1470"/>
      <c r="K93" s="1470"/>
      <c r="L93" s="1470"/>
      <c r="M93" s="1470"/>
      <c r="N93" s="1470"/>
      <c r="O93" s="1470"/>
      <c r="P93" s="1452"/>
      <c r="Q93" s="1452"/>
      <c r="R93" s="1452"/>
      <c r="S93" s="1452"/>
      <c r="T93" s="1452"/>
      <c r="U93" s="1452"/>
      <c r="V93" s="1470"/>
      <c r="W93" s="1470"/>
      <c r="X93" s="1470"/>
      <c r="Y93" s="1470"/>
      <c r="Z93" s="1470"/>
      <c r="AA93" s="1470"/>
      <c r="AB93" s="1470"/>
      <c r="AC93" s="1470"/>
      <c r="AD93" s="1470"/>
      <c r="AE93" s="1470"/>
      <c r="AF93" s="1470"/>
      <c r="AG93" s="1470"/>
      <c r="AH93" s="1470"/>
      <c r="AI93" s="1470"/>
      <c r="AJ93" s="1470"/>
      <c r="AK93" s="1470"/>
      <c r="AL93" s="1470"/>
      <c r="AM93" s="1470"/>
      <c r="AN93" s="1470"/>
      <c r="AO93" s="1470"/>
      <c r="AP93" s="1470"/>
      <c r="AQ93" s="1470"/>
      <c r="AR93" s="1470"/>
      <c r="AS93" s="1470"/>
      <c r="AT93" s="1470"/>
      <c r="AU93" s="1470"/>
      <c r="AV93" s="1470"/>
      <c r="AW93" s="1470"/>
      <c r="AX93" s="1470"/>
      <c r="AY93" s="1470"/>
      <c r="AZ93" s="1470"/>
      <c r="BA93" s="1470"/>
      <c r="BB93" s="1470"/>
      <c r="BC93" s="1470"/>
      <c r="BD93" s="1470"/>
      <c r="BE93" s="1470"/>
      <c r="BF93" s="1470"/>
      <c r="BG93" s="1470"/>
      <c r="BH93" s="1470"/>
      <c r="BI93" s="1470"/>
      <c r="BJ93" s="1470"/>
      <c r="BK93" s="1470"/>
      <c r="BL93" s="1470"/>
      <c r="BM93" s="1470"/>
      <c r="BN93" s="1470"/>
      <c r="BO93" s="1470"/>
      <c r="BP93" s="1470"/>
      <c r="BQ93" s="1470"/>
      <c r="BR93" s="1470"/>
      <c r="BS93" s="1470"/>
      <c r="BT93" s="1470"/>
      <c r="BU93" s="1470"/>
      <c r="BV93" s="1470"/>
      <c r="BW93" s="1470"/>
      <c r="BX93" s="1470"/>
    </row>
    <row r="94" customFormat="false" ht="15" hidden="false" customHeight="false" outlineLevel="0" collapsed="false">
      <c r="A94" s="1448" t="n">
        <f aca="false">A93+1</f>
        <v>45154</v>
      </c>
      <c r="B94" s="1470"/>
      <c r="C94" s="1470"/>
      <c r="D94" s="1470"/>
      <c r="E94" s="1470"/>
      <c r="F94" s="1470"/>
      <c r="G94" s="1470"/>
      <c r="H94" s="1470"/>
      <c r="I94" s="1452"/>
      <c r="J94" s="1470"/>
      <c r="K94" s="1470"/>
      <c r="L94" s="1470"/>
      <c r="M94" s="1470"/>
      <c r="N94" s="1470"/>
      <c r="O94" s="1470"/>
      <c r="P94" s="1452"/>
      <c r="Q94" s="1452"/>
      <c r="R94" s="1452"/>
      <c r="S94" s="1452"/>
      <c r="T94" s="1452"/>
      <c r="U94" s="1452"/>
      <c r="V94" s="1470"/>
      <c r="W94" s="1470"/>
      <c r="X94" s="1470"/>
      <c r="Y94" s="1470"/>
      <c r="Z94" s="1470"/>
      <c r="AA94" s="1470"/>
      <c r="AB94" s="1470"/>
      <c r="AC94" s="1470"/>
      <c r="AD94" s="1470"/>
      <c r="AE94" s="1470"/>
      <c r="AF94" s="1470"/>
      <c r="AG94" s="1470"/>
      <c r="AH94" s="1470"/>
      <c r="AI94" s="1470"/>
      <c r="AJ94" s="1470"/>
      <c r="AK94" s="1470"/>
      <c r="AL94" s="1470"/>
      <c r="AM94" s="1470"/>
      <c r="AN94" s="1470"/>
      <c r="AO94" s="1470"/>
      <c r="AP94" s="1470"/>
      <c r="AQ94" s="1470"/>
      <c r="AR94" s="1470"/>
      <c r="AS94" s="1470"/>
      <c r="AT94" s="1470"/>
      <c r="AU94" s="1470"/>
      <c r="AV94" s="1470"/>
      <c r="AW94" s="1470"/>
      <c r="AX94" s="1470"/>
      <c r="AY94" s="1470"/>
      <c r="AZ94" s="1470"/>
      <c r="BA94" s="1470"/>
      <c r="BB94" s="1470"/>
      <c r="BC94" s="1470"/>
      <c r="BD94" s="1470"/>
      <c r="BE94" s="1470"/>
      <c r="BF94" s="1470"/>
      <c r="BG94" s="1470"/>
      <c r="BH94" s="1470"/>
      <c r="BI94" s="1470"/>
      <c r="BJ94" s="1470"/>
      <c r="BK94" s="1470"/>
      <c r="BL94" s="1470"/>
      <c r="BM94" s="1470"/>
      <c r="BN94" s="1470"/>
      <c r="BO94" s="1470"/>
      <c r="BP94" s="1470"/>
      <c r="BQ94" s="1470"/>
      <c r="BR94" s="1470"/>
      <c r="BS94" s="1470"/>
      <c r="BT94" s="1470"/>
      <c r="BU94" s="1470"/>
      <c r="BV94" s="1470"/>
      <c r="BW94" s="1470"/>
      <c r="BX94" s="1470"/>
    </row>
    <row r="95" customFormat="false" ht="15" hidden="false" customHeight="false" outlineLevel="0" collapsed="false">
      <c r="A95" s="1448" t="n">
        <f aca="false">A94+1</f>
        <v>45155</v>
      </c>
      <c r="B95" s="1470"/>
      <c r="C95" s="1470"/>
      <c r="D95" s="1470"/>
      <c r="E95" s="1470"/>
      <c r="F95" s="1470"/>
      <c r="G95" s="1470"/>
      <c r="H95" s="1470"/>
      <c r="I95" s="1452"/>
      <c r="J95" s="1470"/>
      <c r="K95" s="1470"/>
      <c r="L95" s="1470"/>
      <c r="M95" s="1470"/>
      <c r="N95" s="1470"/>
      <c r="O95" s="1470"/>
      <c r="P95" s="1452"/>
      <c r="Q95" s="1452"/>
      <c r="R95" s="1452"/>
      <c r="S95" s="1452"/>
      <c r="T95" s="1452"/>
      <c r="U95" s="1452"/>
      <c r="V95" s="1470"/>
      <c r="W95" s="1470"/>
      <c r="X95" s="1470"/>
      <c r="Y95" s="1470"/>
      <c r="Z95" s="1470"/>
      <c r="AA95" s="1470"/>
      <c r="AB95" s="1470"/>
      <c r="AC95" s="1470"/>
      <c r="AD95" s="1470"/>
      <c r="AE95" s="1470"/>
      <c r="AF95" s="1470"/>
      <c r="AG95" s="1470"/>
      <c r="AH95" s="1470"/>
      <c r="AI95" s="1470"/>
      <c r="AJ95" s="1470"/>
      <c r="AK95" s="1470"/>
      <c r="AL95" s="1470"/>
      <c r="AM95" s="1470"/>
      <c r="AN95" s="1470"/>
      <c r="AO95" s="1470"/>
      <c r="AP95" s="1470"/>
      <c r="AQ95" s="1470"/>
      <c r="AR95" s="1470"/>
      <c r="AS95" s="1470"/>
      <c r="AT95" s="1470"/>
      <c r="AU95" s="1470"/>
      <c r="AV95" s="1470"/>
      <c r="AW95" s="1470"/>
      <c r="AX95" s="1470"/>
      <c r="AY95" s="1470"/>
      <c r="AZ95" s="1470"/>
      <c r="BA95" s="1470"/>
      <c r="BB95" s="1470"/>
      <c r="BC95" s="1470"/>
      <c r="BD95" s="1470"/>
      <c r="BE95" s="1470"/>
      <c r="BF95" s="1470"/>
      <c r="BG95" s="1470"/>
      <c r="BH95" s="1470"/>
      <c r="BI95" s="1470"/>
      <c r="BJ95" s="1470"/>
      <c r="BK95" s="1470"/>
      <c r="BL95" s="1470"/>
      <c r="BM95" s="1470"/>
      <c r="BN95" s="1470"/>
      <c r="BO95" s="1470"/>
      <c r="BP95" s="1470"/>
      <c r="BQ95" s="1470"/>
      <c r="BR95" s="1470"/>
      <c r="BS95" s="1470"/>
      <c r="BT95" s="1470"/>
      <c r="BU95" s="1470"/>
      <c r="BV95" s="1470"/>
      <c r="BW95" s="1470"/>
      <c r="BX95" s="1470"/>
    </row>
    <row r="96" customFormat="false" ht="15" hidden="false" customHeight="false" outlineLevel="0" collapsed="false">
      <c r="A96" s="1448" t="n">
        <f aca="false">A95+1</f>
        <v>45156</v>
      </c>
      <c r="B96" s="1470"/>
      <c r="C96" s="1470"/>
      <c r="D96" s="1470"/>
      <c r="E96" s="1470"/>
      <c r="F96" s="1470"/>
      <c r="G96" s="1470"/>
      <c r="H96" s="1470"/>
      <c r="I96" s="1452"/>
      <c r="J96" s="1470"/>
      <c r="K96" s="1470"/>
      <c r="L96" s="1470"/>
      <c r="M96" s="1470"/>
      <c r="N96" s="1470"/>
      <c r="O96" s="1470"/>
      <c r="P96" s="1452"/>
      <c r="Q96" s="1452"/>
      <c r="R96" s="1452"/>
      <c r="S96" s="1452"/>
      <c r="T96" s="1452"/>
      <c r="U96" s="1452"/>
      <c r="V96" s="1470"/>
      <c r="W96" s="1470"/>
      <c r="X96" s="1470"/>
      <c r="Y96" s="1470"/>
      <c r="Z96" s="1470"/>
      <c r="AA96" s="1470"/>
      <c r="AB96" s="1470"/>
      <c r="AC96" s="1470"/>
      <c r="AD96" s="1470"/>
      <c r="AE96" s="1470"/>
      <c r="AF96" s="1470"/>
      <c r="AG96" s="1470"/>
      <c r="AH96" s="1470"/>
      <c r="AI96" s="1470"/>
      <c r="AJ96" s="1470"/>
      <c r="AK96" s="1470"/>
      <c r="AL96" s="1470"/>
      <c r="AM96" s="1470"/>
      <c r="AN96" s="1470"/>
      <c r="AO96" s="1470"/>
      <c r="AP96" s="1470"/>
      <c r="AQ96" s="1470"/>
      <c r="AR96" s="1470"/>
      <c r="AS96" s="1470"/>
      <c r="AT96" s="1470"/>
      <c r="AU96" s="1470"/>
      <c r="AV96" s="1470"/>
      <c r="AW96" s="1470"/>
      <c r="AX96" s="1470"/>
      <c r="AY96" s="1470"/>
      <c r="AZ96" s="1470"/>
      <c r="BA96" s="1470"/>
      <c r="BB96" s="1470"/>
      <c r="BC96" s="1470"/>
      <c r="BD96" s="1470"/>
      <c r="BE96" s="1470"/>
      <c r="BF96" s="1470"/>
      <c r="BG96" s="1470"/>
      <c r="BH96" s="1470"/>
      <c r="BI96" s="1470"/>
      <c r="BJ96" s="1470"/>
      <c r="BK96" s="1470"/>
      <c r="BL96" s="1470"/>
      <c r="BM96" s="1470"/>
      <c r="BN96" s="1470"/>
      <c r="BO96" s="1470"/>
      <c r="BP96" s="1470"/>
      <c r="BQ96" s="1470"/>
      <c r="BR96" s="1470"/>
      <c r="BS96" s="1470"/>
      <c r="BT96" s="1470"/>
      <c r="BU96" s="1470"/>
      <c r="BV96" s="1470"/>
      <c r="BW96" s="1470"/>
      <c r="BX96" s="1470"/>
    </row>
    <row r="97" customFormat="false" ht="15" hidden="false" customHeight="false" outlineLevel="0" collapsed="false">
      <c r="A97" s="1448" t="n">
        <f aca="false">A96+1</f>
        <v>45157</v>
      </c>
      <c r="B97" s="1470"/>
      <c r="C97" s="1470"/>
      <c r="D97" s="1470"/>
      <c r="E97" s="1470"/>
      <c r="F97" s="1470"/>
      <c r="G97" s="1470"/>
      <c r="H97" s="1470"/>
      <c r="I97" s="1452"/>
      <c r="J97" s="1470"/>
      <c r="K97" s="1470"/>
      <c r="L97" s="1470"/>
      <c r="M97" s="1470"/>
      <c r="N97" s="1470"/>
      <c r="O97" s="1470"/>
      <c r="P97" s="1452"/>
      <c r="Q97" s="1452"/>
      <c r="R97" s="1452"/>
      <c r="S97" s="1452"/>
      <c r="T97" s="1452"/>
      <c r="U97" s="1452"/>
      <c r="V97" s="1470"/>
      <c r="W97" s="1470"/>
      <c r="X97" s="1470"/>
      <c r="Y97" s="1470"/>
      <c r="Z97" s="1470"/>
      <c r="AA97" s="1470"/>
      <c r="AB97" s="1470"/>
      <c r="AC97" s="1470"/>
      <c r="AD97" s="1470"/>
      <c r="AE97" s="1470"/>
      <c r="AF97" s="1470"/>
      <c r="AG97" s="1470"/>
      <c r="AH97" s="1470"/>
      <c r="AI97" s="1470"/>
      <c r="AJ97" s="1470"/>
      <c r="AK97" s="1470"/>
      <c r="AL97" s="1470"/>
      <c r="AM97" s="1470"/>
      <c r="AN97" s="1470"/>
      <c r="AO97" s="1470"/>
      <c r="AP97" s="1470"/>
      <c r="AQ97" s="1470"/>
      <c r="AR97" s="1470"/>
      <c r="AS97" s="1470"/>
      <c r="AT97" s="1470"/>
      <c r="AU97" s="1470"/>
      <c r="AV97" s="1470"/>
      <c r="AW97" s="1470"/>
      <c r="AX97" s="1470"/>
      <c r="AY97" s="1470"/>
      <c r="AZ97" s="1470"/>
      <c r="BA97" s="1470"/>
      <c r="BB97" s="1470"/>
      <c r="BC97" s="1470"/>
      <c r="BD97" s="1470"/>
      <c r="BE97" s="1470"/>
      <c r="BF97" s="1470"/>
      <c r="BG97" s="1470"/>
      <c r="BH97" s="1470"/>
      <c r="BI97" s="1470"/>
      <c r="BJ97" s="1470"/>
      <c r="BK97" s="1470"/>
      <c r="BL97" s="1470"/>
      <c r="BM97" s="1470"/>
      <c r="BN97" s="1470"/>
      <c r="BO97" s="1470"/>
      <c r="BP97" s="1470"/>
      <c r="BQ97" s="1470"/>
      <c r="BR97" s="1470"/>
      <c r="BS97" s="1470"/>
      <c r="BT97" s="1470"/>
      <c r="BU97" s="1470"/>
      <c r="BV97" s="1470"/>
      <c r="BW97" s="1470"/>
      <c r="BX97" s="1470"/>
    </row>
    <row r="98" customFormat="false" ht="15" hidden="false" customHeight="false" outlineLevel="0" collapsed="false">
      <c r="A98" s="1448" t="n">
        <f aca="false">A97+1</f>
        <v>45158</v>
      </c>
      <c r="B98" s="1470"/>
      <c r="C98" s="1470"/>
      <c r="D98" s="1470"/>
      <c r="E98" s="1470"/>
      <c r="F98" s="1470"/>
      <c r="G98" s="1470"/>
      <c r="H98" s="1470"/>
      <c r="I98" s="1452"/>
      <c r="J98" s="1470"/>
      <c r="K98" s="1470"/>
      <c r="L98" s="1470"/>
      <c r="M98" s="1470"/>
      <c r="N98" s="1470"/>
      <c r="O98" s="1470"/>
      <c r="P98" s="1452"/>
      <c r="Q98" s="1452"/>
      <c r="R98" s="1452"/>
      <c r="S98" s="1452"/>
      <c r="T98" s="1452"/>
      <c r="U98" s="1452"/>
      <c r="V98" s="1470"/>
      <c r="W98" s="1470"/>
      <c r="X98" s="1470"/>
      <c r="Y98" s="1470"/>
      <c r="Z98" s="1470"/>
      <c r="AA98" s="1470"/>
      <c r="AB98" s="1470"/>
      <c r="AC98" s="1470"/>
      <c r="AD98" s="1470"/>
      <c r="AE98" s="1470"/>
      <c r="AF98" s="1470"/>
      <c r="AG98" s="1470"/>
      <c r="AH98" s="1470"/>
      <c r="AI98" s="1470"/>
      <c r="AJ98" s="1470"/>
      <c r="AK98" s="1470"/>
      <c r="AL98" s="1470"/>
      <c r="AM98" s="1470"/>
      <c r="AN98" s="1470"/>
      <c r="AO98" s="1470"/>
      <c r="AP98" s="1470"/>
      <c r="AQ98" s="1470"/>
      <c r="AR98" s="1470"/>
      <c r="AS98" s="1470"/>
      <c r="AT98" s="1470"/>
      <c r="AU98" s="1470"/>
      <c r="AV98" s="1470"/>
      <c r="AW98" s="1470"/>
      <c r="AX98" s="1470"/>
      <c r="AY98" s="1470"/>
      <c r="AZ98" s="1470"/>
      <c r="BA98" s="1470"/>
      <c r="BB98" s="1470"/>
      <c r="BC98" s="1470"/>
      <c r="BD98" s="1470"/>
      <c r="BE98" s="1470"/>
      <c r="BF98" s="1470"/>
      <c r="BG98" s="1470"/>
      <c r="BH98" s="1470"/>
      <c r="BI98" s="1470"/>
      <c r="BJ98" s="1470"/>
      <c r="BK98" s="1470"/>
      <c r="BL98" s="1470"/>
      <c r="BM98" s="1470"/>
      <c r="BN98" s="1470"/>
      <c r="BO98" s="1470"/>
      <c r="BP98" s="1470"/>
      <c r="BQ98" s="1470"/>
      <c r="BR98" s="1470"/>
      <c r="BS98" s="1470"/>
      <c r="BT98" s="1470"/>
      <c r="BU98" s="1470"/>
      <c r="BV98" s="1470"/>
      <c r="BW98" s="1470"/>
      <c r="BX98" s="1470"/>
    </row>
    <row r="99" customFormat="false" ht="15" hidden="false" customHeight="false" outlineLevel="0" collapsed="false">
      <c r="A99" s="1448" t="n">
        <f aca="false">A98+1</f>
        <v>45159</v>
      </c>
      <c r="B99" s="1470"/>
      <c r="C99" s="1470"/>
      <c r="D99" s="1470"/>
      <c r="E99" s="1470"/>
      <c r="F99" s="1470"/>
      <c r="G99" s="1470"/>
      <c r="H99" s="1470"/>
      <c r="I99" s="1452"/>
      <c r="J99" s="1470"/>
      <c r="K99" s="1470"/>
      <c r="L99" s="1470"/>
      <c r="M99" s="1470"/>
      <c r="N99" s="1470"/>
      <c r="O99" s="1470"/>
      <c r="P99" s="1452"/>
      <c r="Q99" s="1452"/>
      <c r="R99" s="1452"/>
      <c r="S99" s="1452"/>
      <c r="T99" s="1452"/>
      <c r="U99" s="1452"/>
      <c r="V99" s="1470"/>
      <c r="W99" s="1470"/>
      <c r="X99" s="1470"/>
      <c r="Y99" s="1470"/>
      <c r="Z99" s="1470"/>
      <c r="AA99" s="1470"/>
      <c r="AB99" s="1470"/>
      <c r="AC99" s="1470"/>
      <c r="AD99" s="1470"/>
      <c r="AE99" s="1470"/>
      <c r="AF99" s="1470"/>
      <c r="AG99" s="1470"/>
      <c r="AH99" s="1470"/>
      <c r="AI99" s="1470"/>
      <c r="AJ99" s="1470"/>
      <c r="AK99" s="1470"/>
      <c r="AL99" s="1470"/>
      <c r="AM99" s="1470"/>
      <c r="AN99" s="1470"/>
      <c r="AO99" s="1470"/>
      <c r="AP99" s="1470"/>
      <c r="AQ99" s="1470"/>
      <c r="AR99" s="1470"/>
      <c r="AS99" s="1470"/>
      <c r="AT99" s="1470"/>
      <c r="AU99" s="1470"/>
      <c r="AV99" s="1470"/>
      <c r="AW99" s="1470"/>
      <c r="AX99" s="1470"/>
      <c r="AY99" s="1470"/>
      <c r="AZ99" s="1470"/>
      <c r="BA99" s="1470"/>
      <c r="BB99" s="1470"/>
      <c r="BC99" s="1470"/>
      <c r="BD99" s="1470"/>
      <c r="BE99" s="1470"/>
      <c r="BF99" s="1470"/>
      <c r="BG99" s="1470"/>
      <c r="BH99" s="1470"/>
      <c r="BI99" s="1470"/>
      <c r="BJ99" s="1470"/>
      <c r="BK99" s="1470"/>
      <c r="BL99" s="1470"/>
      <c r="BM99" s="1470"/>
      <c r="BN99" s="1470"/>
      <c r="BO99" s="1470"/>
      <c r="BP99" s="1470"/>
      <c r="BQ99" s="1470"/>
      <c r="BR99" s="1470"/>
      <c r="BS99" s="1470"/>
      <c r="BT99" s="1470"/>
      <c r="BU99" s="1470"/>
      <c r="BV99" s="1470"/>
      <c r="BW99" s="1470"/>
      <c r="BX99" s="1470"/>
    </row>
    <row r="100" customFormat="false" ht="15" hidden="false" customHeight="false" outlineLevel="0" collapsed="false">
      <c r="A100" s="1448" t="n">
        <f aca="false">A99+1</f>
        <v>45160</v>
      </c>
      <c r="B100" s="1470"/>
      <c r="C100" s="1470"/>
      <c r="D100" s="1470"/>
      <c r="E100" s="1470"/>
      <c r="F100" s="1470"/>
      <c r="G100" s="1470"/>
      <c r="H100" s="1470"/>
      <c r="I100" s="1452"/>
      <c r="J100" s="1470"/>
      <c r="K100" s="1470"/>
      <c r="L100" s="1470"/>
      <c r="M100" s="1470"/>
      <c r="N100" s="1470"/>
      <c r="O100" s="1470"/>
      <c r="P100" s="1452"/>
      <c r="Q100" s="1452"/>
      <c r="R100" s="1452"/>
      <c r="S100" s="1452"/>
      <c r="T100" s="1452"/>
      <c r="U100" s="1452"/>
      <c r="V100" s="1470"/>
      <c r="W100" s="1470"/>
      <c r="X100" s="1470"/>
      <c r="Y100" s="1470"/>
      <c r="Z100" s="1470"/>
      <c r="AA100" s="1470"/>
      <c r="AB100" s="1470"/>
      <c r="AC100" s="1470"/>
      <c r="AD100" s="1470"/>
      <c r="AE100" s="1470"/>
      <c r="AF100" s="1470"/>
      <c r="AG100" s="1470"/>
      <c r="AH100" s="1470"/>
      <c r="AI100" s="1470"/>
      <c r="AJ100" s="1470"/>
      <c r="AK100" s="1470"/>
      <c r="AL100" s="1470"/>
      <c r="AM100" s="1470"/>
      <c r="AN100" s="1470"/>
      <c r="AO100" s="1470"/>
      <c r="AP100" s="1470"/>
      <c r="AQ100" s="1470"/>
      <c r="AR100" s="1470"/>
      <c r="AS100" s="1470"/>
      <c r="AT100" s="1470"/>
      <c r="AU100" s="1470"/>
      <c r="AV100" s="1470"/>
      <c r="AW100" s="1470"/>
      <c r="AX100" s="1470"/>
      <c r="AY100" s="1470"/>
      <c r="AZ100" s="1470"/>
      <c r="BA100" s="1470"/>
      <c r="BB100" s="1470"/>
      <c r="BC100" s="1470"/>
      <c r="BD100" s="1470"/>
      <c r="BE100" s="1470"/>
      <c r="BF100" s="1470"/>
      <c r="BG100" s="1470"/>
      <c r="BH100" s="1470"/>
      <c r="BI100" s="1470"/>
      <c r="BJ100" s="1470"/>
      <c r="BK100" s="1470"/>
      <c r="BL100" s="1470"/>
      <c r="BM100" s="1470"/>
      <c r="BN100" s="1470"/>
      <c r="BO100" s="1470"/>
      <c r="BP100" s="1470"/>
      <c r="BQ100" s="1470"/>
      <c r="BR100" s="1470"/>
      <c r="BS100" s="1470"/>
      <c r="BT100" s="1470"/>
      <c r="BU100" s="1470"/>
      <c r="BV100" s="1470"/>
      <c r="BW100" s="1470"/>
      <c r="BX100" s="1470"/>
    </row>
    <row r="101" customFormat="false" ht="15" hidden="false" customHeight="false" outlineLevel="0" collapsed="false">
      <c r="A101" s="1448" t="n">
        <f aca="false">A100+1</f>
        <v>45161</v>
      </c>
      <c r="B101" s="1470"/>
      <c r="C101" s="1470"/>
      <c r="D101" s="1470"/>
      <c r="E101" s="1470"/>
      <c r="F101" s="1470"/>
      <c r="G101" s="1470"/>
      <c r="H101" s="1470"/>
      <c r="I101" s="1452"/>
      <c r="J101" s="1470"/>
      <c r="K101" s="1470"/>
      <c r="L101" s="1470"/>
      <c r="M101" s="1470"/>
      <c r="N101" s="1470"/>
      <c r="O101" s="1470"/>
      <c r="P101" s="1452"/>
      <c r="Q101" s="1452"/>
      <c r="R101" s="1452"/>
      <c r="S101" s="1452"/>
      <c r="T101" s="1452"/>
      <c r="U101" s="1452"/>
      <c r="V101" s="1470"/>
      <c r="W101" s="1470"/>
      <c r="X101" s="1470"/>
      <c r="Y101" s="1470"/>
      <c r="Z101" s="1470"/>
      <c r="AA101" s="1470"/>
      <c r="AB101" s="1470"/>
      <c r="AC101" s="1470"/>
      <c r="AD101" s="1470"/>
      <c r="AE101" s="1470"/>
      <c r="AF101" s="1470"/>
      <c r="AG101" s="1470"/>
      <c r="AH101" s="1470"/>
      <c r="AI101" s="1470"/>
      <c r="AJ101" s="1470"/>
      <c r="AK101" s="1470"/>
      <c r="AL101" s="1470"/>
      <c r="AM101" s="1470"/>
      <c r="AN101" s="1470"/>
      <c r="AO101" s="1470"/>
      <c r="AP101" s="1470"/>
      <c r="AQ101" s="1470"/>
      <c r="AR101" s="1470"/>
      <c r="AS101" s="1470"/>
      <c r="AT101" s="1470"/>
      <c r="AU101" s="1470"/>
      <c r="AV101" s="1470"/>
      <c r="AW101" s="1470"/>
      <c r="AX101" s="1470"/>
      <c r="AY101" s="1470"/>
      <c r="AZ101" s="1470"/>
      <c r="BA101" s="1470"/>
      <c r="BB101" s="1470"/>
      <c r="BC101" s="1470"/>
      <c r="BD101" s="1470"/>
      <c r="BE101" s="1470"/>
      <c r="BF101" s="1470"/>
      <c r="BG101" s="1470"/>
      <c r="BH101" s="1470"/>
      <c r="BI101" s="1470"/>
      <c r="BJ101" s="1470"/>
      <c r="BK101" s="1470"/>
      <c r="BL101" s="1470"/>
      <c r="BM101" s="1470"/>
      <c r="BN101" s="1470"/>
      <c r="BO101" s="1470"/>
      <c r="BP101" s="1470"/>
      <c r="BQ101" s="1470"/>
      <c r="BR101" s="1470"/>
      <c r="BS101" s="1470"/>
      <c r="BT101" s="1470"/>
      <c r="BU101" s="1470"/>
      <c r="BV101" s="1470"/>
      <c r="BW101" s="1470"/>
      <c r="BX101" s="1470"/>
    </row>
    <row r="102" customFormat="false" ht="15" hidden="false" customHeight="false" outlineLevel="0" collapsed="false">
      <c r="A102" s="1448" t="n">
        <f aca="false">A101+1</f>
        <v>45162</v>
      </c>
      <c r="B102" s="1470"/>
      <c r="C102" s="1470"/>
      <c r="D102" s="1470"/>
      <c r="E102" s="1470"/>
      <c r="F102" s="1470"/>
      <c r="G102" s="1470"/>
      <c r="H102" s="1470"/>
      <c r="I102" s="1452"/>
      <c r="J102" s="1470"/>
      <c r="K102" s="1470"/>
      <c r="L102" s="1470"/>
      <c r="M102" s="1470"/>
      <c r="N102" s="1470"/>
      <c r="O102" s="1470"/>
      <c r="P102" s="1452"/>
      <c r="Q102" s="1452"/>
      <c r="R102" s="1452"/>
      <c r="S102" s="1452"/>
      <c r="T102" s="1452"/>
      <c r="U102" s="1452"/>
      <c r="V102" s="1470"/>
      <c r="W102" s="1470"/>
      <c r="X102" s="1470"/>
      <c r="Y102" s="1470"/>
      <c r="Z102" s="1470"/>
      <c r="AA102" s="1470"/>
      <c r="AB102" s="1470"/>
      <c r="AC102" s="1470"/>
      <c r="AD102" s="1470"/>
      <c r="AE102" s="1470"/>
      <c r="AF102" s="1470"/>
      <c r="AG102" s="1470"/>
      <c r="AH102" s="1470"/>
      <c r="AI102" s="1470"/>
      <c r="AJ102" s="1470"/>
      <c r="AK102" s="1470"/>
      <c r="AL102" s="1470"/>
      <c r="AM102" s="1470"/>
      <c r="AN102" s="1470"/>
      <c r="AO102" s="1470"/>
      <c r="AP102" s="1470"/>
      <c r="AQ102" s="1470"/>
      <c r="AR102" s="1470"/>
      <c r="AS102" s="1470"/>
      <c r="AT102" s="1470"/>
      <c r="AU102" s="1470"/>
      <c r="AV102" s="1470"/>
      <c r="AW102" s="1470"/>
      <c r="AX102" s="1470"/>
      <c r="AY102" s="1470"/>
      <c r="AZ102" s="1470"/>
      <c r="BA102" s="1470"/>
      <c r="BB102" s="1470"/>
      <c r="BC102" s="1470"/>
      <c r="BD102" s="1470"/>
      <c r="BE102" s="1470"/>
      <c r="BF102" s="1470"/>
      <c r="BG102" s="1470"/>
      <c r="BH102" s="1470"/>
      <c r="BI102" s="1470"/>
      <c r="BJ102" s="1470"/>
      <c r="BK102" s="1470"/>
      <c r="BL102" s="1470"/>
      <c r="BM102" s="1470"/>
      <c r="BN102" s="1470"/>
      <c r="BO102" s="1470"/>
      <c r="BP102" s="1470"/>
      <c r="BQ102" s="1470"/>
      <c r="BR102" s="1470"/>
      <c r="BS102" s="1470"/>
      <c r="BT102" s="1470"/>
      <c r="BU102" s="1470"/>
      <c r="BV102" s="1470"/>
      <c r="BW102" s="1470"/>
      <c r="BX102" s="1470"/>
    </row>
    <row r="103" customFormat="false" ht="15" hidden="false" customHeight="false" outlineLevel="0" collapsed="false">
      <c r="A103" s="1448" t="n">
        <f aca="false">A102+1</f>
        <v>45163</v>
      </c>
      <c r="B103" s="1470"/>
      <c r="C103" s="1470"/>
      <c r="D103" s="1470"/>
      <c r="E103" s="1470"/>
      <c r="F103" s="1470"/>
      <c r="G103" s="1470"/>
      <c r="H103" s="1470"/>
      <c r="I103" s="1452"/>
      <c r="J103" s="1470"/>
      <c r="K103" s="1470"/>
      <c r="L103" s="1470"/>
      <c r="M103" s="1470"/>
      <c r="N103" s="1470"/>
      <c r="O103" s="1470"/>
      <c r="P103" s="1452"/>
      <c r="Q103" s="1452"/>
      <c r="R103" s="1452"/>
      <c r="S103" s="1452"/>
      <c r="T103" s="1452"/>
      <c r="U103" s="1452"/>
      <c r="V103" s="1470"/>
      <c r="W103" s="1470"/>
      <c r="X103" s="1470"/>
      <c r="Y103" s="1470"/>
      <c r="Z103" s="1470"/>
      <c r="AA103" s="1470"/>
      <c r="AB103" s="1470"/>
      <c r="AC103" s="1470"/>
      <c r="AD103" s="1470"/>
      <c r="AE103" s="1470"/>
      <c r="AF103" s="1470"/>
      <c r="AG103" s="1470"/>
      <c r="AH103" s="1470"/>
      <c r="AI103" s="1470"/>
      <c r="AJ103" s="1470"/>
      <c r="AK103" s="1470"/>
      <c r="AL103" s="1470"/>
      <c r="AM103" s="1470"/>
      <c r="AN103" s="1470"/>
      <c r="AO103" s="1470"/>
      <c r="AP103" s="1470"/>
      <c r="AQ103" s="1470"/>
      <c r="AR103" s="1470"/>
      <c r="AS103" s="1470"/>
      <c r="AT103" s="1470"/>
      <c r="AU103" s="1470"/>
      <c r="AV103" s="1470"/>
      <c r="AW103" s="1470"/>
      <c r="AX103" s="1470"/>
      <c r="AY103" s="1470"/>
      <c r="AZ103" s="1470"/>
      <c r="BA103" s="1470"/>
      <c r="BB103" s="1470"/>
      <c r="BC103" s="1470"/>
      <c r="BD103" s="1470"/>
      <c r="BE103" s="1470"/>
      <c r="BF103" s="1470"/>
      <c r="BG103" s="1470"/>
      <c r="BH103" s="1470"/>
      <c r="BI103" s="1470"/>
      <c r="BJ103" s="1470"/>
      <c r="BK103" s="1470"/>
      <c r="BL103" s="1470"/>
      <c r="BM103" s="1470"/>
      <c r="BN103" s="1470"/>
      <c r="BO103" s="1470"/>
      <c r="BP103" s="1470"/>
      <c r="BQ103" s="1470"/>
      <c r="BR103" s="1470"/>
      <c r="BS103" s="1470"/>
      <c r="BT103" s="1470"/>
      <c r="BU103" s="1470"/>
      <c r="BV103" s="1470"/>
      <c r="BW103" s="1470"/>
      <c r="BX103" s="1470"/>
    </row>
    <row r="104" customFormat="false" ht="15" hidden="false" customHeight="false" outlineLevel="0" collapsed="false">
      <c r="A104" s="1448" t="n">
        <f aca="false">A103+1</f>
        <v>45164</v>
      </c>
      <c r="B104" s="1470"/>
      <c r="C104" s="1470"/>
      <c r="D104" s="1470"/>
      <c r="E104" s="1470"/>
      <c r="F104" s="1470"/>
      <c r="G104" s="1470"/>
      <c r="H104" s="1470"/>
      <c r="I104" s="1452"/>
      <c r="J104" s="1470"/>
      <c r="K104" s="1470"/>
      <c r="L104" s="1470"/>
      <c r="M104" s="1470"/>
      <c r="N104" s="1470"/>
      <c r="O104" s="1470"/>
      <c r="P104" s="1452"/>
      <c r="Q104" s="1452"/>
      <c r="R104" s="1452"/>
      <c r="S104" s="1452"/>
      <c r="T104" s="1452"/>
      <c r="U104" s="1452"/>
      <c r="V104" s="1470"/>
      <c r="W104" s="1470"/>
      <c r="X104" s="1470"/>
      <c r="Y104" s="1470"/>
      <c r="Z104" s="1470"/>
      <c r="AA104" s="1470"/>
      <c r="AB104" s="1470"/>
      <c r="AC104" s="1470"/>
      <c r="AD104" s="1470"/>
      <c r="AE104" s="1470"/>
      <c r="AF104" s="1470"/>
      <c r="AG104" s="1470"/>
      <c r="AH104" s="1470"/>
      <c r="AI104" s="1470"/>
      <c r="AJ104" s="1470"/>
      <c r="AK104" s="1470"/>
      <c r="AL104" s="1470"/>
      <c r="AM104" s="1470"/>
      <c r="AN104" s="1470"/>
      <c r="AO104" s="1470"/>
      <c r="AP104" s="1470"/>
      <c r="AQ104" s="1470"/>
      <c r="AR104" s="1470"/>
      <c r="AS104" s="1470"/>
      <c r="AT104" s="1470"/>
      <c r="AU104" s="1470"/>
      <c r="AV104" s="1470"/>
      <c r="AW104" s="1470"/>
      <c r="AX104" s="1470"/>
      <c r="AY104" s="1470"/>
      <c r="AZ104" s="1470"/>
      <c r="BA104" s="1470"/>
      <c r="BB104" s="1470"/>
      <c r="BC104" s="1470"/>
      <c r="BD104" s="1470"/>
      <c r="BE104" s="1470"/>
      <c r="BF104" s="1470"/>
      <c r="BG104" s="1470"/>
      <c r="BH104" s="1470"/>
      <c r="BI104" s="1470"/>
      <c r="BJ104" s="1470"/>
      <c r="BK104" s="1470"/>
      <c r="BL104" s="1470"/>
      <c r="BM104" s="1470"/>
      <c r="BN104" s="1470"/>
      <c r="BO104" s="1470"/>
      <c r="BP104" s="1470"/>
      <c r="BQ104" s="1470"/>
      <c r="BR104" s="1470"/>
      <c r="BS104" s="1470"/>
      <c r="BT104" s="1470"/>
      <c r="BU104" s="1470"/>
      <c r="BV104" s="1470"/>
      <c r="BW104" s="1470"/>
      <c r="BX104" s="1470"/>
    </row>
    <row r="105" customFormat="false" ht="15" hidden="false" customHeight="false" outlineLevel="0" collapsed="false">
      <c r="A105" s="1448" t="n">
        <f aca="false">A104+1</f>
        <v>45165</v>
      </c>
      <c r="B105" s="1470"/>
      <c r="C105" s="1470"/>
      <c r="D105" s="1470"/>
      <c r="E105" s="1470"/>
      <c r="F105" s="1470"/>
      <c r="G105" s="1470"/>
      <c r="H105" s="1470"/>
      <c r="I105" s="1452"/>
      <c r="J105" s="1470"/>
      <c r="K105" s="1470"/>
      <c r="L105" s="1470"/>
      <c r="M105" s="1470"/>
      <c r="N105" s="1470"/>
      <c r="O105" s="1470"/>
      <c r="P105" s="1452"/>
      <c r="Q105" s="1452"/>
      <c r="R105" s="1452"/>
      <c r="S105" s="1452"/>
      <c r="T105" s="1452"/>
      <c r="U105" s="1452"/>
      <c r="V105" s="1470"/>
      <c r="W105" s="1470"/>
      <c r="X105" s="1470"/>
      <c r="Y105" s="1470"/>
      <c r="Z105" s="1470"/>
      <c r="AA105" s="1470"/>
      <c r="AB105" s="1470"/>
      <c r="AC105" s="1470"/>
      <c r="AD105" s="1470"/>
      <c r="AE105" s="1470"/>
      <c r="AF105" s="1470"/>
      <c r="AG105" s="1470"/>
      <c r="AH105" s="1470"/>
      <c r="AI105" s="1470"/>
      <c r="AJ105" s="1470"/>
      <c r="AK105" s="1470"/>
      <c r="AL105" s="1470"/>
      <c r="AM105" s="1470"/>
      <c r="AN105" s="1470"/>
      <c r="AO105" s="1470"/>
      <c r="AP105" s="1470"/>
      <c r="AQ105" s="1470"/>
      <c r="AR105" s="1470"/>
      <c r="AS105" s="1470"/>
      <c r="AT105" s="1470"/>
      <c r="AU105" s="1470"/>
      <c r="AV105" s="1470"/>
      <c r="AW105" s="1470"/>
      <c r="AX105" s="1470"/>
      <c r="AY105" s="1470"/>
      <c r="AZ105" s="1470"/>
      <c r="BA105" s="1470"/>
      <c r="BB105" s="1470"/>
      <c r="BC105" s="1470"/>
      <c r="BD105" s="1470"/>
      <c r="BE105" s="1470"/>
      <c r="BF105" s="1470"/>
      <c r="BG105" s="1470"/>
      <c r="BH105" s="1470"/>
      <c r="BI105" s="1470"/>
      <c r="BJ105" s="1470"/>
      <c r="BK105" s="1470"/>
      <c r="BL105" s="1470"/>
      <c r="BM105" s="1470"/>
      <c r="BN105" s="1470"/>
      <c r="BO105" s="1470"/>
      <c r="BP105" s="1470"/>
      <c r="BQ105" s="1470"/>
      <c r="BR105" s="1470"/>
      <c r="BS105" s="1470"/>
      <c r="BT105" s="1470"/>
      <c r="BU105" s="1470"/>
      <c r="BV105" s="1470"/>
      <c r="BW105" s="1470"/>
      <c r="BX105" s="1470"/>
    </row>
    <row r="106" customFormat="false" ht="15" hidden="false" customHeight="false" outlineLevel="0" collapsed="false">
      <c r="A106" s="1448" t="n">
        <f aca="false">A105+1</f>
        <v>45166</v>
      </c>
      <c r="B106" s="1470"/>
      <c r="C106" s="1470"/>
      <c r="D106" s="1470"/>
      <c r="E106" s="1470"/>
      <c r="F106" s="1470"/>
      <c r="G106" s="1470"/>
      <c r="H106" s="1470"/>
      <c r="I106" s="1452"/>
      <c r="J106" s="1470"/>
      <c r="K106" s="1470"/>
      <c r="L106" s="1470"/>
      <c r="M106" s="1470"/>
      <c r="N106" s="1470"/>
      <c r="O106" s="1470"/>
      <c r="P106" s="1452"/>
      <c r="Q106" s="1452"/>
      <c r="R106" s="1452"/>
      <c r="S106" s="1452"/>
      <c r="T106" s="1452"/>
      <c r="U106" s="1452"/>
      <c r="V106" s="1470"/>
      <c r="W106" s="1470"/>
      <c r="X106" s="1470"/>
      <c r="Y106" s="1470"/>
      <c r="Z106" s="1470"/>
      <c r="AA106" s="1470"/>
      <c r="AB106" s="1470"/>
      <c r="AC106" s="1470"/>
      <c r="AD106" s="1470"/>
      <c r="AE106" s="1470"/>
      <c r="AF106" s="1470"/>
      <c r="AG106" s="1470"/>
      <c r="AH106" s="1470"/>
      <c r="AI106" s="1470"/>
      <c r="AJ106" s="1470"/>
      <c r="AK106" s="1470"/>
      <c r="AL106" s="1470"/>
      <c r="AM106" s="1470"/>
      <c r="AN106" s="1470"/>
      <c r="AO106" s="1470"/>
      <c r="AP106" s="1470"/>
      <c r="AQ106" s="1470"/>
      <c r="AR106" s="1470"/>
      <c r="AS106" s="1470"/>
      <c r="AT106" s="1470"/>
      <c r="AU106" s="1470"/>
      <c r="AV106" s="1470"/>
      <c r="AW106" s="1470"/>
      <c r="AX106" s="1470"/>
      <c r="AY106" s="1470"/>
      <c r="AZ106" s="1470"/>
      <c r="BA106" s="1470"/>
      <c r="BB106" s="1470"/>
      <c r="BC106" s="1470"/>
      <c r="BD106" s="1470"/>
      <c r="BE106" s="1470"/>
      <c r="BF106" s="1470"/>
      <c r="BG106" s="1470"/>
      <c r="BH106" s="1470"/>
      <c r="BI106" s="1470"/>
      <c r="BJ106" s="1470"/>
      <c r="BK106" s="1470"/>
      <c r="BL106" s="1470"/>
      <c r="BM106" s="1470"/>
      <c r="BN106" s="1470"/>
      <c r="BO106" s="1470"/>
      <c r="BP106" s="1470"/>
      <c r="BQ106" s="1470"/>
      <c r="BR106" s="1470"/>
      <c r="BS106" s="1470"/>
      <c r="BT106" s="1470"/>
      <c r="BU106" s="1470"/>
      <c r="BV106" s="1470"/>
      <c r="BW106" s="1470"/>
      <c r="BX106" s="1470"/>
    </row>
    <row r="107" customFormat="false" ht="15" hidden="false" customHeight="false" outlineLevel="0" collapsed="false">
      <c r="A107" s="1448" t="n">
        <f aca="false">A106+1</f>
        <v>45167</v>
      </c>
      <c r="B107" s="1470"/>
      <c r="C107" s="1470"/>
      <c r="D107" s="1470"/>
      <c r="E107" s="1470"/>
      <c r="F107" s="1470"/>
      <c r="G107" s="1470"/>
      <c r="H107" s="1470"/>
      <c r="I107" s="1452"/>
      <c r="J107" s="1470"/>
      <c r="K107" s="1470"/>
      <c r="L107" s="1470"/>
      <c r="M107" s="1470"/>
      <c r="N107" s="1470"/>
      <c r="O107" s="1470"/>
      <c r="P107" s="1452"/>
      <c r="Q107" s="1452"/>
      <c r="R107" s="1452"/>
      <c r="S107" s="1452"/>
      <c r="T107" s="1452"/>
      <c r="U107" s="1452"/>
      <c r="V107" s="1470"/>
      <c r="W107" s="1470"/>
      <c r="X107" s="1470"/>
      <c r="Y107" s="1470"/>
      <c r="Z107" s="1470"/>
      <c r="AA107" s="1470"/>
      <c r="AB107" s="1470"/>
      <c r="AC107" s="1470"/>
      <c r="AD107" s="1470"/>
      <c r="AE107" s="1470"/>
      <c r="AF107" s="1470"/>
      <c r="AG107" s="1470"/>
      <c r="AH107" s="1470"/>
      <c r="AI107" s="1470"/>
      <c r="AJ107" s="1470"/>
      <c r="AK107" s="1470"/>
      <c r="AL107" s="1470"/>
      <c r="AM107" s="1470"/>
      <c r="AN107" s="1470"/>
      <c r="AO107" s="1470"/>
      <c r="AP107" s="1470"/>
      <c r="AQ107" s="1470"/>
      <c r="AR107" s="1470"/>
      <c r="AS107" s="1470"/>
      <c r="AT107" s="1470"/>
      <c r="AU107" s="1470"/>
      <c r="AV107" s="1470"/>
      <c r="AW107" s="1470"/>
      <c r="AX107" s="1470"/>
      <c r="AY107" s="1470"/>
      <c r="AZ107" s="1470"/>
      <c r="BA107" s="1470"/>
      <c r="BB107" s="1470"/>
      <c r="BC107" s="1470"/>
      <c r="BD107" s="1470"/>
      <c r="BE107" s="1470"/>
      <c r="BF107" s="1470"/>
      <c r="BG107" s="1470"/>
      <c r="BH107" s="1470"/>
      <c r="BI107" s="1470"/>
      <c r="BJ107" s="1470"/>
      <c r="BK107" s="1470"/>
      <c r="BL107" s="1470"/>
      <c r="BM107" s="1470"/>
      <c r="BN107" s="1470"/>
      <c r="BO107" s="1470"/>
      <c r="BP107" s="1470"/>
      <c r="BQ107" s="1470"/>
      <c r="BR107" s="1470"/>
      <c r="BS107" s="1470"/>
      <c r="BT107" s="1470"/>
      <c r="BU107" s="1470"/>
      <c r="BV107" s="1470"/>
      <c r="BW107" s="1470"/>
      <c r="BX107" s="1470"/>
    </row>
    <row r="108" customFormat="false" ht="15" hidden="false" customHeight="false" outlineLevel="0" collapsed="false">
      <c r="A108" s="1448" t="n">
        <f aca="false">A107+1</f>
        <v>45168</v>
      </c>
      <c r="B108" s="1470"/>
      <c r="C108" s="1470"/>
      <c r="D108" s="1470"/>
      <c r="E108" s="1470"/>
      <c r="F108" s="1470"/>
      <c r="G108" s="1470"/>
      <c r="H108" s="1470"/>
      <c r="I108" s="1452"/>
      <c r="J108" s="1470"/>
      <c r="K108" s="1470"/>
      <c r="L108" s="1470"/>
      <c r="M108" s="1470"/>
      <c r="N108" s="1470"/>
      <c r="O108" s="1470"/>
      <c r="P108" s="1452"/>
      <c r="Q108" s="1452"/>
      <c r="R108" s="1452"/>
      <c r="S108" s="1452"/>
      <c r="T108" s="1452"/>
      <c r="U108" s="1452"/>
      <c r="V108" s="1470"/>
      <c r="W108" s="1470"/>
      <c r="X108" s="1470"/>
      <c r="Y108" s="1470"/>
      <c r="Z108" s="1470"/>
      <c r="AA108" s="1470"/>
      <c r="AB108" s="1470"/>
      <c r="AC108" s="1470"/>
      <c r="AD108" s="1470"/>
      <c r="AE108" s="1470"/>
      <c r="AF108" s="1470"/>
      <c r="AG108" s="1470"/>
      <c r="AH108" s="1470"/>
      <c r="AI108" s="1470"/>
      <c r="AJ108" s="1470"/>
      <c r="AK108" s="1470"/>
      <c r="AL108" s="1470"/>
      <c r="AM108" s="1470"/>
      <c r="AN108" s="1470"/>
      <c r="AO108" s="1470"/>
      <c r="AP108" s="1470"/>
      <c r="AQ108" s="1470"/>
      <c r="AR108" s="1470"/>
      <c r="AS108" s="1470"/>
      <c r="AT108" s="1470"/>
      <c r="AU108" s="1470"/>
      <c r="AV108" s="1470"/>
      <c r="AW108" s="1470"/>
      <c r="AX108" s="1470"/>
      <c r="AY108" s="1470"/>
      <c r="AZ108" s="1470"/>
      <c r="BA108" s="1470"/>
      <c r="BB108" s="1470"/>
      <c r="BC108" s="1470"/>
      <c r="BD108" s="1470"/>
      <c r="BE108" s="1470"/>
      <c r="BF108" s="1470"/>
      <c r="BG108" s="1470"/>
      <c r="BH108" s="1470"/>
      <c r="BI108" s="1470"/>
      <c r="BJ108" s="1470"/>
      <c r="BK108" s="1470"/>
      <c r="BL108" s="1470"/>
      <c r="BM108" s="1470"/>
      <c r="BN108" s="1470"/>
      <c r="BO108" s="1470"/>
      <c r="BP108" s="1470"/>
      <c r="BQ108" s="1470"/>
      <c r="BR108" s="1470"/>
      <c r="BS108" s="1470"/>
      <c r="BT108" s="1470"/>
      <c r="BU108" s="1470"/>
      <c r="BV108" s="1470"/>
      <c r="BW108" s="1470"/>
      <c r="BX108" s="1470"/>
    </row>
    <row r="109" customFormat="false" ht="15" hidden="false" customHeight="false" outlineLevel="0" collapsed="false">
      <c r="A109" s="1448" t="n">
        <f aca="false">A108+1</f>
        <v>45169</v>
      </c>
      <c r="B109" s="1470"/>
      <c r="C109" s="1470"/>
      <c r="D109" s="1470"/>
      <c r="E109" s="1470"/>
      <c r="F109" s="1470"/>
      <c r="G109" s="1470"/>
      <c r="H109" s="1470"/>
      <c r="I109" s="1452"/>
      <c r="J109" s="1470"/>
      <c r="K109" s="1470"/>
      <c r="L109" s="1470"/>
      <c r="M109" s="1470"/>
      <c r="N109" s="1470"/>
      <c r="O109" s="1470"/>
      <c r="P109" s="1452"/>
      <c r="Q109" s="1452"/>
      <c r="R109" s="1452"/>
      <c r="S109" s="1452"/>
      <c r="T109" s="1452"/>
      <c r="U109" s="1452"/>
      <c r="V109" s="1470"/>
      <c r="W109" s="1470"/>
      <c r="X109" s="1470"/>
      <c r="Y109" s="1470"/>
      <c r="Z109" s="1470"/>
      <c r="AA109" s="1470"/>
      <c r="AB109" s="1470"/>
      <c r="AC109" s="1470"/>
      <c r="AD109" s="1470"/>
      <c r="AE109" s="1470"/>
      <c r="AF109" s="1470"/>
      <c r="AG109" s="1470"/>
      <c r="AH109" s="1470"/>
      <c r="AI109" s="1470"/>
      <c r="AJ109" s="1470"/>
      <c r="AK109" s="1470"/>
      <c r="AL109" s="1470"/>
      <c r="AM109" s="1470"/>
      <c r="AN109" s="1470"/>
      <c r="AO109" s="1470"/>
      <c r="AP109" s="1470"/>
      <c r="AQ109" s="1470"/>
      <c r="AR109" s="1470"/>
      <c r="AS109" s="1470"/>
      <c r="AT109" s="1470"/>
      <c r="AU109" s="1470"/>
      <c r="AV109" s="1470"/>
      <c r="AW109" s="1470"/>
      <c r="AX109" s="1470"/>
      <c r="AY109" s="1470"/>
      <c r="AZ109" s="1470"/>
      <c r="BA109" s="1470"/>
      <c r="BB109" s="1470"/>
      <c r="BC109" s="1470"/>
      <c r="BD109" s="1470"/>
      <c r="BE109" s="1470"/>
      <c r="BF109" s="1470"/>
      <c r="BG109" s="1470"/>
      <c r="BH109" s="1470"/>
      <c r="BI109" s="1470"/>
      <c r="BJ109" s="1470"/>
      <c r="BK109" s="1470"/>
      <c r="BL109" s="1470"/>
      <c r="BM109" s="1470"/>
      <c r="BN109" s="1470"/>
      <c r="BO109" s="1470"/>
      <c r="BP109" s="1470"/>
      <c r="BQ109" s="1470"/>
      <c r="BR109" s="1470"/>
      <c r="BS109" s="1470"/>
      <c r="BT109" s="1470"/>
      <c r="BU109" s="1470"/>
      <c r="BV109" s="1470"/>
      <c r="BW109" s="1470"/>
      <c r="BX109" s="1470"/>
    </row>
    <row r="110" customFormat="false" ht="15" hidden="false" customHeight="false" outlineLevel="0" collapsed="false">
      <c r="A110" s="1448" t="n">
        <f aca="false">A109+1</f>
        <v>45170</v>
      </c>
      <c r="B110" s="1470"/>
      <c r="C110" s="1470"/>
      <c r="D110" s="1470"/>
      <c r="E110" s="1470"/>
      <c r="F110" s="1470"/>
      <c r="G110" s="1470"/>
      <c r="H110" s="1470"/>
      <c r="I110" s="1452"/>
      <c r="J110" s="1470"/>
      <c r="K110" s="1470"/>
      <c r="L110" s="1470"/>
      <c r="M110" s="1470"/>
      <c r="N110" s="1470"/>
      <c r="O110" s="1470"/>
      <c r="P110" s="1452"/>
      <c r="Q110" s="1452"/>
      <c r="R110" s="1452"/>
      <c r="S110" s="1452"/>
      <c r="T110" s="1452"/>
      <c r="U110" s="1452"/>
      <c r="V110" s="1470"/>
      <c r="W110" s="1470"/>
      <c r="X110" s="1470"/>
      <c r="Y110" s="1470"/>
      <c r="Z110" s="1470"/>
      <c r="AA110" s="1470"/>
      <c r="AB110" s="1470"/>
      <c r="AC110" s="1470"/>
      <c r="AD110" s="1470"/>
      <c r="AE110" s="1470"/>
      <c r="AF110" s="1470"/>
      <c r="AG110" s="1470"/>
      <c r="AH110" s="1470"/>
      <c r="AI110" s="1470"/>
      <c r="AJ110" s="1470"/>
      <c r="AK110" s="1470"/>
      <c r="AL110" s="1470"/>
      <c r="AM110" s="1470"/>
      <c r="AN110" s="1470"/>
      <c r="AO110" s="1470"/>
      <c r="AP110" s="1470"/>
      <c r="AQ110" s="1470"/>
      <c r="AR110" s="1470"/>
      <c r="AS110" s="1470"/>
      <c r="AT110" s="1470"/>
      <c r="AU110" s="1470"/>
      <c r="AV110" s="1470"/>
      <c r="AW110" s="1470"/>
      <c r="AX110" s="1470"/>
      <c r="AY110" s="1470"/>
      <c r="AZ110" s="1470"/>
      <c r="BA110" s="1470"/>
      <c r="BB110" s="1470"/>
      <c r="BC110" s="1470"/>
      <c r="BD110" s="1470"/>
      <c r="BE110" s="1470"/>
      <c r="BF110" s="1470"/>
      <c r="BG110" s="1470"/>
      <c r="BH110" s="1470"/>
      <c r="BI110" s="1470"/>
      <c r="BJ110" s="1470"/>
      <c r="BK110" s="1470"/>
      <c r="BL110" s="1470"/>
      <c r="BM110" s="1470"/>
      <c r="BN110" s="1470"/>
      <c r="BO110" s="1470"/>
      <c r="BP110" s="1470"/>
      <c r="BQ110" s="1470"/>
      <c r="BR110" s="1470"/>
      <c r="BS110" s="1470"/>
      <c r="BT110" s="1470"/>
      <c r="BU110" s="1470"/>
      <c r="BV110" s="1470"/>
      <c r="BW110" s="1470"/>
      <c r="BX110" s="1470"/>
    </row>
    <row r="111" customFormat="false" ht="15" hidden="false" customHeight="false" outlineLevel="0" collapsed="false">
      <c r="A111" s="1448" t="n">
        <f aca="false">A110+1</f>
        <v>45171</v>
      </c>
      <c r="B111" s="1470"/>
      <c r="C111" s="1470"/>
      <c r="D111" s="1470"/>
      <c r="E111" s="1470"/>
      <c r="F111" s="1470"/>
      <c r="G111" s="1470"/>
      <c r="H111" s="1470"/>
      <c r="I111" s="1452"/>
      <c r="J111" s="1470"/>
      <c r="K111" s="1470"/>
      <c r="L111" s="1470"/>
      <c r="M111" s="1470"/>
      <c r="N111" s="1470"/>
      <c r="O111" s="1470"/>
      <c r="P111" s="1452"/>
      <c r="Q111" s="1452"/>
      <c r="R111" s="1452"/>
      <c r="S111" s="1452"/>
      <c r="T111" s="1452"/>
      <c r="U111" s="1452"/>
      <c r="V111" s="1470"/>
      <c r="W111" s="1470"/>
      <c r="X111" s="1470"/>
      <c r="Y111" s="1470"/>
      <c r="Z111" s="1470"/>
      <c r="AA111" s="1470"/>
      <c r="AB111" s="1470"/>
      <c r="AC111" s="1470"/>
      <c r="AD111" s="1470"/>
      <c r="AE111" s="1470"/>
      <c r="AF111" s="1470"/>
      <c r="AG111" s="1470"/>
      <c r="AH111" s="1470"/>
      <c r="AI111" s="1470"/>
      <c r="AJ111" s="1470"/>
      <c r="AK111" s="1470"/>
      <c r="AL111" s="1470"/>
      <c r="AM111" s="1470"/>
      <c r="AN111" s="1470"/>
      <c r="AO111" s="1470"/>
      <c r="AP111" s="1470"/>
      <c r="AQ111" s="1470"/>
      <c r="AR111" s="1470"/>
      <c r="AS111" s="1470"/>
      <c r="AT111" s="1470"/>
      <c r="AU111" s="1470"/>
      <c r="AV111" s="1470"/>
      <c r="AW111" s="1470"/>
      <c r="AX111" s="1470"/>
      <c r="AY111" s="1470"/>
      <c r="AZ111" s="1470"/>
      <c r="BA111" s="1470"/>
      <c r="BB111" s="1470"/>
      <c r="BC111" s="1470"/>
      <c r="BD111" s="1470"/>
      <c r="BE111" s="1470"/>
      <c r="BF111" s="1470"/>
      <c r="BG111" s="1470"/>
      <c r="BH111" s="1470"/>
      <c r="BI111" s="1470"/>
      <c r="BJ111" s="1470"/>
      <c r="BK111" s="1470"/>
      <c r="BL111" s="1470"/>
      <c r="BM111" s="1470"/>
      <c r="BN111" s="1470"/>
      <c r="BO111" s="1470"/>
      <c r="BP111" s="1470"/>
      <c r="BQ111" s="1470"/>
      <c r="BR111" s="1470"/>
      <c r="BS111" s="1470"/>
      <c r="BT111" s="1470"/>
      <c r="BU111" s="1470"/>
      <c r="BV111" s="1470"/>
      <c r="BW111" s="1470"/>
      <c r="BX111" s="1470"/>
    </row>
    <row r="112" customFormat="false" ht="15" hidden="false" customHeight="false" outlineLevel="0" collapsed="false">
      <c r="A112" s="1448" t="n">
        <f aca="false">A111+1</f>
        <v>45172</v>
      </c>
      <c r="B112" s="1470"/>
      <c r="C112" s="1470"/>
      <c r="D112" s="1470"/>
      <c r="E112" s="1470"/>
      <c r="F112" s="1470"/>
      <c r="G112" s="1470"/>
      <c r="H112" s="1470"/>
      <c r="I112" s="1452"/>
      <c r="J112" s="1470"/>
      <c r="K112" s="1470"/>
      <c r="L112" s="1470"/>
      <c r="M112" s="1470"/>
      <c r="N112" s="1470"/>
      <c r="O112" s="1470"/>
      <c r="P112" s="1452"/>
      <c r="Q112" s="1452"/>
      <c r="R112" s="1452"/>
      <c r="S112" s="1452"/>
      <c r="T112" s="1452"/>
      <c r="U112" s="1452"/>
      <c r="V112" s="1470"/>
      <c r="W112" s="1470"/>
      <c r="X112" s="1470"/>
      <c r="Y112" s="1470"/>
      <c r="Z112" s="1470"/>
      <c r="AA112" s="1470"/>
      <c r="AB112" s="1470"/>
      <c r="AC112" s="1470"/>
      <c r="AD112" s="1470"/>
      <c r="AE112" s="1470"/>
      <c r="AF112" s="1470"/>
      <c r="AG112" s="1470"/>
      <c r="AH112" s="1470"/>
      <c r="AI112" s="1470"/>
      <c r="AJ112" s="1470"/>
      <c r="AK112" s="1470"/>
      <c r="AL112" s="1470"/>
      <c r="AM112" s="1470"/>
      <c r="AN112" s="1470"/>
      <c r="AO112" s="1470"/>
      <c r="AP112" s="1470"/>
      <c r="AQ112" s="1470"/>
      <c r="AR112" s="1470"/>
      <c r="AS112" s="1470"/>
      <c r="AT112" s="1470"/>
      <c r="AU112" s="1470"/>
      <c r="AV112" s="1470"/>
      <c r="AW112" s="1470"/>
      <c r="AX112" s="1470"/>
      <c r="AY112" s="1470"/>
      <c r="AZ112" s="1470"/>
      <c r="BA112" s="1470"/>
      <c r="BB112" s="1470"/>
      <c r="BC112" s="1470"/>
      <c r="BD112" s="1470"/>
      <c r="BE112" s="1470"/>
      <c r="BF112" s="1470"/>
      <c r="BG112" s="1470"/>
      <c r="BH112" s="1470"/>
      <c r="BI112" s="1470"/>
      <c r="BJ112" s="1470"/>
      <c r="BK112" s="1470"/>
      <c r="BL112" s="1470"/>
      <c r="BM112" s="1470"/>
      <c r="BN112" s="1470"/>
      <c r="BO112" s="1470"/>
      <c r="BP112" s="1470"/>
      <c r="BQ112" s="1470"/>
      <c r="BR112" s="1470"/>
      <c r="BS112" s="1470"/>
      <c r="BT112" s="1470"/>
      <c r="BU112" s="1470"/>
      <c r="BV112" s="1470"/>
      <c r="BW112" s="1470"/>
      <c r="BX112" s="1470"/>
    </row>
    <row r="113" customFormat="false" ht="15" hidden="false" customHeight="false" outlineLevel="0" collapsed="false">
      <c r="A113" s="1448" t="n">
        <f aca="false">A112+1</f>
        <v>45173</v>
      </c>
      <c r="B113" s="1470"/>
      <c r="C113" s="1470"/>
      <c r="D113" s="1470"/>
      <c r="E113" s="1470"/>
      <c r="F113" s="1470"/>
      <c r="G113" s="1470"/>
      <c r="H113" s="1470"/>
      <c r="I113" s="1452"/>
      <c r="J113" s="1470"/>
      <c r="K113" s="1470"/>
      <c r="L113" s="1470"/>
      <c r="M113" s="1470"/>
      <c r="N113" s="1470"/>
      <c r="O113" s="1470"/>
      <c r="P113" s="1452"/>
      <c r="Q113" s="1452"/>
      <c r="R113" s="1452"/>
      <c r="S113" s="1452"/>
      <c r="T113" s="1452"/>
      <c r="U113" s="1452"/>
      <c r="V113" s="1470"/>
      <c r="W113" s="1470"/>
      <c r="X113" s="1470"/>
      <c r="Y113" s="1470"/>
      <c r="Z113" s="1470"/>
      <c r="AA113" s="1470"/>
      <c r="AB113" s="1470"/>
      <c r="AC113" s="1470"/>
      <c r="AD113" s="1470"/>
      <c r="AE113" s="1470"/>
      <c r="AF113" s="1470"/>
      <c r="AG113" s="1470"/>
      <c r="AH113" s="1470"/>
      <c r="AI113" s="1470"/>
      <c r="AJ113" s="1470"/>
      <c r="AK113" s="1470"/>
      <c r="AL113" s="1470"/>
      <c r="AM113" s="1470"/>
      <c r="AN113" s="1470"/>
      <c r="AO113" s="1470"/>
      <c r="AP113" s="1470"/>
      <c r="AQ113" s="1470"/>
      <c r="AR113" s="1470"/>
      <c r="AS113" s="1470"/>
      <c r="AT113" s="1470"/>
      <c r="AU113" s="1470"/>
      <c r="AV113" s="1470"/>
      <c r="AW113" s="1470"/>
      <c r="AX113" s="1470"/>
      <c r="AY113" s="1470"/>
      <c r="AZ113" s="1470"/>
      <c r="BA113" s="1470"/>
      <c r="BB113" s="1470"/>
      <c r="BC113" s="1470"/>
      <c r="BD113" s="1470"/>
      <c r="BE113" s="1470"/>
      <c r="BF113" s="1470"/>
      <c r="BG113" s="1470"/>
      <c r="BH113" s="1470"/>
      <c r="BI113" s="1470"/>
      <c r="BJ113" s="1470"/>
      <c r="BK113" s="1470"/>
      <c r="BL113" s="1470"/>
      <c r="BM113" s="1470"/>
      <c r="BN113" s="1470"/>
      <c r="BO113" s="1470"/>
      <c r="BP113" s="1470"/>
      <c r="BQ113" s="1470"/>
      <c r="BR113" s="1470"/>
      <c r="BS113" s="1470"/>
      <c r="BT113" s="1470"/>
      <c r="BU113" s="1470"/>
      <c r="BV113" s="1470"/>
      <c r="BW113" s="1470"/>
      <c r="BX113" s="1470"/>
    </row>
    <row r="114" customFormat="false" ht="15" hidden="false" customHeight="false" outlineLevel="0" collapsed="false">
      <c r="A114" s="1448" t="n">
        <f aca="false">A113+1</f>
        <v>45174</v>
      </c>
      <c r="B114" s="1470"/>
      <c r="C114" s="1470"/>
      <c r="D114" s="1470"/>
      <c r="E114" s="1470"/>
      <c r="F114" s="1470"/>
      <c r="G114" s="1470"/>
      <c r="H114" s="1470"/>
      <c r="I114" s="1452"/>
      <c r="J114" s="1470"/>
      <c r="K114" s="1470"/>
      <c r="L114" s="1470"/>
      <c r="M114" s="1470"/>
      <c r="N114" s="1470"/>
      <c r="O114" s="1470"/>
      <c r="P114" s="1452"/>
      <c r="Q114" s="1452"/>
      <c r="R114" s="1452"/>
      <c r="S114" s="1452"/>
      <c r="T114" s="1452"/>
      <c r="U114" s="1452"/>
      <c r="V114" s="1470"/>
      <c r="W114" s="1470"/>
      <c r="X114" s="1470"/>
      <c r="Y114" s="1470"/>
      <c r="Z114" s="1470"/>
      <c r="AA114" s="1470"/>
      <c r="AB114" s="1470"/>
      <c r="AC114" s="1470"/>
      <c r="AD114" s="1470"/>
      <c r="AE114" s="1470"/>
      <c r="AF114" s="1470"/>
      <c r="AG114" s="1470"/>
      <c r="AH114" s="1470"/>
      <c r="AI114" s="1470"/>
      <c r="AJ114" s="1470"/>
      <c r="AK114" s="1470"/>
      <c r="AL114" s="1470"/>
      <c r="AM114" s="1470"/>
      <c r="AN114" s="1470"/>
      <c r="AO114" s="1470"/>
      <c r="AP114" s="1470"/>
      <c r="AQ114" s="1470"/>
      <c r="AR114" s="1470"/>
      <c r="AS114" s="1470"/>
      <c r="AT114" s="1470"/>
      <c r="AU114" s="1470"/>
      <c r="AV114" s="1470"/>
      <c r="AW114" s="1470"/>
      <c r="AX114" s="1470"/>
      <c r="AY114" s="1470"/>
      <c r="AZ114" s="1470"/>
      <c r="BA114" s="1470"/>
      <c r="BB114" s="1470"/>
      <c r="BC114" s="1470"/>
      <c r="BD114" s="1470"/>
      <c r="BE114" s="1470"/>
      <c r="BF114" s="1470"/>
      <c r="BG114" s="1470"/>
      <c r="BH114" s="1470"/>
      <c r="BI114" s="1470"/>
      <c r="BJ114" s="1470"/>
      <c r="BK114" s="1470"/>
      <c r="BL114" s="1470"/>
      <c r="BM114" s="1470"/>
      <c r="BN114" s="1470"/>
      <c r="BO114" s="1470"/>
      <c r="BP114" s="1470"/>
      <c r="BQ114" s="1470"/>
      <c r="BR114" s="1470"/>
      <c r="BS114" s="1470"/>
      <c r="BT114" s="1470"/>
      <c r="BU114" s="1470"/>
      <c r="BV114" s="1470"/>
      <c r="BW114" s="1470"/>
      <c r="BX114" s="1470"/>
    </row>
    <row r="115" customFormat="false" ht="15" hidden="false" customHeight="false" outlineLevel="0" collapsed="false">
      <c r="A115" s="1448" t="n">
        <f aca="false">A114+1</f>
        <v>45175</v>
      </c>
      <c r="B115" s="1470"/>
      <c r="C115" s="1470"/>
      <c r="D115" s="1470"/>
      <c r="E115" s="1470"/>
      <c r="F115" s="1470"/>
      <c r="G115" s="1470"/>
      <c r="H115" s="1470"/>
      <c r="I115" s="1452"/>
      <c r="J115" s="1470"/>
      <c r="K115" s="1470"/>
      <c r="L115" s="1470"/>
      <c r="M115" s="1470"/>
      <c r="N115" s="1470"/>
      <c r="O115" s="1470"/>
      <c r="P115" s="1452"/>
      <c r="Q115" s="1452"/>
      <c r="R115" s="1452"/>
      <c r="S115" s="1452"/>
      <c r="T115" s="1452"/>
      <c r="U115" s="1452"/>
      <c r="V115" s="1470"/>
      <c r="W115" s="1470"/>
      <c r="X115" s="1470"/>
      <c r="Y115" s="1470"/>
      <c r="Z115" s="1470"/>
      <c r="AA115" s="1470"/>
      <c r="AB115" s="1470"/>
      <c r="AC115" s="1470"/>
      <c r="AD115" s="1470"/>
      <c r="AE115" s="1470"/>
      <c r="AF115" s="1470"/>
      <c r="AG115" s="1470"/>
      <c r="AH115" s="1470"/>
      <c r="AI115" s="1470"/>
      <c r="AJ115" s="1470"/>
      <c r="AK115" s="1470"/>
      <c r="AL115" s="1470"/>
      <c r="AM115" s="1470"/>
      <c r="AN115" s="1470"/>
      <c r="AO115" s="1470"/>
      <c r="AP115" s="1470"/>
      <c r="AQ115" s="1470"/>
      <c r="AR115" s="1470"/>
      <c r="AS115" s="1470"/>
      <c r="AT115" s="1470"/>
      <c r="AU115" s="1470"/>
      <c r="AV115" s="1470"/>
      <c r="AW115" s="1470"/>
      <c r="AX115" s="1470"/>
      <c r="AY115" s="1470"/>
      <c r="AZ115" s="1470"/>
      <c r="BA115" s="1470"/>
      <c r="BB115" s="1470"/>
      <c r="BC115" s="1470"/>
      <c r="BD115" s="1470"/>
      <c r="BE115" s="1470"/>
      <c r="BF115" s="1470"/>
      <c r="BG115" s="1470"/>
      <c r="BH115" s="1470"/>
      <c r="BI115" s="1470"/>
      <c r="BJ115" s="1470"/>
      <c r="BK115" s="1470"/>
      <c r="BL115" s="1470"/>
      <c r="BM115" s="1470"/>
      <c r="BN115" s="1470"/>
      <c r="BO115" s="1470"/>
      <c r="BP115" s="1470"/>
      <c r="BQ115" s="1470"/>
      <c r="BR115" s="1470"/>
      <c r="BS115" s="1470"/>
      <c r="BT115" s="1470"/>
      <c r="BU115" s="1470"/>
      <c r="BV115" s="1470"/>
      <c r="BW115" s="1470"/>
      <c r="BX115" s="1470"/>
    </row>
    <row r="116" customFormat="false" ht="15" hidden="false" customHeight="false" outlineLevel="0" collapsed="false">
      <c r="A116" s="1448" t="n">
        <f aca="false">A115+1</f>
        <v>45176</v>
      </c>
      <c r="B116" s="1470"/>
      <c r="C116" s="1470"/>
      <c r="D116" s="1470"/>
      <c r="E116" s="1470"/>
      <c r="F116" s="1470"/>
      <c r="G116" s="1470"/>
      <c r="H116" s="1470"/>
      <c r="I116" s="1452"/>
      <c r="J116" s="1470"/>
      <c r="K116" s="1470"/>
      <c r="L116" s="1470"/>
      <c r="M116" s="1470"/>
      <c r="N116" s="1470"/>
      <c r="O116" s="1470"/>
      <c r="P116" s="1452"/>
      <c r="Q116" s="1452"/>
      <c r="R116" s="1452"/>
      <c r="S116" s="1452"/>
      <c r="T116" s="1452"/>
      <c r="U116" s="1452"/>
      <c r="V116" s="1470"/>
      <c r="W116" s="1470"/>
      <c r="X116" s="1470"/>
      <c r="Y116" s="1470"/>
      <c r="Z116" s="1470"/>
      <c r="AA116" s="1470"/>
      <c r="AB116" s="1470"/>
      <c r="AC116" s="1470"/>
      <c r="AD116" s="1470"/>
      <c r="AE116" s="1470"/>
      <c r="AF116" s="1470"/>
      <c r="AG116" s="1470"/>
      <c r="AH116" s="1470"/>
      <c r="AI116" s="1470"/>
      <c r="AJ116" s="1470"/>
      <c r="AK116" s="1470"/>
      <c r="AL116" s="1470"/>
      <c r="AM116" s="1470"/>
      <c r="AN116" s="1470"/>
      <c r="AO116" s="1470"/>
      <c r="AP116" s="1470"/>
      <c r="AQ116" s="1470"/>
      <c r="AR116" s="1470"/>
      <c r="AS116" s="1470"/>
      <c r="AT116" s="1470"/>
      <c r="AU116" s="1470"/>
      <c r="AV116" s="1470"/>
      <c r="AW116" s="1470"/>
      <c r="AX116" s="1470"/>
      <c r="AY116" s="1470"/>
      <c r="AZ116" s="1470"/>
      <c r="BA116" s="1470"/>
      <c r="BB116" s="1470"/>
      <c r="BC116" s="1470"/>
      <c r="BD116" s="1470"/>
      <c r="BE116" s="1470"/>
      <c r="BF116" s="1470"/>
      <c r="BG116" s="1470"/>
      <c r="BH116" s="1470"/>
      <c r="BI116" s="1470"/>
      <c r="BJ116" s="1470"/>
      <c r="BK116" s="1470"/>
      <c r="BL116" s="1470"/>
      <c r="BM116" s="1470"/>
      <c r="BN116" s="1470"/>
      <c r="BO116" s="1470"/>
      <c r="BP116" s="1470"/>
      <c r="BQ116" s="1470"/>
      <c r="BR116" s="1470"/>
      <c r="BS116" s="1470"/>
      <c r="BT116" s="1470"/>
      <c r="BU116" s="1470"/>
      <c r="BV116" s="1470"/>
      <c r="BW116" s="1470"/>
      <c r="BX116" s="1470"/>
    </row>
    <row r="117" customFormat="false" ht="15" hidden="false" customHeight="false" outlineLevel="0" collapsed="false">
      <c r="A117" s="1448" t="n">
        <f aca="false">A116+1</f>
        <v>45177</v>
      </c>
      <c r="B117" s="1470"/>
      <c r="C117" s="1470"/>
      <c r="D117" s="1470"/>
      <c r="E117" s="1470"/>
      <c r="F117" s="1470"/>
      <c r="G117" s="1470"/>
      <c r="H117" s="1470"/>
      <c r="I117" s="1452"/>
      <c r="J117" s="1470"/>
      <c r="K117" s="1470"/>
      <c r="L117" s="1470"/>
      <c r="M117" s="1470"/>
      <c r="N117" s="1470"/>
      <c r="O117" s="1470"/>
      <c r="P117" s="1452"/>
      <c r="Q117" s="1452"/>
      <c r="R117" s="1452"/>
      <c r="S117" s="1452"/>
      <c r="T117" s="1452"/>
      <c r="U117" s="1452"/>
      <c r="V117" s="1470"/>
      <c r="W117" s="1470"/>
      <c r="X117" s="1470"/>
      <c r="Y117" s="1470"/>
      <c r="Z117" s="1470"/>
      <c r="AA117" s="1470"/>
      <c r="AB117" s="1470"/>
      <c r="AC117" s="1470"/>
      <c r="AD117" s="1470"/>
      <c r="AE117" s="1470"/>
      <c r="AF117" s="1470"/>
      <c r="AG117" s="1470"/>
      <c r="AH117" s="1470"/>
      <c r="AI117" s="1470"/>
      <c r="AJ117" s="1470"/>
      <c r="AK117" s="1470"/>
      <c r="AL117" s="1470"/>
      <c r="AM117" s="1470"/>
      <c r="AN117" s="1470"/>
      <c r="AO117" s="1470"/>
      <c r="AP117" s="1470"/>
      <c r="AQ117" s="1470"/>
      <c r="AR117" s="1470"/>
      <c r="AS117" s="1470"/>
      <c r="AT117" s="1470"/>
      <c r="AU117" s="1470"/>
      <c r="AV117" s="1470"/>
      <c r="AW117" s="1470"/>
      <c r="AX117" s="1470"/>
      <c r="AY117" s="1470"/>
      <c r="AZ117" s="1470"/>
      <c r="BA117" s="1470"/>
      <c r="BB117" s="1470"/>
      <c r="BC117" s="1470"/>
      <c r="BD117" s="1470"/>
      <c r="BE117" s="1470"/>
      <c r="BF117" s="1470"/>
      <c r="BG117" s="1470"/>
      <c r="BH117" s="1470"/>
      <c r="BI117" s="1470"/>
      <c r="BJ117" s="1470"/>
      <c r="BK117" s="1470"/>
      <c r="BL117" s="1470"/>
      <c r="BM117" s="1470"/>
      <c r="BN117" s="1470"/>
      <c r="BO117" s="1470"/>
      <c r="BP117" s="1470"/>
      <c r="BQ117" s="1470"/>
      <c r="BR117" s="1470"/>
      <c r="BS117" s="1470"/>
      <c r="BT117" s="1470"/>
      <c r="BU117" s="1470"/>
      <c r="BV117" s="1470"/>
      <c r="BW117" s="1470"/>
      <c r="BX117" s="1470"/>
    </row>
    <row r="118" customFormat="false" ht="15" hidden="false" customHeight="false" outlineLevel="0" collapsed="false">
      <c r="A118" s="1448" t="n">
        <f aca="false">A117+1</f>
        <v>45178</v>
      </c>
      <c r="B118" s="1470"/>
      <c r="C118" s="1470"/>
      <c r="D118" s="1470"/>
      <c r="E118" s="1470"/>
      <c r="F118" s="1470"/>
      <c r="G118" s="1470"/>
      <c r="H118" s="1470"/>
      <c r="I118" s="1452"/>
      <c r="J118" s="1470"/>
      <c r="K118" s="1470"/>
      <c r="L118" s="1470"/>
      <c r="M118" s="1470"/>
      <c r="N118" s="1470"/>
      <c r="O118" s="1470"/>
      <c r="P118" s="1452"/>
      <c r="Q118" s="1452"/>
      <c r="R118" s="1452"/>
      <c r="S118" s="1452"/>
      <c r="T118" s="1452"/>
      <c r="U118" s="1452"/>
      <c r="V118" s="1470"/>
      <c r="W118" s="1470"/>
      <c r="X118" s="1470"/>
      <c r="Y118" s="1470"/>
      <c r="Z118" s="1470"/>
      <c r="AA118" s="1470"/>
      <c r="AB118" s="1470"/>
      <c r="AC118" s="1470"/>
      <c r="AD118" s="1470"/>
      <c r="AE118" s="1470"/>
      <c r="AF118" s="1470"/>
      <c r="AG118" s="1470"/>
      <c r="AH118" s="1470"/>
      <c r="AI118" s="1470"/>
      <c r="AJ118" s="1470"/>
      <c r="AK118" s="1470"/>
      <c r="AL118" s="1470"/>
      <c r="AM118" s="1470"/>
      <c r="AN118" s="1470"/>
      <c r="AO118" s="1470"/>
      <c r="AP118" s="1470"/>
      <c r="AQ118" s="1470"/>
      <c r="AR118" s="1470"/>
      <c r="AS118" s="1470"/>
      <c r="AT118" s="1470"/>
      <c r="AU118" s="1470"/>
      <c r="AV118" s="1470"/>
      <c r="AW118" s="1470"/>
      <c r="AX118" s="1470"/>
      <c r="AY118" s="1470"/>
      <c r="AZ118" s="1470"/>
      <c r="BA118" s="1470"/>
      <c r="BB118" s="1470"/>
      <c r="BC118" s="1470"/>
      <c r="BD118" s="1470"/>
      <c r="BE118" s="1470"/>
      <c r="BF118" s="1470"/>
      <c r="BG118" s="1470"/>
      <c r="BH118" s="1470"/>
      <c r="BI118" s="1470"/>
      <c r="BJ118" s="1470"/>
      <c r="BK118" s="1470"/>
      <c r="BL118" s="1470"/>
      <c r="BM118" s="1470"/>
      <c r="BN118" s="1470"/>
      <c r="BO118" s="1470"/>
      <c r="BP118" s="1470"/>
      <c r="BQ118" s="1470"/>
      <c r="BR118" s="1470"/>
      <c r="BS118" s="1470"/>
      <c r="BT118" s="1470"/>
      <c r="BU118" s="1470"/>
      <c r="BV118" s="1470"/>
      <c r="BW118" s="1470"/>
      <c r="BX118" s="1470"/>
    </row>
    <row r="119" customFormat="false" ht="15" hidden="false" customHeight="false" outlineLevel="0" collapsed="false">
      <c r="A119" s="1448" t="n">
        <f aca="false">A118+1</f>
        <v>45179</v>
      </c>
      <c r="B119" s="1470"/>
      <c r="C119" s="1470"/>
      <c r="D119" s="1470"/>
      <c r="E119" s="1470"/>
      <c r="F119" s="1470"/>
      <c r="G119" s="1470"/>
      <c r="H119" s="1470"/>
      <c r="I119" s="1452"/>
      <c r="J119" s="1470"/>
      <c r="K119" s="1470"/>
      <c r="L119" s="1470"/>
      <c r="M119" s="1470"/>
      <c r="N119" s="1470"/>
      <c r="O119" s="1470"/>
      <c r="P119" s="1452"/>
      <c r="Q119" s="1452"/>
      <c r="R119" s="1452"/>
      <c r="S119" s="1452"/>
      <c r="T119" s="1452"/>
      <c r="U119" s="1452"/>
      <c r="V119" s="1470"/>
      <c r="W119" s="1470"/>
      <c r="X119" s="1470"/>
      <c r="Y119" s="1470"/>
      <c r="Z119" s="1470"/>
      <c r="AA119" s="1470"/>
      <c r="AB119" s="1470"/>
      <c r="AC119" s="1470"/>
      <c r="AD119" s="1470"/>
      <c r="AE119" s="1470"/>
      <c r="AF119" s="1470"/>
      <c r="AG119" s="1470"/>
      <c r="AH119" s="1470"/>
      <c r="AI119" s="1470"/>
      <c r="AJ119" s="1470"/>
      <c r="AK119" s="1470"/>
      <c r="AL119" s="1470"/>
      <c r="AM119" s="1470"/>
      <c r="AN119" s="1470"/>
      <c r="AO119" s="1470"/>
      <c r="AP119" s="1470"/>
      <c r="AQ119" s="1470"/>
      <c r="AR119" s="1470"/>
      <c r="AS119" s="1470"/>
      <c r="AT119" s="1470"/>
      <c r="AU119" s="1470"/>
      <c r="AV119" s="1470"/>
      <c r="AW119" s="1470"/>
      <c r="AX119" s="1470"/>
      <c r="AY119" s="1470"/>
      <c r="AZ119" s="1470"/>
      <c r="BA119" s="1470"/>
      <c r="BB119" s="1470"/>
      <c r="BC119" s="1470"/>
      <c r="BD119" s="1470"/>
      <c r="BE119" s="1470"/>
      <c r="BF119" s="1470"/>
      <c r="BG119" s="1470"/>
      <c r="BH119" s="1470"/>
      <c r="BI119" s="1470"/>
      <c r="BJ119" s="1470"/>
      <c r="BK119" s="1470"/>
      <c r="BL119" s="1470"/>
      <c r="BM119" s="1470"/>
      <c r="BN119" s="1470"/>
      <c r="BO119" s="1470"/>
      <c r="BP119" s="1470"/>
      <c r="BQ119" s="1470"/>
      <c r="BR119" s="1470"/>
      <c r="BS119" s="1470"/>
      <c r="BT119" s="1470"/>
      <c r="BU119" s="1470"/>
      <c r="BV119" s="1470"/>
      <c r="BW119" s="1470"/>
      <c r="BX119" s="1470"/>
    </row>
    <row r="120" customFormat="false" ht="15" hidden="false" customHeight="false" outlineLevel="0" collapsed="false">
      <c r="A120" s="1448" t="n">
        <f aca="false">A119+1</f>
        <v>45180</v>
      </c>
      <c r="B120" s="1470"/>
      <c r="C120" s="1470"/>
      <c r="D120" s="1470"/>
      <c r="E120" s="1470"/>
      <c r="F120" s="1470"/>
      <c r="G120" s="1470"/>
      <c r="H120" s="1470"/>
      <c r="I120" s="1452"/>
      <c r="J120" s="1470"/>
      <c r="K120" s="1470"/>
      <c r="L120" s="1470"/>
      <c r="M120" s="1470"/>
      <c r="N120" s="1470"/>
      <c r="O120" s="1470"/>
      <c r="P120" s="1452"/>
      <c r="Q120" s="1452"/>
      <c r="R120" s="1452"/>
      <c r="S120" s="1452"/>
      <c r="T120" s="1452"/>
      <c r="U120" s="1452"/>
      <c r="V120" s="1470"/>
      <c r="W120" s="1470"/>
      <c r="X120" s="1470"/>
      <c r="Y120" s="1470"/>
      <c r="Z120" s="1470"/>
      <c r="AA120" s="1470"/>
      <c r="AB120" s="1470"/>
      <c r="AC120" s="1470"/>
      <c r="AD120" s="1470"/>
      <c r="AE120" s="1470"/>
      <c r="AF120" s="1470"/>
      <c r="AG120" s="1470"/>
      <c r="AH120" s="1470"/>
      <c r="AI120" s="1470"/>
      <c r="AJ120" s="1470"/>
      <c r="AK120" s="1470"/>
      <c r="AL120" s="1470"/>
      <c r="AM120" s="1470"/>
      <c r="AN120" s="1470"/>
      <c r="AO120" s="1470"/>
      <c r="AP120" s="1470"/>
      <c r="AQ120" s="1470"/>
      <c r="AR120" s="1470"/>
      <c r="AS120" s="1470"/>
      <c r="AT120" s="1470"/>
      <c r="AU120" s="1470"/>
      <c r="AV120" s="1470"/>
      <c r="AW120" s="1470"/>
      <c r="AX120" s="1470"/>
      <c r="AY120" s="1470"/>
      <c r="AZ120" s="1470"/>
      <c r="BA120" s="1470"/>
      <c r="BB120" s="1470"/>
      <c r="BC120" s="1470"/>
      <c r="BD120" s="1470"/>
      <c r="BE120" s="1470"/>
      <c r="BF120" s="1470"/>
      <c r="BG120" s="1470"/>
      <c r="BH120" s="1470"/>
      <c r="BI120" s="1470"/>
      <c r="BJ120" s="1470"/>
      <c r="BK120" s="1470"/>
      <c r="BL120" s="1470"/>
      <c r="BM120" s="1470"/>
      <c r="BN120" s="1470"/>
      <c r="BO120" s="1470"/>
      <c r="BP120" s="1470"/>
      <c r="BQ120" s="1470"/>
      <c r="BR120" s="1470"/>
      <c r="BS120" s="1470"/>
      <c r="BT120" s="1470"/>
      <c r="BU120" s="1470"/>
      <c r="BV120" s="1470"/>
      <c r="BW120" s="1470"/>
      <c r="BX120" s="1470"/>
    </row>
    <row r="121" customFormat="false" ht="15" hidden="false" customHeight="false" outlineLevel="0" collapsed="false">
      <c r="A121" s="1448" t="n">
        <f aca="false">A120+1</f>
        <v>45181</v>
      </c>
      <c r="B121" s="1470"/>
      <c r="C121" s="1470"/>
      <c r="D121" s="1470"/>
      <c r="E121" s="1470"/>
      <c r="F121" s="1470"/>
      <c r="G121" s="1470"/>
      <c r="H121" s="1470"/>
      <c r="I121" s="1452"/>
      <c r="J121" s="1470"/>
      <c r="K121" s="1470"/>
      <c r="L121" s="1470"/>
      <c r="M121" s="1470"/>
      <c r="N121" s="1470"/>
      <c r="O121" s="1470"/>
      <c r="P121" s="1452"/>
      <c r="Q121" s="1452"/>
      <c r="R121" s="1452"/>
      <c r="S121" s="1452"/>
      <c r="T121" s="1452"/>
      <c r="U121" s="1452"/>
      <c r="V121" s="1470"/>
      <c r="W121" s="1470"/>
      <c r="X121" s="1470"/>
      <c r="Y121" s="1470"/>
      <c r="Z121" s="1470"/>
      <c r="AA121" s="1470"/>
      <c r="AB121" s="1470"/>
      <c r="AC121" s="1470"/>
      <c r="AD121" s="1470"/>
      <c r="AE121" s="1470"/>
      <c r="AF121" s="1470"/>
      <c r="AG121" s="1470"/>
      <c r="AH121" s="1470"/>
      <c r="AI121" s="1470"/>
      <c r="AJ121" s="1470"/>
      <c r="AK121" s="1470"/>
      <c r="AL121" s="1470"/>
      <c r="AM121" s="1470"/>
      <c r="AN121" s="1470"/>
      <c r="AO121" s="1470"/>
      <c r="AP121" s="1470"/>
      <c r="AQ121" s="1470"/>
      <c r="AR121" s="1470"/>
      <c r="AS121" s="1470"/>
      <c r="AT121" s="1470"/>
      <c r="AU121" s="1470"/>
      <c r="AV121" s="1470"/>
      <c r="AW121" s="1470"/>
      <c r="AX121" s="1470"/>
      <c r="AY121" s="1470"/>
      <c r="AZ121" s="1470"/>
      <c r="BA121" s="1470"/>
      <c r="BB121" s="1470"/>
      <c r="BC121" s="1470"/>
      <c r="BD121" s="1470"/>
      <c r="BE121" s="1470"/>
      <c r="BF121" s="1470"/>
      <c r="BG121" s="1470"/>
      <c r="BH121" s="1470"/>
      <c r="BI121" s="1470"/>
      <c r="BJ121" s="1470"/>
      <c r="BK121" s="1470"/>
      <c r="BL121" s="1470"/>
      <c r="BM121" s="1470"/>
      <c r="BN121" s="1470"/>
      <c r="BO121" s="1470"/>
      <c r="BP121" s="1470"/>
      <c r="BQ121" s="1470"/>
      <c r="BR121" s="1470"/>
      <c r="BS121" s="1470"/>
      <c r="BT121" s="1470"/>
      <c r="BU121" s="1470"/>
      <c r="BV121" s="1470"/>
      <c r="BW121" s="1470"/>
      <c r="BX121" s="1470"/>
    </row>
    <row r="122" customFormat="false" ht="15" hidden="false" customHeight="false" outlineLevel="0" collapsed="false">
      <c r="A122" s="1448" t="n">
        <f aca="false">A121+1</f>
        <v>45182</v>
      </c>
      <c r="B122" s="1470"/>
      <c r="C122" s="1470"/>
      <c r="D122" s="1470"/>
      <c r="E122" s="1470"/>
      <c r="F122" s="1470"/>
      <c r="G122" s="1470"/>
      <c r="H122" s="1470"/>
      <c r="I122" s="1452"/>
      <c r="J122" s="1470"/>
      <c r="K122" s="1470"/>
      <c r="L122" s="1470"/>
      <c r="M122" s="1470"/>
      <c r="N122" s="1470"/>
      <c r="O122" s="1470"/>
      <c r="P122" s="1452"/>
      <c r="Q122" s="1452"/>
      <c r="R122" s="1452"/>
      <c r="S122" s="1452"/>
      <c r="T122" s="1452"/>
      <c r="U122" s="1452"/>
      <c r="V122" s="1470"/>
      <c r="W122" s="1470"/>
      <c r="X122" s="1470"/>
      <c r="Y122" s="1470"/>
      <c r="Z122" s="1470"/>
      <c r="AA122" s="1470"/>
      <c r="AB122" s="1470"/>
      <c r="AC122" s="1470"/>
      <c r="AD122" s="1470"/>
      <c r="AE122" s="1470"/>
      <c r="AF122" s="1470"/>
      <c r="AG122" s="1470"/>
      <c r="AH122" s="1470"/>
      <c r="AI122" s="1470"/>
      <c r="AJ122" s="1470"/>
      <c r="AK122" s="1470"/>
      <c r="AL122" s="1470"/>
      <c r="AM122" s="1470"/>
      <c r="AN122" s="1470"/>
      <c r="AO122" s="1470"/>
      <c r="AP122" s="1470"/>
      <c r="AQ122" s="1470"/>
      <c r="AR122" s="1470"/>
      <c r="AS122" s="1470"/>
      <c r="AT122" s="1470"/>
      <c r="AU122" s="1470"/>
      <c r="AV122" s="1470"/>
      <c r="AW122" s="1470"/>
      <c r="AX122" s="1470"/>
      <c r="AY122" s="1470"/>
      <c r="AZ122" s="1470"/>
      <c r="BA122" s="1470"/>
      <c r="BB122" s="1470"/>
      <c r="BC122" s="1470"/>
      <c r="BD122" s="1470"/>
      <c r="BE122" s="1470"/>
      <c r="BF122" s="1470"/>
      <c r="BG122" s="1470"/>
      <c r="BH122" s="1470"/>
      <c r="BI122" s="1470"/>
      <c r="BJ122" s="1470"/>
      <c r="BK122" s="1470"/>
      <c r="BL122" s="1470"/>
      <c r="BM122" s="1470"/>
      <c r="BN122" s="1470"/>
      <c r="BO122" s="1470"/>
      <c r="BP122" s="1470"/>
      <c r="BQ122" s="1470"/>
      <c r="BR122" s="1470"/>
      <c r="BS122" s="1470"/>
      <c r="BT122" s="1470"/>
      <c r="BU122" s="1470"/>
      <c r="BV122" s="1470"/>
      <c r="BW122" s="1470"/>
      <c r="BX122" s="1470"/>
    </row>
    <row r="123" customFormat="false" ht="15" hidden="false" customHeight="false" outlineLevel="0" collapsed="false">
      <c r="A123" s="1448" t="n">
        <f aca="false">A122+1</f>
        <v>45183</v>
      </c>
      <c r="B123" s="1470"/>
      <c r="C123" s="1470"/>
      <c r="D123" s="1470"/>
      <c r="E123" s="1470"/>
      <c r="F123" s="1470"/>
      <c r="G123" s="1470"/>
      <c r="H123" s="1470"/>
      <c r="I123" s="1452"/>
      <c r="J123" s="1470"/>
      <c r="K123" s="1470"/>
      <c r="L123" s="1470"/>
      <c r="M123" s="1470"/>
      <c r="N123" s="1470"/>
      <c r="O123" s="1470"/>
      <c r="P123" s="1452"/>
      <c r="Q123" s="1452"/>
      <c r="R123" s="1452"/>
      <c r="S123" s="1452"/>
      <c r="T123" s="1452"/>
      <c r="U123" s="1452"/>
      <c r="V123" s="1470"/>
      <c r="W123" s="1470"/>
      <c r="X123" s="1470"/>
      <c r="Y123" s="1470"/>
      <c r="Z123" s="1470"/>
      <c r="AA123" s="1470"/>
      <c r="AB123" s="1470"/>
      <c r="AC123" s="1470"/>
      <c r="AD123" s="1470"/>
      <c r="AE123" s="1470"/>
      <c r="AF123" s="1470"/>
      <c r="AG123" s="1470"/>
      <c r="AH123" s="1470"/>
      <c r="AI123" s="1470"/>
      <c r="AJ123" s="1470"/>
      <c r="AK123" s="1470"/>
      <c r="AL123" s="1470"/>
      <c r="AM123" s="1470"/>
      <c r="AN123" s="1470"/>
      <c r="AO123" s="1470"/>
      <c r="AP123" s="1470"/>
      <c r="AQ123" s="1470"/>
      <c r="AR123" s="1470"/>
      <c r="AS123" s="1470"/>
      <c r="AT123" s="1470"/>
      <c r="AU123" s="1470"/>
      <c r="AV123" s="1470"/>
      <c r="AW123" s="1470"/>
      <c r="AX123" s="1470"/>
      <c r="AY123" s="1470"/>
      <c r="AZ123" s="1470"/>
      <c r="BA123" s="1470"/>
      <c r="BB123" s="1470"/>
      <c r="BC123" s="1470"/>
      <c r="BD123" s="1470"/>
      <c r="BE123" s="1470"/>
      <c r="BF123" s="1470"/>
      <c r="BG123" s="1470"/>
      <c r="BH123" s="1470"/>
      <c r="BI123" s="1470"/>
      <c r="BJ123" s="1470"/>
      <c r="BK123" s="1470"/>
      <c r="BL123" s="1470"/>
      <c r="BM123" s="1470"/>
      <c r="BN123" s="1470"/>
      <c r="BO123" s="1470"/>
      <c r="BP123" s="1470"/>
      <c r="BQ123" s="1470"/>
      <c r="BR123" s="1470"/>
      <c r="BS123" s="1470"/>
      <c r="BT123" s="1470"/>
      <c r="BU123" s="1470"/>
      <c r="BV123" s="1470"/>
      <c r="BW123" s="1470"/>
      <c r="BX123" s="1470"/>
    </row>
    <row r="124" customFormat="false" ht="15" hidden="false" customHeight="false" outlineLevel="0" collapsed="false">
      <c r="A124" s="1448" t="n">
        <f aca="false">A123+1</f>
        <v>45184</v>
      </c>
      <c r="B124" s="1470"/>
      <c r="C124" s="1470"/>
      <c r="D124" s="1470"/>
      <c r="E124" s="1470"/>
      <c r="F124" s="1470"/>
      <c r="G124" s="1470"/>
      <c r="H124" s="1470"/>
      <c r="I124" s="1452"/>
      <c r="J124" s="1470"/>
      <c r="K124" s="1470"/>
      <c r="L124" s="1470"/>
      <c r="M124" s="1470"/>
      <c r="N124" s="1470"/>
      <c r="O124" s="1470"/>
      <c r="P124" s="1452"/>
      <c r="Q124" s="1452"/>
      <c r="R124" s="1452"/>
      <c r="S124" s="1452"/>
      <c r="T124" s="1452"/>
      <c r="U124" s="1452"/>
      <c r="V124" s="1470"/>
      <c r="W124" s="1470"/>
      <c r="X124" s="1470"/>
      <c r="Y124" s="1470"/>
      <c r="Z124" s="1470"/>
      <c r="AA124" s="1470"/>
      <c r="AB124" s="1470"/>
      <c r="AC124" s="1470"/>
      <c r="AD124" s="1470"/>
      <c r="AE124" s="1470"/>
      <c r="AF124" s="1470"/>
      <c r="AG124" s="1470"/>
      <c r="AH124" s="1470"/>
      <c r="AI124" s="1470"/>
      <c r="AJ124" s="1470"/>
      <c r="AK124" s="1470"/>
      <c r="AL124" s="1470"/>
      <c r="AM124" s="1470"/>
      <c r="AN124" s="1470"/>
      <c r="AO124" s="1470"/>
      <c r="AP124" s="1470"/>
      <c r="AQ124" s="1470"/>
      <c r="AR124" s="1470"/>
      <c r="AS124" s="1470"/>
      <c r="AT124" s="1470"/>
      <c r="AU124" s="1470"/>
      <c r="AV124" s="1470"/>
      <c r="AW124" s="1470"/>
      <c r="AX124" s="1470"/>
      <c r="AY124" s="1470"/>
      <c r="AZ124" s="1470"/>
      <c r="BA124" s="1470"/>
      <c r="BB124" s="1470"/>
      <c r="BC124" s="1470"/>
      <c r="BD124" s="1470"/>
      <c r="BE124" s="1470"/>
      <c r="BF124" s="1470"/>
      <c r="BG124" s="1470"/>
      <c r="BH124" s="1470"/>
      <c r="BI124" s="1470"/>
      <c r="BJ124" s="1470"/>
      <c r="BK124" s="1470"/>
      <c r="BL124" s="1470"/>
      <c r="BM124" s="1470"/>
      <c r="BN124" s="1470"/>
      <c r="BO124" s="1470"/>
      <c r="BP124" s="1470"/>
      <c r="BQ124" s="1470"/>
      <c r="BR124" s="1470"/>
      <c r="BS124" s="1470"/>
      <c r="BT124" s="1470"/>
      <c r="BU124" s="1470"/>
      <c r="BV124" s="1470"/>
      <c r="BW124" s="1470"/>
      <c r="BX124" s="1470"/>
    </row>
    <row r="125" customFormat="false" ht="15" hidden="false" customHeight="false" outlineLevel="0" collapsed="false">
      <c r="A125" s="1448" t="n">
        <f aca="false">A124+1</f>
        <v>45185</v>
      </c>
      <c r="B125" s="1470"/>
      <c r="C125" s="1470"/>
      <c r="D125" s="1470"/>
      <c r="E125" s="1470"/>
      <c r="F125" s="1470"/>
      <c r="G125" s="1470"/>
      <c r="H125" s="1470"/>
      <c r="I125" s="1452"/>
      <c r="J125" s="1470"/>
      <c r="K125" s="1470"/>
      <c r="L125" s="1470"/>
      <c r="M125" s="1470"/>
      <c r="N125" s="1470"/>
      <c r="O125" s="1470"/>
      <c r="P125" s="1452"/>
      <c r="Q125" s="1452"/>
      <c r="R125" s="1452"/>
      <c r="S125" s="1452"/>
      <c r="T125" s="1452"/>
      <c r="U125" s="1452"/>
      <c r="V125" s="1470"/>
      <c r="W125" s="1470"/>
      <c r="X125" s="1470"/>
      <c r="Y125" s="1470"/>
      <c r="Z125" s="1470"/>
      <c r="AA125" s="1470"/>
      <c r="AB125" s="1470"/>
      <c r="AC125" s="1470"/>
      <c r="AD125" s="1470"/>
      <c r="AE125" s="1470"/>
      <c r="AF125" s="1470"/>
      <c r="AG125" s="1470"/>
      <c r="AH125" s="1470"/>
      <c r="AI125" s="1470"/>
      <c r="AJ125" s="1470"/>
      <c r="AK125" s="1470"/>
      <c r="AL125" s="1470"/>
      <c r="AM125" s="1470"/>
      <c r="AN125" s="1470"/>
      <c r="AO125" s="1470"/>
      <c r="AP125" s="1470"/>
      <c r="AQ125" s="1470"/>
      <c r="AR125" s="1470"/>
      <c r="AS125" s="1470"/>
      <c r="AT125" s="1470"/>
      <c r="AU125" s="1470"/>
      <c r="AV125" s="1470"/>
      <c r="AW125" s="1470"/>
      <c r="AX125" s="1470"/>
      <c r="AY125" s="1470"/>
      <c r="AZ125" s="1470"/>
      <c r="BA125" s="1470"/>
      <c r="BB125" s="1470"/>
      <c r="BC125" s="1470"/>
      <c r="BD125" s="1470"/>
      <c r="BE125" s="1470"/>
      <c r="BF125" s="1470"/>
      <c r="BG125" s="1470"/>
      <c r="BH125" s="1470"/>
      <c r="BI125" s="1470"/>
      <c r="BJ125" s="1470"/>
      <c r="BK125" s="1470"/>
      <c r="BL125" s="1470"/>
      <c r="BM125" s="1470"/>
      <c r="BN125" s="1470"/>
      <c r="BO125" s="1470"/>
      <c r="BP125" s="1470"/>
      <c r="BQ125" s="1470"/>
      <c r="BR125" s="1470"/>
      <c r="BS125" s="1470"/>
      <c r="BT125" s="1470"/>
      <c r="BU125" s="1470"/>
      <c r="BV125" s="1470"/>
      <c r="BW125" s="1470"/>
      <c r="BX125" s="1470"/>
    </row>
    <row r="126" customFormat="false" ht="15" hidden="false" customHeight="false" outlineLevel="0" collapsed="false">
      <c r="A126" s="1448" t="n">
        <f aca="false">A125+1</f>
        <v>45186</v>
      </c>
      <c r="B126" s="1470"/>
      <c r="C126" s="1470"/>
      <c r="D126" s="1470"/>
      <c r="E126" s="1470"/>
      <c r="F126" s="1470"/>
      <c r="G126" s="1470"/>
      <c r="H126" s="1470"/>
      <c r="I126" s="1452"/>
      <c r="J126" s="1470"/>
      <c r="K126" s="1470"/>
      <c r="L126" s="1470"/>
      <c r="M126" s="1470"/>
      <c r="N126" s="1470"/>
      <c r="O126" s="1470"/>
      <c r="P126" s="1452"/>
      <c r="Q126" s="1452"/>
      <c r="R126" s="1452"/>
      <c r="S126" s="1452"/>
      <c r="T126" s="1452"/>
      <c r="U126" s="1452"/>
      <c r="V126" s="1470"/>
      <c r="W126" s="1470"/>
      <c r="X126" s="1470"/>
      <c r="Y126" s="1470"/>
      <c r="Z126" s="1470"/>
      <c r="AA126" s="1470"/>
      <c r="AB126" s="1470"/>
      <c r="AC126" s="1470"/>
      <c r="AD126" s="1470"/>
      <c r="AE126" s="1470"/>
      <c r="AF126" s="1470"/>
      <c r="AG126" s="1470"/>
      <c r="AH126" s="1470"/>
      <c r="AI126" s="1470"/>
      <c r="AJ126" s="1470"/>
      <c r="AK126" s="1470"/>
      <c r="AL126" s="1470"/>
      <c r="AM126" s="1470"/>
      <c r="AN126" s="1470"/>
      <c r="AO126" s="1470"/>
      <c r="AP126" s="1470"/>
      <c r="AQ126" s="1470"/>
      <c r="AR126" s="1470"/>
      <c r="AS126" s="1470"/>
      <c r="AT126" s="1470"/>
      <c r="AU126" s="1470"/>
      <c r="AV126" s="1470"/>
      <c r="AW126" s="1470"/>
      <c r="AX126" s="1470"/>
      <c r="AY126" s="1470"/>
      <c r="AZ126" s="1470"/>
      <c r="BA126" s="1470"/>
      <c r="BB126" s="1470"/>
      <c r="BC126" s="1470"/>
      <c r="BD126" s="1470"/>
      <c r="BE126" s="1470"/>
      <c r="BF126" s="1470"/>
      <c r="BG126" s="1470"/>
      <c r="BH126" s="1470"/>
      <c r="BI126" s="1470"/>
      <c r="BJ126" s="1470"/>
      <c r="BK126" s="1470"/>
      <c r="BL126" s="1470"/>
      <c r="BM126" s="1470"/>
      <c r="BN126" s="1470"/>
      <c r="BO126" s="1470"/>
      <c r="BP126" s="1470"/>
      <c r="BQ126" s="1470"/>
      <c r="BR126" s="1470"/>
      <c r="BS126" s="1470"/>
      <c r="BT126" s="1470"/>
      <c r="BU126" s="1470"/>
      <c r="BV126" s="1470"/>
      <c r="BW126" s="1470"/>
      <c r="BX126" s="1470"/>
    </row>
    <row r="127" customFormat="false" ht="15" hidden="false" customHeight="false" outlineLevel="0" collapsed="false">
      <c r="A127" s="1448" t="n">
        <f aca="false">A126+1</f>
        <v>45187</v>
      </c>
      <c r="B127" s="1470"/>
      <c r="C127" s="1470"/>
      <c r="D127" s="1470"/>
      <c r="E127" s="1470"/>
      <c r="F127" s="1470"/>
      <c r="G127" s="1470"/>
      <c r="H127" s="1470"/>
      <c r="I127" s="1452"/>
      <c r="J127" s="1470"/>
      <c r="K127" s="1470"/>
      <c r="L127" s="1470"/>
      <c r="M127" s="1470"/>
      <c r="N127" s="1470"/>
      <c r="O127" s="1470"/>
      <c r="P127" s="1452"/>
      <c r="Q127" s="1452"/>
      <c r="R127" s="1452"/>
      <c r="S127" s="1452"/>
      <c r="T127" s="1452"/>
      <c r="U127" s="1452"/>
      <c r="V127" s="1470"/>
      <c r="W127" s="1470"/>
      <c r="X127" s="1470"/>
      <c r="Y127" s="1470"/>
      <c r="Z127" s="1470"/>
      <c r="AA127" s="1470"/>
      <c r="AB127" s="1470"/>
      <c r="AC127" s="1470"/>
      <c r="AD127" s="1470"/>
      <c r="AE127" s="1470"/>
      <c r="AF127" s="1470"/>
      <c r="AG127" s="1470"/>
      <c r="AH127" s="1470"/>
      <c r="AI127" s="1470"/>
      <c r="AJ127" s="1470"/>
      <c r="AK127" s="1470"/>
      <c r="AL127" s="1470"/>
      <c r="AM127" s="1470"/>
      <c r="AN127" s="1470"/>
      <c r="AO127" s="1470"/>
      <c r="AP127" s="1470"/>
      <c r="AQ127" s="1470"/>
      <c r="AR127" s="1470"/>
      <c r="AS127" s="1470"/>
      <c r="AT127" s="1470"/>
      <c r="AU127" s="1470"/>
      <c r="AV127" s="1470"/>
      <c r="AW127" s="1470"/>
      <c r="AX127" s="1470"/>
      <c r="AY127" s="1470"/>
      <c r="AZ127" s="1470"/>
      <c r="BA127" s="1470"/>
      <c r="BB127" s="1470"/>
      <c r="BC127" s="1470"/>
      <c r="BD127" s="1470"/>
      <c r="BE127" s="1470"/>
      <c r="BF127" s="1470"/>
      <c r="BG127" s="1470"/>
      <c r="BH127" s="1470"/>
      <c r="BI127" s="1470"/>
      <c r="BJ127" s="1470"/>
      <c r="BK127" s="1470"/>
      <c r="BL127" s="1470"/>
      <c r="BM127" s="1470"/>
      <c r="BN127" s="1470"/>
      <c r="BO127" s="1470"/>
      <c r="BP127" s="1470"/>
      <c r="BQ127" s="1470"/>
      <c r="BR127" s="1470"/>
      <c r="BS127" s="1470"/>
      <c r="BT127" s="1470"/>
      <c r="BU127" s="1470"/>
      <c r="BV127" s="1470"/>
      <c r="BW127" s="1470"/>
      <c r="BX127" s="1470"/>
    </row>
    <row r="128" customFormat="false" ht="15" hidden="false" customHeight="false" outlineLevel="0" collapsed="false">
      <c r="A128" s="1448" t="n">
        <f aca="false">A127+1</f>
        <v>45188</v>
      </c>
      <c r="B128" s="1470"/>
      <c r="C128" s="1470"/>
      <c r="D128" s="1470"/>
      <c r="E128" s="1470"/>
      <c r="F128" s="1470"/>
      <c r="G128" s="1470"/>
      <c r="H128" s="1470"/>
      <c r="I128" s="1452"/>
      <c r="J128" s="1470"/>
      <c r="K128" s="1470"/>
      <c r="L128" s="1470"/>
      <c r="M128" s="1470"/>
      <c r="N128" s="1470"/>
      <c r="O128" s="1470"/>
      <c r="P128" s="1452"/>
      <c r="Q128" s="1452"/>
      <c r="R128" s="1452"/>
      <c r="S128" s="1452"/>
      <c r="T128" s="1452"/>
      <c r="U128" s="1452"/>
      <c r="V128" s="1470"/>
      <c r="W128" s="1470"/>
      <c r="X128" s="1470"/>
      <c r="Y128" s="1470"/>
      <c r="Z128" s="1470"/>
      <c r="AA128" s="1470"/>
      <c r="AB128" s="1470"/>
      <c r="AC128" s="1470"/>
      <c r="AD128" s="1470"/>
      <c r="AE128" s="1470"/>
      <c r="AF128" s="1470"/>
      <c r="AG128" s="1470"/>
      <c r="AH128" s="1470"/>
      <c r="AI128" s="1470"/>
      <c r="AJ128" s="1470"/>
      <c r="AK128" s="1470"/>
      <c r="AL128" s="1470"/>
      <c r="AM128" s="1470"/>
      <c r="AN128" s="1470"/>
      <c r="AO128" s="1470"/>
      <c r="AP128" s="1470"/>
      <c r="AQ128" s="1470"/>
      <c r="AR128" s="1470"/>
      <c r="AS128" s="1470"/>
      <c r="AT128" s="1470"/>
      <c r="AU128" s="1470"/>
      <c r="AV128" s="1470"/>
      <c r="AW128" s="1470"/>
      <c r="AX128" s="1470"/>
      <c r="AY128" s="1470"/>
      <c r="AZ128" s="1470"/>
      <c r="BA128" s="1470"/>
      <c r="BB128" s="1470"/>
      <c r="BC128" s="1470"/>
      <c r="BD128" s="1470"/>
      <c r="BE128" s="1470"/>
      <c r="BF128" s="1470"/>
      <c r="BG128" s="1470"/>
      <c r="BH128" s="1470"/>
      <c r="BI128" s="1470"/>
      <c r="BJ128" s="1470"/>
      <c r="BK128" s="1470"/>
      <c r="BL128" s="1470"/>
      <c r="BM128" s="1470"/>
      <c r="BN128" s="1470"/>
      <c r="BO128" s="1470"/>
      <c r="BP128" s="1470"/>
      <c r="BQ128" s="1470"/>
      <c r="BR128" s="1470"/>
      <c r="BS128" s="1470"/>
      <c r="BT128" s="1470"/>
      <c r="BU128" s="1470"/>
      <c r="BV128" s="1470"/>
      <c r="BW128" s="1470"/>
      <c r="BX128" s="1470"/>
    </row>
    <row r="129" customFormat="false" ht="15" hidden="false" customHeight="false" outlineLevel="0" collapsed="false">
      <c r="A129" s="1448" t="n">
        <f aca="false">A128+1</f>
        <v>45189</v>
      </c>
      <c r="B129" s="1470"/>
      <c r="C129" s="1470"/>
      <c r="D129" s="1470"/>
      <c r="E129" s="1470"/>
      <c r="F129" s="1470"/>
      <c r="G129" s="1470"/>
      <c r="H129" s="1470"/>
      <c r="I129" s="1452"/>
      <c r="J129" s="1470"/>
      <c r="K129" s="1470"/>
      <c r="L129" s="1470"/>
      <c r="M129" s="1470"/>
      <c r="N129" s="1470"/>
      <c r="O129" s="1470"/>
      <c r="P129" s="1452"/>
      <c r="Q129" s="1452"/>
      <c r="R129" s="1452"/>
      <c r="S129" s="1452"/>
      <c r="T129" s="1452"/>
      <c r="U129" s="1452"/>
      <c r="V129" s="1470"/>
      <c r="W129" s="1470"/>
      <c r="X129" s="1470"/>
      <c r="Y129" s="1470"/>
      <c r="Z129" s="1470"/>
      <c r="AA129" s="1470"/>
      <c r="AB129" s="1470"/>
      <c r="AC129" s="1470"/>
      <c r="AD129" s="1470"/>
      <c r="AE129" s="1470"/>
      <c r="AF129" s="1470"/>
      <c r="AG129" s="1470"/>
      <c r="AH129" s="1470"/>
      <c r="AI129" s="1470"/>
      <c r="AJ129" s="1470"/>
      <c r="AK129" s="1470"/>
      <c r="AL129" s="1470"/>
      <c r="AM129" s="1470"/>
      <c r="AN129" s="1470"/>
      <c r="AO129" s="1470"/>
      <c r="AP129" s="1470"/>
      <c r="AQ129" s="1470"/>
      <c r="AR129" s="1470"/>
      <c r="AS129" s="1470"/>
      <c r="AT129" s="1470"/>
      <c r="AU129" s="1470"/>
      <c r="AV129" s="1470"/>
      <c r="AW129" s="1470"/>
      <c r="AX129" s="1470"/>
      <c r="AY129" s="1470"/>
      <c r="AZ129" s="1470"/>
      <c r="BA129" s="1470"/>
      <c r="BB129" s="1470"/>
      <c r="BC129" s="1470"/>
      <c r="BD129" s="1470"/>
      <c r="BE129" s="1470"/>
      <c r="BF129" s="1470"/>
      <c r="BG129" s="1470"/>
      <c r="BH129" s="1470"/>
      <c r="BI129" s="1470"/>
      <c r="BJ129" s="1470"/>
      <c r="BK129" s="1470"/>
      <c r="BL129" s="1470"/>
      <c r="BM129" s="1470"/>
      <c r="BN129" s="1470"/>
      <c r="BO129" s="1470"/>
      <c r="BP129" s="1470"/>
      <c r="BQ129" s="1470"/>
      <c r="BR129" s="1470"/>
      <c r="BS129" s="1470"/>
      <c r="BT129" s="1470"/>
      <c r="BU129" s="1470"/>
      <c r="BV129" s="1470"/>
      <c r="BW129" s="1470"/>
      <c r="BX129" s="1470"/>
    </row>
    <row r="130" customFormat="false" ht="15" hidden="false" customHeight="false" outlineLevel="0" collapsed="false">
      <c r="A130" s="1448" t="n">
        <f aca="false">A129+1</f>
        <v>45190</v>
      </c>
      <c r="B130" s="1470"/>
      <c r="C130" s="1470"/>
      <c r="D130" s="1470"/>
      <c r="E130" s="1470"/>
      <c r="F130" s="1470"/>
      <c r="G130" s="1470"/>
      <c r="H130" s="1470"/>
      <c r="I130" s="1452"/>
      <c r="J130" s="1470"/>
      <c r="K130" s="1470"/>
      <c r="L130" s="1470"/>
      <c r="M130" s="1470"/>
      <c r="N130" s="1470"/>
      <c r="O130" s="1470"/>
      <c r="P130" s="1452"/>
      <c r="Q130" s="1452"/>
      <c r="R130" s="1452"/>
      <c r="S130" s="1452"/>
      <c r="T130" s="1452"/>
      <c r="U130" s="1452"/>
      <c r="V130" s="1470"/>
      <c r="W130" s="1470"/>
      <c r="X130" s="1470"/>
      <c r="Y130" s="1470"/>
      <c r="Z130" s="1470"/>
      <c r="AA130" s="1470"/>
      <c r="AB130" s="1470"/>
      <c r="AC130" s="1470"/>
      <c r="AD130" s="1470"/>
      <c r="AE130" s="1470"/>
      <c r="AF130" s="1470"/>
      <c r="AG130" s="1470"/>
      <c r="AH130" s="1470"/>
      <c r="AI130" s="1470"/>
      <c r="AJ130" s="1470"/>
      <c r="AK130" s="1470"/>
      <c r="AL130" s="1470"/>
      <c r="AM130" s="1470"/>
      <c r="AN130" s="1470"/>
      <c r="AO130" s="1470"/>
      <c r="AP130" s="1470"/>
      <c r="AQ130" s="1470"/>
      <c r="AR130" s="1470"/>
      <c r="AS130" s="1470"/>
      <c r="AT130" s="1470"/>
      <c r="AU130" s="1470"/>
      <c r="AV130" s="1470"/>
      <c r="AW130" s="1470"/>
      <c r="AX130" s="1470"/>
      <c r="AY130" s="1470"/>
      <c r="AZ130" s="1470"/>
      <c r="BA130" s="1470"/>
      <c r="BB130" s="1470"/>
      <c r="BC130" s="1470"/>
      <c r="BD130" s="1470"/>
      <c r="BE130" s="1470"/>
      <c r="BF130" s="1470"/>
      <c r="BG130" s="1470"/>
      <c r="BH130" s="1470"/>
      <c r="BI130" s="1470"/>
      <c r="BJ130" s="1470"/>
      <c r="BK130" s="1470"/>
      <c r="BL130" s="1470"/>
      <c r="BM130" s="1470"/>
      <c r="BN130" s="1470"/>
      <c r="BO130" s="1470"/>
      <c r="BP130" s="1470"/>
      <c r="BQ130" s="1470"/>
      <c r="BR130" s="1470"/>
      <c r="BS130" s="1470"/>
      <c r="BT130" s="1470"/>
      <c r="BU130" s="1470"/>
      <c r="BV130" s="1470"/>
      <c r="BW130" s="1470"/>
      <c r="BX130" s="1470"/>
    </row>
    <row r="131" customFormat="false" ht="15" hidden="false" customHeight="false" outlineLevel="0" collapsed="false">
      <c r="A131" s="1448" t="n">
        <f aca="false">A130+1</f>
        <v>45191</v>
      </c>
      <c r="B131" s="1470"/>
      <c r="C131" s="1470"/>
      <c r="D131" s="1470"/>
      <c r="E131" s="1470"/>
      <c r="F131" s="1470"/>
      <c r="G131" s="1470"/>
      <c r="H131" s="1470"/>
      <c r="I131" s="1452"/>
      <c r="J131" s="1470"/>
      <c r="K131" s="1470"/>
      <c r="L131" s="1470"/>
      <c r="M131" s="1470"/>
      <c r="N131" s="1470"/>
      <c r="O131" s="1470"/>
      <c r="P131" s="1452"/>
      <c r="Q131" s="1452"/>
      <c r="R131" s="1452"/>
      <c r="S131" s="1452"/>
      <c r="T131" s="1452"/>
      <c r="U131" s="1452"/>
      <c r="V131" s="1470"/>
      <c r="W131" s="1470"/>
      <c r="X131" s="1470"/>
      <c r="Y131" s="1470"/>
      <c r="Z131" s="1470"/>
      <c r="AA131" s="1470"/>
      <c r="AB131" s="1470"/>
      <c r="AC131" s="1470"/>
      <c r="AD131" s="1470"/>
      <c r="AE131" s="1470"/>
      <c r="AF131" s="1470"/>
      <c r="AG131" s="1470"/>
      <c r="AH131" s="1470"/>
      <c r="AI131" s="1470"/>
      <c r="AJ131" s="1470"/>
      <c r="AK131" s="1470"/>
      <c r="AL131" s="1470"/>
      <c r="AM131" s="1470"/>
      <c r="AN131" s="1470"/>
      <c r="AO131" s="1470"/>
      <c r="AP131" s="1470"/>
      <c r="AQ131" s="1470"/>
      <c r="AR131" s="1470"/>
      <c r="AS131" s="1470"/>
      <c r="AT131" s="1470"/>
      <c r="AU131" s="1470"/>
      <c r="AV131" s="1470"/>
      <c r="AW131" s="1470"/>
      <c r="AX131" s="1470"/>
      <c r="AY131" s="1470"/>
      <c r="AZ131" s="1470"/>
      <c r="BA131" s="1470"/>
      <c r="BB131" s="1470"/>
      <c r="BC131" s="1470"/>
      <c r="BD131" s="1470"/>
      <c r="BE131" s="1470"/>
      <c r="BF131" s="1470"/>
      <c r="BG131" s="1470"/>
      <c r="BH131" s="1470"/>
      <c r="BI131" s="1470"/>
      <c r="BJ131" s="1470"/>
      <c r="BK131" s="1470"/>
      <c r="BL131" s="1470"/>
      <c r="BM131" s="1470"/>
      <c r="BN131" s="1470"/>
      <c r="BO131" s="1470"/>
      <c r="BP131" s="1470"/>
      <c r="BQ131" s="1470"/>
      <c r="BR131" s="1470"/>
      <c r="BS131" s="1470"/>
      <c r="BT131" s="1470"/>
      <c r="BU131" s="1470"/>
      <c r="BV131" s="1470"/>
      <c r="BW131" s="1470"/>
      <c r="BX131" s="1470"/>
    </row>
    <row r="132" customFormat="false" ht="15" hidden="false" customHeight="false" outlineLevel="0" collapsed="false">
      <c r="A132" s="1448" t="n">
        <f aca="false">A131+1</f>
        <v>45192</v>
      </c>
      <c r="B132" s="1470"/>
      <c r="C132" s="1470"/>
      <c r="D132" s="1470"/>
      <c r="E132" s="1470"/>
      <c r="F132" s="1470"/>
      <c r="G132" s="1470"/>
      <c r="H132" s="1470"/>
      <c r="I132" s="1452"/>
      <c r="J132" s="1470"/>
      <c r="K132" s="1470"/>
      <c r="L132" s="1470"/>
      <c r="M132" s="1470"/>
      <c r="N132" s="1470"/>
      <c r="O132" s="1470"/>
      <c r="P132" s="1452"/>
      <c r="Q132" s="1452"/>
      <c r="R132" s="1452"/>
      <c r="S132" s="1452"/>
      <c r="T132" s="1452"/>
      <c r="U132" s="1452"/>
      <c r="V132" s="1470"/>
      <c r="W132" s="1470"/>
      <c r="X132" s="1470"/>
      <c r="Y132" s="1470"/>
      <c r="Z132" s="1470"/>
      <c r="AA132" s="1470"/>
      <c r="AB132" s="1470"/>
      <c r="AC132" s="1470"/>
      <c r="AD132" s="1470"/>
      <c r="AE132" s="1470"/>
      <c r="AF132" s="1470"/>
      <c r="AG132" s="1470"/>
      <c r="AH132" s="1470"/>
      <c r="AI132" s="1470"/>
      <c r="AJ132" s="1470"/>
      <c r="AK132" s="1470"/>
      <c r="AL132" s="1470"/>
      <c r="AM132" s="1470"/>
      <c r="AN132" s="1470"/>
      <c r="AO132" s="1470"/>
      <c r="AP132" s="1470"/>
      <c r="AQ132" s="1470"/>
      <c r="AR132" s="1470"/>
      <c r="AS132" s="1470"/>
      <c r="AT132" s="1470"/>
      <c r="AU132" s="1470"/>
      <c r="AV132" s="1470"/>
      <c r="AW132" s="1470"/>
      <c r="AX132" s="1470"/>
      <c r="AY132" s="1470"/>
      <c r="AZ132" s="1470"/>
      <c r="BA132" s="1470"/>
      <c r="BB132" s="1470"/>
      <c r="BC132" s="1470"/>
      <c r="BD132" s="1470"/>
      <c r="BE132" s="1470"/>
      <c r="BF132" s="1470"/>
      <c r="BG132" s="1470"/>
      <c r="BH132" s="1470"/>
      <c r="BI132" s="1470"/>
      <c r="BJ132" s="1470"/>
      <c r="BK132" s="1470"/>
      <c r="BL132" s="1470"/>
      <c r="BM132" s="1470"/>
      <c r="BN132" s="1470"/>
      <c r="BO132" s="1470"/>
      <c r="BP132" s="1470"/>
      <c r="BQ132" s="1470"/>
      <c r="BR132" s="1470"/>
      <c r="BS132" s="1470"/>
      <c r="BT132" s="1470"/>
      <c r="BU132" s="1470"/>
      <c r="BV132" s="1470"/>
      <c r="BW132" s="1470"/>
      <c r="BX132" s="1470"/>
    </row>
    <row r="133" customFormat="false" ht="15" hidden="false" customHeight="false" outlineLevel="0" collapsed="false">
      <c r="A133" s="1448" t="n">
        <f aca="false">A132+1</f>
        <v>45193</v>
      </c>
      <c r="B133" s="1470"/>
      <c r="C133" s="1470"/>
      <c r="D133" s="1470"/>
      <c r="E133" s="1470"/>
      <c r="F133" s="1470"/>
      <c r="G133" s="1470"/>
      <c r="H133" s="1470"/>
      <c r="I133" s="1452"/>
      <c r="J133" s="1470"/>
      <c r="K133" s="1470"/>
      <c r="L133" s="1470"/>
      <c r="M133" s="1470"/>
      <c r="N133" s="1470"/>
      <c r="O133" s="1470"/>
      <c r="P133" s="1452"/>
      <c r="Q133" s="1452"/>
      <c r="R133" s="1452"/>
      <c r="S133" s="1452"/>
      <c r="T133" s="1452"/>
      <c r="U133" s="1452"/>
      <c r="V133" s="1470"/>
      <c r="W133" s="1470"/>
      <c r="X133" s="1470"/>
      <c r="Y133" s="1470"/>
      <c r="Z133" s="1470"/>
      <c r="AA133" s="1470"/>
      <c r="AB133" s="1470"/>
      <c r="AC133" s="1470"/>
      <c r="AD133" s="1470"/>
      <c r="AE133" s="1470"/>
      <c r="AF133" s="1470"/>
      <c r="AG133" s="1470"/>
      <c r="AH133" s="1470"/>
      <c r="AI133" s="1470"/>
      <c r="AJ133" s="1470"/>
      <c r="AK133" s="1470"/>
      <c r="AL133" s="1470"/>
      <c r="AM133" s="1470"/>
      <c r="AN133" s="1470"/>
      <c r="AO133" s="1470"/>
      <c r="AP133" s="1470"/>
      <c r="AQ133" s="1470"/>
      <c r="AR133" s="1470"/>
      <c r="AS133" s="1470"/>
      <c r="AT133" s="1470"/>
      <c r="AU133" s="1470"/>
      <c r="AV133" s="1470"/>
      <c r="AW133" s="1470"/>
      <c r="AX133" s="1470"/>
      <c r="AY133" s="1470"/>
      <c r="AZ133" s="1470"/>
      <c r="BA133" s="1470"/>
      <c r="BB133" s="1470"/>
      <c r="BC133" s="1470"/>
      <c r="BD133" s="1470"/>
      <c r="BE133" s="1470"/>
      <c r="BF133" s="1470"/>
      <c r="BG133" s="1470"/>
      <c r="BH133" s="1470"/>
      <c r="BI133" s="1470"/>
      <c r="BJ133" s="1470"/>
      <c r="BK133" s="1470"/>
      <c r="BL133" s="1470"/>
      <c r="BM133" s="1470"/>
      <c r="BN133" s="1470"/>
      <c r="BO133" s="1470"/>
      <c r="BP133" s="1470"/>
      <c r="BQ133" s="1470"/>
      <c r="BR133" s="1470"/>
      <c r="BS133" s="1470"/>
      <c r="BT133" s="1470"/>
      <c r="BU133" s="1470"/>
      <c r="BV133" s="1470"/>
      <c r="BW133" s="1470"/>
      <c r="BX133" s="1470"/>
    </row>
    <row r="134" customFormat="false" ht="15" hidden="false" customHeight="false" outlineLevel="0" collapsed="false">
      <c r="A134" s="1448" t="n">
        <f aca="false">A133+1</f>
        <v>45194</v>
      </c>
      <c r="B134" s="1470"/>
      <c r="C134" s="1470"/>
      <c r="D134" s="1470"/>
      <c r="E134" s="1470"/>
      <c r="F134" s="1470"/>
      <c r="G134" s="1470"/>
      <c r="H134" s="1470"/>
      <c r="I134" s="1452"/>
      <c r="J134" s="1470"/>
      <c r="K134" s="1470"/>
      <c r="L134" s="1470"/>
      <c r="M134" s="1470"/>
      <c r="N134" s="1470"/>
      <c r="O134" s="1470"/>
      <c r="P134" s="1452"/>
      <c r="Q134" s="1452"/>
      <c r="R134" s="1452"/>
      <c r="S134" s="1452"/>
      <c r="T134" s="1452"/>
      <c r="U134" s="1452"/>
      <c r="V134" s="1470"/>
      <c r="W134" s="1470"/>
      <c r="X134" s="1470"/>
      <c r="Y134" s="1470"/>
      <c r="Z134" s="1470"/>
      <c r="AA134" s="1470"/>
      <c r="AB134" s="1470"/>
      <c r="AC134" s="1470"/>
      <c r="AD134" s="1470"/>
      <c r="AE134" s="1470"/>
      <c r="AF134" s="1470"/>
      <c r="AG134" s="1470"/>
      <c r="AH134" s="1470"/>
      <c r="AI134" s="1470"/>
      <c r="AJ134" s="1470"/>
      <c r="AK134" s="1470"/>
      <c r="AL134" s="1470"/>
      <c r="AM134" s="1470"/>
      <c r="AN134" s="1470"/>
      <c r="AO134" s="1470"/>
      <c r="AP134" s="1470"/>
      <c r="AQ134" s="1470"/>
      <c r="AR134" s="1470"/>
      <c r="AS134" s="1470"/>
      <c r="AT134" s="1470"/>
      <c r="AU134" s="1470"/>
      <c r="AV134" s="1470"/>
      <c r="AW134" s="1470"/>
      <c r="AX134" s="1470"/>
      <c r="AY134" s="1470"/>
      <c r="AZ134" s="1470"/>
      <c r="BA134" s="1470"/>
      <c r="BB134" s="1470"/>
      <c r="BC134" s="1470"/>
      <c r="BD134" s="1470"/>
      <c r="BE134" s="1470"/>
      <c r="BF134" s="1470"/>
      <c r="BG134" s="1470"/>
      <c r="BH134" s="1470"/>
      <c r="BI134" s="1470"/>
      <c r="BJ134" s="1470"/>
      <c r="BK134" s="1470"/>
      <c r="BL134" s="1470"/>
      <c r="BM134" s="1470"/>
      <c r="BN134" s="1470"/>
      <c r="BO134" s="1470"/>
      <c r="BP134" s="1470"/>
      <c r="BQ134" s="1470"/>
      <c r="BR134" s="1470"/>
      <c r="BS134" s="1470"/>
      <c r="BT134" s="1470"/>
      <c r="BU134" s="1470"/>
      <c r="BV134" s="1470"/>
      <c r="BW134" s="1470"/>
      <c r="BX134" s="1470"/>
    </row>
    <row r="135" customFormat="false" ht="15" hidden="false" customHeight="false" outlineLevel="0" collapsed="false">
      <c r="A135" s="1448" t="n">
        <f aca="false">A134+1</f>
        <v>45195</v>
      </c>
      <c r="B135" s="1470"/>
      <c r="C135" s="1470"/>
      <c r="D135" s="1470"/>
      <c r="E135" s="1470"/>
      <c r="F135" s="1470"/>
      <c r="G135" s="1470"/>
      <c r="H135" s="1470"/>
      <c r="I135" s="1452"/>
      <c r="J135" s="1470"/>
      <c r="K135" s="1470"/>
      <c r="L135" s="1470"/>
      <c r="M135" s="1470"/>
      <c r="N135" s="1470"/>
      <c r="O135" s="1470"/>
      <c r="P135" s="1452"/>
      <c r="Q135" s="1452"/>
      <c r="R135" s="1452"/>
      <c r="S135" s="1452"/>
      <c r="T135" s="1452"/>
      <c r="U135" s="1452"/>
      <c r="V135" s="1470"/>
      <c r="W135" s="1470"/>
      <c r="X135" s="1470"/>
      <c r="Y135" s="1470"/>
      <c r="Z135" s="1470"/>
      <c r="AA135" s="1470"/>
      <c r="AB135" s="1470"/>
      <c r="AC135" s="1470"/>
      <c r="AD135" s="1470"/>
      <c r="AE135" s="1470"/>
      <c r="AF135" s="1470"/>
      <c r="AG135" s="1470"/>
      <c r="AH135" s="1470"/>
      <c r="AI135" s="1470"/>
      <c r="AJ135" s="1470"/>
      <c r="AK135" s="1470"/>
      <c r="AL135" s="1470"/>
      <c r="AM135" s="1470"/>
      <c r="AN135" s="1470"/>
      <c r="AO135" s="1470"/>
      <c r="AP135" s="1470"/>
      <c r="AQ135" s="1470"/>
      <c r="AR135" s="1470"/>
      <c r="AS135" s="1470"/>
      <c r="AT135" s="1470"/>
      <c r="AU135" s="1470"/>
      <c r="AV135" s="1470"/>
      <c r="AW135" s="1470"/>
      <c r="AX135" s="1470"/>
      <c r="AY135" s="1470"/>
      <c r="AZ135" s="1470"/>
      <c r="BA135" s="1470"/>
      <c r="BB135" s="1470"/>
      <c r="BC135" s="1470"/>
      <c r="BD135" s="1470"/>
      <c r="BE135" s="1470"/>
      <c r="BF135" s="1470"/>
      <c r="BG135" s="1470"/>
      <c r="BH135" s="1470"/>
      <c r="BI135" s="1470"/>
      <c r="BJ135" s="1470"/>
      <c r="BK135" s="1470"/>
      <c r="BL135" s="1470"/>
      <c r="BM135" s="1470"/>
      <c r="BN135" s="1470"/>
      <c r="BO135" s="1470"/>
      <c r="BP135" s="1470"/>
      <c r="BQ135" s="1470"/>
      <c r="BR135" s="1470"/>
      <c r="BS135" s="1470"/>
      <c r="BT135" s="1470"/>
      <c r="BU135" s="1470"/>
      <c r="BV135" s="1470"/>
      <c r="BW135" s="1470"/>
      <c r="BX135" s="1470"/>
    </row>
    <row r="136" customFormat="false" ht="15" hidden="false" customHeight="false" outlineLevel="0" collapsed="false">
      <c r="A136" s="1448" t="n">
        <f aca="false">A135+1</f>
        <v>45196</v>
      </c>
      <c r="B136" s="1470"/>
      <c r="C136" s="1470"/>
      <c r="D136" s="1470"/>
      <c r="E136" s="1470"/>
      <c r="F136" s="1470"/>
      <c r="G136" s="1470"/>
      <c r="H136" s="1470"/>
      <c r="I136" s="1452"/>
      <c r="J136" s="1470"/>
      <c r="K136" s="1470"/>
      <c r="L136" s="1470"/>
      <c r="M136" s="1470"/>
      <c r="N136" s="1470"/>
      <c r="O136" s="1470"/>
      <c r="P136" s="1452"/>
      <c r="Q136" s="1452"/>
      <c r="R136" s="1452"/>
      <c r="S136" s="1452"/>
      <c r="T136" s="1452"/>
      <c r="U136" s="1452"/>
      <c r="V136" s="1470"/>
      <c r="W136" s="1470"/>
      <c r="X136" s="1470"/>
      <c r="Y136" s="1470"/>
      <c r="Z136" s="1470"/>
      <c r="AA136" s="1470"/>
      <c r="AB136" s="1470"/>
      <c r="AC136" s="1470"/>
      <c r="AD136" s="1470"/>
      <c r="AE136" s="1470"/>
      <c r="AF136" s="1470"/>
      <c r="AG136" s="1470"/>
      <c r="AH136" s="1470"/>
      <c r="AI136" s="1470"/>
      <c r="AJ136" s="1470"/>
      <c r="AK136" s="1470"/>
      <c r="AL136" s="1470"/>
      <c r="AM136" s="1470"/>
      <c r="AN136" s="1470"/>
      <c r="AO136" s="1470"/>
      <c r="AP136" s="1470"/>
      <c r="AQ136" s="1470"/>
      <c r="AR136" s="1470"/>
      <c r="AS136" s="1470"/>
      <c r="AT136" s="1470"/>
      <c r="AU136" s="1470"/>
      <c r="AV136" s="1470"/>
      <c r="AW136" s="1470"/>
      <c r="AX136" s="1470"/>
      <c r="AY136" s="1470"/>
      <c r="AZ136" s="1470"/>
      <c r="BA136" s="1470"/>
      <c r="BB136" s="1470"/>
      <c r="BC136" s="1470"/>
      <c r="BD136" s="1470"/>
      <c r="BE136" s="1470"/>
      <c r="BF136" s="1470"/>
      <c r="BG136" s="1470"/>
      <c r="BH136" s="1470"/>
      <c r="BI136" s="1470"/>
      <c r="BJ136" s="1470"/>
      <c r="BK136" s="1470"/>
      <c r="BL136" s="1470"/>
      <c r="BM136" s="1470"/>
      <c r="BN136" s="1470"/>
      <c r="BO136" s="1470"/>
      <c r="BP136" s="1470"/>
      <c r="BQ136" s="1470"/>
      <c r="BR136" s="1470"/>
      <c r="BS136" s="1470"/>
      <c r="BT136" s="1470"/>
      <c r="BU136" s="1470"/>
      <c r="BV136" s="1470"/>
      <c r="BW136" s="1470"/>
      <c r="BX136" s="1470"/>
    </row>
    <row r="137" customFormat="false" ht="15" hidden="false" customHeight="false" outlineLevel="0" collapsed="false">
      <c r="A137" s="1448" t="n">
        <f aca="false">A136+1</f>
        <v>45197</v>
      </c>
      <c r="B137" s="1470"/>
      <c r="C137" s="1470"/>
      <c r="D137" s="1470"/>
      <c r="E137" s="1470"/>
      <c r="F137" s="1470"/>
      <c r="G137" s="1470"/>
      <c r="H137" s="1470"/>
      <c r="I137" s="1452"/>
      <c r="J137" s="1470"/>
      <c r="K137" s="1470"/>
      <c r="L137" s="1470"/>
      <c r="M137" s="1470"/>
      <c r="N137" s="1470"/>
      <c r="O137" s="1470"/>
      <c r="P137" s="1452"/>
      <c r="Q137" s="1452"/>
      <c r="R137" s="1452"/>
      <c r="S137" s="1452"/>
      <c r="T137" s="1452"/>
      <c r="U137" s="1452"/>
      <c r="V137" s="1470"/>
      <c r="W137" s="1470"/>
      <c r="X137" s="1470"/>
      <c r="Y137" s="1470"/>
      <c r="Z137" s="1470"/>
      <c r="AA137" s="1470"/>
      <c r="AB137" s="1470"/>
      <c r="AC137" s="1470"/>
      <c r="AD137" s="1470"/>
      <c r="AE137" s="1470"/>
      <c r="AF137" s="1470"/>
      <c r="AG137" s="1470"/>
      <c r="AH137" s="1470"/>
      <c r="AI137" s="1470"/>
      <c r="AJ137" s="1470"/>
      <c r="AK137" s="1470"/>
      <c r="AL137" s="1470"/>
      <c r="AM137" s="1470"/>
      <c r="AN137" s="1470"/>
      <c r="AO137" s="1470"/>
      <c r="AP137" s="1470"/>
      <c r="AQ137" s="1470"/>
      <c r="AR137" s="1470"/>
      <c r="AS137" s="1470"/>
      <c r="AT137" s="1470"/>
      <c r="AU137" s="1470"/>
      <c r="AV137" s="1470"/>
      <c r="AW137" s="1470"/>
      <c r="AX137" s="1470"/>
      <c r="AY137" s="1470"/>
      <c r="AZ137" s="1470"/>
      <c r="BA137" s="1470"/>
      <c r="BB137" s="1470"/>
      <c r="BC137" s="1470"/>
      <c r="BD137" s="1470"/>
      <c r="BE137" s="1470"/>
      <c r="BF137" s="1470"/>
      <c r="BG137" s="1470"/>
      <c r="BH137" s="1470"/>
      <c r="BI137" s="1470"/>
      <c r="BJ137" s="1470"/>
      <c r="BK137" s="1470"/>
      <c r="BL137" s="1470"/>
      <c r="BM137" s="1470"/>
      <c r="BN137" s="1470"/>
      <c r="BO137" s="1470"/>
      <c r="BP137" s="1470"/>
      <c r="BQ137" s="1470"/>
      <c r="BR137" s="1470"/>
      <c r="BS137" s="1470"/>
      <c r="BT137" s="1470"/>
      <c r="BU137" s="1470"/>
      <c r="BV137" s="1470"/>
      <c r="BW137" s="1470"/>
      <c r="BX137" s="1470"/>
    </row>
    <row r="138" customFormat="false" ht="15" hidden="false" customHeight="false" outlineLevel="0" collapsed="false">
      <c r="A138" s="1448" t="n">
        <f aca="false">A137+1</f>
        <v>45198</v>
      </c>
      <c r="B138" s="1470"/>
      <c r="C138" s="1470"/>
      <c r="D138" s="1470"/>
      <c r="E138" s="1470"/>
      <c r="F138" s="1470"/>
      <c r="G138" s="1470"/>
      <c r="H138" s="1470"/>
      <c r="I138" s="1452"/>
      <c r="J138" s="1470"/>
      <c r="K138" s="1470"/>
      <c r="L138" s="1470"/>
      <c r="M138" s="1470"/>
      <c r="N138" s="1470"/>
      <c r="O138" s="1470"/>
      <c r="P138" s="1452"/>
      <c r="Q138" s="1452"/>
      <c r="R138" s="1452"/>
      <c r="S138" s="1452"/>
      <c r="T138" s="1452"/>
      <c r="U138" s="1452"/>
      <c r="V138" s="1470"/>
      <c r="W138" s="1470"/>
      <c r="X138" s="1470"/>
      <c r="Y138" s="1470"/>
      <c r="Z138" s="1470"/>
      <c r="AA138" s="1470"/>
      <c r="AB138" s="1470"/>
      <c r="AC138" s="1470"/>
      <c r="AD138" s="1470"/>
      <c r="AE138" s="1470"/>
      <c r="AF138" s="1470"/>
      <c r="AG138" s="1470"/>
      <c r="AH138" s="1470"/>
      <c r="AI138" s="1470"/>
      <c r="AJ138" s="1470"/>
      <c r="AK138" s="1470"/>
      <c r="AL138" s="1470"/>
      <c r="AM138" s="1470"/>
      <c r="AN138" s="1470"/>
      <c r="AO138" s="1470"/>
      <c r="AP138" s="1470"/>
      <c r="AQ138" s="1470"/>
      <c r="AR138" s="1470"/>
      <c r="AS138" s="1470"/>
      <c r="AT138" s="1470"/>
      <c r="AU138" s="1470"/>
      <c r="AV138" s="1470"/>
      <c r="AW138" s="1470"/>
      <c r="AX138" s="1470"/>
      <c r="AY138" s="1470"/>
      <c r="AZ138" s="1470"/>
      <c r="BA138" s="1470"/>
      <c r="BB138" s="1470"/>
      <c r="BC138" s="1470"/>
      <c r="BD138" s="1470"/>
      <c r="BE138" s="1470"/>
      <c r="BF138" s="1470"/>
      <c r="BG138" s="1470"/>
      <c r="BH138" s="1470"/>
      <c r="BI138" s="1470"/>
      <c r="BJ138" s="1470"/>
      <c r="BK138" s="1470"/>
      <c r="BL138" s="1470"/>
      <c r="BM138" s="1470"/>
      <c r="BN138" s="1470"/>
      <c r="BO138" s="1470"/>
      <c r="BP138" s="1470"/>
      <c r="BQ138" s="1470"/>
      <c r="BR138" s="1470"/>
      <c r="BS138" s="1470"/>
      <c r="BT138" s="1470"/>
      <c r="BU138" s="1470"/>
      <c r="BV138" s="1470"/>
      <c r="BW138" s="1470"/>
      <c r="BX138" s="1470"/>
    </row>
    <row r="139" customFormat="false" ht="15" hidden="false" customHeight="false" outlineLevel="0" collapsed="false">
      <c r="A139" s="1448" t="n">
        <f aca="false">A138+1</f>
        <v>45199</v>
      </c>
      <c r="B139" s="1470"/>
      <c r="C139" s="1470"/>
      <c r="D139" s="1470"/>
      <c r="E139" s="1470"/>
      <c r="F139" s="1470"/>
      <c r="G139" s="1470"/>
      <c r="H139" s="1470"/>
      <c r="I139" s="1452"/>
      <c r="J139" s="1470"/>
      <c r="K139" s="1470"/>
      <c r="L139" s="1470"/>
      <c r="M139" s="1470"/>
      <c r="N139" s="1470"/>
      <c r="O139" s="1470"/>
      <c r="P139" s="1452"/>
      <c r="Q139" s="1452"/>
      <c r="R139" s="1452"/>
      <c r="S139" s="1452"/>
      <c r="T139" s="1452"/>
      <c r="U139" s="1452"/>
      <c r="V139" s="1470"/>
      <c r="W139" s="1470"/>
      <c r="X139" s="1470"/>
      <c r="Y139" s="1470"/>
      <c r="Z139" s="1470"/>
      <c r="AA139" s="1470"/>
      <c r="AB139" s="1470"/>
      <c r="AC139" s="1470"/>
      <c r="AD139" s="1470"/>
      <c r="AE139" s="1470"/>
      <c r="AF139" s="1470"/>
      <c r="AG139" s="1470"/>
      <c r="AH139" s="1470"/>
      <c r="AI139" s="1470"/>
      <c r="AJ139" s="1470"/>
      <c r="AK139" s="1470"/>
      <c r="AL139" s="1470"/>
      <c r="AM139" s="1470"/>
      <c r="AN139" s="1470"/>
      <c r="AO139" s="1470"/>
      <c r="AP139" s="1470"/>
      <c r="AQ139" s="1470"/>
      <c r="AR139" s="1470"/>
      <c r="AS139" s="1470"/>
      <c r="AT139" s="1470"/>
      <c r="AU139" s="1470"/>
      <c r="AV139" s="1470"/>
      <c r="AW139" s="1470"/>
      <c r="AX139" s="1470"/>
      <c r="AY139" s="1470"/>
      <c r="AZ139" s="1470"/>
      <c r="BA139" s="1470"/>
      <c r="BB139" s="1470"/>
      <c r="BC139" s="1470"/>
      <c r="BD139" s="1470"/>
      <c r="BE139" s="1470"/>
      <c r="BF139" s="1470"/>
      <c r="BG139" s="1470"/>
      <c r="BH139" s="1470"/>
      <c r="BI139" s="1470"/>
      <c r="BJ139" s="1470"/>
      <c r="BK139" s="1470"/>
      <c r="BL139" s="1470"/>
      <c r="BM139" s="1470"/>
      <c r="BN139" s="1470"/>
      <c r="BO139" s="1470"/>
      <c r="BP139" s="1470"/>
      <c r="BQ139" s="1470"/>
      <c r="BR139" s="1470"/>
      <c r="BS139" s="1470"/>
      <c r="BT139" s="1470"/>
      <c r="BU139" s="1470"/>
      <c r="BV139" s="1470"/>
      <c r="BW139" s="1470"/>
      <c r="BX139" s="1470"/>
    </row>
    <row r="140" customFormat="false" ht="15" hidden="false" customHeight="false" outlineLevel="0" collapsed="false">
      <c r="A140" s="1448" t="n">
        <f aca="false">A139+1</f>
        <v>45200</v>
      </c>
      <c r="B140" s="1470"/>
      <c r="C140" s="1470"/>
      <c r="D140" s="1470"/>
      <c r="E140" s="1470"/>
      <c r="F140" s="1470"/>
      <c r="G140" s="1470"/>
      <c r="H140" s="1470"/>
      <c r="I140" s="1452"/>
      <c r="J140" s="1470"/>
      <c r="K140" s="1470"/>
      <c r="L140" s="1470"/>
      <c r="M140" s="1470"/>
      <c r="N140" s="1470"/>
      <c r="O140" s="1470"/>
      <c r="P140" s="1452"/>
      <c r="Q140" s="1452"/>
      <c r="R140" s="1452"/>
      <c r="S140" s="1452"/>
      <c r="T140" s="1452"/>
      <c r="U140" s="1452"/>
      <c r="V140" s="1470"/>
      <c r="W140" s="1470"/>
      <c r="X140" s="1470"/>
      <c r="Y140" s="1470"/>
      <c r="Z140" s="1470"/>
      <c r="AA140" s="1470"/>
      <c r="AB140" s="1470"/>
      <c r="AC140" s="1470"/>
      <c r="AD140" s="1470"/>
      <c r="AE140" s="1470"/>
      <c r="AF140" s="1470"/>
      <c r="AG140" s="1470"/>
      <c r="AH140" s="1470"/>
      <c r="AI140" s="1470"/>
      <c r="AJ140" s="1470"/>
      <c r="AK140" s="1470"/>
      <c r="AL140" s="1470"/>
      <c r="AM140" s="1470"/>
      <c r="AN140" s="1470"/>
      <c r="AO140" s="1470"/>
      <c r="AP140" s="1470"/>
      <c r="AQ140" s="1470"/>
      <c r="AR140" s="1470"/>
      <c r="AS140" s="1470"/>
      <c r="AT140" s="1470"/>
      <c r="AU140" s="1470"/>
      <c r="AV140" s="1470"/>
      <c r="AW140" s="1470"/>
      <c r="AX140" s="1470"/>
      <c r="AY140" s="1470"/>
      <c r="AZ140" s="1470"/>
      <c r="BA140" s="1470"/>
      <c r="BB140" s="1470"/>
      <c r="BC140" s="1470"/>
      <c r="BD140" s="1470"/>
      <c r="BE140" s="1470"/>
      <c r="BF140" s="1470"/>
      <c r="BG140" s="1470"/>
      <c r="BH140" s="1470"/>
      <c r="BI140" s="1470"/>
      <c r="BJ140" s="1470"/>
      <c r="BK140" s="1470"/>
      <c r="BL140" s="1470"/>
      <c r="BM140" s="1470"/>
      <c r="BN140" s="1470"/>
      <c r="BO140" s="1470"/>
      <c r="BP140" s="1470"/>
      <c r="BQ140" s="1470"/>
      <c r="BR140" s="1470"/>
      <c r="BS140" s="1470"/>
      <c r="BT140" s="1470"/>
      <c r="BU140" s="1470"/>
      <c r="BV140" s="1470"/>
      <c r="BW140" s="1470"/>
      <c r="BX140" s="1470"/>
    </row>
    <row r="141" customFormat="false" ht="15" hidden="false" customHeight="false" outlineLevel="0" collapsed="false">
      <c r="A141" s="1448" t="n">
        <f aca="false">A140+1</f>
        <v>45201</v>
      </c>
      <c r="B141" s="1470"/>
      <c r="C141" s="1470"/>
      <c r="D141" s="1470"/>
      <c r="E141" s="1470"/>
      <c r="F141" s="1470"/>
      <c r="G141" s="1470"/>
      <c r="H141" s="1470"/>
      <c r="I141" s="1452"/>
      <c r="J141" s="1470"/>
      <c r="K141" s="1470"/>
      <c r="L141" s="1470"/>
      <c r="M141" s="1470"/>
      <c r="N141" s="1470"/>
      <c r="O141" s="1470"/>
      <c r="P141" s="1452"/>
      <c r="Q141" s="1452"/>
      <c r="R141" s="1452"/>
      <c r="S141" s="1452"/>
      <c r="T141" s="1452"/>
      <c r="U141" s="1452"/>
      <c r="V141" s="1470"/>
      <c r="W141" s="1470"/>
      <c r="X141" s="1470"/>
      <c r="Y141" s="1470"/>
      <c r="Z141" s="1470"/>
      <c r="AA141" s="1470"/>
      <c r="AB141" s="1470"/>
      <c r="AC141" s="1470"/>
      <c r="AD141" s="1470"/>
      <c r="AE141" s="1470"/>
      <c r="AF141" s="1470"/>
      <c r="AG141" s="1470"/>
      <c r="AH141" s="1470"/>
      <c r="AI141" s="1470"/>
      <c r="AJ141" s="1470"/>
      <c r="AK141" s="1470"/>
      <c r="AL141" s="1470"/>
      <c r="AM141" s="1470"/>
      <c r="AN141" s="1470"/>
      <c r="AO141" s="1470"/>
      <c r="AP141" s="1470"/>
      <c r="AQ141" s="1470"/>
      <c r="AR141" s="1470"/>
      <c r="AS141" s="1470"/>
      <c r="AT141" s="1470"/>
      <c r="AU141" s="1470"/>
      <c r="AV141" s="1470"/>
      <c r="AW141" s="1470"/>
      <c r="AX141" s="1470"/>
      <c r="AY141" s="1470"/>
      <c r="AZ141" s="1470"/>
      <c r="BA141" s="1470"/>
      <c r="BB141" s="1470"/>
      <c r="BC141" s="1470"/>
      <c r="BD141" s="1470"/>
      <c r="BE141" s="1470"/>
      <c r="BF141" s="1470"/>
      <c r="BG141" s="1470"/>
      <c r="BH141" s="1470"/>
      <c r="BI141" s="1470"/>
      <c r="BJ141" s="1470"/>
      <c r="BK141" s="1470"/>
      <c r="BL141" s="1470"/>
      <c r="BM141" s="1470"/>
      <c r="BN141" s="1470"/>
      <c r="BO141" s="1470"/>
      <c r="BP141" s="1470"/>
      <c r="BQ141" s="1470"/>
      <c r="BR141" s="1470"/>
      <c r="BS141" s="1470"/>
      <c r="BT141" s="1470"/>
      <c r="BU141" s="1470"/>
      <c r="BV141" s="1470"/>
      <c r="BW141" s="1470"/>
      <c r="BX141" s="1470"/>
    </row>
    <row r="142" customFormat="false" ht="15" hidden="false" customHeight="false" outlineLevel="0" collapsed="false">
      <c r="A142" s="1448" t="n">
        <f aca="false">A141+1</f>
        <v>45202</v>
      </c>
      <c r="B142" s="1470"/>
      <c r="C142" s="1470"/>
      <c r="D142" s="1470"/>
      <c r="E142" s="1470"/>
      <c r="F142" s="1470"/>
      <c r="G142" s="1470"/>
      <c r="H142" s="1470"/>
      <c r="I142" s="1452"/>
      <c r="J142" s="1470"/>
      <c r="K142" s="1470"/>
      <c r="L142" s="1470"/>
      <c r="M142" s="1470"/>
      <c r="N142" s="1470"/>
      <c r="O142" s="1470"/>
      <c r="P142" s="1452"/>
      <c r="Q142" s="1452"/>
      <c r="R142" s="1452"/>
      <c r="S142" s="1452"/>
      <c r="T142" s="1452"/>
      <c r="U142" s="1452"/>
      <c r="V142" s="1470"/>
      <c r="W142" s="1470"/>
      <c r="X142" s="1470"/>
      <c r="Y142" s="1470"/>
      <c r="Z142" s="1470"/>
      <c r="AA142" s="1470"/>
      <c r="AB142" s="1470"/>
      <c r="AC142" s="1470"/>
      <c r="AD142" s="1470"/>
      <c r="AE142" s="1470"/>
      <c r="AF142" s="1470"/>
      <c r="AG142" s="1470"/>
      <c r="AH142" s="1470"/>
      <c r="AI142" s="1470"/>
      <c r="AJ142" s="1470"/>
      <c r="AK142" s="1470"/>
      <c r="AL142" s="1470"/>
      <c r="AM142" s="1470"/>
      <c r="AN142" s="1470"/>
      <c r="AO142" s="1470"/>
      <c r="AP142" s="1470"/>
      <c r="AQ142" s="1470"/>
      <c r="AR142" s="1470"/>
      <c r="AS142" s="1470"/>
      <c r="AT142" s="1470"/>
      <c r="AU142" s="1470"/>
      <c r="AV142" s="1470"/>
      <c r="AW142" s="1470"/>
      <c r="AX142" s="1470"/>
      <c r="AY142" s="1470"/>
      <c r="AZ142" s="1470"/>
      <c r="BA142" s="1470"/>
      <c r="BB142" s="1470"/>
      <c r="BC142" s="1470"/>
      <c r="BD142" s="1470"/>
      <c r="BE142" s="1470"/>
      <c r="BF142" s="1470"/>
      <c r="BG142" s="1470"/>
      <c r="BH142" s="1470"/>
      <c r="BI142" s="1470"/>
      <c r="BJ142" s="1470"/>
      <c r="BK142" s="1470"/>
      <c r="BL142" s="1470"/>
      <c r="BM142" s="1470"/>
      <c r="BN142" s="1470"/>
      <c r="BO142" s="1470"/>
      <c r="BP142" s="1470"/>
      <c r="BQ142" s="1470"/>
      <c r="BR142" s="1470"/>
      <c r="BS142" s="1470"/>
      <c r="BT142" s="1470"/>
      <c r="BU142" s="1470"/>
      <c r="BV142" s="1470"/>
      <c r="BW142" s="1470"/>
      <c r="BX142" s="1470"/>
    </row>
    <row r="143" customFormat="false" ht="15" hidden="false" customHeight="false" outlineLevel="0" collapsed="false">
      <c r="A143" s="1448" t="n">
        <f aca="false">A142+1</f>
        <v>45203</v>
      </c>
      <c r="B143" s="1470"/>
      <c r="C143" s="1470"/>
      <c r="D143" s="1470"/>
      <c r="E143" s="1470"/>
      <c r="F143" s="1470"/>
      <c r="G143" s="1470"/>
      <c r="H143" s="1470"/>
      <c r="I143" s="1452"/>
      <c r="J143" s="1470"/>
      <c r="K143" s="1470"/>
      <c r="L143" s="1470"/>
      <c r="M143" s="1470"/>
      <c r="N143" s="1470"/>
      <c r="O143" s="1470"/>
      <c r="P143" s="1452"/>
      <c r="Q143" s="1452"/>
      <c r="R143" s="1452"/>
      <c r="S143" s="1452"/>
      <c r="T143" s="1452"/>
      <c r="U143" s="1452"/>
      <c r="V143" s="1470"/>
      <c r="W143" s="1470"/>
      <c r="X143" s="1470"/>
      <c r="Y143" s="1470"/>
      <c r="Z143" s="1470"/>
      <c r="AA143" s="1470"/>
      <c r="AB143" s="1470"/>
      <c r="AC143" s="1470"/>
      <c r="AD143" s="1470"/>
      <c r="AE143" s="1470"/>
      <c r="AF143" s="1470"/>
      <c r="AG143" s="1470"/>
      <c r="AH143" s="1470"/>
      <c r="AI143" s="1470"/>
      <c r="AJ143" s="1470"/>
      <c r="AK143" s="1470"/>
      <c r="AL143" s="1470"/>
      <c r="AM143" s="1470"/>
      <c r="AN143" s="1470"/>
      <c r="AO143" s="1470"/>
      <c r="AP143" s="1470"/>
      <c r="AQ143" s="1470"/>
      <c r="AR143" s="1470"/>
      <c r="AS143" s="1470"/>
      <c r="AT143" s="1470"/>
      <c r="AU143" s="1470"/>
      <c r="AV143" s="1470"/>
      <c r="AW143" s="1470"/>
      <c r="AX143" s="1470"/>
      <c r="AY143" s="1470"/>
      <c r="AZ143" s="1470"/>
      <c r="BA143" s="1470"/>
      <c r="BB143" s="1470"/>
      <c r="BC143" s="1470"/>
      <c r="BD143" s="1470"/>
      <c r="BE143" s="1470"/>
      <c r="BF143" s="1470"/>
      <c r="BG143" s="1470"/>
      <c r="BH143" s="1470"/>
      <c r="BI143" s="1470"/>
      <c r="BJ143" s="1470"/>
      <c r="BK143" s="1470"/>
      <c r="BL143" s="1470"/>
      <c r="BM143" s="1470"/>
      <c r="BN143" s="1470"/>
      <c r="BO143" s="1470"/>
      <c r="BP143" s="1470"/>
      <c r="BQ143" s="1470"/>
      <c r="BR143" s="1470"/>
      <c r="BS143" s="1470"/>
      <c r="BT143" s="1470"/>
      <c r="BU143" s="1470"/>
      <c r="BV143" s="1470"/>
      <c r="BW143" s="1470"/>
      <c r="BX143" s="1470"/>
    </row>
    <row r="144" customFormat="false" ht="15" hidden="false" customHeight="false" outlineLevel="0" collapsed="false">
      <c r="A144" s="1448" t="n">
        <f aca="false">A143+1</f>
        <v>45204</v>
      </c>
      <c r="B144" s="1470"/>
      <c r="C144" s="1470"/>
      <c r="D144" s="1470"/>
      <c r="E144" s="1470"/>
      <c r="F144" s="1470"/>
      <c r="G144" s="1470"/>
      <c r="H144" s="1470"/>
      <c r="I144" s="1452"/>
      <c r="J144" s="1470"/>
      <c r="K144" s="1470"/>
      <c r="L144" s="1470"/>
      <c r="M144" s="1470"/>
      <c r="N144" s="1470"/>
      <c r="O144" s="1470"/>
      <c r="P144" s="1452"/>
      <c r="Q144" s="1452"/>
      <c r="R144" s="1452"/>
      <c r="S144" s="1452"/>
      <c r="T144" s="1452"/>
      <c r="U144" s="1452"/>
      <c r="V144" s="1470"/>
      <c r="W144" s="1470"/>
      <c r="X144" s="1470"/>
      <c r="Y144" s="1470"/>
      <c r="Z144" s="1470"/>
      <c r="AA144" s="1470"/>
      <c r="AB144" s="1470"/>
      <c r="AC144" s="1470"/>
      <c r="AD144" s="1470"/>
      <c r="AE144" s="1470"/>
      <c r="AF144" s="1470"/>
      <c r="AG144" s="1470"/>
      <c r="AH144" s="1470"/>
      <c r="AI144" s="1470"/>
      <c r="AJ144" s="1470"/>
      <c r="AK144" s="1470"/>
      <c r="AL144" s="1470"/>
      <c r="AM144" s="1470"/>
      <c r="AN144" s="1470"/>
      <c r="AO144" s="1470"/>
      <c r="AP144" s="1470"/>
      <c r="AQ144" s="1470"/>
      <c r="AR144" s="1470"/>
      <c r="AS144" s="1470"/>
      <c r="AT144" s="1470"/>
      <c r="AU144" s="1470"/>
      <c r="AV144" s="1470"/>
      <c r="AW144" s="1470"/>
      <c r="AX144" s="1470"/>
      <c r="AY144" s="1470"/>
      <c r="AZ144" s="1470"/>
      <c r="BA144" s="1470"/>
      <c r="BB144" s="1470"/>
      <c r="BC144" s="1470"/>
      <c r="BD144" s="1470"/>
      <c r="BE144" s="1470"/>
      <c r="BF144" s="1470"/>
      <c r="BG144" s="1470"/>
      <c r="BH144" s="1470"/>
      <c r="BI144" s="1470"/>
      <c r="BJ144" s="1470"/>
      <c r="BK144" s="1470"/>
      <c r="BL144" s="1470"/>
      <c r="BM144" s="1470"/>
      <c r="BN144" s="1470"/>
      <c r="BO144" s="1470"/>
      <c r="BP144" s="1470"/>
      <c r="BQ144" s="1470"/>
      <c r="BR144" s="1470"/>
      <c r="BS144" s="1470"/>
      <c r="BT144" s="1470"/>
      <c r="BU144" s="1470"/>
      <c r="BV144" s="1470"/>
      <c r="BW144" s="1470"/>
      <c r="BX144" s="1470"/>
    </row>
    <row r="145" customFormat="false" ht="15" hidden="false" customHeight="false" outlineLevel="0" collapsed="false">
      <c r="A145" s="1448" t="n">
        <f aca="false">A144+1</f>
        <v>45205</v>
      </c>
      <c r="B145" s="1470"/>
      <c r="C145" s="1470"/>
      <c r="D145" s="1470"/>
      <c r="E145" s="1470"/>
      <c r="F145" s="1470"/>
      <c r="G145" s="1470"/>
      <c r="H145" s="1470"/>
      <c r="I145" s="1452"/>
      <c r="J145" s="1470"/>
      <c r="K145" s="1470"/>
      <c r="L145" s="1470"/>
      <c r="M145" s="1470"/>
      <c r="N145" s="1470"/>
      <c r="O145" s="1470"/>
      <c r="P145" s="1452"/>
      <c r="Q145" s="1452"/>
      <c r="R145" s="1452"/>
      <c r="S145" s="1452"/>
      <c r="T145" s="1452"/>
      <c r="U145" s="1452"/>
      <c r="V145" s="1470"/>
      <c r="W145" s="1470"/>
      <c r="X145" s="1470"/>
      <c r="Y145" s="1470"/>
      <c r="Z145" s="1470"/>
      <c r="AA145" s="1470"/>
      <c r="AB145" s="1470"/>
      <c r="AC145" s="1470"/>
      <c r="AD145" s="1470"/>
      <c r="AE145" s="1470"/>
      <c r="AF145" s="1470"/>
      <c r="AG145" s="1470"/>
      <c r="AH145" s="1470"/>
      <c r="AI145" s="1470"/>
      <c r="AJ145" s="1470"/>
      <c r="AK145" s="1470"/>
      <c r="AL145" s="1470"/>
      <c r="AM145" s="1470"/>
      <c r="AN145" s="1470"/>
      <c r="AO145" s="1470"/>
      <c r="AP145" s="1470"/>
      <c r="AQ145" s="1470"/>
      <c r="AR145" s="1470"/>
      <c r="AS145" s="1470"/>
      <c r="AT145" s="1470"/>
      <c r="AU145" s="1470"/>
      <c r="AV145" s="1470"/>
      <c r="AW145" s="1470"/>
      <c r="AX145" s="1470"/>
      <c r="AY145" s="1470"/>
      <c r="AZ145" s="1470"/>
      <c r="BA145" s="1470"/>
      <c r="BB145" s="1470"/>
      <c r="BC145" s="1470"/>
      <c r="BD145" s="1470"/>
      <c r="BE145" s="1470"/>
      <c r="BF145" s="1470"/>
      <c r="BG145" s="1470"/>
      <c r="BH145" s="1470"/>
      <c r="BI145" s="1470"/>
      <c r="BJ145" s="1470"/>
      <c r="BK145" s="1470"/>
      <c r="BL145" s="1470"/>
      <c r="BM145" s="1470"/>
      <c r="BN145" s="1470"/>
      <c r="BO145" s="1470"/>
      <c r="BP145" s="1470"/>
      <c r="BQ145" s="1470"/>
      <c r="BR145" s="1470"/>
      <c r="BS145" s="1470"/>
      <c r="BT145" s="1470"/>
      <c r="BU145" s="1470"/>
      <c r="BV145" s="1470"/>
      <c r="BW145" s="1470"/>
      <c r="BX145" s="1470"/>
    </row>
    <row r="146" customFormat="false" ht="15" hidden="false" customHeight="false" outlineLevel="0" collapsed="false">
      <c r="A146" s="1448" t="n">
        <f aca="false">A145+1</f>
        <v>45206</v>
      </c>
      <c r="B146" s="1470"/>
      <c r="C146" s="1470"/>
      <c r="D146" s="1470"/>
      <c r="E146" s="1470"/>
      <c r="F146" s="1470"/>
      <c r="G146" s="1470"/>
      <c r="H146" s="1470"/>
      <c r="I146" s="1452"/>
      <c r="J146" s="1470"/>
      <c r="K146" s="1470"/>
      <c r="L146" s="1470"/>
      <c r="M146" s="1470"/>
      <c r="N146" s="1470"/>
      <c r="O146" s="1470"/>
      <c r="P146" s="1452"/>
      <c r="Q146" s="1452"/>
      <c r="R146" s="1452"/>
      <c r="S146" s="1452"/>
      <c r="T146" s="1452"/>
      <c r="U146" s="1452"/>
      <c r="V146" s="1470"/>
      <c r="W146" s="1470"/>
      <c r="X146" s="1470"/>
      <c r="Y146" s="1470"/>
      <c r="Z146" s="1470"/>
      <c r="AA146" s="1470"/>
      <c r="AB146" s="1470"/>
      <c r="AC146" s="1470"/>
      <c r="AD146" s="1470"/>
      <c r="AE146" s="1470"/>
      <c r="AF146" s="1470"/>
      <c r="AG146" s="1470"/>
      <c r="AH146" s="1470"/>
      <c r="AI146" s="1470"/>
      <c r="AJ146" s="1470"/>
      <c r="AK146" s="1470"/>
      <c r="AL146" s="1470"/>
      <c r="AM146" s="1470"/>
      <c r="AN146" s="1470"/>
      <c r="AO146" s="1470"/>
      <c r="AP146" s="1470"/>
      <c r="AQ146" s="1470"/>
      <c r="AR146" s="1470"/>
      <c r="AS146" s="1470"/>
      <c r="AT146" s="1470"/>
      <c r="AU146" s="1470"/>
      <c r="AV146" s="1470"/>
      <c r="AW146" s="1470"/>
      <c r="AX146" s="1470"/>
      <c r="AY146" s="1470"/>
      <c r="AZ146" s="1470"/>
      <c r="BA146" s="1470"/>
      <c r="BB146" s="1470"/>
      <c r="BC146" s="1470"/>
      <c r="BD146" s="1470"/>
      <c r="BE146" s="1470"/>
      <c r="BF146" s="1470"/>
      <c r="BG146" s="1470"/>
      <c r="BH146" s="1470"/>
      <c r="BI146" s="1470"/>
      <c r="BJ146" s="1470"/>
      <c r="BK146" s="1470"/>
      <c r="BL146" s="1470"/>
      <c r="BM146" s="1470"/>
      <c r="BN146" s="1470"/>
      <c r="BO146" s="1470"/>
      <c r="BP146" s="1470"/>
      <c r="BQ146" s="1470"/>
      <c r="BR146" s="1470"/>
      <c r="BS146" s="1470"/>
      <c r="BT146" s="1470"/>
      <c r="BU146" s="1470"/>
      <c r="BV146" s="1470"/>
      <c r="BW146" s="1470"/>
      <c r="BX146" s="1470"/>
    </row>
    <row r="147" customFormat="false" ht="15" hidden="false" customHeight="false" outlineLevel="0" collapsed="false">
      <c r="A147" s="1448" t="n">
        <f aca="false">A146+1</f>
        <v>45207</v>
      </c>
      <c r="B147" s="1470"/>
      <c r="C147" s="1470"/>
      <c r="D147" s="1470"/>
      <c r="E147" s="1470"/>
      <c r="F147" s="1470"/>
      <c r="G147" s="1470"/>
      <c r="H147" s="1470"/>
      <c r="I147" s="1452"/>
      <c r="J147" s="1470"/>
      <c r="K147" s="1470"/>
      <c r="L147" s="1470"/>
      <c r="M147" s="1470"/>
      <c r="N147" s="1470"/>
      <c r="O147" s="1470"/>
      <c r="P147" s="1452"/>
      <c r="Q147" s="1452"/>
      <c r="R147" s="1452"/>
      <c r="S147" s="1452"/>
      <c r="T147" s="1452"/>
      <c r="U147" s="1452"/>
      <c r="V147" s="1470"/>
      <c r="W147" s="1470"/>
      <c r="X147" s="1470"/>
      <c r="Y147" s="1470"/>
      <c r="Z147" s="1470"/>
      <c r="AA147" s="1470"/>
      <c r="AB147" s="1470"/>
      <c r="AC147" s="1470"/>
      <c r="AD147" s="1470"/>
      <c r="AE147" s="1470"/>
      <c r="AF147" s="1470"/>
      <c r="AG147" s="1470"/>
      <c r="AH147" s="1470"/>
      <c r="AI147" s="1470"/>
      <c r="AJ147" s="1470"/>
      <c r="AK147" s="1470"/>
      <c r="AL147" s="1470"/>
      <c r="AM147" s="1470"/>
      <c r="AN147" s="1470"/>
      <c r="AO147" s="1470"/>
      <c r="AP147" s="1470"/>
      <c r="AQ147" s="1470"/>
      <c r="AR147" s="1470"/>
      <c r="AS147" s="1470"/>
      <c r="AT147" s="1470"/>
      <c r="AU147" s="1470"/>
      <c r="AV147" s="1470"/>
      <c r="AW147" s="1470"/>
      <c r="AX147" s="1470"/>
      <c r="AY147" s="1470"/>
      <c r="AZ147" s="1470"/>
      <c r="BA147" s="1470"/>
      <c r="BB147" s="1470"/>
      <c r="BC147" s="1470"/>
      <c r="BD147" s="1470"/>
      <c r="BE147" s="1470"/>
      <c r="BF147" s="1470"/>
      <c r="BG147" s="1470"/>
      <c r="BH147" s="1470"/>
      <c r="BI147" s="1470"/>
      <c r="BJ147" s="1470"/>
      <c r="BK147" s="1470"/>
      <c r="BL147" s="1470"/>
      <c r="BM147" s="1470"/>
      <c r="BN147" s="1470"/>
      <c r="BO147" s="1470"/>
      <c r="BP147" s="1470"/>
      <c r="BQ147" s="1470"/>
      <c r="BR147" s="1470"/>
      <c r="BS147" s="1470"/>
      <c r="BT147" s="1470"/>
      <c r="BU147" s="1470"/>
      <c r="BV147" s="1470"/>
      <c r="BW147" s="1470"/>
      <c r="BX147" s="1470"/>
    </row>
    <row r="148" customFormat="false" ht="15" hidden="false" customHeight="false" outlineLevel="0" collapsed="false">
      <c r="A148" s="1448" t="n">
        <f aca="false">A147+1</f>
        <v>45208</v>
      </c>
      <c r="B148" s="1470"/>
      <c r="C148" s="1470"/>
      <c r="D148" s="1470"/>
      <c r="E148" s="1470"/>
      <c r="F148" s="1470"/>
      <c r="G148" s="1470"/>
      <c r="H148" s="1470"/>
      <c r="I148" s="1452"/>
      <c r="J148" s="1470"/>
      <c r="K148" s="1470"/>
      <c r="L148" s="1470"/>
      <c r="M148" s="1470"/>
      <c r="N148" s="1470"/>
      <c r="O148" s="1470"/>
      <c r="P148" s="1452"/>
      <c r="Q148" s="1452"/>
      <c r="R148" s="1452"/>
      <c r="S148" s="1452"/>
      <c r="T148" s="1452"/>
      <c r="U148" s="1452"/>
      <c r="V148" s="1470"/>
      <c r="W148" s="1470"/>
      <c r="X148" s="1470"/>
      <c r="Y148" s="1470"/>
      <c r="Z148" s="1470"/>
      <c r="AA148" s="1470"/>
      <c r="AB148" s="1470"/>
      <c r="AC148" s="1470"/>
      <c r="AD148" s="1470"/>
      <c r="AE148" s="1470"/>
      <c r="AF148" s="1470"/>
      <c r="AG148" s="1470"/>
      <c r="AH148" s="1470"/>
      <c r="AI148" s="1470"/>
      <c r="AJ148" s="1470"/>
      <c r="AK148" s="1470"/>
      <c r="AL148" s="1470"/>
      <c r="AM148" s="1470"/>
      <c r="AN148" s="1470"/>
      <c r="AO148" s="1470"/>
      <c r="AP148" s="1470"/>
      <c r="AQ148" s="1470"/>
      <c r="AR148" s="1470"/>
      <c r="AS148" s="1470"/>
      <c r="AT148" s="1470"/>
      <c r="AU148" s="1470"/>
      <c r="AV148" s="1470"/>
      <c r="AW148" s="1470"/>
      <c r="AX148" s="1470"/>
      <c r="AY148" s="1470"/>
      <c r="AZ148" s="1470"/>
      <c r="BA148" s="1470"/>
      <c r="BB148" s="1470"/>
      <c r="BC148" s="1470"/>
      <c r="BD148" s="1470"/>
      <c r="BE148" s="1470"/>
      <c r="BF148" s="1470"/>
      <c r="BG148" s="1470"/>
      <c r="BH148" s="1470"/>
      <c r="BI148" s="1470"/>
      <c r="BJ148" s="1470"/>
      <c r="BK148" s="1470"/>
      <c r="BL148" s="1470"/>
      <c r="BM148" s="1470"/>
      <c r="BN148" s="1470"/>
      <c r="BO148" s="1470"/>
      <c r="BP148" s="1470"/>
      <c r="BQ148" s="1470"/>
      <c r="BR148" s="1470"/>
      <c r="BS148" s="1470"/>
      <c r="BT148" s="1470"/>
      <c r="BU148" s="1470"/>
      <c r="BV148" s="1470"/>
      <c r="BW148" s="1470"/>
      <c r="BX148" s="1470"/>
    </row>
    <row r="149" customFormat="false" ht="15" hidden="false" customHeight="false" outlineLevel="0" collapsed="false">
      <c r="A149" s="1448" t="n">
        <f aca="false">A148+1</f>
        <v>45209</v>
      </c>
      <c r="B149" s="1470"/>
      <c r="C149" s="1470"/>
      <c r="D149" s="1470"/>
      <c r="E149" s="1470"/>
      <c r="F149" s="1470"/>
      <c r="G149" s="1470"/>
      <c r="H149" s="1470"/>
      <c r="I149" s="1452"/>
      <c r="J149" s="1470"/>
      <c r="K149" s="1470"/>
      <c r="L149" s="1470"/>
      <c r="M149" s="1470"/>
      <c r="N149" s="1470"/>
      <c r="O149" s="1470"/>
      <c r="P149" s="1452"/>
      <c r="Q149" s="1452"/>
      <c r="R149" s="1452"/>
      <c r="S149" s="1452"/>
      <c r="T149" s="1452"/>
      <c r="U149" s="1452"/>
      <c r="V149" s="1470"/>
      <c r="W149" s="1470"/>
      <c r="X149" s="1470"/>
      <c r="Y149" s="1470"/>
      <c r="Z149" s="1470"/>
      <c r="AA149" s="1470"/>
      <c r="AB149" s="1470"/>
      <c r="AC149" s="1470"/>
      <c r="AD149" s="1470"/>
      <c r="AE149" s="1470"/>
      <c r="AF149" s="1470"/>
      <c r="AG149" s="1470"/>
      <c r="AH149" s="1470"/>
      <c r="AI149" s="1470"/>
      <c r="AJ149" s="1470"/>
      <c r="AK149" s="1470"/>
      <c r="AL149" s="1470"/>
      <c r="AM149" s="1470"/>
      <c r="AN149" s="1470"/>
      <c r="AO149" s="1470"/>
      <c r="AP149" s="1470"/>
      <c r="AQ149" s="1470"/>
      <c r="AR149" s="1470"/>
      <c r="AS149" s="1470"/>
      <c r="AT149" s="1470"/>
      <c r="AU149" s="1470"/>
      <c r="AV149" s="1470"/>
      <c r="AW149" s="1470"/>
      <c r="AX149" s="1470"/>
      <c r="AY149" s="1470"/>
      <c r="AZ149" s="1470"/>
      <c r="BA149" s="1470"/>
      <c r="BB149" s="1470"/>
      <c r="BC149" s="1470"/>
      <c r="BD149" s="1470"/>
      <c r="BE149" s="1470"/>
      <c r="BF149" s="1470"/>
      <c r="BG149" s="1470"/>
      <c r="BH149" s="1470"/>
      <c r="BI149" s="1470"/>
      <c r="BJ149" s="1470"/>
      <c r="BK149" s="1470"/>
      <c r="BL149" s="1470"/>
      <c r="BM149" s="1470"/>
      <c r="BN149" s="1470"/>
      <c r="BO149" s="1470"/>
      <c r="BP149" s="1470"/>
      <c r="BQ149" s="1470"/>
      <c r="BR149" s="1470"/>
      <c r="BS149" s="1470"/>
      <c r="BT149" s="1470"/>
      <c r="BU149" s="1470"/>
      <c r="BV149" s="1470"/>
      <c r="BW149" s="1470"/>
      <c r="BX149" s="1470"/>
    </row>
    <row r="150" customFormat="false" ht="15" hidden="false" customHeight="false" outlineLevel="0" collapsed="false">
      <c r="A150" s="1448" t="n">
        <f aca="false">A149+1</f>
        <v>45210</v>
      </c>
      <c r="B150" s="1470"/>
      <c r="C150" s="1470"/>
      <c r="D150" s="1470"/>
      <c r="E150" s="1470"/>
      <c r="F150" s="1470"/>
      <c r="G150" s="1470"/>
      <c r="H150" s="1470"/>
      <c r="I150" s="1452"/>
      <c r="J150" s="1470"/>
      <c r="K150" s="1470"/>
      <c r="L150" s="1470"/>
      <c r="M150" s="1470"/>
      <c r="N150" s="1470"/>
      <c r="O150" s="1470"/>
      <c r="P150" s="1452"/>
      <c r="Q150" s="1452"/>
      <c r="R150" s="1452"/>
      <c r="S150" s="1452"/>
      <c r="T150" s="1452"/>
      <c r="U150" s="1452"/>
      <c r="V150" s="1470"/>
      <c r="W150" s="1470"/>
      <c r="X150" s="1470"/>
      <c r="Y150" s="1470"/>
      <c r="Z150" s="1470"/>
      <c r="AA150" s="1470"/>
      <c r="AB150" s="1470"/>
      <c r="AC150" s="1470"/>
      <c r="AD150" s="1470"/>
      <c r="AE150" s="1470"/>
      <c r="AF150" s="1470"/>
      <c r="AG150" s="1470"/>
      <c r="AH150" s="1470"/>
      <c r="AI150" s="1470"/>
      <c r="AJ150" s="1470"/>
      <c r="AK150" s="1470"/>
      <c r="AL150" s="1470"/>
      <c r="AM150" s="1470"/>
      <c r="AN150" s="1470"/>
      <c r="AO150" s="1470"/>
      <c r="AP150" s="1470"/>
      <c r="AQ150" s="1470"/>
      <c r="AR150" s="1470"/>
      <c r="AS150" s="1470"/>
      <c r="AT150" s="1470"/>
      <c r="AU150" s="1470"/>
      <c r="AV150" s="1470"/>
      <c r="AW150" s="1470"/>
      <c r="AX150" s="1470"/>
      <c r="AY150" s="1470"/>
      <c r="AZ150" s="1470"/>
      <c r="BA150" s="1470"/>
      <c r="BB150" s="1470"/>
      <c r="BC150" s="1470"/>
      <c r="BD150" s="1470"/>
      <c r="BE150" s="1470"/>
      <c r="BF150" s="1470"/>
      <c r="BG150" s="1470"/>
      <c r="BH150" s="1470"/>
      <c r="BI150" s="1470"/>
      <c r="BJ150" s="1470"/>
      <c r="BK150" s="1470"/>
      <c r="BL150" s="1470"/>
      <c r="BM150" s="1470"/>
      <c r="BN150" s="1470"/>
      <c r="BO150" s="1470"/>
      <c r="BP150" s="1470"/>
      <c r="BQ150" s="1470"/>
      <c r="BR150" s="1470"/>
      <c r="BS150" s="1470"/>
      <c r="BT150" s="1470"/>
      <c r="BU150" s="1470"/>
      <c r="BV150" s="1470"/>
      <c r="BW150" s="1470"/>
      <c r="BX150" s="1470"/>
    </row>
    <row r="151" customFormat="false" ht="15" hidden="false" customHeight="false" outlineLevel="0" collapsed="false">
      <c r="A151" s="1448" t="n">
        <f aca="false">A150+1</f>
        <v>45211</v>
      </c>
      <c r="B151" s="1470"/>
      <c r="C151" s="1470"/>
      <c r="D151" s="1470"/>
      <c r="E151" s="1470"/>
      <c r="F151" s="1470"/>
      <c r="G151" s="1470"/>
      <c r="H151" s="1470"/>
      <c r="I151" s="1452"/>
      <c r="J151" s="1470"/>
      <c r="K151" s="1470"/>
      <c r="L151" s="1470"/>
      <c r="M151" s="1470"/>
      <c r="N151" s="1470"/>
      <c r="O151" s="1470"/>
      <c r="P151" s="1452"/>
      <c r="Q151" s="1452"/>
      <c r="R151" s="1452"/>
      <c r="S151" s="1452"/>
      <c r="T151" s="1452"/>
      <c r="U151" s="1452"/>
      <c r="V151" s="1470"/>
      <c r="W151" s="1470"/>
      <c r="X151" s="1470"/>
      <c r="Y151" s="1470"/>
      <c r="Z151" s="1470"/>
      <c r="AA151" s="1470"/>
      <c r="AB151" s="1470"/>
      <c r="AC151" s="1470"/>
      <c r="AD151" s="1470"/>
      <c r="AE151" s="1470"/>
      <c r="AF151" s="1470"/>
      <c r="AG151" s="1470"/>
      <c r="AH151" s="1470"/>
      <c r="AI151" s="1470"/>
      <c r="AJ151" s="1470"/>
      <c r="AK151" s="1470"/>
      <c r="AL151" s="1470"/>
      <c r="AM151" s="1470"/>
      <c r="AN151" s="1470"/>
      <c r="AO151" s="1470"/>
      <c r="AP151" s="1470"/>
      <c r="AQ151" s="1470"/>
      <c r="AR151" s="1470"/>
      <c r="AS151" s="1470"/>
      <c r="AT151" s="1470"/>
      <c r="AU151" s="1470"/>
      <c r="AV151" s="1470"/>
      <c r="AW151" s="1470"/>
      <c r="AX151" s="1470"/>
      <c r="AY151" s="1470"/>
      <c r="AZ151" s="1470"/>
      <c r="BA151" s="1470"/>
      <c r="BB151" s="1470"/>
      <c r="BC151" s="1470"/>
      <c r="BD151" s="1470"/>
      <c r="BE151" s="1470"/>
      <c r="BF151" s="1470"/>
      <c r="BG151" s="1470"/>
      <c r="BH151" s="1470"/>
      <c r="BI151" s="1470"/>
      <c r="BJ151" s="1470"/>
      <c r="BK151" s="1470"/>
      <c r="BL151" s="1470"/>
      <c r="BM151" s="1470"/>
      <c r="BN151" s="1470"/>
      <c r="BO151" s="1470"/>
      <c r="BP151" s="1470"/>
      <c r="BQ151" s="1470"/>
      <c r="BR151" s="1470"/>
      <c r="BS151" s="1470"/>
      <c r="BT151" s="1470"/>
      <c r="BU151" s="1470"/>
      <c r="BV151" s="1470"/>
      <c r="BW151" s="1470"/>
      <c r="BX151" s="1470"/>
    </row>
    <row r="152" customFormat="false" ht="15" hidden="false" customHeight="false" outlineLevel="0" collapsed="false">
      <c r="A152" s="1448" t="n">
        <f aca="false">A151+1</f>
        <v>45212</v>
      </c>
      <c r="B152" s="1470"/>
      <c r="C152" s="1470"/>
      <c r="D152" s="1470"/>
      <c r="E152" s="1470"/>
      <c r="F152" s="1470"/>
      <c r="G152" s="1470"/>
      <c r="H152" s="1470"/>
      <c r="I152" s="1452"/>
      <c r="J152" s="1470"/>
      <c r="K152" s="1470"/>
      <c r="L152" s="1470"/>
      <c r="M152" s="1470"/>
      <c r="N152" s="1470"/>
      <c r="O152" s="1470"/>
      <c r="P152" s="1452"/>
      <c r="Q152" s="1452"/>
      <c r="R152" s="1452"/>
      <c r="S152" s="1452"/>
      <c r="T152" s="1452"/>
      <c r="U152" s="1452"/>
      <c r="V152" s="1470"/>
      <c r="W152" s="1470"/>
      <c r="X152" s="1470"/>
      <c r="Y152" s="1470"/>
      <c r="Z152" s="1470"/>
      <c r="AA152" s="1470"/>
      <c r="AB152" s="1470"/>
      <c r="AC152" s="1470"/>
      <c r="AD152" s="1470"/>
      <c r="AE152" s="1470"/>
      <c r="AF152" s="1470"/>
      <c r="AG152" s="1470"/>
      <c r="AH152" s="1470"/>
      <c r="AI152" s="1470"/>
      <c r="AJ152" s="1470"/>
      <c r="AK152" s="1470"/>
      <c r="AL152" s="1470"/>
      <c r="AM152" s="1470"/>
      <c r="AN152" s="1470"/>
      <c r="AO152" s="1470"/>
      <c r="AP152" s="1470"/>
      <c r="AQ152" s="1470"/>
      <c r="AR152" s="1470"/>
      <c r="AS152" s="1470"/>
      <c r="AT152" s="1470"/>
      <c r="AU152" s="1470"/>
      <c r="AV152" s="1470"/>
      <c r="AW152" s="1470"/>
      <c r="AX152" s="1470"/>
      <c r="AY152" s="1470"/>
      <c r="AZ152" s="1470"/>
      <c r="BA152" s="1470"/>
      <c r="BB152" s="1470"/>
      <c r="BC152" s="1470"/>
      <c r="BD152" s="1470"/>
      <c r="BE152" s="1470"/>
      <c r="BF152" s="1470"/>
      <c r="BG152" s="1470"/>
      <c r="BH152" s="1470"/>
      <c r="BI152" s="1470"/>
      <c r="BJ152" s="1470"/>
      <c r="BK152" s="1470"/>
      <c r="BL152" s="1470"/>
      <c r="BM152" s="1470"/>
      <c r="BN152" s="1470"/>
      <c r="BO152" s="1470"/>
      <c r="BP152" s="1470"/>
      <c r="BQ152" s="1470"/>
      <c r="BR152" s="1470"/>
      <c r="BS152" s="1470"/>
      <c r="BT152" s="1470"/>
      <c r="BU152" s="1470"/>
      <c r="BV152" s="1470"/>
      <c r="BW152" s="1470"/>
      <c r="BX152" s="1470"/>
    </row>
    <row r="153" customFormat="false" ht="15" hidden="false" customHeight="false" outlineLevel="0" collapsed="false">
      <c r="A153" s="1448" t="n">
        <f aca="false">A152+1</f>
        <v>45213</v>
      </c>
      <c r="B153" s="1470"/>
      <c r="C153" s="1470"/>
      <c r="D153" s="1470"/>
      <c r="E153" s="1470"/>
      <c r="F153" s="1470"/>
      <c r="G153" s="1470"/>
      <c r="H153" s="1470"/>
      <c r="I153" s="1452"/>
      <c r="J153" s="1470"/>
      <c r="K153" s="1470"/>
      <c r="L153" s="1470"/>
      <c r="M153" s="1470"/>
      <c r="N153" s="1470"/>
      <c r="O153" s="1470"/>
      <c r="P153" s="1452"/>
      <c r="Q153" s="1452"/>
      <c r="R153" s="1452"/>
      <c r="S153" s="1452"/>
      <c r="T153" s="1452"/>
      <c r="U153" s="1452"/>
      <c r="V153" s="1470"/>
      <c r="W153" s="1470"/>
      <c r="X153" s="1470"/>
      <c r="Y153" s="1470"/>
      <c r="Z153" s="1470"/>
      <c r="AA153" s="1470"/>
      <c r="AB153" s="1470"/>
      <c r="AC153" s="1470"/>
      <c r="AD153" s="1470"/>
      <c r="AE153" s="1470"/>
      <c r="AF153" s="1470"/>
      <c r="AG153" s="1470"/>
      <c r="AH153" s="1470"/>
      <c r="AI153" s="1470"/>
      <c r="AJ153" s="1470"/>
      <c r="AK153" s="1470"/>
      <c r="AL153" s="1470"/>
      <c r="AM153" s="1470"/>
      <c r="AN153" s="1470"/>
      <c r="AO153" s="1470"/>
      <c r="AP153" s="1470"/>
      <c r="AQ153" s="1470"/>
      <c r="AR153" s="1470"/>
      <c r="AS153" s="1470"/>
      <c r="AT153" s="1470"/>
      <c r="AU153" s="1470"/>
      <c r="AV153" s="1470"/>
      <c r="AW153" s="1470"/>
      <c r="AX153" s="1470"/>
      <c r="AY153" s="1470"/>
      <c r="AZ153" s="1470"/>
      <c r="BA153" s="1470"/>
      <c r="BB153" s="1470"/>
      <c r="BC153" s="1470"/>
      <c r="BD153" s="1470"/>
      <c r="BE153" s="1470"/>
      <c r="BF153" s="1470"/>
      <c r="BG153" s="1470"/>
      <c r="BH153" s="1470"/>
      <c r="BI153" s="1470"/>
      <c r="BJ153" s="1470"/>
      <c r="BK153" s="1470"/>
      <c r="BL153" s="1470"/>
      <c r="BM153" s="1470"/>
      <c r="BN153" s="1470"/>
      <c r="BO153" s="1470"/>
      <c r="BP153" s="1470"/>
      <c r="BQ153" s="1470"/>
      <c r="BR153" s="1470"/>
      <c r="BS153" s="1470"/>
      <c r="BT153" s="1470"/>
      <c r="BU153" s="1470"/>
      <c r="BV153" s="1470"/>
      <c r="BW153" s="1470"/>
      <c r="BX153" s="1470"/>
    </row>
    <row r="154" customFormat="false" ht="15" hidden="false" customHeight="false" outlineLevel="0" collapsed="false">
      <c r="A154" s="1448" t="n">
        <f aca="false">A153+1</f>
        <v>45214</v>
      </c>
      <c r="B154" s="1470"/>
      <c r="C154" s="1470"/>
      <c r="D154" s="1470"/>
      <c r="E154" s="1470"/>
      <c r="F154" s="1470"/>
      <c r="G154" s="1470"/>
      <c r="H154" s="1470"/>
      <c r="I154" s="1452"/>
      <c r="J154" s="1470"/>
      <c r="K154" s="1470"/>
      <c r="L154" s="1470"/>
      <c r="M154" s="1470"/>
      <c r="N154" s="1470"/>
      <c r="O154" s="1470"/>
      <c r="P154" s="1452"/>
      <c r="Q154" s="1452"/>
      <c r="R154" s="1452"/>
      <c r="S154" s="1452"/>
      <c r="T154" s="1452"/>
      <c r="U154" s="1452"/>
      <c r="V154" s="1470"/>
      <c r="W154" s="1470"/>
      <c r="X154" s="1470"/>
      <c r="Y154" s="1470"/>
      <c r="Z154" s="1470"/>
      <c r="AA154" s="1470"/>
      <c r="AB154" s="1470"/>
      <c r="AC154" s="1470"/>
      <c r="AD154" s="1470"/>
      <c r="AE154" s="1470"/>
      <c r="AF154" s="1470"/>
      <c r="AG154" s="1470"/>
      <c r="AH154" s="1470"/>
      <c r="AI154" s="1470"/>
      <c r="AJ154" s="1470"/>
      <c r="AK154" s="1470"/>
      <c r="AL154" s="1470"/>
      <c r="AM154" s="1470"/>
      <c r="AN154" s="1470"/>
      <c r="AO154" s="1470"/>
      <c r="AP154" s="1470"/>
      <c r="AQ154" s="1470"/>
      <c r="AR154" s="1470"/>
      <c r="AS154" s="1470"/>
      <c r="AT154" s="1470"/>
      <c r="AU154" s="1470"/>
      <c r="AV154" s="1470"/>
      <c r="AW154" s="1470"/>
      <c r="AX154" s="1470"/>
      <c r="AY154" s="1470"/>
      <c r="AZ154" s="1470"/>
      <c r="BA154" s="1470"/>
      <c r="BB154" s="1470"/>
      <c r="BC154" s="1470"/>
      <c r="BD154" s="1470"/>
      <c r="BE154" s="1470"/>
      <c r="BF154" s="1470"/>
      <c r="BG154" s="1470"/>
      <c r="BH154" s="1470"/>
      <c r="BI154" s="1470"/>
      <c r="BJ154" s="1470"/>
      <c r="BK154" s="1470"/>
      <c r="BL154" s="1470"/>
      <c r="BM154" s="1470"/>
      <c r="BN154" s="1470"/>
      <c r="BO154" s="1470"/>
      <c r="BP154" s="1470"/>
      <c r="BQ154" s="1470"/>
      <c r="BR154" s="1470"/>
      <c r="BS154" s="1470"/>
      <c r="BT154" s="1470"/>
      <c r="BU154" s="1470"/>
      <c r="BV154" s="1470"/>
      <c r="BW154" s="1470"/>
      <c r="BX154" s="1470"/>
    </row>
    <row r="155" customFormat="false" ht="15" hidden="false" customHeight="false" outlineLevel="0" collapsed="false">
      <c r="A155" s="1448" t="n">
        <f aca="false">A154+1</f>
        <v>45215</v>
      </c>
      <c r="B155" s="1470"/>
      <c r="C155" s="1470"/>
      <c r="D155" s="1470"/>
      <c r="E155" s="1470"/>
      <c r="F155" s="1470"/>
      <c r="G155" s="1470"/>
      <c r="H155" s="1470"/>
      <c r="I155" s="1452"/>
      <c r="J155" s="1470"/>
      <c r="K155" s="1470"/>
      <c r="L155" s="1470"/>
      <c r="M155" s="1470"/>
      <c r="N155" s="1470"/>
      <c r="O155" s="1470"/>
      <c r="P155" s="1452"/>
      <c r="Q155" s="1452"/>
      <c r="R155" s="1452"/>
      <c r="S155" s="1452"/>
      <c r="T155" s="1452"/>
      <c r="U155" s="1452"/>
      <c r="V155" s="1470"/>
      <c r="W155" s="1470"/>
      <c r="X155" s="1470"/>
      <c r="Y155" s="1470"/>
      <c r="Z155" s="1470"/>
      <c r="AA155" s="1470"/>
      <c r="AB155" s="1470"/>
      <c r="AC155" s="1470"/>
      <c r="AD155" s="1470"/>
      <c r="AE155" s="1470"/>
      <c r="AF155" s="1470"/>
      <c r="AG155" s="1470"/>
      <c r="AH155" s="1470"/>
      <c r="AI155" s="1470"/>
      <c r="AJ155" s="1470"/>
      <c r="AK155" s="1470"/>
      <c r="AL155" s="1470"/>
      <c r="AM155" s="1470"/>
      <c r="AN155" s="1470"/>
      <c r="AO155" s="1470"/>
      <c r="AP155" s="1470"/>
      <c r="AQ155" s="1470"/>
      <c r="AR155" s="1470"/>
      <c r="AS155" s="1470"/>
      <c r="AT155" s="1470"/>
      <c r="AU155" s="1470"/>
      <c r="AV155" s="1470"/>
      <c r="AW155" s="1470"/>
      <c r="AX155" s="1470"/>
      <c r="AY155" s="1470"/>
      <c r="AZ155" s="1470"/>
      <c r="BA155" s="1470"/>
      <c r="BB155" s="1470"/>
      <c r="BC155" s="1470"/>
      <c r="BD155" s="1470"/>
      <c r="BE155" s="1470"/>
      <c r="BF155" s="1470"/>
      <c r="BG155" s="1470"/>
      <c r="BH155" s="1470"/>
      <c r="BI155" s="1470"/>
      <c r="BJ155" s="1470"/>
      <c r="BK155" s="1470"/>
      <c r="BL155" s="1470"/>
      <c r="BM155" s="1470"/>
      <c r="BN155" s="1470"/>
      <c r="BO155" s="1470"/>
      <c r="BP155" s="1470"/>
      <c r="BQ155" s="1470"/>
      <c r="BR155" s="1470"/>
      <c r="BS155" s="1470"/>
      <c r="BT155" s="1470"/>
      <c r="BU155" s="1470"/>
      <c r="BV155" s="1470"/>
      <c r="BW155" s="1470"/>
      <c r="BX155" s="1470"/>
    </row>
    <row r="156" customFormat="false" ht="15" hidden="false" customHeight="false" outlineLevel="0" collapsed="false">
      <c r="A156" s="1448" t="n">
        <f aca="false">A155+1</f>
        <v>45216</v>
      </c>
      <c r="B156" s="1470"/>
      <c r="C156" s="1470"/>
      <c r="D156" s="1470"/>
      <c r="E156" s="1470"/>
      <c r="F156" s="1470"/>
      <c r="G156" s="1470"/>
      <c r="H156" s="1470"/>
      <c r="I156" s="1452"/>
      <c r="J156" s="1470"/>
      <c r="K156" s="1470"/>
      <c r="L156" s="1470"/>
      <c r="M156" s="1470"/>
      <c r="N156" s="1470"/>
      <c r="O156" s="1470"/>
      <c r="P156" s="1452"/>
      <c r="Q156" s="1452"/>
      <c r="R156" s="1452"/>
      <c r="S156" s="1452"/>
      <c r="T156" s="1452"/>
      <c r="U156" s="1452"/>
      <c r="V156" s="1470"/>
      <c r="W156" s="1470"/>
      <c r="X156" s="1470"/>
      <c r="Y156" s="1470"/>
      <c r="Z156" s="1470"/>
      <c r="AA156" s="1470"/>
      <c r="AB156" s="1470"/>
      <c r="AC156" s="1470"/>
      <c r="AD156" s="1470"/>
      <c r="AE156" s="1470"/>
      <c r="AF156" s="1470"/>
      <c r="AG156" s="1470"/>
      <c r="AH156" s="1470"/>
      <c r="AI156" s="1470"/>
      <c r="AJ156" s="1470"/>
      <c r="AK156" s="1470"/>
      <c r="AL156" s="1470"/>
      <c r="AM156" s="1470"/>
      <c r="AN156" s="1470"/>
      <c r="AO156" s="1470"/>
      <c r="AP156" s="1470"/>
      <c r="AQ156" s="1470"/>
      <c r="AR156" s="1470"/>
      <c r="AS156" s="1470"/>
      <c r="AT156" s="1470"/>
      <c r="AU156" s="1470"/>
      <c r="AV156" s="1470"/>
      <c r="AW156" s="1470"/>
      <c r="AX156" s="1470"/>
      <c r="AY156" s="1470"/>
      <c r="AZ156" s="1470"/>
      <c r="BA156" s="1470"/>
      <c r="BB156" s="1470"/>
      <c r="BC156" s="1470"/>
      <c r="BD156" s="1470"/>
      <c r="BE156" s="1470"/>
      <c r="BF156" s="1470"/>
      <c r="BG156" s="1470"/>
      <c r="BH156" s="1470"/>
      <c r="BI156" s="1470"/>
      <c r="BJ156" s="1470"/>
      <c r="BK156" s="1470"/>
      <c r="BL156" s="1470"/>
      <c r="BM156" s="1470"/>
      <c r="BN156" s="1470"/>
      <c r="BO156" s="1470"/>
      <c r="BP156" s="1470"/>
      <c r="BQ156" s="1470"/>
      <c r="BR156" s="1470"/>
      <c r="BS156" s="1470"/>
      <c r="BT156" s="1470"/>
      <c r="BU156" s="1470"/>
      <c r="BV156" s="1470"/>
      <c r="BW156" s="1470"/>
      <c r="BX156" s="1470"/>
    </row>
    <row r="157" customFormat="false" ht="15" hidden="false" customHeight="false" outlineLevel="0" collapsed="false">
      <c r="A157" s="1448" t="n">
        <f aca="false">A156+1</f>
        <v>45217</v>
      </c>
      <c r="B157" s="1470"/>
      <c r="C157" s="1470"/>
      <c r="D157" s="1470"/>
      <c r="E157" s="1470"/>
      <c r="F157" s="1470"/>
      <c r="G157" s="1470"/>
      <c r="H157" s="1470"/>
      <c r="I157" s="1452"/>
      <c r="J157" s="1470"/>
      <c r="K157" s="1470"/>
      <c r="L157" s="1470"/>
      <c r="M157" s="1470"/>
      <c r="N157" s="1470"/>
      <c r="O157" s="1470"/>
      <c r="P157" s="1452"/>
      <c r="Q157" s="1452"/>
      <c r="R157" s="1452"/>
      <c r="S157" s="1452"/>
      <c r="T157" s="1452"/>
      <c r="U157" s="1452"/>
      <c r="V157" s="1470"/>
      <c r="W157" s="1470"/>
      <c r="X157" s="1470"/>
      <c r="Y157" s="1470"/>
      <c r="Z157" s="1470"/>
      <c r="AA157" s="1470"/>
      <c r="AB157" s="1470"/>
      <c r="AC157" s="1470"/>
      <c r="AD157" s="1470"/>
      <c r="AE157" s="1470"/>
      <c r="AF157" s="1470"/>
      <c r="AG157" s="1470"/>
      <c r="AH157" s="1470"/>
      <c r="AI157" s="1470"/>
      <c r="AJ157" s="1470"/>
      <c r="AK157" s="1470"/>
      <c r="AL157" s="1470"/>
      <c r="AM157" s="1470"/>
      <c r="AN157" s="1470"/>
      <c r="AO157" s="1470"/>
      <c r="AP157" s="1470"/>
      <c r="AQ157" s="1470"/>
      <c r="AR157" s="1470"/>
      <c r="AS157" s="1470"/>
      <c r="AT157" s="1470"/>
      <c r="AU157" s="1470"/>
      <c r="AV157" s="1470"/>
      <c r="AW157" s="1470"/>
      <c r="AX157" s="1470"/>
      <c r="AY157" s="1470"/>
      <c r="AZ157" s="1470"/>
      <c r="BA157" s="1470"/>
      <c r="BB157" s="1470"/>
      <c r="BC157" s="1470"/>
      <c r="BD157" s="1470"/>
      <c r="BE157" s="1470"/>
      <c r="BF157" s="1470"/>
      <c r="BG157" s="1470"/>
      <c r="BH157" s="1470"/>
      <c r="BI157" s="1470"/>
      <c r="BJ157" s="1470"/>
      <c r="BK157" s="1470"/>
      <c r="BL157" s="1470"/>
      <c r="BM157" s="1470"/>
      <c r="BN157" s="1470"/>
      <c r="BO157" s="1470"/>
      <c r="BP157" s="1470"/>
      <c r="BQ157" s="1470"/>
      <c r="BR157" s="1470"/>
      <c r="BS157" s="1470"/>
      <c r="BT157" s="1470"/>
      <c r="BU157" s="1470"/>
      <c r="BV157" s="1470"/>
      <c r="BW157" s="1470"/>
      <c r="BX157" s="1470"/>
    </row>
    <row r="158" customFormat="false" ht="15" hidden="false" customHeight="false" outlineLevel="0" collapsed="false">
      <c r="A158" s="1448" t="n">
        <f aca="false">A157+1</f>
        <v>45218</v>
      </c>
      <c r="B158" s="1470"/>
      <c r="C158" s="1470"/>
      <c r="D158" s="1470"/>
      <c r="E158" s="1470"/>
      <c r="F158" s="1470"/>
      <c r="G158" s="1470"/>
      <c r="H158" s="1470"/>
      <c r="I158" s="1452"/>
      <c r="J158" s="1470"/>
      <c r="K158" s="1470"/>
      <c r="L158" s="1470"/>
      <c r="M158" s="1470"/>
      <c r="N158" s="1470"/>
      <c r="O158" s="1470"/>
      <c r="P158" s="1452"/>
      <c r="Q158" s="1452"/>
      <c r="R158" s="1452"/>
      <c r="S158" s="1452"/>
      <c r="T158" s="1452"/>
      <c r="U158" s="1452"/>
      <c r="V158" s="1470"/>
      <c r="W158" s="1470"/>
      <c r="X158" s="1470"/>
      <c r="Y158" s="1470"/>
      <c r="Z158" s="1470"/>
      <c r="AA158" s="1470"/>
      <c r="AB158" s="1470"/>
      <c r="AC158" s="1470"/>
      <c r="AD158" s="1470"/>
      <c r="AE158" s="1470"/>
      <c r="AF158" s="1470"/>
      <c r="AG158" s="1470"/>
      <c r="AH158" s="1470"/>
      <c r="AI158" s="1470"/>
      <c r="AJ158" s="1470"/>
      <c r="AK158" s="1470"/>
      <c r="AL158" s="1470"/>
      <c r="AM158" s="1470"/>
      <c r="AN158" s="1470"/>
      <c r="AO158" s="1470"/>
      <c r="AP158" s="1470"/>
      <c r="AQ158" s="1470"/>
      <c r="AR158" s="1470"/>
      <c r="AS158" s="1470"/>
      <c r="AT158" s="1470"/>
      <c r="AU158" s="1470"/>
      <c r="AV158" s="1470"/>
      <c r="AW158" s="1470"/>
      <c r="AX158" s="1470"/>
      <c r="AY158" s="1470"/>
      <c r="AZ158" s="1470"/>
      <c r="BA158" s="1470"/>
      <c r="BB158" s="1470"/>
      <c r="BC158" s="1470"/>
      <c r="BD158" s="1470"/>
      <c r="BE158" s="1470"/>
      <c r="BF158" s="1470"/>
      <c r="BG158" s="1470"/>
      <c r="BH158" s="1470"/>
      <c r="BI158" s="1470"/>
      <c r="BJ158" s="1470"/>
      <c r="BK158" s="1470"/>
      <c r="BL158" s="1470"/>
      <c r="BM158" s="1470"/>
      <c r="BN158" s="1470"/>
      <c r="BO158" s="1470"/>
      <c r="BP158" s="1470"/>
      <c r="BQ158" s="1470"/>
      <c r="BR158" s="1470"/>
      <c r="BS158" s="1470"/>
      <c r="BT158" s="1470"/>
      <c r="BU158" s="1470"/>
      <c r="BV158" s="1470"/>
      <c r="BW158" s="1470"/>
      <c r="BX158" s="1470"/>
    </row>
    <row r="159" customFormat="false" ht="15" hidden="false" customHeight="false" outlineLevel="0" collapsed="false">
      <c r="A159" s="1448" t="n">
        <f aca="false">A158+1</f>
        <v>45219</v>
      </c>
      <c r="B159" s="1470"/>
      <c r="C159" s="1470"/>
      <c r="D159" s="1470"/>
      <c r="E159" s="1470"/>
      <c r="F159" s="1470"/>
      <c r="G159" s="1470"/>
      <c r="H159" s="1470"/>
      <c r="I159" s="1452"/>
      <c r="J159" s="1470"/>
      <c r="K159" s="1470"/>
      <c r="L159" s="1470"/>
      <c r="M159" s="1470"/>
      <c r="N159" s="1470"/>
      <c r="O159" s="1470"/>
      <c r="P159" s="1452"/>
      <c r="Q159" s="1452"/>
      <c r="R159" s="1452"/>
      <c r="S159" s="1452"/>
      <c r="T159" s="1452"/>
      <c r="U159" s="1452"/>
      <c r="V159" s="1470"/>
      <c r="W159" s="1470"/>
      <c r="X159" s="1470"/>
      <c r="Y159" s="1470"/>
      <c r="Z159" s="1470"/>
      <c r="AA159" s="1470"/>
      <c r="AB159" s="1470"/>
      <c r="AC159" s="1470"/>
      <c r="AD159" s="1470"/>
      <c r="AE159" s="1470"/>
      <c r="AF159" s="1470"/>
      <c r="AG159" s="1470"/>
      <c r="AH159" s="1470"/>
      <c r="AI159" s="1470"/>
      <c r="AJ159" s="1470"/>
      <c r="AK159" s="1470"/>
      <c r="AL159" s="1470"/>
      <c r="AM159" s="1470"/>
      <c r="AN159" s="1470"/>
      <c r="AO159" s="1470"/>
      <c r="AP159" s="1470"/>
      <c r="AQ159" s="1470"/>
      <c r="AR159" s="1470"/>
      <c r="AS159" s="1470"/>
      <c r="AT159" s="1470"/>
      <c r="AU159" s="1470"/>
      <c r="AV159" s="1470"/>
      <c r="AW159" s="1470"/>
      <c r="AX159" s="1470"/>
      <c r="AY159" s="1470"/>
      <c r="AZ159" s="1470"/>
      <c r="BA159" s="1470"/>
      <c r="BB159" s="1470"/>
      <c r="BC159" s="1470"/>
      <c r="BD159" s="1470"/>
      <c r="BE159" s="1470"/>
      <c r="BF159" s="1470"/>
      <c r="BG159" s="1470"/>
      <c r="BH159" s="1470"/>
      <c r="BI159" s="1470"/>
      <c r="BJ159" s="1470"/>
      <c r="BK159" s="1470"/>
      <c r="BL159" s="1470"/>
      <c r="BM159" s="1470"/>
      <c r="BN159" s="1470"/>
      <c r="BO159" s="1470"/>
      <c r="BP159" s="1470"/>
      <c r="BQ159" s="1470"/>
      <c r="BR159" s="1470"/>
      <c r="BS159" s="1470"/>
      <c r="BT159" s="1470"/>
      <c r="BU159" s="1470"/>
      <c r="BV159" s="1470"/>
      <c r="BW159" s="1470"/>
      <c r="BX159" s="1470"/>
    </row>
    <row r="160" customFormat="false" ht="15" hidden="false" customHeight="false" outlineLevel="0" collapsed="false">
      <c r="A160" s="1448" t="n">
        <f aca="false">A159+1</f>
        <v>45220</v>
      </c>
      <c r="B160" s="1470"/>
      <c r="C160" s="1470"/>
      <c r="D160" s="1470"/>
      <c r="E160" s="1470"/>
      <c r="F160" s="1470"/>
      <c r="G160" s="1470"/>
      <c r="H160" s="1470"/>
      <c r="I160" s="1452"/>
      <c r="J160" s="1470"/>
      <c r="K160" s="1470"/>
      <c r="L160" s="1470"/>
      <c r="M160" s="1470"/>
      <c r="N160" s="1470"/>
      <c r="O160" s="1470"/>
      <c r="P160" s="1452"/>
      <c r="Q160" s="1452"/>
      <c r="R160" s="1452"/>
      <c r="S160" s="1452"/>
      <c r="T160" s="1452"/>
      <c r="U160" s="1452"/>
      <c r="V160" s="1470"/>
      <c r="W160" s="1470"/>
      <c r="X160" s="1470"/>
      <c r="Y160" s="1470"/>
      <c r="Z160" s="1470"/>
      <c r="AA160" s="1470"/>
      <c r="AB160" s="1470"/>
      <c r="AC160" s="1470"/>
      <c r="AD160" s="1470"/>
      <c r="AE160" s="1470"/>
      <c r="AF160" s="1470"/>
      <c r="AG160" s="1470"/>
      <c r="AH160" s="1470"/>
      <c r="AI160" s="1470"/>
      <c r="AJ160" s="1470"/>
      <c r="AK160" s="1470"/>
      <c r="AL160" s="1470"/>
      <c r="AM160" s="1470"/>
      <c r="AN160" s="1470"/>
      <c r="AO160" s="1470"/>
      <c r="AP160" s="1470"/>
      <c r="AQ160" s="1470"/>
      <c r="AR160" s="1470"/>
      <c r="AS160" s="1470"/>
      <c r="AT160" s="1470"/>
      <c r="AU160" s="1470"/>
      <c r="AV160" s="1470"/>
      <c r="AW160" s="1470"/>
      <c r="AX160" s="1470"/>
      <c r="AY160" s="1470"/>
      <c r="AZ160" s="1470"/>
      <c r="BA160" s="1470"/>
      <c r="BB160" s="1470"/>
      <c r="BC160" s="1470"/>
      <c r="BD160" s="1470"/>
      <c r="BE160" s="1470"/>
      <c r="BF160" s="1470"/>
      <c r="BG160" s="1470"/>
      <c r="BH160" s="1470"/>
      <c r="BI160" s="1470"/>
      <c r="BJ160" s="1470"/>
      <c r="BK160" s="1470"/>
      <c r="BL160" s="1470"/>
      <c r="BM160" s="1470"/>
      <c r="BN160" s="1470"/>
      <c r="BO160" s="1470"/>
      <c r="BP160" s="1470"/>
      <c r="BQ160" s="1470"/>
      <c r="BR160" s="1470"/>
      <c r="BS160" s="1470"/>
      <c r="BT160" s="1470"/>
      <c r="BU160" s="1470"/>
      <c r="BV160" s="1470"/>
      <c r="BW160" s="1470"/>
      <c r="BX160" s="1470"/>
    </row>
    <row r="161" customFormat="false" ht="15" hidden="false" customHeight="false" outlineLevel="0" collapsed="false">
      <c r="A161" s="1448" t="n">
        <f aca="false">A160+1</f>
        <v>45221</v>
      </c>
      <c r="B161" s="1470"/>
      <c r="C161" s="1470"/>
      <c r="D161" s="1470"/>
      <c r="E161" s="1470"/>
      <c r="F161" s="1470"/>
      <c r="G161" s="1470"/>
      <c r="H161" s="1470"/>
      <c r="I161" s="1452"/>
      <c r="J161" s="1470"/>
      <c r="K161" s="1470"/>
      <c r="L161" s="1470"/>
      <c r="M161" s="1470"/>
      <c r="N161" s="1470"/>
      <c r="O161" s="1470"/>
      <c r="P161" s="1452"/>
      <c r="Q161" s="1452"/>
      <c r="R161" s="1452"/>
      <c r="S161" s="1452"/>
      <c r="T161" s="1452"/>
      <c r="U161" s="1452"/>
      <c r="V161" s="1470"/>
      <c r="W161" s="1470"/>
      <c r="X161" s="1470"/>
      <c r="Y161" s="1470"/>
      <c r="Z161" s="1470"/>
      <c r="AA161" s="1470"/>
      <c r="AB161" s="1470"/>
      <c r="AC161" s="1470"/>
      <c r="AD161" s="1470"/>
      <c r="AE161" s="1470"/>
      <c r="AF161" s="1470"/>
      <c r="AG161" s="1470"/>
      <c r="AH161" s="1470"/>
      <c r="AI161" s="1470"/>
      <c r="AJ161" s="1470"/>
      <c r="AK161" s="1470"/>
      <c r="AL161" s="1470"/>
      <c r="AM161" s="1470"/>
      <c r="AN161" s="1470"/>
      <c r="AO161" s="1470"/>
      <c r="AP161" s="1470"/>
      <c r="AQ161" s="1470"/>
      <c r="AR161" s="1470"/>
      <c r="AS161" s="1470"/>
      <c r="AT161" s="1470"/>
      <c r="AU161" s="1470"/>
      <c r="AV161" s="1470"/>
      <c r="AW161" s="1470"/>
      <c r="AX161" s="1470"/>
      <c r="AY161" s="1470"/>
      <c r="AZ161" s="1470"/>
      <c r="BA161" s="1470"/>
      <c r="BB161" s="1470"/>
      <c r="BC161" s="1470"/>
      <c r="BD161" s="1470"/>
      <c r="BE161" s="1470"/>
      <c r="BF161" s="1470"/>
      <c r="BG161" s="1470"/>
      <c r="BH161" s="1470"/>
      <c r="BI161" s="1470"/>
      <c r="BJ161" s="1470"/>
      <c r="BK161" s="1470"/>
      <c r="BL161" s="1470"/>
      <c r="BM161" s="1470"/>
      <c r="BN161" s="1470"/>
      <c r="BO161" s="1470"/>
      <c r="BP161" s="1470"/>
      <c r="BQ161" s="1470"/>
      <c r="BR161" s="1470"/>
      <c r="BS161" s="1470"/>
      <c r="BT161" s="1470"/>
      <c r="BU161" s="1470"/>
      <c r="BV161" s="1470"/>
      <c r="BW161" s="1470"/>
      <c r="BX161" s="1470"/>
    </row>
    <row r="162" customFormat="false" ht="15" hidden="false" customHeight="false" outlineLevel="0" collapsed="false">
      <c r="A162" s="1448" t="n">
        <f aca="false">A161+1</f>
        <v>45222</v>
      </c>
      <c r="B162" s="1470"/>
      <c r="C162" s="1470"/>
      <c r="D162" s="1470"/>
      <c r="E162" s="1470"/>
      <c r="F162" s="1470"/>
      <c r="G162" s="1470"/>
      <c r="H162" s="1470"/>
      <c r="I162" s="1452"/>
      <c r="J162" s="1470"/>
      <c r="K162" s="1470"/>
      <c r="L162" s="1470"/>
      <c r="M162" s="1470"/>
      <c r="N162" s="1470"/>
      <c r="O162" s="1470"/>
      <c r="P162" s="1452"/>
      <c r="Q162" s="1452"/>
      <c r="R162" s="1452"/>
      <c r="S162" s="1452"/>
      <c r="T162" s="1452"/>
      <c r="U162" s="1452"/>
      <c r="V162" s="1470"/>
      <c r="W162" s="1470"/>
      <c r="X162" s="1470"/>
      <c r="Y162" s="1470"/>
      <c r="Z162" s="1470"/>
      <c r="AA162" s="1470"/>
      <c r="AB162" s="1470"/>
      <c r="AC162" s="1470"/>
      <c r="AD162" s="1470"/>
      <c r="AE162" s="1470"/>
      <c r="AF162" s="1470"/>
      <c r="AG162" s="1470"/>
      <c r="AH162" s="1470"/>
      <c r="AI162" s="1470"/>
      <c r="AJ162" s="1470"/>
      <c r="AK162" s="1470"/>
      <c r="AL162" s="1470"/>
      <c r="AM162" s="1470"/>
      <c r="AN162" s="1470"/>
      <c r="AO162" s="1470"/>
      <c r="AP162" s="1470"/>
      <c r="AQ162" s="1470"/>
      <c r="AR162" s="1470"/>
      <c r="AS162" s="1470"/>
      <c r="AT162" s="1470"/>
      <c r="AU162" s="1470"/>
      <c r="AV162" s="1470"/>
      <c r="AW162" s="1470"/>
      <c r="AX162" s="1470"/>
      <c r="AY162" s="1470"/>
      <c r="AZ162" s="1470"/>
      <c r="BA162" s="1470"/>
      <c r="BB162" s="1470"/>
      <c r="BC162" s="1470"/>
      <c r="BD162" s="1470"/>
      <c r="BE162" s="1470"/>
      <c r="BF162" s="1470"/>
      <c r="BG162" s="1470"/>
      <c r="BH162" s="1470"/>
      <c r="BI162" s="1470"/>
      <c r="BJ162" s="1470"/>
      <c r="BK162" s="1470"/>
      <c r="BL162" s="1470"/>
      <c r="BM162" s="1470"/>
      <c r="BN162" s="1470"/>
      <c r="BO162" s="1470"/>
      <c r="BP162" s="1470"/>
      <c r="BQ162" s="1470"/>
      <c r="BR162" s="1470"/>
      <c r="BS162" s="1470"/>
      <c r="BT162" s="1470"/>
      <c r="BU162" s="1470"/>
      <c r="BV162" s="1470"/>
      <c r="BW162" s="1470"/>
      <c r="BX162" s="1470"/>
    </row>
    <row r="163" customFormat="false" ht="15" hidden="false" customHeight="false" outlineLevel="0" collapsed="false">
      <c r="A163" s="1448" t="n">
        <f aca="false">A162+1</f>
        <v>45223</v>
      </c>
      <c r="B163" s="1470"/>
      <c r="C163" s="1470"/>
      <c r="D163" s="1470"/>
      <c r="E163" s="1470"/>
      <c r="F163" s="1470"/>
      <c r="G163" s="1470"/>
      <c r="H163" s="1470"/>
      <c r="I163" s="1452"/>
      <c r="J163" s="1470"/>
      <c r="K163" s="1470"/>
      <c r="L163" s="1470"/>
      <c r="M163" s="1470"/>
      <c r="N163" s="1470"/>
      <c r="O163" s="1470"/>
      <c r="P163" s="1452"/>
      <c r="Q163" s="1452"/>
      <c r="R163" s="1452"/>
      <c r="S163" s="1452"/>
      <c r="T163" s="1452"/>
      <c r="U163" s="1452"/>
      <c r="V163" s="1470"/>
      <c r="W163" s="1470"/>
      <c r="X163" s="1470"/>
      <c r="Y163" s="1470"/>
      <c r="Z163" s="1470"/>
      <c r="AA163" s="1470"/>
      <c r="AB163" s="1470"/>
      <c r="AC163" s="1470"/>
      <c r="AD163" s="1470"/>
      <c r="AE163" s="1470"/>
      <c r="AF163" s="1470"/>
      <c r="AG163" s="1470"/>
      <c r="AH163" s="1470"/>
      <c r="AI163" s="1470"/>
      <c r="AJ163" s="1470"/>
      <c r="AK163" s="1470"/>
      <c r="AL163" s="1470"/>
      <c r="AM163" s="1470"/>
      <c r="AN163" s="1470"/>
      <c r="AO163" s="1470"/>
      <c r="AP163" s="1470"/>
      <c r="AQ163" s="1470"/>
      <c r="AR163" s="1470"/>
      <c r="AS163" s="1470"/>
      <c r="AT163" s="1470"/>
      <c r="AU163" s="1470"/>
      <c r="AV163" s="1470"/>
      <c r="AW163" s="1470"/>
      <c r="AX163" s="1470"/>
      <c r="AY163" s="1470"/>
      <c r="AZ163" s="1470"/>
      <c r="BA163" s="1470"/>
      <c r="BB163" s="1470"/>
      <c r="BC163" s="1470"/>
      <c r="BD163" s="1470"/>
      <c r="BE163" s="1470"/>
      <c r="BF163" s="1470"/>
      <c r="BG163" s="1470"/>
      <c r="BH163" s="1470"/>
      <c r="BI163" s="1470"/>
      <c r="BJ163" s="1470"/>
      <c r="BK163" s="1470"/>
      <c r="BL163" s="1470"/>
      <c r="BM163" s="1470"/>
      <c r="BN163" s="1470"/>
      <c r="BO163" s="1470"/>
      <c r="BP163" s="1470"/>
      <c r="BQ163" s="1470"/>
      <c r="BR163" s="1470"/>
      <c r="BS163" s="1470"/>
      <c r="BT163" s="1470"/>
      <c r="BU163" s="1470"/>
      <c r="BV163" s="1470"/>
      <c r="BW163" s="1470"/>
      <c r="BX163" s="1470"/>
    </row>
    <row r="164" customFormat="false" ht="15" hidden="false" customHeight="false" outlineLevel="0" collapsed="false">
      <c r="A164" s="1448" t="n">
        <f aca="false">A163+1</f>
        <v>45224</v>
      </c>
      <c r="B164" s="1470"/>
      <c r="C164" s="1470"/>
      <c r="D164" s="1470"/>
      <c r="E164" s="1470"/>
      <c r="F164" s="1470"/>
      <c r="G164" s="1470"/>
      <c r="H164" s="1470"/>
      <c r="I164" s="1452"/>
      <c r="J164" s="1470"/>
      <c r="K164" s="1470"/>
      <c r="L164" s="1470"/>
      <c r="M164" s="1470"/>
      <c r="N164" s="1470"/>
      <c r="O164" s="1470"/>
      <c r="P164" s="1452"/>
      <c r="Q164" s="1452"/>
      <c r="R164" s="1452"/>
      <c r="S164" s="1452"/>
      <c r="T164" s="1452"/>
      <c r="U164" s="1452"/>
      <c r="V164" s="1470"/>
      <c r="W164" s="1470"/>
      <c r="X164" s="1470"/>
      <c r="Y164" s="1470"/>
      <c r="Z164" s="1470"/>
      <c r="AA164" s="1470"/>
      <c r="AB164" s="1470"/>
      <c r="AC164" s="1470"/>
      <c r="AD164" s="1470"/>
      <c r="AE164" s="1470"/>
      <c r="AF164" s="1470"/>
      <c r="AG164" s="1470"/>
      <c r="AH164" s="1470"/>
      <c r="AI164" s="1470"/>
      <c r="AJ164" s="1470"/>
      <c r="AK164" s="1470"/>
      <c r="AL164" s="1470"/>
      <c r="AM164" s="1470"/>
      <c r="AN164" s="1470"/>
      <c r="AO164" s="1470"/>
      <c r="AP164" s="1470"/>
      <c r="AQ164" s="1470"/>
      <c r="AR164" s="1470"/>
      <c r="AS164" s="1470"/>
      <c r="AT164" s="1470"/>
      <c r="AU164" s="1470"/>
      <c r="AV164" s="1470"/>
      <c r="AW164" s="1470"/>
      <c r="AX164" s="1470"/>
      <c r="AY164" s="1470"/>
      <c r="AZ164" s="1470"/>
      <c r="BA164" s="1470"/>
      <c r="BB164" s="1470"/>
      <c r="BC164" s="1470"/>
      <c r="BD164" s="1470"/>
      <c r="BE164" s="1470"/>
      <c r="BF164" s="1470"/>
      <c r="BG164" s="1470"/>
      <c r="BH164" s="1470"/>
      <c r="BI164" s="1470"/>
      <c r="BJ164" s="1470"/>
      <c r="BK164" s="1470"/>
      <c r="BL164" s="1470"/>
      <c r="BM164" s="1470"/>
      <c r="BN164" s="1470"/>
      <c r="BO164" s="1470"/>
      <c r="BP164" s="1470"/>
      <c r="BQ164" s="1470"/>
      <c r="BR164" s="1470"/>
      <c r="BS164" s="1470"/>
      <c r="BT164" s="1470"/>
      <c r="BU164" s="1470"/>
      <c r="BV164" s="1470"/>
      <c r="BW164" s="1470"/>
      <c r="BX164" s="1470"/>
    </row>
    <row r="165" customFormat="false" ht="15" hidden="false" customHeight="false" outlineLevel="0" collapsed="false">
      <c r="A165" s="1448" t="n">
        <f aca="false">A164+1</f>
        <v>45225</v>
      </c>
      <c r="B165" s="1470"/>
      <c r="C165" s="1470"/>
      <c r="D165" s="1470"/>
      <c r="E165" s="1470"/>
      <c r="F165" s="1470"/>
      <c r="G165" s="1470"/>
      <c r="H165" s="1470"/>
      <c r="I165" s="1452"/>
      <c r="J165" s="1470"/>
      <c r="K165" s="1470"/>
      <c r="L165" s="1470"/>
      <c r="M165" s="1470"/>
      <c r="N165" s="1470"/>
      <c r="O165" s="1470"/>
      <c r="P165" s="1452"/>
      <c r="Q165" s="1452"/>
      <c r="R165" s="1452"/>
      <c r="S165" s="1452"/>
      <c r="T165" s="1452"/>
      <c r="U165" s="1452"/>
      <c r="V165" s="1470"/>
      <c r="W165" s="1470"/>
      <c r="X165" s="1470"/>
      <c r="Y165" s="1470"/>
      <c r="Z165" s="1470"/>
      <c r="AA165" s="1470"/>
      <c r="AB165" s="1470"/>
      <c r="AC165" s="1470"/>
      <c r="AD165" s="1470"/>
      <c r="AE165" s="1470"/>
      <c r="AF165" s="1470"/>
      <c r="AG165" s="1470"/>
      <c r="AH165" s="1470"/>
      <c r="AI165" s="1470"/>
      <c r="AJ165" s="1470"/>
      <c r="AK165" s="1470"/>
      <c r="AL165" s="1470"/>
      <c r="AM165" s="1470"/>
      <c r="AN165" s="1470"/>
      <c r="AO165" s="1470"/>
      <c r="AP165" s="1470"/>
      <c r="AQ165" s="1470"/>
      <c r="AR165" s="1470"/>
      <c r="AS165" s="1470"/>
      <c r="AT165" s="1470"/>
      <c r="AU165" s="1470"/>
      <c r="AV165" s="1470"/>
      <c r="AW165" s="1470"/>
      <c r="AX165" s="1470"/>
      <c r="AY165" s="1470"/>
      <c r="AZ165" s="1470"/>
      <c r="BA165" s="1470"/>
      <c r="BB165" s="1470"/>
      <c r="BC165" s="1470"/>
      <c r="BD165" s="1470"/>
      <c r="BE165" s="1470"/>
      <c r="BF165" s="1470"/>
      <c r="BG165" s="1470"/>
      <c r="BH165" s="1470"/>
      <c r="BI165" s="1470"/>
      <c r="BJ165" s="1470"/>
      <c r="BK165" s="1470"/>
      <c r="BL165" s="1470"/>
      <c r="BM165" s="1470"/>
      <c r="BN165" s="1470"/>
      <c r="BO165" s="1470"/>
      <c r="BP165" s="1470"/>
      <c r="BQ165" s="1470"/>
      <c r="BR165" s="1470"/>
      <c r="BS165" s="1470"/>
      <c r="BT165" s="1470"/>
      <c r="BU165" s="1470"/>
      <c r="BV165" s="1470"/>
      <c r="BW165" s="1470"/>
      <c r="BX165" s="1470"/>
    </row>
    <row r="166" customFormat="false" ht="15" hidden="false" customHeight="false" outlineLevel="0" collapsed="false">
      <c r="A166" s="1448" t="n">
        <f aca="false">A165+1</f>
        <v>45226</v>
      </c>
      <c r="B166" s="1470"/>
      <c r="C166" s="1470"/>
      <c r="D166" s="1470"/>
      <c r="E166" s="1470"/>
      <c r="F166" s="1470"/>
      <c r="G166" s="1470"/>
      <c r="H166" s="1470"/>
      <c r="I166" s="1452"/>
      <c r="J166" s="1470"/>
      <c r="K166" s="1470"/>
      <c r="L166" s="1470"/>
      <c r="M166" s="1470"/>
      <c r="N166" s="1470"/>
      <c r="O166" s="1470"/>
      <c r="P166" s="1452"/>
      <c r="Q166" s="1452"/>
      <c r="R166" s="1452"/>
      <c r="S166" s="1452"/>
      <c r="T166" s="1452"/>
      <c r="U166" s="1452"/>
      <c r="V166" s="1470"/>
      <c r="W166" s="1470"/>
      <c r="X166" s="1470"/>
      <c r="Y166" s="1470"/>
      <c r="Z166" s="1470"/>
      <c r="AA166" s="1470"/>
      <c r="AB166" s="1470"/>
      <c r="AC166" s="1470"/>
      <c r="AD166" s="1470"/>
      <c r="AE166" s="1470"/>
      <c r="AF166" s="1470"/>
      <c r="AG166" s="1470"/>
      <c r="AH166" s="1470"/>
      <c r="AI166" s="1470"/>
      <c r="AJ166" s="1470"/>
      <c r="AK166" s="1470"/>
      <c r="AL166" s="1470"/>
      <c r="AM166" s="1470"/>
      <c r="AN166" s="1470"/>
      <c r="AO166" s="1470"/>
      <c r="AP166" s="1470"/>
      <c r="AQ166" s="1470"/>
      <c r="AR166" s="1470"/>
      <c r="AS166" s="1470"/>
      <c r="AT166" s="1470"/>
      <c r="AU166" s="1470"/>
      <c r="AV166" s="1470"/>
      <c r="AW166" s="1470"/>
      <c r="AX166" s="1470"/>
      <c r="AY166" s="1470"/>
      <c r="AZ166" s="1470"/>
      <c r="BA166" s="1470"/>
      <c r="BB166" s="1470"/>
      <c r="BC166" s="1470"/>
      <c r="BD166" s="1470"/>
      <c r="BE166" s="1470"/>
      <c r="BF166" s="1470"/>
      <c r="BG166" s="1470"/>
      <c r="BH166" s="1470"/>
      <c r="BI166" s="1470"/>
      <c r="BJ166" s="1470"/>
      <c r="BK166" s="1470"/>
      <c r="BL166" s="1470"/>
      <c r="BM166" s="1470"/>
      <c r="BN166" s="1470"/>
      <c r="BO166" s="1470"/>
      <c r="BP166" s="1470"/>
      <c r="BQ166" s="1470"/>
      <c r="BR166" s="1470"/>
      <c r="BS166" s="1470"/>
      <c r="BT166" s="1470"/>
      <c r="BU166" s="1470"/>
      <c r="BV166" s="1470"/>
      <c r="BW166" s="1470"/>
      <c r="BX166" s="1470"/>
    </row>
    <row r="167" customFormat="false" ht="15" hidden="false" customHeight="false" outlineLevel="0" collapsed="false">
      <c r="A167" s="1448" t="n">
        <f aca="false">A166+1</f>
        <v>45227</v>
      </c>
      <c r="B167" s="1470"/>
      <c r="C167" s="1470"/>
      <c r="D167" s="1470"/>
      <c r="E167" s="1470"/>
      <c r="F167" s="1470"/>
      <c r="G167" s="1470"/>
      <c r="H167" s="1470"/>
      <c r="I167" s="1452"/>
      <c r="J167" s="1470"/>
      <c r="K167" s="1470"/>
      <c r="L167" s="1470"/>
      <c r="M167" s="1470"/>
      <c r="N167" s="1470"/>
      <c r="O167" s="1470"/>
      <c r="P167" s="1452"/>
      <c r="Q167" s="1452"/>
      <c r="R167" s="1452"/>
      <c r="S167" s="1452"/>
      <c r="T167" s="1452"/>
      <c r="U167" s="1452"/>
      <c r="V167" s="1470"/>
      <c r="W167" s="1470"/>
      <c r="X167" s="1470"/>
      <c r="Y167" s="1470"/>
      <c r="Z167" s="1470"/>
      <c r="AA167" s="1470"/>
      <c r="AB167" s="1470"/>
      <c r="AC167" s="1470"/>
      <c r="AD167" s="1470"/>
      <c r="AE167" s="1470"/>
      <c r="AF167" s="1470"/>
      <c r="AG167" s="1470"/>
      <c r="AH167" s="1470"/>
      <c r="AI167" s="1470"/>
      <c r="AJ167" s="1470"/>
      <c r="AK167" s="1470"/>
      <c r="AL167" s="1470"/>
      <c r="AM167" s="1470"/>
      <c r="AN167" s="1470"/>
      <c r="AO167" s="1470"/>
      <c r="AP167" s="1470"/>
      <c r="AQ167" s="1470"/>
      <c r="AR167" s="1470"/>
      <c r="AS167" s="1470"/>
      <c r="AT167" s="1470"/>
      <c r="AU167" s="1470"/>
      <c r="AV167" s="1470"/>
      <c r="AW167" s="1470"/>
      <c r="AX167" s="1470"/>
      <c r="AY167" s="1470"/>
      <c r="AZ167" s="1470"/>
      <c r="BA167" s="1470"/>
      <c r="BB167" s="1470"/>
      <c r="BC167" s="1470"/>
      <c r="BD167" s="1470"/>
      <c r="BE167" s="1470"/>
      <c r="BF167" s="1470"/>
      <c r="BG167" s="1470"/>
      <c r="BH167" s="1470"/>
      <c r="BI167" s="1470"/>
      <c r="BJ167" s="1470"/>
      <c r="BK167" s="1470"/>
      <c r="BL167" s="1470"/>
      <c r="BM167" s="1470"/>
      <c r="BN167" s="1470"/>
      <c r="BO167" s="1470"/>
      <c r="BP167" s="1470"/>
      <c r="BQ167" s="1470"/>
      <c r="BR167" s="1470"/>
      <c r="BS167" s="1470"/>
      <c r="BT167" s="1470"/>
      <c r="BU167" s="1470"/>
      <c r="BV167" s="1470"/>
      <c r="BW167" s="1470"/>
      <c r="BX167" s="1470"/>
    </row>
    <row r="168" customFormat="false" ht="15" hidden="false" customHeight="false" outlineLevel="0" collapsed="false">
      <c r="A168" s="1448" t="n">
        <f aca="false">A167+1</f>
        <v>45228</v>
      </c>
      <c r="B168" s="1470"/>
      <c r="C168" s="1470"/>
      <c r="D168" s="1470"/>
      <c r="E168" s="1470"/>
      <c r="F168" s="1470"/>
      <c r="G168" s="1470"/>
      <c r="H168" s="1470"/>
      <c r="I168" s="1452"/>
      <c r="J168" s="1470"/>
      <c r="K168" s="1470"/>
      <c r="L168" s="1470"/>
      <c r="M168" s="1470"/>
      <c r="N168" s="1470"/>
      <c r="O168" s="1470"/>
      <c r="P168" s="1452"/>
      <c r="Q168" s="1452"/>
      <c r="R168" s="1452"/>
      <c r="S168" s="1452"/>
      <c r="T168" s="1452"/>
      <c r="U168" s="1452"/>
      <c r="V168" s="1470"/>
      <c r="W168" s="1470"/>
      <c r="X168" s="1470"/>
      <c r="Y168" s="1470"/>
      <c r="Z168" s="1470"/>
      <c r="AA168" s="1470"/>
      <c r="AB168" s="1470"/>
      <c r="AC168" s="1470"/>
      <c r="AD168" s="1470"/>
      <c r="AE168" s="1470"/>
      <c r="AF168" s="1470"/>
      <c r="AG168" s="1470"/>
      <c r="AH168" s="1470"/>
      <c r="AI168" s="1470"/>
      <c r="AJ168" s="1470"/>
      <c r="AK168" s="1470"/>
      <c r="AL168" s="1470"/>
      <c r="AM168" s="1470"/>
      <c r="AN168" s="1470"/>
      <c r="AO168" s="1470"/>
      <c r="AP168" s="1470"/>
      <c r="AQ168" s="1470"/>
      <c r="AR168" s="1470"/>
      <c r="AS168" s="1470"/>
      <c r="AT168" s="1470"/>
      <c r="AU168" s="1470"/>
      <c r="AV168" s="1470"/>
      <c r="AW168" s="1470"/>
      <c r="AX168" s="1470"/>
      <c r="AY168" s="1470"/>
      <c r="AZ168" s="1470"/>
      <c r="BA168" s="1470"/>
      <c r="BB168" s="1470"/>
      <c r="BC168" s="1470"/>
      <c r="BD168" s="1470"/>
      <c r="BE168" s="1470"/>
      <c r="BF168" s="1470"/>
      <c r="BG168" s="1470"/>
      <c r="BH168" s="1470"/>
      <c r="BI168" s="1470"/>
      <c r="BJ168" s="1470"/>
      <c r="BK168" s="1470"/>
      <c r="BL168" s="1470"/>
      <c r="BM168" s="1470"/>
      <c r="BN168" s="1470"/>
      <c r="BO168" s="1470"/>
      <c r="BP168" s="1470"/>
      <c r="BQ168" s="1470"/>
      <c r="BR168" s="1470"/>
      <c r="BS168" s="1470"/>
      <c r="BT168" s="1470"/>
      <c r="BU168" s="1470"/>
      <c r="BV168" s="1470"/>
      <c r="BW168" s="1470"/>
      <c r="BX168" s="1470"/>
    </row>
    <row r="169" customFormat="false" ht="15" hidden="false" customHeight="false" outlineLevel="0" collapsed="false">
      <c r="A169" s="1448" t="n">
        <f aca="false">A168+1</f>
        <v>45229</v>
      </c>
      <c r="B169" s="1470"/>
      <c r="C169" s="1470"/>
      <c r="D169" s="1470"/>
      <c r="E169" s="1470"/>
      <c r="F169" s="1470"/>
      <c r="G169" s="1470"/>
      <c r="H169" s="1470"/>
      <c r="I169" s="1452"/>
      <c r="J169" s="1470"/>
      <c r="K169" s="1470"/>
      <c r="L169" s="1470"/>
      <c r="M169" s="1470"/>
      <c r="N169" s="1470"/>
      <c r="O169" s="1470"/>
      <c r="P169" s="1452"/>
      <c r="Q169" s="1452"/>
      <c r="R169" s="1452"/>
      <c r="S169" s="1452"/>
      <c r="T169" s="1452"/>
      <c r="U169" s="1452"/>
      <c r="V169" s="1470"/>
      <c r="W169" s="1470"/>
      <c r="X169" s="1470"/>
      <c r="Y169" s="1470"/>
      <c r="Z169" s="1470"/>
      <c r="AA169" s="1470"/>
      <c r="AB169" s="1470"/>
      <c r="AC169" s="1470"/>
      <c r="AD169" s="1470"/>
      <c r="AE169" s="1470"/>
      <c r="AF169" s="1470"/>
      <c r="AG169" s="1470"/>
      <c r="AH169" s="1470"/>
      <c r="AI169" s="1470"/>
      <c r="AJ169" s="1470"/>
      <c r="AK169" s="1470"/>
      <c r="AL169" s="1470"/>
      <c r="AM169" s="1470"/>
      <c r="AN169" s="1470"/>
      <c r="AO169" s="1470"/>
      <c r="AP169" s="1470"/>
      <c r="AQ169" s="1470"/>
      <c r="AR169" s="1470"/>
      <c r="AS169" s="1470"/>
      <c r="AT169" s="1470"/>
      <c r="AU169" s="1470"/>
      <c r="AV169" s="1470"/>
      <c r="AW169" s="1470"/>
      <c r="AX169" s="1470"/>
      <c r="AY169" s="1470"/>
      <c r="AZ169" s="1470"/>
      <c r="BA169" s="1470"/>
      <c r="BB169" s="1470"/>
      <c r="BC169" s="1470"/>
      <c r="BD169" s="1470"/>
      <c r="BE169" s="1470"/>
      <c r="BF169" s="1470"/>
      <c r="BG169" s="1470"/>
      <c r="BH169" s="1470"/>
      <c r="BI169" s="1470"/>
      <c r="BJ169" s="1470"/>
      <c r="BK169" s="1470"/>
      <c r="BL169" s="1470"/>
      <c r="BM169" s="1470"/>
      <c r="BN169" s="1470"/>
      <c r="BO169" s="1470"/>
      <c r="BP169" s="1470"/>
      <c r="BQ169" s="1470"/>
      <c r="BR169" s="1470"/>
      <c r="BS169" s="1470"/>
      <c r="BT169" s="1470"/>
      <c r="BU169" s="1470"/>
      <c r="BV169" s="1470"/>
      <c r="BW169" s="1470"/>
      <c r="BX169" s="1470"/>
    </row>
    <row r="170" customFormat="false" ht="15" hidden="false" customHeight="false" outlineLevel="0" collapsed="false">
      <c r="A170" s="1448" t="n">
        <f aca="false">A169+1</f>
        <v>45230</v>
      </c>
      <c r="B170" s="1470"/>
      <c r="C170" s="1470"/>
      <c r="D170" s="1470"/>
      <c r="E170" s="1470"/>
      <c r="F170" s="1470"/>
      <c r="G170" s="1470"/>
      <c r="H170" s="1470"/>
      <c r="I170" s="1452"/>
      <c r="J170" s="1470"/>
      <c r="K170" s="1470"/>
      <c r="L170" s="1470"/>
      <c r="M170" s="1470"/>
      <c r="N170" s="1470"/>
      <c r="O170" s="1470"/>
      <c r="P170" s="1452"/>
      <c r="Q170" s="1452"/>
      <c r="R170" s="1452"/>
      <c r="S170" s="1452"/>
      <c r="T170" s="1452"/>
      <c r="U170" s="1452"/>
      <c r="V170" s="1470"/>
      <c r="W170" s="1470"/>
      <c r="X170" s="1470"/>
      <c r="Y170" s="1470"/>
      <c r="Z170" s="1470"/>
      <c r="AA170" s="1470"/>
      <c r="AB170" s="1470"/>
      <c r="AC170" s="1470"/>
      <c r="AD170" s="1470"/>
      <c r="AE170" s="1470"/>
      <c r="AF170" s="1470"/>
      <c r="AG170" s="1470"/>
      <c r="AH170" s="1470"/>
      <c r="AI170" s="1470"/>
      <c r="AJ170" s="1470"/>
      <c r="AK170" s="1470"/>
      <c r="AL170" s="1470"/>
      <c r="AM170" s="1470"/>
      <c r="AN170" s="1470"/>
      <c r="AO170" s="1470"/>
      <c r="AP170" s="1470"/>
      <c r="AQ170" s="1470"/>
      <c r="AR170" s="1470"/>
      <c r="AS170" s="1470"/>
      <c r="AT170" s="1470"/>
      <c r="AU170" s="1470"/>
      <c r="AV170" s="1470"/>
      <c r="AW170" s="1470"/>
      <c r="AX170" s="1470"/>
      <c r="AY170" s="1470"/>
      <c r="AZ170" s="1470"/>
      <c r="BA170" s="1470"/>
      <c r="BB170" s="1470"/>
      <c r="BC170" s="1470"/>
      <c r="BD170" s="1470"/>
      <c r="BE170" s="1470"/>
      <c r="BF170" s="1470"/>
      <c r="BG170" s="1470"/>
      <c r="BH170" s="1470"/>
      <c r="BI170" s="1470"/>
      <c r="BJ170" s="1470"/>
      <c r="BK170" s="1470"/>
      <c r="BL170" s="1470"/>
      <c r="BM170" s="1470"/>
      <c r="BN170" s="1470"/>
      <c r="BO170" s="1470"/>
      <c r="BP170" s="1470"/>
      <c r="BQ170" s="1470"/>
      <c r="BR170" s="1470"/>
      <c r="BS170" s="1470"/>
      <c r="BT170" s="1470"/>
      <c r="BU170" s="1470"/>
      <c r="BV170" s="1470"/>
      <c r="BW170" s="1470"/>
      <c r="BX170" s="1470"/>
    </row>
    <row r="171" customFormat="false" ht="15" hidden="false" customHeight="false" outlineLevel="0" collapsed="false">
      <c r="A171" s="1448" t="n">
        <f aca="false">A170+1</f>
        <v>45231</v>
      </c>
      <c r="B171" s="1470"/>
      <c r="C171" s="1470"/>
      <c r="D171" s="1470"/>
      <c r="E171" s="1470"/>
      <c r="F171" s="1470"/>
      <c r="G171" s="1470"/>
      <c r="H171" s="1470"/>
      <c r="I171" s="1452"/>
      <c r="J171" s="1470"/>
      <c r="K171" s="1470"/>
      <c r="L171" s="1470"/>
      <c r="M171" s="1470"/>
      <c r="N171" s="1470"/>
      <c r="O171" s="1470"/>
      <c r="P171" s="1452"/>
      <c r="Q171" s="1452"/>
      <c r="R171" s="1452"/>
      <c r="S171" s="1452"/>
      <c r="T171" s="1452"/>
      <c r="U171" s="1452"/>
      <c r="V171" s="1470"/>
      <c r="W171" s="1470"/>
      <c r="X171" s="1470"/>
      <c r="Y171" s="1470"/>
      <c r="Z171" s="1470"/>
      <c r="AA171" s="1470"/>
      <c r="AB171" s="1470"/>
      <c r="AC171" s="1470"/>
      <c r="AD171" s="1470"/>
      <c r="AE171" s="1470"/>
      <c r="AF171" s="1470"/>
      <c r="AG171" s="1470"/>
      <c r="AH171" s="1470"/>
      <c r="AI171" s="1470"/>
      <c r="AJ171" s="1470"/>
      <c r="AK171" s="1470"/>
      <c r="AL171" s="1470"/>
      <c r="AM171" s="1470"/>
      <c r="AN171" s="1470"/>
      <c r="AO171" s="1470"/>
      <c r="AP171" s="1470"/>
      <c r="AQ171" s="1470"/>
      <c r="AR171" s="1470"/>
      <c r="AS171" s="1470"/>
      <c r="AT171" s="1470"/>
      <c r="AU171" s="1470"/>
      <c r="AV171" s="1470"/>
      <c r="AW171" s="1470"/>
      <c r="AX171" s="1470"/>
      <c r="AY171" s="1470"/>
      <c r="AZ171" s="1470"/>
      <c r="BA171" s="1470"/>
      <c r="BB171" s="1470"/>
      <c r="BC171" s="1470"/>
      <c r="BD171" s="1470"/>
      <c r="BE171" s="1470"/>
      <c r="BF171" s="1470"/>
      <c r="BG171" s="1470"/>
      <c r="BH171" s="1470"/>
      <c r="BI171" s="1470"/>
      <c r="BJ171" s="1470"/>
      <c r="BK171" s="1470"/>
      <c r="BL171" s="1470"/>
      <c r="BM171" s="1470"/>
      <c r="BN171" s="1470"/>
      <c r="BO171" s="1470"/>
      <c r="BP171" s="1470"/>
      <c r="BQ171" s="1470"/>
      <c r="BR171" s="1470"/>
      <c r="BS171" s="1470"/>
      <c r="BT171" s="1470"/>
      <c r="BU171" s="1470"/>
      <c r="BV171" s="1470"/>
      <c r="BW171" s="1470"/>
      <c r="BX171" s="1470"/>
    </row>
    <row r="172" customFormat="false" ht="15" hidden="false" customHeight="false" outlineLevel="0" collapsed="false">
      <c r="A172" s="1448" t="n">
        <f aca="false">A171+1</f>
        <v>45232</v>
      </c>
      <c r="B172" s="1470"/>
      <c r="C172" s="1470"/>
      <c r="D172" s="1470"/>
      <c r="E172" s="1470"/>
      <c r="F172" s="1470"/>
      <c r="G172" s="1470"/>
      <c r="H172" s="1470"/>
      <c r="I172" s="1452"/>
      <c r="J172" s="1470"/>
      <c r="K172" s="1470"/>
      <c r="L172" s="1470"/>
      <c r="M172" s="1470"/>
      <c r="N172" s="1470"/>
      <c r="O172" s="1470"/>
      <c r="P172" s="1452"/>
      <c r="Q172" s="1452"/>
      <c r="R172" s="1452"/>
      <c r="S172" s="1452"/>
      <c r="T172" s="1452"/>
      <c r="U172" s="1452"/>
      <c r="V172" s="1470"/>
      <c r="W172" s="1470"/>
      <c r="X172" s="1470"/>
      <c r="Y172" s="1470"/>
      <c r="Z172" s="1470"/>
      <c r="AA172" s="1470"/>
      <c r="AB172" s="1470"/>
      <c r="AC172" s="1470"/>
      <c r="AD172" s="1470"/>
      <c r="AE172" s="1470"/>
      <c r="AF172" s="1470"/>
      <c r="AG172" s="1470"/>
      <c r="AH172" s="1470"/>
      <c r="AI172" s="1470"/>
      <c r="AJ172" s="1470"/>
      <c r="AK172" s="1470"/>
      <c r="AL172" s="1470"/>
      <c r="AM172" s="1470"/>
      <c r="AN172" s="1470"/>
      <c r="AO172" s="1470"/>
      <c r="AP172" s="1470"/>
      <c r="AQ172" s="1470"/>
      <c r="AR172" s="1470"/>
      <c r="AS172" s="1470"/>
      <c r="AT172" s="1470"/>
      <c r="AU172" s="1470"/>
      <c r="AV172" s="1470"/>
      <c r="AW172" s="1470"/>
      <c r="AX172" s="1470"/>
      <c r="AY172" s="1470"/>
      <c r="AZ172" s="1470"/>
      <c r="BA172" s="1470"/>
      <c r="BB172" s="1470"/>
      <c r="BC172" s="1470"/>
      <c r="BD172" s="1470"/>
      <c r="BE172" s="1470"/>
      <c r="BF172" s="1470"/>
      <c r="BG172" s="1470"/>
      <c r="BH172" s="1470"/>
      <c r="BI172" s="1470"/>
      <c r="BJ172" s="1470"/>
      <c r="BK172" s="1470"/>
      <c r="BL172" s="1470"/>
      <c r="BM172" s="1470"/>
      <c r="BN172" s="1470"/>
      <c r="BO172" s="1470"/>
      <c r="BP172" s="1470"/>
      <c r="BQ172" s="1470"/>
      <c r="BR172" s="1470"/>
      <c r="BS172" s="1470"/>
      <c r="BT172" s="1470"/>
      <c r="BU172" s="1470"/>
      <c r="BV172" s="1470"/>
      <c r="BW172" s="1470"/>
      <c r="BX172" s="1470"/>
    </row>
    <row r="173" customFormat="false" ht="15" hidden="false" customHeight="false" outlineLevel="0" collapsed="false">
      <c r="A173" s="1448" t="n">
        <f aca="false">A172+1</f>
        <v>45233</v>
      </c>
      <c r="B173" s="1470"/>
      <c r="C173" s="1470"/>
      <c r="D173" s="1470"/>
      <c r="E173" s="1470"/>
      <c r="F173" s="1470"/>
      <c r="G173" s="1470"/>
      <c r="H173" s="1470"/>
      <c r="I173" s="1452"/>
      <c r="J173" s="1470"/>
      <c r="K173" s="1470"/>
      <c r="L173" s="1470"/>
      <c r="M173" s="1470"/>
      <c r="N173" s="1470"/>
      <c r="O173" s="1470"/>
      <c r="P173" s="1452"/>
      <c r="Q173" s="1452"/>
      <c r="R173" s="1452"/>
      <c r="S173" s="1452"/>
      <c r="T173" s="1452"/>
      <c r="U173" s="1452"/>
      <c r="V173" s="1470"/>
      <c r="W173" s="1470"/>
      <c r="X173" s="1470"/>
      <c r="Y173" s="1470"/>
      <c r="Z173" s="1470"/>
      <c r="AA173" s="1470"/>
      <c r="AB173" s="1470"/>
      <c r="AC173" s="1470"/>
      <c r="AD173" s="1470"/>
      <c r="AE173" s="1470"/>
      <c r="AF173" s="1470"/>
      <c r="AG173" s="1470"/>
      <c r="AH173" s="1470"/>
      <c r="AI173" s="1470"/>
      <c r="AJ173" s="1470"/>
      <c r="AK173" s="1470"/>
      <c r="AL173" s="1470"/>
      <c r="AM173" s="1470"/>
      <c r="AN173" s="1470"/>
      <c r="AO173" s="1470"/>
      <c r="AP173" s="1470"/>
      <c r="AQ173" s="1470"/>
      <c r="AR173" s="1470"/>
      <c r="AS173" s="1470"/>
      <c r="AT173" s="1470"/>
      <c r="AU173" s="1470"/>
      <c r="AV173" s="1470"/>
      <c r="AW173" s="1470"/>
      <c r="AX173" s="1470"/>
      <c r="AY173" s="1470"/>
      <c r="AZ173" s="1470"/>
      <c r="BA173" s="1470"/>
      <c r="BB173" s="1470"/>
      <c r="BC173" s="1470"/>
      <c r="BD173" s="1470"/>
      <c r="BE173" s="1470"/>
      <c r="BF173" s="1470"/>
      <c r="BG173" s="1470"/>
      <c r="BH173" s="1470"/>
      <c r="BI173" s="1470"/>
      <c r="BJ173" s="1470"/>
      <c r="BK173" s="1470"/>
      <c r="BL173" s="1470"/>
      <c r="BM173" s="1470"/>
      <c r="BN173" s="1470"/>
      <c r="BO173" s="1470"/>
      <c r="BP173" s="1470"/>
      <c r="BQ173" s="1470"/>
      <c r="BR173" s="1470"/>
      <c r="BS173" s="1470"/>
      <c r="BT173" s="1470"/>
      <c r="BU173" s="1470"/>
      <c r="BV173" s="1470"/>
      <c r="BW173" s="1470"/>
      <c r="BX173" s="1470"/>
    </row>
    <row r="174" customFormat="false" ht="15" hidden="false" customHeight="false" outlineLevel="0" collapsed="false">
      <c r="A174" s="1448" t="n">
        <f aca="false">A173+1</f>
        <v>45234</v>
      </c>
      <c r="B174" s="1470"/>
      <c r="C174" s="1470"/>
      <c r="D174" s="1470"/>
      <c r="E174" s="1470"/>
      <c r="F174" s="1470"/>
      <c r="G174" s="1470"/>
      <c r="H174" s="1470"/>
      <c r="I174" s="1452"/>
      <c r="J174" s="1470"/>
      <c r="K174" s="1470"/>
      <c r="L174" s="1470"/>
      <c r="M174" s="1470"/>
      <c r="N174" s="1470"/>
      <c r="O174" s="1470"/>
      <c r="P174" s="1452"/>
      <c r="Q174" s="1452"/>
      <c r="R174" s="1452"/>
      <c r="S174" s="1452"/>
      <c r="T174" s="1452"/>
      <c r="U174" s="1452"/>
      <c r="V174" s="1470"/>
      <c r="W174" s="1470"/>
      <c r="X174" s="1470"/>
      <c r="Y174" s="1470"/>
      <c r="Z174" s="1470"/>
      <c r="AA174" s="1470"/>
      <c r="AB174" s="1470"/>
      <c r="AC174" s="1470"/>
      <c r="AD174" s="1470"/>
      <c r="AE174" s="1470"/>
      <c r="AF174" s="1470"/>
      <c r="AG174" s="1470"/>
      <c r="AH174" s="1470"/>
      <c r="AI174" s="1470"/>
      <c r="AJ174" s="1470"/>
      <c r="AK174" s="1470"/>
      <c r="AL174" s="1470"/>
      <c r="AM174" s="1470"/>
      <c r="AN174" s="1470"/>
      <c r="AO174" s="1470"/>
      <c r="AP174" s="1470"/>
      <c r="AQ174" s="1470"/>
      <c r="AR174" s="1470"/>
      <c r="AS174" s="1470"/>
      <c r="AT174" s="1470"/>
      <c r="AU174" s="1470"/>
      <c r="AV174" s="1470"/>
      <c r="AW174" s="1470"/>
      <c r="AX174" s="1470"/>
      <c r="AY174" s="1470"/>
      <c r="AZ174" s="1470"/>
      <c r="BA174" s="1470"/>
      <c r="BB174" s="1470"/>
      <c r="BC174" s="1470"/>
      <c r="BD174" s="1470"/>
      <c r="BE174" s="1470"/>
      <c r="BF174" s="1470"/>
      <c r="BG174" s="1470"/>
      <c r="BH174" s="1470"/>
      <c r="BI174" s="1470"/>
      <c r="BJ174" s="1470"/>
      <c r="BK174" s="1470"/>
      <c r="BL174" s="1470"/>
      <c r="BM174" s="1470"/>
      <c r="BN174" s="1470"/>
      <c r="BO174" s="1470"/>
      <c r="BP174" s="1470"/>
      <c r="BQ174" s="1470"/>
      <c r="BR174" s="1470"/>
      <c r="BS174" s="1470"/>
      <c r="BT174" s="1470"/>
      <c r="BU174" s="1470"/>
      <c r="BV174" s="1470"/>
      <c r="BW174" s="1470"/>
      <c r="BX174" s="1470"/>
    </row>
    <row r="175" customFormat="false" ht="15" hidden="false" customHeight="false" outlineLevel="0" collapsed="false">
      <c r="A175" s="1448" t="n">
        <f aca="false">A174+1</f>
        <v>45235</v>
      </c>
      <c r="B175" s="1470"/>
      <c r="C175" s="1470"/>
      <c r="D175" s="1470"/>
      <c r="E175" s="1470"/>
      <c r="F175" s="1470"/>
      <c r="G175" s="1470"/>
      <c r="H175" s="1470"/>
      <c r="I175" s="1452"/>
      <c r="J175" s="1470"/>
      <c r="K175" s="1470"/>
      <c r="L175" s="1470"/>
      <c r="M175" s="1470"/>
      <c r="N175" s="1470"/>
      <c r="O175" s="1470"/>
      <c r="P175" s="1452"/>
      <c r="Q175" s="1452"/>
      <c r="R175" s="1452"/>
      <c r="S175" s="1452"/>
      <c r="T175" s="1452"/>
      <c r="U175" s="1452"/>
      <c r="V175" s="1470"/>
      <c r="W175" s="1470"/>
      <c r="X175" s="1470"/>
      <c r="Y175" s="1470"/>
      <c r="Z175" s="1470"/>
      <c r="AA175" s="1470"/>
      <c r="AB175" s="1470"/>
      <c r="AC175" s="1470"/>
      <c r="AD175" s="1470"/>
      <c r="AE175" s="1470"/>
      <c r="AF175" s="1470"/>
      <c r="AG175" s="1470"/>
      <c r="AH175" s="1470"/>
      <c r="AI175" s="1470"/>
      <c r="AJ175" s="1470"/>
      <c r="AK175" s="1470"/>
      <c r="AL175" s="1470"/>
      <c r="AM175" s="1470"/>
      <c r="AN175" s="1470"/>
      <c r="AO175" s="1470"/>
      <c r="AP175" s="1470"/>
      <c r="AQ175" s="1470"/>
      <c r="AR175" s="1470"/>
      <c r="AS175" s="1470"/>
      <c r="AT175" s="1470"/>
      <c r="AU175" s="1470"/>
      <c r="AV175" s="1470"/>
      <c r="AW175" s="1470"/>
      <c r="AX175" s="1470"/>
      <c r="AY175" s="1470"/>
      <c r="AZ175" s="1470"/>
      <c r="BA175" s="1470"/>
      <c r="BB175" s="1470"/>
      <c r="BC175" s="1470"/>
      <c r="BD175" s="1470"/>
      <c r="BE175" s="1470"/>
      <c r="BF175" s="1470"/>
      <c r="BG175" s="1470"/>
      <c r="BH175" s="1470"/>
      <c r="BI175" s="1470"/>
      <c r="BJ175" s="1470"/>
      <c r="BK175" s="1470"/>
      <c r="BL175" s="1470"/>
      <c r="BM175" s="1470"/>
      <c r="BN175" s="1470"/>
      <c r="BO175" s="1470"/>
      <c r="BP175" s="1470"/>
      <c r="BQ175" s="1470"/>
      <c r="BR175" s="1470"/>
      <c r="BS175" s="1470"/>
      <c r="BT175" s="1470"/>
      <c r="BU175" s="1470"/>
      <c r="BV175" s="1470"/>
      <c r="BW175" s="1470"/>
      <c r="BX175" s="1470"/>
    </row>
    <row r="176" customFormat="false" ht="15" hidden="false" customHeight="false" outlineLevel="0" collapsed="false">
      <c r="A176" s="1448" t="n">
        <f aca="false">A175+1</f>
        <v>45236</v>
      </c>
      <c r="B176" s="1470"/>
      <c r="C176" s="1470"/>
      <c r="D176" s="1470"/>
      <c r="E176" s="1470"/>
      <c r="F176" s="1470"/>
      <c r="G176" s="1470"/>
      <c r="H176" s="1470"/>
      <c r="I176" s="1452"/>
      <c r="J176" s="1470"/>
      <c r="K176" s="1470"/>
      <c r="L176" s="1470"/>
      <c r="M176" s="1470"/>
      <c r="N176" s="1470"/>
      <c r="O176" s="1470"/>
      <c r="P176" s="1452"/>
      <c r="Q176" s="1452"/>
      <c r="R176" s="1452"/>
      <c r="S176" s="1452"/>
      <c r="T176" s="1452"/>
      <c r="U176" s="1452"/>
      <c r="V176" s="1470"/>
      <c r="W176" s="1470"/>
      <c r="X176" s="1470"/>
      <c r="Y176" s="1470"/>
      <c r="Z176" s="1470"/>
      <c r="AA176" s="1470"/>
      <c r="AB176" s="1470"/>
      <c r="AC176" s="1470"/>
      <c r="AD176" s="1470"/>
      <c r="AE176" s="1470"/>
      <c r="AF176" s="1470"/>
      <c r="AG176" s="1470"/>
      <c r="AH176" s="1470"/>
      <c r="AI176" s="1470"/>
      <c r="AJ176" s="1470"/>
      <c r="AK176" s="1470"/>
      <c r="AL176" s="1470"/>
      <c r="AM176" s="1470"/>
      <c r="AN176" s="1470"/>
      <c r="AO176" s="1470"/>
      <c r="AP176" s="1470"/>
      <c r="AQ176" s="1470"/>
      <c r="AR176" s="1470"/>
      <c r="AS176" s="1470"/>
      <c r="AT176" s="1470"/>
      <c r="AU176" s="1470"/>
      <c r="AV176" s="1470"/>
      <c r="AW176" s="1470"/>
      <c r="AX176" s="1470"/>
      <c r="AY176" s="1470"/>
      <c r="AZ176" s="1470"/>
      <c r="BA176" s="1470"/>
      <c r="BB176" s="1470"/>
      <c r="BC176" s="1470"/>
      <c r="BD176" s="1470"/>
      <c r="BE176" s="1470"/>
      <c r="BF176" s="1470"/>
      <c r="BG176" s="1470"/>
      <c r="BH176" s="1470"/>
      <c r="BI176" s="1470"/>
      <c r="BJ176" s="1470"/>
      <c r="BK176" s="1470"/>
      <c r="BL176" s="1470"/>
      <c r="BM176" s="1470"/>
      <c r="BN176" s="1470"/>
      <c r="BO176" s="1470"/>
      <c r="BP176" s="1470"/>
      <c r="BQ176" s="1470"/>
      <c r="BR176" s="1470"/>
      <c r="BS176" s="1470"/>
      <c r="BT176" s="1470"/>
      <c r="BU176" s="1470"/>
      <c r="BV176" s="1470"/>
      <c r="BW176" s="1470"/>
      <c r="BX176" s="1470"/>
    </row>
    <row r="177" customFormat="false" ht="15" hidden="false" customHeight="false" outlineLevel="0" collapsed="false">
      <c r="A177" s="1448" t="n">
        <f aca="false">A176+1</f>
        <v>45237</v>
      </c>
      <c r="B177" s="1470"/>
      <c r="C177" s="1470"/>
      <c r="D177" s="1470"/>
      <c r="E177" s="1470"/>
      <c r="F177" s="1470"/>
      <c r="G177" s="1470"/>
      <c r="H177" s="1470"/>
      <c r="I177" s="1452"/>
      <c r="J177" s="1470"/>
      <c r="K177" s="1470"/>
      <c r="L177" s="1470"/>
      <c r="M177" s="1470"/>
      <c r="N177" s="1470"/>
      <c r="O177" s="1470"/>
      <c r="P177" s="1452"/>
      <c r="Q177" s="1452"/>
      <c r="R177" s="1452"/>
      <c r="S177" s="1452"/>
      <c r="T177" s="1452"/>
      <c r="U177" s="1452"/>
      <c r="V177" s="1470"/>
      <c r="W177" s="1470"/>
      <c r="X177" s="1470"/>
      <c r="Y177" s="1470"/>
      <c r="Z177" s="1470"/>
      <c r="AA177" s="1470"/>
      <c r="AB177" s="1470"/>
      <c r="AC177" s="1470"/>
      <c r="AD177" s="1470"/>
      <c r="AE177" s="1470"/>
      <c r="AF177" s="1470"/>
      <c r="AG177" s="1470"/>
      <c r="AH177" s="1470"/>
      <c r="AI177" s="1470"/>
      <c r="AJ177" s="1470"/>
      <c r="AK177" s="1470"/>
      <c r="AL177" s="1470"/>
      <c r="AM177" s="1470"/>
      <c r="AN177" s="1470"/>
      <c r="AO177" s="1470"/>
      <c r="AP177" s="1470"/>
      <c r="AQ177" s="1470"/>
      <c r="AR177" s="1470"/>
      <c r="AS177" s="1470"/>
      <c r="AT177" s="1470"/>
      <c r="AU177" s="1470"/>
      <c r="AV177" s="1470"/>
      <c r="AW177" s="1470"/>
      <c r="AX177" s="1470"/>
      <c r="AY177" s="1470"/>
      <c r="AZ177" s="1470"/>
      <c r="BA177" s="1470"/>
      <c r="BB177" s="1470"/>
      <c r="BC177" s="1470"/>
      <c r="BD177" s="1470"/>
      <c r="BE177" s="1470"/>
      <c r="BF177" s="1470"/>
      <c r="BG177" s="1470"/>
      <c r="BH177" s="1470"/>
      <c r="BI177" s="1470"/>
      <c r="BJ177" s="1470"/>
      <c r="BK177" s="1470"/>
      <c r="BL177" s="1470"/>
      <c r="BM177" s="1470"/>
      <c r="BN177" s="1470"/>
      <c r="BO177" s="1470"/>
      <c r="BP177" s="1470"/>
      <c r="BQ177" s="1470"/>
      <c r="BR177" s="1470"/>
      <c r="BS177" s="1470"/>
      <c r="BT177" s="1470"/>
      <c r="BU177" s="1470"/>
      <c r="BV177" s="1470"/>
      <c r="BW177" s="1470"/>
      <c r="BX177" s="1470"/>
    </row>
    <row r="178" customFormat="false" ht="15" hidden="false" customHeight="false" outlineLevel="0" collapsed="false">
      <c r="A178" s="1448" t="n">
        <f aca="false">A177+1</f>
        <v>45238</v>
      </c>
      <c r="B178" s="1470"/>
      <c r="C178" s="1470"/>
      <c r="D178" s="1470"/>
      <c r="E178" s="1470"/>
      <c r="F178" s="1470"/>
      <c r="G178" s="1470"/>
      <c r="H178" s="1470"/>
      <c r="I178" s="1452"/>
      <c r="J178" s="1470"/>
      <c r="K178" s="1470"/>
      <c r="L178" s="1470"/>
      <c r="M178" s="1470"/>
      <c r="N178" s="1470"/>
      <c r="O178" s="1470"/>
      <c r="P178" s="1452"/>
      <c r="Q178" s="1452"/>
      <c r="R178" s="1452"/>
      <c r="S178" s="1452"/>
      <c r="T178" s="1452"/>
      <c r="U178" s="1452"/>
      <c r="V178" s="1470"/>
      <c r="W178" s="1470"/>
      <c r="X178" s="1470"/>
      <c r="Y178" s="1470"/>
      <c r="Z178" s="1470"/>
      <c r="AA178" s="1470"/>
      <c r="AB178" s="1470"/>
      <c r="AC178" s="1470"/>
      <c r="AD178" s="1470"/>
      <c r="AE178" s="1470"/>
      <c r="AF178" s="1470"/>
      <c r="AG178" s="1470"/>
      <c r="AH178" s="1470"/>
      <c r="AI178" s="1470"/>
      <c r="AJ178" s="1470"/>
      <c r="AK178" s="1470"/>
      <c r="AL178" s="1470"/>
      <c r="AM178" s="1470"/>
      <c r="AN178" s="1470"/>
      <c r="AO178" s="1470"/>
      <c r="AP178" s="1470"/>
      <c r="AQ178" s="1470"/>
      <c r="AR178" s="1470"/>
      <c r="AS178" s="1470"/>
      <c r="AT178" s="1470"/>
      <c r="AU178" s="1470"/>
      <c r="AV178" s="1470"/>
      <c r="AW178" s="1470"/>
      <c r="AX178" s="1470"/>
      <c r="AY178" s="1470"/>
      <c r="AZ178" s="1470"/>
      <c r="BA178" s="1470"/>
      <c r="BB178" s="1470"/>
      <c r="BC178" s="1470"/>
      <c r="BD178" s="1470"/>
      <c r="BE178" s="1470"/>
      <c r="BF178" s="1470"/>
      <c r="BG178" s="1470"/>
      <c r="BH178" s="1470"/>
      <c r="BI178" s="1470"/>
      <c r="BJ178" s="1470"/>
      <c r="BK178" s="1470"/>
      <c r="BL178" s="1470"/>
      <c r="BM178" s="1470"/>
      <c r="BN178" s="1470"/>
      <c r="BO178" s="1470"/>
      <c r="BP178" s="1470"/>
      <c r="BQ178" s="1470"/>
      <c r="BR178" s="1470"/>
      <c r="BS178" s="1470"/>
      <c r="BT178" s="1470"/>
      <c r="BU178" s="1470"/>
      <c r="BV178" s="1470"/>
      <c r="BW178" s="1470"/>
      <c r="BX178" s="1470"/>
    </row>
    <row r="179" customFormat="false" ht="15" hidden="false" customHeight="false" outlineLevel="0" collapsed="false">
      <c r="A179" s="1448" t="n">
        <f aca="false">A178+1</f>
        <v>45239</v>
      </c>
      <c r="B179" s="1470"/>
      <c r="C179" s="1470"/>
      <c r="D179" s="1470"/>
      <c r="E179" s="1470"/>
      <c r="F179" s="1470"/>
      <c r="G179" s="1470"/>
      <c r="H179" s="1470"/>
      <c r="I179" s="1452"/>
      <c r="J179" s="1470"/>
      <c r="K179" s="1470"/>
      <c r="L179" s="1470"/>
      <c r="M179" s="1470"/>
      <c r="N179" s="1470"/>
      <c r="O179" s="1470"/>
      <c r="P179" s="1452"/>
      <c r="Q179" s="1452"/>
      <c r="R179" s="1452"/>
      <c r="S179" s="1452"/>
      <c r="T179" s="1452"/>
      <c r="U179" s="1452"/>
      <c r="V179" s="1470"/>
      <c r="W179" s="1470"/>
      <c r="X179" s="1470"/>
      <c r="Y179" s="1470"/>
      <c r="Z179" s="1470"/>
      <c r="AA179" s="1470"/>
      <c r="AB179" s="1470"/>
      <c r="AC179" s="1470"/>
      <c r="AD179" s="1470"/>
      <c r="AE179" s="1470"/>
      <c r="AF179" s="1470"/>
      <c r="AG179" s="1470"/>
      <c r="AH179" s="1470"/>
      <c r="AI179" s="1470"/>
      <c r="AJ179" s="1470"/>
      <c r="AK179" s="1470"/>
      <c r="AL179" s="1470"/>
      <c r="AM179" s="1470"/>
      <c r="AN179" s="1470"/>
      <c r="AO179" s="1470"/>
      <c r="AP179" s="1470"/>
      <c r="AQ179" s="1470"/>
      <c r="AR179" s="1470"/>
      <c r="AS179" s="1470"/>
      <c r="AT179" s="1470"/>
      <c r="AU179" s="1470"/>
      <c r="AV179" s="1470"/>
      <c r="AW179" s="1470"/>
      <c r="AX179" s="1470"/>
      <c r="AY179" s="1470"/>
      <c r="AZ179" s="1470"/>
      <c r="BA179" s="1470"/>
      <c r="BB179" s="1470"/>
      <c r="BC179" s="1470"/>
      <c r="BD179" s="1470"/>
      <c r="BE179" s="1470"/>
      <c r="BF179" s="1470"/>
      <c r="BG179" s="1470"/>
      <c r="BH179" s="1470"/>
      <c r="BI179" s="1470"/>
      <c r="BJ179" s="1470"/>
      <c r="BK179" s="1470"/>
      <c r="BL179" s="1470"/>
      <c r="BM179" s="1470"/>
      <c r="BN179" s="1470"/>
      <c r="BO179" s="1470"/>
      <c r="BP179" s="1470"/>
      <c r="BQ179" s="1470"/>
      <c r="BR179" s="1470"/>
      <c r="BS179" s="1470"/>
      <c r="BT179" s="1470"/>
      <c r="BU179" s="1470"/>
      <c r="BV179" s="1470"/>
      <c r="BW179" s="1470"/>
      <c r="BX179" s="1470"/>
    </row>
    <row r="180" customFormat="false" ht="15" hidden="false" customHeight="false" outlineLevel="0" collapsed="false">
      <c r="A180" s="1448" t="n">
        <f aca="false">A179+1</f>
        <v>45240</v>
      </c>
      <c r="B180" s="1470"/>
      <c r="C180" s="1470"/>
      <c r="D180" s="1470"/>
      <c r="E180" s="1470"/>
      <c r="F180" s="1470"/>
      <c r="G180" s="1470"/>
      <c r="H180" s="1470"/>
      <c r="I180" s="1452"/>
      <c r="J180" s="1470"/>
      <c r="K180" s="1470"/>
      <c r="L180" s="1470"/>
      <c r="M180" s="1470"/>
      <c r="N180" s="1470"/>
      <c r="O180" s="1470"/>
      <c r="P180" s="1452"/>
      <c r="Q180" s="1452"/>
      <c r="R180" s="1452"/>
      <c r="S180" s="1452"/>
      <c r="T180" s="1452"/>
      <c r="U180" s="1452"/>
      <c r="V180" s="1470"/>
      <c r="W180" s="1470"/>
      <c r="X180" s="1470"/>
      <c r="Y180" s="1470"/>
      <c r="Z180" s="1470"/>
      <c r="AA180" s="1470"/>
      <c r="AB180" s="1470"/>
      <c r="AC180" s="1470"/>
      <c r="AD180" s="1470"/>
      <c r="AE180" s="1470"/>
      <c r="AF180" s="1470"/>
      <c r="AG180" s="1470"/>
      <c r="AH180" s="1470"/>
      <c r="AI180" s="1470"/>
      <c r="AJ180" s="1470"/>
      <c r="AK180" s="1470"/>
      <c r="AL180" s="1470"/>
      <c r="AM180" s="1470"/>
      <c r="AN180" s="1470"/>
      <c r="AO180" s="1470"/>
      <c r="AP180" s="1470"/>
      <c r="AQ180" s="1470"/>
      <c r="AR180" s="1470"/>
      <c r="AS180" s="1470"/>
      <c r="AT180" s="1470"/>
      <c r="AU180" s="1470"/>
      <c r="AV180" s="1470"/>
      <c r="AW180" s="1470"/>
      <c r="AX180" s="1470"/>
      <c r="AY180" s="1470"/>
      <c r="AZ180" s="1470"/>
      <c r="BA180" s="1470"/>
      <c r="BB180" s="1470"/>
      <c r="BC180" s="1470"/>
      <c r="BD180" s="1470"/>
      <c r="BE180" s="1470"/>
      <c r="BF180" s="1470"/>
      <c r="BG180" s="1470"/>
      <c r="BH180" s="1470"/>
      <c r="BI180" s="1470"/>
      <c r="BJ180" s="1470"/>
      <c r="BK180" s="1470"/>
      <c r="BL180" s="1470"/>
      <c r="BM180" s="1470"/>
      <c r="BN180" s="1470"/>
      <c r="BO180" s="1470"/>
      <c r="BP180" s="1470"/>
      <c r="BQ180" s="1470"/>
      <c r="BR180" s="1470"/>
      <c r="BS180" s="1470"/>
      <c r="BT180" s="1470"/>
      <c r="BU180" s="1470"/>
      <c r="BV180" s="1470"/>
      <c r="BW180" s="1470"/>
      <c r="BX180" s="1470"/>
    </row>
    <row r="181" customFormat="false" ht="15" hidden="false" customHeight="false" outlineLevel="0" collapsed="false">
      <c r="A181" s="1448" t="n">
        <f aca="false">A180+1</f>
        <v>45241</v>
      </c>
      <c r="B181" s="1470"/>
      <c r="C181" s="1470"/>
      <c r="D181" s="1470"/>
      <c r="E181" s="1470"/>
      <c r="F181" s="1470"/>
      <c r="G181" s="1470"/>
      <c r="H181" s="1470"/>
      <c r="I181" s="1452"/>
      <c r="J181" s="1470"/>
      <c r="K181" s="1470"/>
      <c r="L181" s="1470"/>
      <c r="M181" s="1470"/>
      <c r="N181" s="1470"/>
      <c r="O181" s="1470"/>
      <c r="P181" s="1452"/>
      <c r="Q181" s="1452"/>
      <c r="R181" s="1452"/>
      <c r="S181" s="1452"/>
      <c r="T181" s="1452"/>
      <c r="U181" s="1452"/>
      <c r="V181" s="1470"/>
      <c r="W181" s="1470"/>
      <c r="X181" s="1470"/>
      <c r="Y181" s="1470"/>
      <c r="Z181" s="1470"/>
      <c r="AA181" s="1470"/>
      <c r="AB181" s="1470"/>
      <c r="AC181" s="1470"/>
      <c r="AD181" s="1470"/>
      <c r="AE181" s="1470"/>
      <c r="AF181" s="1470"/>
      <c r="AG181" s="1470"/>
      <c r="AH181" s="1470"/>
      <c r="AI181" s="1470"/>
      <c r="AJ181" s="1470"/>
      <c r="AK181" s="1470"/>
      <c r="AL181" s="1470"/>
      <c r="AM181" s="1470"/>
      <c r="AN181" s="1470"/>
      <c r="AO181" s="1470"/>
      <c r="AP181" s="1470"/>
      <c r="AQ181" s="1470"/>
      <c r="AR181" s="1470"/>
      <c r="AS181" s="1470"/>
      <c r="AT181" s="1470"/>
      <c r="AU181" s="1470"/>
      <c r="AV181" s="1470"/>
      <c r="AW181" s="1470"/>
      <c r="AX181" s="1470"/>
      <c r="AY181" s="1470"/>
      <c r="AZ181" s="1470"/>
      <c r="BA181" s="1470"/>
      <c r="BB181" s="1470"/>
      <c r="BC181" s="1470"/>
      <c r="BD181" s="1470"/>
      <c r="BE181" s="1470"/>
      <c r="BF181" s="1470"/>
      <c r="BG181" s="1470"/>
      <c r="BH181" s="1470"/>
      <c r="BI181" s="1470"/>
      <c r="BJ181" s="1470"/>
      <c r="BK181" s="1470"/>
      <c r="BL181" s="1470"/>
      <c r="BM181" s="1470"/>
      <c r="BN181" s="1470"/>
      <c r="BO181" s="1470"/>
      <c r="BP181" s="1470"/>
      <c r="BQ181" s="1470"/>
      <c r="BR181" s="1470"/>
      <c r="BS181" s="1470"/>
      <c r="BT181" s="1470"/>
      <c r="BU181" s="1470"/>
      <c r="BV181" s="1470"/>
      <c r="BW181" s="1470"/>
      <c r="BX181" s="1470"/>
    </row>
    <row r="182" customFormat="false" ht="15" hidden="false" customHeight="false" outlineLevel="0" collapsed="false">
      <c r="A182" s="1448" t="n">
        <f aca="false">A181+1</f>
        <v>45242</v>
      </c>
      <c r="B182" s="1470"/>
      <c r="C182" s="1470"/>
      <c r="D182" s="1470"/>
      <c r="E182" s="1470"/>
      <c r="F182" s="1470"/>
      <c r="G182" s="1470"/>
      <c r="H182" s="1470"/>
      <c r="I182" s="1452"/>
      <c r="J182" s="1470"/>
      <c r="K182" s="1470"/>
      <c r="L182" s="1470"/>
      <c r="M182" s="1470"/>
      <c r="N182" s="1470"/>
      <c r="O182" s="1470"/>
      <c r="P182" s="1452"/>
      <c r="Q182" s="1452"/>
      <c r="R182" s="1452"/>
      <c r="S182" s="1452"/>
      <c r="T182" s="1452"/>
      <c r="U182" s="1452"/>
      <c r="V182" s="1470"/>
      <c r="W182" s="1470"/>
      <c r="X182" s="1470"/>
      <c r="Y182" s="1470"/>
      <c r="Z182" s="1470"/>
      <c r="AA182" s="1470"/>
      <c r="AB182" s="1470"/>
      <c r="AC182" s="1470"/>
      <c r="AD182" s="1470"/>
      <c r="AE182" s="1470"/>
      <c r="AF182" s="1470"/>
      <c r="AG182" s="1470"/>
      <c r="AH182" s="1470"/>
      <c r="AI182" s="1470"/>
      <c r="AJ182" s="1470"/>
      <c r="AK182" s="1470"/>
      <c r="AL182" s="1470"/>
      <c r="AM182" s="1470"/>
      <c r="AN182" s="1470"/>
      <c r="AO182" s="1470"/>
      <c r="AP182" s="1470"/>
      <c r="AQ182" s="1470"/>
      <c r="AR182" s="1470"/>
      <c r="AS182" s="1470"/>
      <c r="AT182" s="1470"/>
      <c r="AU182" s="1470"/>
      <c r="AV182" s="1470"/>
      <c r="AW182" s="1470"/>
      <c r="AX182" s="1470"/>
      <c r="AY182" s="1470"/>
      <c r="AZ182" s="1470"/>
      <c r="BA182" s="1470"/>
      <c r="BB182" s="1470"/>
      <c r="BC182" s="1470"/>
      <c r="BD182" s="1470"/>
      <c r="BE182" s="1470"/>
      <c r="BF182" s="1470"/>
      <c r="BG182" s="1470"/>
      <c r="BH182" s="1470"/>
      <c r="BI182" s="1470"/>
      <c r="BJ182" s="1470"/>
      <c r="BK182" s="1470"/>
      <c r="BL182" s="1470"/>
      <c r="BM182" s="1470"/>
      <c r="BN182" s="1470"/>
      <c r="BO182" s="1470"/>
      <c r="BP182" s="1470"/>
      <c r="BQ182" s="1470"/>
      <c r="BR182" s="1470"/>
      <c r="BS182" s="1470"/>
      <c r="BT182" s="1470"/>
      <c r="BU182" s="1470"/>
      <c r="BV182" s="1470"/>
      <c r="BW182" s="1470"/>
      <c r="BX182" s="1470"/>
    </row>
    <row r="183" customFormat="false" ht="15" hidden="false" customHeight="false" outlineLevel="0" collapsed="false">
      <c r="A183" s="1448" t="n">
        <f aca="false">A182+1</f>
        <v>45243</v>
      </c>
      <c r="B183" s="1470"/>
      <c r="C183" s="1470"/>
      <c r="D183" s="1470"/>
      <c r="E183" s="1470"/>
      <c r="F183" s="1470"/>
      <c r="G183" s="1470"/>
      <c r="H183" s="1470"/>
      <c r="I183" s="1452"/>
      <c r="J183" s="1470"/>
      <c r="K183" s="1470"/>
      <c r="L183" s="1470"/>
      <c r="M183" s="1470"/>
      <c r="N183" s="1470"/>
      <c r="O183" s="1470"/>
      <c r="P183" s="1452"/>
      <c r="Q183" s="1452"/>
      <c r="R183" s="1452"/>
      <c r="S183" s="1452"/>
      <c r="T183" s="1452"/>
      <c r="U183" s="1452"/>
      <c r="V183" s="1470"/>
      <c r="W183" s="1470"/>
      <c r="X183" s="1470"/>
      <c r="Y183" s="1470"/>
      <c r="Z183" s="1470"/>
      <c r="AA183" s="1470"/>
      <c r="AB183" s="1470"/>
      <c r="AC183" s="1470"/>
      <c r="AD183" s="1470"/>
      <c r="AE183" s="1470"/>
      <c r="AF183" s="1470"/>
      <c r="AG183" s="1470"/>
      <c r="AH183" s="1470"/>
      <c r="AI183" s="1470"/>
      <c r="AJ183" s="1470"/>
      <c r="AK183" s="1470"/>
      <c r="AL183" s="1470"/>
      <c r="AM183" s="1470"/>
      <c r="AN183" s="1470"/>
      <c r="AO183" s="1470"/>
      <c r="AP183" s="1470"/>
      <c r="AQ183" s="1470"/>
      <c r="AR183" s="1470"/>
      <c r="AS183" s="1470"/>
      <c r="AT183" s="1470"/>
      <c r="AU183" s="1470"/>
      <c r="AV183" s="1470"/>
      <c r="AW183" s="1470"/>
      <c r="AX183" s="1470"/>
      <c r="AY183" s="1470"/>
      <c r="AZ183" s="1470"/>
      <c r="BA183" s="1470"/>
      <c r="BB183" s="1470"/>
      <c r="BC183" s="1470"/>
      <c r="BD183" s="1470"/>
      <c r="BE183" s="1470"/>
      <c r="BF183" s="1470"/>
      <c r="BG183" s="1470"/>
      <c r="BH183" s="1470"/>
      <c r="BI183" s="1470"/>
      <c r="BJ183" s="1470"/>
      <c r="BK183" s="1470"/>
      <c r="BL183" s="1470"/>
      <c r="BM183" s="1470"/>
      <c r="BN183" s="1470"/>
      <c r="BO183" s="1470"/>
      <c r="BP183" s="1470"/>
      <c r="BQ183" s="1470"/>
      <c r="BR183" s="1470"/>
      <c r="BS183" s="1470"/>
      <c r="BT183" s="1470"/>
      <c r="BU183" s="1470"/>
      <c r="BV183" s="1470"/>
      <c r="BW183" s="1470"/>
      <c r="BX183" s="1470"/>
    </row>
    <row r="184" customFormat="false" ht="15" hidden="false" customHeight="false" outlineLevel="0" collapsed="false">
      <c r="A184" s="1448" t="n">
        <f aca="false">A183+1</f>
        <v>45244</v>
      </c>
      <c r="B184" s="1470"/>
      <c r="C184" s="1470"/>
      <c r="D184" s="1470"/>
      <c r="E184" s="1470"/>
      <c r="F184" s="1470"/>
      <c r="G184" s="1470"/>
      <c r="H184" s="1470"/>
      <c r="I184" s="1452"/>
      <c r="J184" s="1470"/>
      <c r="K184" s="1470"/>
      <c r="L184" s="1470"/>
      <c r="M184" s="1470"/>
      <c r="N184" s="1470"/>
      <c r="O184" s="1470"/>
      <c r="P184" s="1452"/>
      <c r="Q184" s="1452"/>
      <c r="R184" s="1452"/>
      <c r="S184" s="1452"/>
      <c r="T184" s="1452"/>
      <c r="U184" s="1452"/>
      <c r="V184" s="1470"/>
      <c r="W184" s="1470"/>
      <c r="X184" s="1470"/>
      <c r="Y184" s="1470"/>
      <c r="Z184" s="1470"/>
      <c r="AA184" s="1470"/>
      <c r="AB184" s="1470"/>
      <c r="AC184" s="1470"/>
      <c r="AD184" s="1470"/>
      <c r="AE184" s="1470"/>
      <c r="AF184" s="1470"/>
      <c r="AG184" s="1470"/>
      <c r="AH184" s="1470"/>
      <c r="AI184" s="1470"/>
      <c r="AJ184" s="1470"/>
      <c r="AK184" s="1470"/>
      <c r="AL184" s="1470"/>
      <c r="AM184" s="1470"/>
      <c r="AN184" s="1470"/>
      <c r="AO184" s="1470"/>
      <c r="AP184" s="1470"/>
      <c r="AQ184" s="1470"/>
      <c r="AR184" s="1470"/>
      <c r="AS184" s="1470"/>
      <c r="AT184" s="1470"/>
      <c r="AU184" s="1470"/>
      <c r="AV184" s="1470"/>
      <c r="AW184" s="1470"/>
      <c r="AX184" s="1470"/>
      <c r="AY184" s="1470"/>
      <c r="AZ184" s="1470"/>
      <c r="BA184" s="1470"/>
      <c r="BB184" s="1470"/>
      <c r="BC184" s="1470"/>
      <c r="BD184" s="1470"/>
      <c r="BE184" s="1470"/>
      <c r="BF184" s="1470"/>
      <c r="BG184" s="1470"/>
      <c r="BH184" s="1470"/>
      <c r="BI184" s="1470"/>
      <c r="BJ184" s="1470"/>
      <c r="BK184" s="1470"/>
      <c r="BL184" s="1470"/>
      <c r="BM184" s="1470"/>
      <c r="BN184" s="1470"/>
      <c r="BO184" s="1470"/>
      <c r="BP184" s="1470"/>
      <c r="BQ184" s="1470"/>
      <c r="BR184" s="1470"/>
      <c r="BS184" s="1470"/>
      <c r="BT184" s="1470"/>
      <c r="BU184" s="1470"/>
      <c r="BV184" s="1470"/>
      <c r="BW184" s="1470"/>
      <c r="BX184" s="1470"/>
    </row>
    <row r="185" customFormat="false" ht="15" hidden="false" customHeight="false" outlineLevel="0" collapsed="false">
      <c r="A185" s="1448" t="n">
        <f aca="false">A184+1</f>
        <v>45245</v>
      </c>
      <c r="B185" s="1470"/>
      <c r="C185" s="1470"/>
      <c r="D185" s="1470"/>
      <c r="E185" s="1470"/>
      <c r="F185" s="1470"/>
      <c r="G185" s="1470"/>
      <c r="H185" s="1470"/>
      <c r="I185" s="1452"/>
      <c r="J185" s="1470"/>
      <c r="K185" s="1470"/>
      <c r="L185" s="1470"/>
      <c r="M185" s="1470"/>
      <c r="N185" s="1470"/>
      <c r="O185" s="1470"/>
      <c r="P185" s="1452"/>
      <c r="Q185" s="1452"/>
      <c r="R185" s="1452"/>
      <c r="S185" s="1452"/>
      <c r="T185" s="1452"/>
      <c r="U185" s="1452"/>
      <c r="V185" s="1470"/>
      <c r="W185" s="1470"/>
      <c r="X185" s="1470"/>
      <c r="Y185" s="1470"/>
      <c r="Z185" s="1470"/>
      <c r="AA185" s="1470"/>
      <c r="AB185" s="1470"/>
      <c r="AC185" s="1470"/>
      <c r="AD185" s="1470"/>
      <c r="AE185" s="1470"/>
      <c r="AF185" s="1470"/>
      <c r="AG185" s="1470"/>
      <c r="AH185" s="1470"/>
      <c r="AI185" s="1470"/>
      <c r="AJ185" s="1470"/>
      <c r="AK185" s="1470"/>
      <c r="AL185" s="1470"/>
      <c r="AM185" s="1470"/>
      <c r="AN185" s="1470"/>
      <c r="AO185" s="1470"/>
      <c r="AP185" s="1470"/>
      <c r="AQ185" s="1470"/>
      <c r="AR185" s="1470"/>
      <c r="AS185" s="1470"/>
      <c r="AT185" s="1470"/>
      <c r="AU185" s="1470"/>
      <c r="AV185" s="1470"/>
      <c r="AW185" s="1470"/>
      <c r="AX185" s="1470"/>
      <c r="AY185" s="1470"/>
      <c r="AZ185" s="1470"/>
      <c r="BA185" s="1470"/>
      <c r="BB185" s="1470"/>
      <c r="BC185" s="1470"/>
      <c r="BD185" s="1470"/>
      <c r="BE185" s="1470"/>
      <c r="BF185" s="1470"/>
      <c r="BG185" s="1470"/>
      <c r="BH185" s="1470"/>
      <c r="BI185" s="1470"/>
      <c r="BJ185" s="1470"/>
      <c r="BK185" s="1470"/>
      <c r="BL185" s="1470"/>
      <c r="BM185" s="1470"/>
      <c r="BN185" s="1470"/>
      <c r="BO185" s="1470"/>
      <c r="BP185" s="1470"/>
      <c r="BQ185" s="1470"/>
      <c r="BR185" s="1470"/>
      <c r="BS185" s="1470"/>
      <c r="BT185" s="1470"/>
      <c r="BU185" s="1470"/>
      <c r="BV185" s="1470"/>
      <c r="BW185" s="1470"/>
      <c r="BX185" s="1470"/>
    </row>
    <row r="186" customFormat="false" ht="15" hidden="false" customHeight="false" outlineLevel="0" collapsed="false">
      <c r="A186" s="1448" t="n">
        <f aca="false">A185+1</f>
        <v>45246</v>
      </c>
      <c r="B186" s="1470"/>
      <c r="C186" s="1470"/>
      <c r="D186" s="1470"/>
      <c r="E186" s="1470"/>
      <c r="F186" s="1470"/>
      <c r="G186" s="1470"/>
      <c r="H186" s="1470"/>
      <c r="I186" s="1452"/>
      <c r="J186" s="1470"/>
      <c r="K186" s="1470"/>
      <c r="L186" s="1470"/>
      <c r="M186" s="1470"/>
      <c r="N186" s="1470"/>
      <c r="O186" s="1470"/>
      <c r="P186" s="1452"/>
      <c r="Q186" s="1452"/>
      <c r="R186" s="1452"/>
      <c r="S186" s="1452"/>
      <c r="T186" s="1452"/>
      <c r="U186" s="1452"/>
      <c r="V186" s="1470"/>
      <c r="W186" s="1470"/>
      <c r="X186" s="1470"/>
      <c r="Y186" s="1470"/>
      <c r="Z186" s="1470"/>
      <c r="AA186" s="1470"/>
      <c r="AB186" s="1470"/>
      <c r="AC186" s="1470"/>
      <c r="AD186" s="1470"/>
      <c r="AE186" s="1470"/>
      <c r="AF186" s="1470"/>
      <c r="AG186" s="1470"/>
      <c r="AH186" s="1470"/>
      <c r="AI186" s="1470"/>
      <c r="AJ186" s="1470"/>
      <c r="AK186" s="1470"/>
      <c r="AL186" s="1470"/>
      <c r="AM186" s="1470"/>
      <c r="AN186" s="1470"/>
      <c r="AO186" s="1470"/>
      <c r="AP186" s="1470"/>
      <c r="AQ186" s="1470"/>
      <c r="AR186" s="1470"/>
      <c r="AS186" s="1470"/>
      <c r="AT186" s="1470"/>
      <c r="AU186" s="1470"/>
      <c r="AV186" s="1470"/>
      <c r="AW186" s="1470"/>
      <c r="AX186" s="1470"/>
      <c r="AY186" s="1470"/>
      <c r="AZ186" s="1470"/>
      <c r="BA186" s="1470"/>
      <c r="BB186" s="1470"/>
      <c r="BC186" s="1470"/>
      <c r="BD186" s="1470"/>
      <c r="BE186" s="1470"/>
      <c r="BF186" s="1470"/>
      <c r="BG186" s="1470"/>
      <c r="BH186" s="1470"/>
      <c r="BI186" s="1470"/>
      <c r="BJ186" s="1470"/>
      <c r="BK186" s="1470"/>
      <c r="BL186" s="1470"/>
      <c r="BM186" s="1470"/>
      <c r="BN186" s="1470"/>
      <c r="BO186" s="1470"/>
      <c r="BP186" s="1470"/>
      <c r="BQ186" s="1470"/>
      <c r="BR186" s="1470"/>
      <c r="BS186" s="1470"/>
      <c r="BT186" s="1470"/>
      <c r="BU186" s="1470"/>
      <c r="BV186" s="1470"/>
      <c r="BW186" s="1470"/>
      <c r="BX186" s="1470"/>
    </row>
    <row r="187" customFormat="false" ht="15" hidden="false" customHeight="false" outlineLevel="0" collapsed="false">
      <c r="A187" s="1448" t="n">
        <f aca="false">A186+1</f>
        <v>45247</v>
      </c>
      <c r="B187" s="1470"/>
      <c r="C187" s="1470"/>
      <c r="D187" s="1470"/>
      <c r="E187" s="1470"/>
      <c r="F187" s="1470"/>
      <c r="G187" s="1470"/>
      <c r="H187" s="1470"/>
      <c r="I187" s="1452"/>
      <c r="J187" s="1470"/>
      <c r="K187" s="1470"/>
      <c r="L187" s="1470"/>
      <c r="M187" s="1470"/>
      <c r="N187" s="1470"/>
      <c r="O187" s="1470"/>
      <c r="P187" s="1452"/>
      <c r="Q187" s="1452"/>
      <c r="R187" s="1452"/>
      <c r="S187" s="1452"/>
      <c r="T187" s="1452"/>
      <c r="U187" s="1452"/>
      <c r="V187" s="1470"/>
      <c r="W187" s="1470"/>
      <c r="X187" s="1470"/>
      <c r="Y187" s="1470"/>
      <c r="Z187" s="1470"/>
      <c r="AA187" s="1470"/>
      <c r="AB187" s="1470"/>
      <c r="AC187" s="1470"/>
      <c r="AD187" s="1470"/>
      <c r="AE187" s="1470"/>
      <c r="AF187" s="1470"/>
      <c r="AG187" s="1470"/>
      <c r="AH187" s="1470"/>
      <c r="AI187" s="1470"/>
      <c r="AJ187" s="1470"/>
      <c r="AK187" s="1470"/>
      <c r="AL187" s="1470"/>
      <c r="AM187" s="1470"/>
      <c r="AN187" s="1470"/>
      <c r="AO187" s="1470"/>
      <c r="AP187" s="1470"/>
      <c r="AQ187" s="1470"/>
      <c r="AR187" s="1470"/>
      <c r="AS187" s="1470"/>
      <c r="AT187" s="1470"/>
      <c r="AU187" s="1470"/>
      <c r="AV187" s="1470"/>
      <c r="AW187" s="1470"/>
      <c r="AX187" s="1470"/>
      <c r="AY187" s="1470"/>
      <c r="AZ187" s="1470"/>
      <c r="BA187" s="1470"/>
      <c r="BB187" s="1470"/>
      <c r="BC187" s="1470"/>
      <c r="BD187" s="1470"/>
      <c r="BE187" s="1470"/>
      <c r="BF187" s="1470"/>
      <c r="BG187" s="1470"/>
      <c r="BH187" s="1470"/>
      <c r="BI187" s="1470"/>
      <c r="BJ187" s="1470"/>
      <c r="BK187" s="1470"/>
      <c r="BL187" s="1470"/>
      <c r="BM187" s="1470"/>
      <c r="BN187" s="1470"/>
      <c r="BO187" s="1470"/>
      <c r="BP187" s="1470"/>
      <c r="BQ187" s="1470"/>
      <c r="BR187" s="1470"/>
      <c r="BS187" s="1470"/>
      <c r="BT187" s="1470"/>
      <c r="BU187" s="1470"/>
      <c r="BV187" s="1470"/>
      <c r="BW187" s="1470"/>
      <c r="BX187" s="1470"/>
    </row>
    <row r="188" customFormat="false" ht="15" hidden="false" customHeight="false" outlineLevel="0" collapsed="false">
      <c r="A188" s="1448" t="n">
        <f aca="false">A187+1</f>
        <v>45248</v>
      </c>
      <c r="B188" s="1470"/>
      <c r="C188" s="1470"/>
      <c r="D188" s="1470"/>
      <c r="E188" s="1470"/>
      <c r="F188" s="1470"/>
      <c r="G188" s="1470"/>
      <c r="H188" s="1470"/>
      <c r="I188" s="1452"/>
      <c r="J188" s="1470"/>
      <c r="K188" s="1470"/>
      <c r="L188" s="1470"/>
      <c r="M188" s="1470"/>
      <c r="N188" s="1470"/>
      <c r="O188" s="1470"/>
      <c r="P188" s="1452"/>
      <c r="Q188" s="1452"/>
      <c r="R188" s="1452"/>
      <c r="S188" s="1452"/>
      <c r="T188" s="1452"/>
      <c r="U188" s="1452"/>
      <c r="V188" s="1470"/>
      <c r="W188" s="1470"/>
      <c r="X188" s="1470"/>
      <c r="Y188" s="1470"/>
      <c r="Z188" s="1470"/>
      <c r="AA188" s="1470"/>
      <c r="AB188" s="1470"/>
      <c r="AC188" s="1470"/>
      <c r="AD188" s="1470"/>
      <c r="AE188" s="1470"/>
      <c r="AF188" s="1470"/>
      <c r="AG188" s="1470"/>
      <c r="AH188" s="1470"/>
      <c r="AI188" s="1470"/>
      <c r="AJ188" s="1470"/>
      <c r="AK188" s="1470"/>
      <c r="AL188" s="1470"/>
      <c r="AM188" s="1470"/>
      <c r="AN188" s="1470"/>
      <c r="AO188" s="1470"/>
      <c r="AP188" s="1470"/>
      <c r="AQ188" s="1470"/>
      <c r="AR188" s="1470"/>
      <c r="AS188" s="1470"/>
      <c r="AT188" s="1470"/>
      <c r="AU188" s="1470"/>
      <c r="AV188" s="1470"/>
      <c r="AW188" s="1470"/>
      <c r="AX188" s="1470"/>
      <c r="AY188" s="1470"/>
      <c r="AZ188" s="1470"/>
      <c r="BA188" s="1470"/>
      <c r="BB188" s="1470"/>
      <c r="BC188" s="1470"/>
      <c r="BD188" s="1470"/>
      <c r="BE188" s="1470"/>
      <c r="BF188" s="1470"/>
      <c r="BG188" s="1470"/>
      <c r="BH188" s="1470"/>
      <c r="BI188" s="1470"/>
      <c r="BJ188" s="1470"/>
      <c r="BK188" s="1470"/>
      <c r="BL188" s="1470"/>
      <c r="BM188" s="1470"/>
      <c r="BN188" s="1470"/>
      <c r="BO188" s="1470"/>
      <c r="BP188" s="1470"/>
      <c r="BQ188" s="1470"/>
      <c r="BR188" s="1470"/>
      <c r="BS188" s="1470"/>
      <c r="BT188" s="1470"/>
      <c r="BU188" s="1470"/>
      <c r="BV188" s="1470"/>
      <c r="BW188" s="1470"/>
      <c r="BX188" s="1470"/>
    </row>
    <row r="189" customFormat="false" ht="15" hidden="false" customHeight="false" outlineLevel="0" collapsed="false">
      <c r="A189" s="1448" t="n">
        <f aca="false">A188+1</f>
        <v>45249</v>
      </c>
      <c r="B189" s="1470"/>
      <c r="C189" s="1470"/>
      <c r="D189" s="1470"/>
      <c r="E189" s="1470"/>
      <c r="F189" s="1470"/>
      <c r="G189" s="1470"/>
      <c r="H189" s="1470"/>
      <c r="I189" s="1452"/>
      <c r="J189" s="1470"/>
      <c r="K189" s="1470"/>
      <c r="L189" s="1470"/>
      <c r="M189" s="1470"/>
      <c r="N189" s="1470"/>
      <c r="O189" s="1470"/>
      <c r="P189" s="1452"/>
      <c r="Q189" s="1452"/>
      <c r="R189" s="1452"/>
      <c r="S189" s="1452"/>
      <c r="T189" s="1452"/>
      <c r="U189" s="1452"/>
      <c r="V189" s="1470"/>
      <c r="W189" s="1470"/>
      <c r="X189" s="1470"/>
      <c r="Y189" s="1470"/>
      <c r="Z189" s="1470"/>
      <c r="AA189" s="1470"/>
      <c r="AB189" s="1470"/>
      <c r="AC189" s="1470"/>
      <c r="AD189" s="1470"/>
      <c r="AE189" s="1470"/>
      <c r="AF189" s="1470"/>
      <c r="AG189" s="1470"/>
      <c r="AH189" s="1470"/>
      <c r="AI189" s="1470"/>
      <c r="AJ189" s="1470"/>
      <c r="AK189" s="1470"/>
      <c r="AL189" s="1470"/>
      <c r="AM189" s="1470"/>
      <c r="AN189" s="1470"/>
      <c r="AO189" s="1470"/>
      <c r="AP189" s="1470"/>
      <c r="AQ189" s="1470"/>
      <c r="AR189" s="1470"/>
      <c r="AS189" s="1470"/>
      <c r="AT189" s="1470"/>
      <c r="AU189" s="1470"/>
      <c r="AV189" s="1470"/>
      <c r="AW189" s="1470"/>
      <c r="AX189" s="1470"/>
      <c r="AY189" s="1470"/>
      <c r="AZ189" s="1470"/>
      <c r="BA189" s="1470"/>
      <c r="BB189" s="1470"/>
      <c r="BC189" s="1470"/>
      <c r="BD189" s="1470"/>
      <c r="BE189" s="1470"/>
      <c r="BF189" s="1470"/>
      <c r="BG189" s="1470"/>
      <c r="BH189" s="1470"/>
      <c r="BI189" s="1470"/>
      <c r="BJ189" s="1470"/>
      <c r="BK189" s="1470"/>
      <c r="BL189" s="1470"/>
      <c r="BM189" s="1470"/>
      <c r="BN189" s="1470"/>
      <c r="BO189" s="1470"/>
      <c r="BP189" s="1470"/>
      <c r="BQ189" s="1470"/>
      <c r="BR189" s="1470"/>
      <c r="BS189" s="1470"/>
      <c r="BT189" s="1470"/>
      <c r="BU189" s="1470"/>
      <c r="BV189" s="1470"/>
      <c r="BW189" s="1470"/>
      <c r="BX189" s="1470"/>
    </row>
    <row r="190" customFormat="false" ht="15" hidden="false" customHeight="false" outlineLevel="0" collapsed="false">
      <c r="A190" s="1448" t="n">
        <f aca="false">A189+1</f>
        <v>45250</v>
      </c>
      <c r="B190" s="1470"/>
      <c r="C190" s="1470"/>
      <c r="D190" s="1470"/>
      <c r="E190" s="1470"/>
      <c r="F190" s="1470"/>
      <c r="G190" s="1470"/>
      <c r="H190" s="1470"/>
      <c r="I190" s="1452"/>
      <c r="J190" s="1470"/>
      <c r="K190" s="1470"/>
      <c r="L190" s="1470"/>
      <c r="M190" s="1470"/>
      <c r="N190" s="1470"/>
      <c r="O190" s="1470"/>
      <c r="P190" s="1452"/>
      <c r="Q190" s="1452"/>
      <c r="R190" s="1452"/>
      <c r="S190" s="1452"/>
      <c r="T190" s="1452"/>
      <c r="U190" s="1452"/>
      <c r="V190" s="1470"/>
      <c r="W190" s="1470"/>
      <c r="X190" s="1470"/>
      <c r="Y190" s="1470"/>
      <c r="Z190" s="1470"/>
      <c r="AA190" s="1470"/>
      <c r="AB190" s="1470"/>
      <c r="AC190" s="1470"/>
      <c r="AD190" s="1470"/>
      <c r="AE190" s="1470"/>
      <c r="AF190" s="1470"/>
      <c r="AG190" s="1470"/>
      <c r="AH190" s="1470"/>
      <c r="AI190" s="1470"/>
      <c r="AJ190" s="1470"/>
      <c r="AK190" s="1470"/>
      <c r="AL190" s="1470"/>
      <c r="AM190" s="1470"/>
      <c r="AN190" s="1470"/>
      <c r="AO190" s="1470"/>
      <c r="AP190" s="1470"/>
      <c r="AQ190" s="1470"/>
      <c r="AR190" s="1470"/>
      <c r="AS190" s="1470"/>
      <c r="AT190" s="1470"/>
      <c r="AU190" s="1470"/>
      <c r="AV190" s="1470"/>
      <c r="AW190" s="1470"/>
      <c r="AX190" s="1470"/>
      <c r="AY190" s="1470"/>
      <c r="AZ190" s="1470"/>
      <c r="BA190" s="1470"/>
      <c r="BB190" s="1470"/>
      <c r="BC190" s="1470"/>
      <c r="BD190" s="1470"/>
      <c r="BE190" s="1470"/>
      <c r="BF190" s="1470"/>
      <c r="BG190" s="1470"/>
      <c r="BH190" s="1470"/>
      <c r="BI190" s="1470"/>
      <c r="BJ190" s="1470"/>
      <c r="BK190" s="1470"/>
      <c r="BL190" s="1470"/>
      <c r="BM190" s="1470"/>
      <c r="BN190" s="1470"/>
      <c r="BO190" s="1470"/>
      <c r="BP190" s="1470"/>
      <c r="BQ190" s="1470"/>
      <c r="BR190" s="1470"/>
      <c r="BS190" s="1470"/>
      <c r="BT190" s="1470"/>
      <c r="BU190" s="1470"/>
      <c r="BV190" s="1470"/>
      <c r="BW190" s="1470"/>
      <c r="BX190" s="1470"/>
    </row>
    <row r="191" customFormat="false" ht="15" hidden="false" customHeight="false" outlineLevel="0" collapsed="false">
      <c r="A191" s="1448" t="n">
        <f aca="false">A190+1</f>
        <v>45251</v>
      </c>
      <c r="B191" s="1470"/>
      <c r="C191" s="1470"/>
      <c r="D191" s="1470"/>
      <c r="E191" s="1470"/>
      <c r="F191" s="1470"/>
      <c r="G191" s="1470"/>
      <c r="H191" s="1470"/>
      <c r="I191" s="1452"/>
      <c r="J191" s="1470"/>
      <c r="K191" s="1470"/>
      <c r="L191" s="1470"/>
      <c r="M191" s="1470"/>
      <c r="N191" s="1470"/>
      <c r="O191" s="1470"/>
      <c r="P191" s="1452"/>
      <c r="Q191" s="1452"/>
      <c r="R191" s="1452"/>
      <c r="S191" s="1452"/>
      <c r="T191" s="1452"/>
      <c r="U191" s="1452"/>
      <c r="V191" s="1470"/>
      <c r="W191" s="1470"/>
      <c r="X191" s="1470"/>
      <c r="Y191" s="1470"/>
      <c r="Z191" s="1470"/>
      <c r="AA191" s="1470"/>
      <c r="AB191" s="1470"/>
      <c r="AC191" s="1470"/>
      <c r="AD191" s="1470"/>
      <c r="AE191" s="1470"/>
      <c r="AF191" s="1470"/>
      <c r="AG191" s="1470"/>
      <c r="AH191" s="1470"/>
      <c r="AI191" s="1470"/>
      <c r="AJ191" s="1470"/>
      <c r="AK191" s="1470"/>
      <c r="AL191" s="1470"/>
      <c r="AM191" s="1470"/>
      <c r="AN191" s="1470"/>
      <c r="AO191" s="1470"/>
      <c r="AP191" s="1470"/>
      <c r="AQ191" s="1470"/>
      <c r="AR191" s="1470"/>
      <c r="AS191" s="1470"/>
      <c r="AT191" s="1470"/>
      <c r="AU191" s="1470"/>
      <c r="AV191" s="1470"/>
      <c r="AW191" s="1470"/>
      <c r="AX191" s="1470"/>
      <c r="AY191" s="1470"/>
      <c r="AZ191" s="1470"/>
      <c r="BA191" s="1470"/>
      <c r="BB191" s="1470"/>
      <c r="BC191" s="1470"/>
      <c r="BD191" s="1470"/>
      <c r="BE191" s="1470"/>
      <c r="BF191" s="1470"/>
      <c r="BG191" s="1470"/>
      <c r="BH191" s="1470"/>
      <c r="BI191" s="1470"/>
      <c r="BJ191" s="1470"/>
      <c r="BK191" s="1470"/>
      <c r="BL191" s="1470"/>
      <c r="BM191" s="1470"/>
      <c r="BN191" s="1470"/>
      <c r="BO191" s="1470"/>
      <c r="BP191" s="1470"/>
      <c r="BQ191" s="1470"/>
      <c r="BR191" s="1470"/>
      <c r="BS191" s="1470"/>
      <c r="BT191" s="1470"/>
      <c r="BU191" s="1470"/>
      <c r="BV191" s="1470"/>
      <c r="BW191" s="1470"/>
      <c r="BX191" s="1470"/>
    </row>
    <row r="192" customFormat="false" ht="15" hidden="false" customHeight="false" outlineLevel="0" collapsed="false">
      <c r="A192" s="1448" t="n">
        <f aca="false">A191+1</f>
        <v>45252</v>
      </c>
      <c r="B192" s="1470"/>
      <c r="C192" s="1470"/>
      <c r="D192" s="1470"/>
      <c r="E192" s="1470"/>
      <c r="F192" s="1470"/>
      <c r="G192" s="1470"/>
      <c r="H192" s="1470"/>
      <c r="I192" s="1452"/>
      <c r="J192" s="1470"/>
      <c r="K192" s="1470"/>
      <c r="L192" s="1470"/>
      <c r="M192" s="1470"/>
      <c r="N192" s="1470"/>
      <c r="O192" s="1470"/>
      <c r="P192" s="1452"/>
      <c r="Q192" s="1452"/>
      <c r="R192" s="1452"/>
      <c r="S192" s="1452"/>
      <c r="T192" s="1452"/>
      <c r="U192" s="1452"/>
      <c r="V192" s="1470"/>
      <c r="W192" s="1470"/>
      <c r="X192" s="1470"/>
      <c r="Y192" s="1470"/>
      <c r="Z192" s="1470"/>
      <c r="AA192" s="1470"/>
      <c r="AB192" s="1470"/>
      <c r="AC192" s="1470"/>
      <c r="AD192" s="1470"/>
      <c r="AE192" s="1470"/>
      <c r="AF192" s="1470"/>
      <c r="AG192" s="1470"/>
      <c r="AH192" s="1470"/>
      <c r="AI192" s="1470"/>
      <c r="AJ192" s="1470"/>
      <c r="AK192" s="1470"/>
      <c r="AL192" s="1470"/>
      <c r="AM192" s="1470"/>
      <c r="AN192" s="1470"/>
      <c r="AO192" s="1470"/>
      <c r="AP192" s="1470"/>
      <c r="AQ192" s="1470"/>
      <c r="AR192" s="1470"/>
      <c r="AS192" s="1470"/>
      <c r="AT192" s="1470"/>
      <c r="AU192" s="1470"/>
      <c r="AV192" s="1470"/>
      <c r="AW192" s="1470"/>
      <c r="AX192" s="1470"/>
      <c r="AY192" s="1470"/>
      <c r="AZ192" s="1470"/>
      <c r="BA192" s="1470"/>
      <c r="BB192" s="1470"/>
      <c r="BC192" s="1470"/>
      <c r="BD192" s="1470"/>
      <c r="BE192" s="1470"/>
      <c r="BF192" s="1470"/>
      <c r="BG192" s="1470"/>
      <c r="BH192" s="1470"/>
      <c r="BI192" s="1470"/>
      <c r="BJ192" s="1470"/>
      <c r="BK192" s="1470"/>
      <c r="BL192" s="1470"/>
      <c r="BM192" s="1470"/>
      <c r="BN192" s="1470"/>
      <c r="BO192" s="1470"/>
      <c r="BP192" s="1470"/>
      <c r="BQ192" s="1470"/>
      <c r="BR192" s="1470"/>
      <c r="BS192" s="1470"/>
      <c r="BT192" s="1470"/>
      <c r="BU192" s="1470"/>
      <c r="BV192" s="1470"/>
      <c r="BW192" s="1470"/>
      <c r="BX192" s="1470"/>
    </row>
    <row r="193" customFormat="false" ht="15" hidden="false" customHeight="false" outlineLevel="0" collapsed="false">
      <c r="A193" s="1448" t="n">
        <f aca="false">A192+1</f>
        <v>45253</v>
      </c>
      <c r="B193" s="1470"/>
      <c r="C193" s="1470"/>
      <c r="D193" s="1470"/>
      <c r="E193" s="1470"/>
      <c r="F193" s="1470"/>
      <c r="G193" s="1470"/>
      <c r="H193" s="1470"/>
      <c r="I193" s="1452"/>
      <c r="J193" s="1470"/>
      <c r="K193" s="1470"/>
      <c r="L193" s="1470"/>
      <c r="M193" s="1470"/>
      <c r="N193" s="1470"/>
      <c r="O193" s="1470"/>
      <c r="P193" s="1452"/>
      <c r="Q193" s="1452"/>
      <c r="R193" s="1452"/>
      <c r="S193" s="1452"/>
      <c r="T193" s="1452"/>
      <c r="U193" s="1452"/>
      <c r="V193" s="1470"/>
      <c r="W193" s="1470"/>
      <c r="X193" s="1470"/>
      <c r="Y193" s="1470"/>
      <c r="Z193" s="1470"/>
      <c r="AA193" s="1470"/>
      <c r="AB193" s="1470"/>
      <c r="AC193" s="1470"/>
      <c r="AD193" s="1470"/>
      <c r="AE193" s="1470"/>
      <c r="AF193" s="1470"/>
      <c r="AG193" s="1470"/>
      <c r="AH193" s="1470"/>
      <c r="AI193" s="1470"/>
      <c r="AJ193" s="1470"/>
      <c r="AK193" s="1470"/>
      <c r="AL193" s="1470"/>
      <c r="AM193" s="1470"/>
      <c r="AN193" s="1470"/>
      <c r="AO193" s="1470"/>
      <c r="AP193" s="1470"/>
      <c r="AQ193" s="1470"/>
      <c r="AR193" s="1470"/>
      <c r="AS193" s="1470"/>
      <c r="AT193" s="1470"/>
      <c r="AU193" s="1470"/>
      <c r="AV193" s="1470"/>
      <c r="AW193" s="1470"/>
      <c r="AX193" s="1470"/>
      <c r="AY193" s="1470"/>
      <c r="AZ193" s="1470"/>
      <c r="BA193" s="1470"/>
      <c r="BB193" s="1470"/>
      <c r="BC193" s="1470"/>
      <c r="BD193" s="1470"/>
      <c r="BE193" s="1470"/>
      <c r="BF193" s="1470"/>
      <c r="BG193" s="1470"/>
      <c r="BH193" s="1470"/>
      <c r="BI193" s="1470"/>
      <c r="BJ193" s="1470"/>
      <c r="BK193" s="1470"/>
      <c r="BL193" s="1470"/>
      <c r="BM193" s="1470"/>
      <c r="BN193" s="1470"/>
      <c r="BO193" s="1470"/>
      <c r="BP193" s="1470"/>
      <c r="BQ193" s="1470"/>
      <c r="BR193" s="1470"/>
      <c r="BS193" s="1470"/>
      <c r="BT193" s="1470"/>
      <c r="BU193" s="1470"/>
      <c r="BV193" s="1470"/>
      <c r="BW193" s="1470"/>
      <c r="BX193" s="1470"/>
    </row>
    <row r="194" customFormat="false" ht="15" hidden="false" customHeight="false" outlineLevel="0" collapsed="false">
      <c r="A194" s="1448" t="n">
        <f aca="false">A193+1</f>
        <v>45254</v>
      </c>
      <c r="B194" s="1470"/>
      <c r="C194" s="1470"/>
      <c r="D194" s="1470"/>
      <c r="E194" s="1470"/>
      <c r="F194" s="1470"/>
      <c r="G194" s="1470"/>
      <c r="H194" s="1470"/>
      <c r="I194" s="1452"/>
      <c r="J194" s="1470"/>
      <c r="K194" s="1470"/>
      <c r="L194" s="1470"/>
      <c r="M194" s="1470"/>
      <c r="N194" s="1470"/>
      <c r="O194" s="1470"/>
      <c r="P194" s="1452"/>
      <c r="Q194" s="1452"/>
      <c r="R194" s="1452"/>
      <c r="S194" s="1452"/>
      <c r="T194" s="1452"/>
      <c r="U194" s="1452"/>
      <c r="V194" s="1470"/>
      <c r="W194" s="1470"/>
      <c r="X194" s="1470"/>
      <c r="Y194" s="1470"/>
      <c r="Z194" s="1470"/>
      <c r="AA194" s="1470"/>
      <c r="AB194" s="1470"/>
      <c r="AC194" s="1470"/>
      <c r="AD194" s="1470"/>
      <c r="AE194" s="1470"/>
      <c r="AF194" s="1470"/>
      <c r="AG194" s="1470"/>
      <c r="AH194" s="1470"/>
      <c r="AI194" s="1470"/>
      <c r="AJ194" s="1470"/>
      <c r="AK194" s="1470"/>
      <c r="AL194" s="1470"/>
      <c r="AM194" s="1470"/>
      <c r="AN194" s="1470"/>
      <c r="AO194" s="1470"/>
      <c r="AP194" s="1470"/>
      <c r="AQ194" s="1470"/>
      <c r="AR194" s="1470"/>
      <c r="AS194" s="1470"/>
      <c r="AT194" s="1470"/>
      <c r="AU194" s="1470"/>
      <c r="AV194" s="1470"/>
      <c r="AW194" s="1470"/>
      <c r="AX194" s="1470"/>
      <c r="AY194" s="1470"/>
      <c r="AZ194" s="1470"/>
      <c r="BA194" s="1470"/>
      <c r="BB194" s="1470"/>
      <c r="BC194" s="1470"/>
      <c r="BD194" s="1470"/>
      <c r="BE194" s="1470"/>
      <c r="BF194" s="1470"/>
      <c r="BG194" s="1470"/>
      <c r="BH194" s="1470"/>
      <c r="BI194" s="1470"/>
      <c r="BJ194" s="1470"/>
      <c r="BK194" s="1470"/>
      <c r="BL194" s="1470"/>
      <c r="BM194" s="1470"/>
      <c r="BN194" s="1470"/>
      <c r="BO194" s="1470"/>
      <c r="BP194" s="1470"/>
      <c r="BQ194" s="1470"/>
      <c r="BR194" s="1470"/>
      <c r="BS194" s="1470"/>
      <c r="BT194" s="1470"/>
      <c r="BU194" s="1470"/>
      <c r="BV194" s="1470"/>
      <c r="BW194" s="1470"/>
      <c r="BX194" s="1470"/>
    </row>
    <row r="195" customFormat="false" ht="15" hidden="false" customHeight="false" outlineLevel="0" collapsed="false">
      <c r="A195" s="1448" t="n">
        <f aca="true">TODAY()</f>
        <v>45062</v>
      </c>
      <c r="B195" s="1470"/>
      <c r="C195" s="1470"/>
      <c r="D195" s="1470"/>
      <c r="E195" s="1470"/>
      <c r="F195" s="1470"/>
      <c r="G195" s="1470"/>
      <c r="H195" s="1470"/>
      <c r="I195" s="1452"/>
      <c r="J195" s="1470"/>
      <c r="K195" s="1470"/>
      <c r="L195" s="1470"/>
      <c r="M195" s="1470"/>
      <c r="N195" s="1470"/>
      <c r="O195" s="1470"/>
      <c r="P195" s="1452"/>
      <c r="Q195" s="1452"/>
      <c r="R195" s="1452"/>
      <c r="S195" s="1452"/>
      <c r="T195" s="1452"/>
      <c r="U195" s="1452"/>
      <c r="V195" s="1470"/>
      <c r="W195" s="1470"/>
      <c r="X195" s="1470"/>
      <c r="Y195" s="1470"/>
      <c r="Z195" s="1470"/>
      <c r="AA195" s="1470"/>
      <c r="AB195" s="1470"/>
      <c r="AC195" s="1470"/>
      <c r="AD195" s="1470"/>
      <c r="AE195" s="1470"/>
      <c r="AF195" s="1470"/>
      <c r="AG195" s="1470"/>
      <c r="AH195" s="1470"/>
      <c r="AI195" s="1470"/>
      <c r="AJ195" s="1470"/>
      <c r="AK195" s="1470"/>
      <c r="AL195" s="1470"/>
      <c r="AM195" s="1470"/>
      <c r="AN195" s="1470"/>
      <c r="AO195" s="1470"/>
      <c r="AP195" s="1470"/>
      <c r="AQ195" s="1470"/>
      <c r="AR195" s="1470"/>
      <c r="AS195" s="1470"/>
      <c r="AT195" s="1470"/>
      <c r="AU195" s="1470"/>
      <c r="AV195" s="1470"/>
      <c r="AW195" s="1470"/>
      <c r="AX195" s="1470"/>
      <c r="AY195" s="1470"/>
      <c r="AZ195" s="1470"/>
      <c r="BA195" s="1470"/>
      <c r="BB195" s="1470"/>
      <c r="BC195" s="1470"/>
      <c r="BD195" s="1470"/>
      <c r="BE195" s="1470"/>
      <c r="BF195" s="1470"/>
      <c r="BG195" s="1470"/>
      <c r="BH195" s="1470"/>
      <c r="BI195" s="1470"/>
      <c r="BJ195" s="1470"/>
      <c r="BK195" s="1470"/>
      <c r="BL195" s="1470"/>
      <c r="BM195" s="1470"/>
      <c r="BN195" s="1470"/>
      <c r="BO195" s="1470"/>
      <c r="BP195" s="1470"/>
      <c r="BQ195" s="1470"/>
      <c r="BR195" s="1470"/>
      <c r="BS195" s="1470"/>
      <c r="BT195" s="1470"/>
      <c r="BU195" s="1470"/>
      <c r="BV195" s="1470"/>
      <c r="BW195" s="1470"/>
      <c r="BX195" s="1470"/>
    </row>
    <row r="196" customFormat="false" ht="15" hidden="false" customHeight="false" outlineLevel="0" collapsed="false">
      <c r="A196" s="1448" t="n">
        <f aca="false">A195+1</f>
        <v>45063</v>
      </c>
      <c r="B196" s="1470"/>
      <c r="C196" s="1470"/>
      <c r="D196" s="1470"/>
      <c r="E196" s="1470"/>
      <c r="F196" s="1470"/>
      <c r="G196" s="1470"/>
      <c r="H196" s="1470"/>
      <c r="I196" s="1452"/>
      <c r="J196" s="1470"/>
      <c r="K196" s="1470"/>
      <c r="L196" s="1470"/>
      <c r="M196" s="1470"/>
      <c r="N196" s="1470"/>
      <c r="O196" s="1470"/>
      <c r="P196" s="1452"/>
      <c r="Q196" s="1452"/>
      <c r="R196" s="1452"/>
      <c r="S196" s="1452"/>
      <c r="T196" s="1452"/>
      <c r="U196" s="1452"/>
      <c r="V196" s="1470"/>
      <c r="W196" s="1470"/>
      <c r="X196" s="1470"/>
      <c r="Y196" s="1470"/>
      <c r="Z196" s="1470"/>
      <c r="AA196" s="1470"/>
      <c r="AB196" s="1470"/>
      <c r="AC196" s="1470"/>
      <c r="AD196" s="1470"/>
      <c r="AE196" s="1470"/>
      <c r="AF196" s="1470"/>
      <c r="AG196" s="1470"/>
      <c r="AH196" s="1470"/>
      <c r="AI196" s="1470"/>
      <c r="AJ196" s="1470"/>
      <c r="AK196" s="1470"/>
      <c r="AL196" s="1470"/>
      <c r="AM196" s="1470"/>
      <c r="AN196" s="1470"/>
      <c r="AO196" s="1470"/>
      <c r="AP196" s="1470"/>
      <c r="AQ196" s="1470"/>
      <c r="AR196" s="1470"/>
      <c r="AS196" s="1470"/>
      <c r="AT196" s="1470"/>
      <c r="AU196" s="1470"/>
      <c r="AV196" s="1470"/>
      <c r="AW196" s="1470"/>
      <c r="AX196" s="1470"/>
      <c r="AY196" s="1470"/>
      <c r="AZ196" s="1470"/>
      <c r="BA196" s="1470"/>
      <c r="BB196" s="1470"/>
      <c r="BC196" s="1470"/>
      <c r="BD196" s="1470"/>
      <c r="BE196" s="1470"/>
      <c r="BF196" s="1470"/>
      <c r="BG196" s="1470"/>
      <c r="BH196" s="1470"/>
      <c r="BI196" s="1470"/>
      <c r="BJ196" s="1470"/>
      <c r="BK196" s="1470"/>
      <c r="BL196" s="1470"/>
      <c r="BM196" s="1470"/>
      <c r="BN196" s="1470"/>
      <c r="BO196" s="1470"/>
      <c r="BP196" s="1470"/>
      <c r="BQ196" s="1470"/>
      <c r="BR196" s="1470"/>
      <c r="BS196" s="1470"/>
      <c r="BT196" s="1470"/>
      <c r="BU196" s="1470"/>
      <c r="BV196" s="1470"/>
      <c r="BW196" s="1470"/>
      <c r="BX196" s="1470"/>
    </row>
    <row r="197" customFormat="false" ht="15" hidden="false" customHeight="false" outlineLevel="0" collapsed="false">
      <c r="A197" s="1448" t="n">
        <f aca="false">A196+1</f>
        <v>45064</v>
      </c>
      <c r="B197" s="1470"/>
      <c r="C197" s="1470"/>
      <c r="D197" s="1470"/>
      <c r="E197" s="1470"/>
      <c r="F197" s="1470"/>
      <c r="G197" s="1470"/>
      <c r="H197" s="1470"/>
      <c r="I197" s="1452"/>
      <c r="J197" s="1470"/>
      <c r="K197" s="1470"/>
      <c r="L197" s="1470"/>
      <c r="M197" s="1470"/>
      <c r="N197" s="1470"/>
      <c r="O197" s="1470"/>
      <c r="P197" s="1452"/>
      <c r="Q197" s="1452"/>
      <c r="R197" s="1452"/>
      <c r="S197" s="1452"/>
      <c r="T197" s="1452"/>
      <c r="U197" s="1452"/>
      <c r="V197" s="1470"/>
      <c r="W197" s="1470"/>
      <c r="X197" s="1470"/>
      <c r="Y197" s="1470"/>
      <c r="Z197" s="1470"/>
      <c r="AA197" s="1470"/>
      <c r="AB197" s="1470"/>
      <c r="AC197" s="1470"/>
      <c r="AD197" s="1470"/>
      <c r="AE197" s="1470"/>
      <c r="AF197" s="1470"/>
      <c r="AG197" s="1470"/>
      <c r="AH197" s="1470"/>
      <c r="AI197" s="1470"/>
      <c r="AJ197" s="1470"/>
      <c r="AK197" s="1470"/>
      <c r="AL197" s="1470"/>
      <c r="AM197" s="1470"/>
      <c r="AN197" s="1470"/>
      <c r="AO197" s="1470"/>
      <c r="AP197" s="1470"/>
      <c r="AQ197" s="1470"/>
      <c r="AR197" s="1470"/>
      <c r="AS197" s="1470"/>
      <c r="AT197" s="1470"/>
      <c r="AU197" s="1470"/>
      <c r="AV197" s="1470"/>
      <c r="AW197" s="1470"/>
      <c r="AX197" s="1470"/>
      <c r="AY197" s="1470"/>
      <c r="AZ197" s="1470"/>
      <c r="BA197" s="1470"/>
      <c r="BB197" s="1470"/>
      <c r="BC197" s="1470"/>
      <c r="BD197" s="1470"/>
      <c r="BE197" s="1470"/>
      <c r="BF197" s="1470"/>
      <c r="BG197" s="1470"/>
      <c r="BH197" s="1470"/>
      <c r="BI197" s="1470"/>
      <c r="BJ197" s="1470"/>
      <c r="BK197" s="1470"/>
      <c r="BL197" s="1470"/>
      <c r="BM197" s="1470"/>
      <c r="BN197" s="1470"/>
      <c r="BO197" s="1470"/>
      <c r="BP197" s="1470"/>
      <c r="BQ197" s="1470"/>
      <c r="BR197" s="1470"/>
      <c r="BS197" s="1470"/>
      <c r="BT197" s="1470"/>
      <c r="BU197" s="1470"/>
      <c r="BV197" s="1470"/>
      <c r="BW197" s="1470"/>
      <c r="BX197" s="1470"/>
    </row>
    <row r="198" customFormat="false" ht="15" hidden="false" customHeight="false" outlineLevel="0" collapsed="false">
      <c r="A198" s="1448" t="n">
        <f aca="false">A197+1</f>
        <v>45065</v>
      </c>
      <c r="B198" s="1470"/>
      <c r="C198" s="1470"/>
      <c r="D198" s="1470"/>
      <c r="E198" s="1470"/>
      <c r="F198" s="1470"/>
      <c r="G198" s="1470"/>
      <c r="H198" s="1470"/>
      <c r="I198" s="1452"/>
      <c r="J198" s="1470"/>
      <c r="K198" s="1470"/>
      <c r="L198" s="1470"/>
      <c r="M198" s="1470"/>
      <c r="N198" s="1470"/>
      <c r="O198" s="1470"/>
      <c r="P198" s="1452"/>
      <c r="Q198" s="1452"/>
      <c r="R198" s="1452"/>
      <c r="S198" s="1452"/>
      <c r="T198" s="1452"/>
      <c r="U198" s="1452"/>
      <c r="V198" s="1470"/>
      <c r="W198" s="1470"/>
      <c r="X198" s="1470"/>
      <c r="Y198" s="1470"/>
      <c r="Z198" s="1470"/>
      <c r="AA198" s="1470"/>
      <c r="AB198" s="1470"/>
      <c r="AC198" s="1470"/>
      <c r="AD198" s="1470"/>
      <c r="AE198" s="1470"/>
      <c r="AF198" s="1470"/>
      <c r="AG198" s="1470"/>
      <c r="AH198" s="1470"/>
      <c r="AI198" s="1470"/>
      <c r="AJ198" s="1470"/>
      <c r="AK198" s="1470"/>
      <c r="AL198" s="1470"/>
      <c r="AM198" s="1470"/>
      <c r="AN198" s="1470"/>
      <c r="AO198" s="1470"/>
      <c r="AP198" s="1470"/>
      <c r="AQ198" s="1470"/>
      <c r="AR198" s="1470"/>
      <c r="AS198" s="1470"/>
      <c r="AT198" s="1470"/>
      <c r="AU198" s="1470"/>
      <c r="AV198" s="1470"/>
      <c r="AW198" s="1470"/>
      <c r="AX198" s="1470"/>
      <c r="AY198" s="1470"/>
      <c r="AZ198" s="1470"/>
      <c r="BA198" s="1470"/>
      <c r="BB198" s="1470"/>
      <c r="BC198" s="1470"/>
      <c r="BD198" s="1470"/>
      <c r="BE198" s="1470"/>
      <c r="BF198" s="1470"/>
      <c r="BG198" s="1470"/>
      <c r="BH198" s="1470"/>
      <c r="BI198" s="1470"/>
      <c r="BJ198" s="1470"/>
      <c r="BK198" s="1470"/>
      <c r="BL198" s="1470"/>
      <c r="BM198" s="1470"/>
      <c r="BN198" s="1470"/>
      <c r="BO198" s="1470"/>
      <c r="BP198" s="1470"/>
      <c r="BQ198" s="1470"/>
      <c r="BR198" s="1470"/>
      <c r="BS198" s="1470"/>
      <c r="BT198" s="1470"/>
      <c r="BU198" s="1470"/>
      <c r="BV198" s="1470"/>
      <c r="BW198" s="1470"/>
      <c r="BX198" s="1470"/>
    </row>
    <row r="199" customFormat="false" ht="15" hidden="false" customHeight="false" outlineLevel="0" collapsed="false">
      <c r="A199" s="1448" t="n">
        <f aca="false">A198+1</f>
        <v>45066</v>
      </c>
      <c r="B199" s="1470"/>
      <c r="C199" s="1470"/>
      <c r="D199" s="1470"/>
      <c r="E199" s="1470"/>
      <c r="F199" s="1470"/>
      <c r="G199" s="1470"/>
      <c r="H199" s="1470"/>
      <c r="I199" s="1452"/>
      <c r="J199" s="1470"/>
      <c r="K199" s="1470"/>
      <c r="L199" s="1470"/>
      <c r="M199" s="1470"/>
      <c r="N199" s="1470"/>
      <c r="O199" s="1470"/>
      <c r="P199" s="1452"/>
      <c r="Q199" s="1452"/>
      <c r="R199" s="1452"/>
      <c r="S199" s="1452"/>
      <c r="T199" s="1452"/>
      <c r="U199" s="1452"/>
      <c r="V199" s="1470"/>
      <c r="W199" s="1470"/>
      <c r="X199" s="1470"/>
      <c r="Y199" s="1470"/>
      <c r="Z199" s="1470"/>
      <c r="AA199" s="1470"/>
      <c r="AB199" s="1470"/>
      <c r="AC199" s="1470"/>
      <c r="AD199" s="1470"/>
      <c r="AE199" s="1470"/>
      <c r="AF199" s="1470"/>
      <c r="AG199" s="1470"/>
      <c r="AH199" s="1470"/>
      <c r="AI199" s="1470"/>
      <c r="AJ199" s="1470"/>
      <c r="AK199" s="1470"/>
      <c r="AL199" s="1470"/>
      <c r="AM199" s="1470"/>
      <c r="AN199" s="1470"/>
      <c r="AO199" s="1470"/>
      <c r="AP199" s="1470"/>
      <c r="AQ199" s="1470"/>
      <c r="AR199" s="1470"/>
      <c r="AS199" s="1470"/>
      <c r="AT199" s="1470"/>
      <c r="AU199" s="1470"/>
      <c r="AV199" s="1470"/>
      <c r="AW199" s="1470"/>
      <c r="AX199" s="1470"/>
      <c r="AY199" s="1470"/>
      <c r="AZ199" s="1470"/>
      <c r="BA199" s="1470"/>
      <c r="BB199" s="1470"/>
      <c r="BC199" s="1470"/>
      <c r="BD199" s="1470"/>
      <c r="BE199" s="1470"/>
      <c r="BF199" s="1470"/>
      <c r="BG199" s="1470"/>
      <c r="BH199" s="1470"/>
      <c r="BI199" s="1470"/>
      <c r="BJ199" s="1470"/>
      <c r="BK199" s="1470"/>
      <c r="BL199" s="1470"/>
      <c r="BM199" s="1470"/>
      <c r="BN199" s="1470"/>
      <c r="BO199" s="1470"/>
      <c r="BP199" s="1470"/>
      <c r="BQ199" s="1470"/>
      <c r="BR199" s="1470"/>
      <c r="BS199" s="1470"/>
      <c r="BT199" s="1470"/>
      <c r="BU199" s="1470"/>
      <c r="BV199" s="1470"/>
      <c r="BW199" s="1470"/>
      <c r="BX199" s="1470"/>
    </row>
    <row r="200" customFormat="false" ht="15" hidden="false" customHeight="false" outlineLevel="0" collapsed="false">
      <c r="A200" s="1448" t="n">
        <f aca="false">A199+1</f>
        <v>45067</v>
      </c>
      <c r="B200" s="1470"/>
      <c r="C200" s="1470"/>
      <c r="D200" s="1470"/>
      <c r="E200" s="1470"/>
      <c r="F200" s="1470"/>
      <c r="G200" s="1470"/>
      <c r="H200" s="1470"/>
      <c r="I200" s="1452"/>
      <c r="J200" s="1470"/>
      <c r="K200" s="1470"/>
      <c r="L200" s="1470"/>
      <c r="M200" s="1470"/>
      <c r="N200" s="1470"/>
      <c r="O200" s="1470"/>
      <c r="P200" s="1452"/>
      <c r="Q200" s="1452"/>
      <c r="R200" s="1452"/>
      <c r="S200" s="1452"/>
      <c r="T200" s="1452"/>
      <c r="U200" s="1452"/>
      <c r="V200" s="1470"/>
      <c r="W200" s="1470"/>
      <c r="X200" s="1470"/>
      <c r="Y200" s="1470"/>
      <c r="Z200" s="1470"/>
      <c r="AA200" s="1470"/>
      <c r="AB200" s="1470"/>
      <c r="AC200" s="1470"/>
      <c r="AD200" s="1470"/>
      <c r="AE200" s="1470"/>
      <c r="AF200" s="1470"/>
      <c r="AG200" s="1470"/>
      <c r="AH200" s="1470"/>
      <c r="AI200" s="1470"/>
      <c r="AJ200" s="1470"/>
      <c r="AK200" s="1470"/>
      <c r="AL200" s="1470"/>
      <c r="AM200" s="1470"/>
      <c r="AN200" s="1470"/>
      <c r="AO200" s="1470"/>
      <c r="AP200" s="1470"/>
      <c r="AQ200" s="1470"/>
      <c r="AR200" s="1470"/>
      <c r="AS200" s="1470"/>
      <c r="AT200" s="1470"/>
      <c r="AU200" s="1470"/>
      <c r="AV200" s="1470"/>
      <c r="AW200" s="1470"/>
      <c r="AX200" s="1470"/>
      <c r="AY200" s="1470"/>
      <c r="AZ200" s="1470"/>
      <c r="BA200" s="1470"/>
      <c r="BB200" s="1470"/>
      <c r="BC200" s="1470"/>
      <c r="BD200" s="1470"/>
      <c r="BE200" s="1470"/>
      <c r="BF200" s="1470"/>
      <c r="BG200" s="1470"/>
      <c r="BH200" s="1470"/>
      <c r="BI200" s="1470"/>
      <c r="BJ200" s="1470"/>
      <c r="BK200" s="1470"/>
      <c r="BL200" s="1470"/>
      <c r="BM200" s="1470"/>
      <c r="BN200" s="1470"/>
      <c r="BO200" s="1470"/>
      <c r="BP200" s="1470"/>
      <c r="BQ200" s="1470"/>
      <c r="BR200" s="1470"/>
      <c r="BS200" s="1470"/>
      <c r="BT200" s="1470"/>
      <c r="BU200" s="1470"/>
      <c r="BV200" s="1470"/>
      <c r="BW200" s="1470"/>
      <c r="BX200" s="1470"/>
    </row>
    <row r="201" customFormat="false" ht="15" hidden="false" customHeight="false" outlineLevel="0" collapsed="false">
      <c r="A201" s="1448" t="n">
        <f aca="false">A200+1</f>
        <v>45068</v>
      </c>
      <c r="B201" s="1470"/>
      <c r="C201" s="1470"/>
      <c r="D201" s="1470"/>
      <c r="E201" s="1470"/>
      <c r="F201" s="1470"/>
      <c r="G201" s="1470"/>
      <c r="H201" s="1470"/>
      <c r="I201" s="1452"/>
      <c r="J201" s="1470"/>
      <c r="K201" s="1470"/>
      <c r="L201" s="1470"/>
      <c r="M201" s="1470"/>
      <c r="N201" s="1470"/>
      <c r="O201" s="1470"/>
      <c r="P201" s="1452"/>
      <c r="Q201" s="1452"/>
      <c r="R201" s="1452"/>
      <c r="S201" s="1452"/>
      <c r="T201" s="1452"/>
      <c r="U201" s="1452"/>
      <c r="V201" s="1470"/>
      <c r="W201" s="1470"/>
      <c r="X201" s="1470"/>
      <c r="Y201" s="1470"/>
      <c r="Z201" s="1470"/>
      <c r="AA201" s="1470"/>
      <c r="AB201" s="1470"/>
      <c r="AC201" s="1470"/>
      <c r="AD201" s="1470"/>
      <c r="AE201" s="1470"/>
      <c r="AF201" s="1470"/>
      <c r="AG201" s="1470"/>
      <c r="AH201" s="1470"/>
      <c r="AI201" s="1470"/>
      <c r="AJ201" s="1470"/>
      <c r="AK201" s="1470"/>
      <c r="AL201" s="1470"/>
      <c r="AM201" s="1470"/>
      <c r="AN201" s="1470"/>
      <c r="AO201" s="1470"/>
      <c r="AP201" s="1470"/>
      <c r="AQ201" s="1470"/>
      <c r="AR201" s="1470"/>
      <c r="AS201" s="1470"/>
      <c r="AT201" s="1470"/>
      <c r="AU201" s="1470"/>
      <c r="AV201" s="1470"/>
      <c r="AW201" s="1470"/>
      <c r="AX201" s="1470"/>
      <c r="AY201" s="1470"/>
      <c r="AZ201" s="1470"/>
      <c r="BA201" s="1470"/>
      <c r="BB201" s="1470"/>
      <c r="BC201" s="1470"/>
      <c r="BD201" s="1470"/>
      <c r="BE201" s="1470"/>
      <c r="BF201" s="1470"/>
      <c r="BG201" s="1470"/>
      <c r="BH201" s="1470"/>
      <c r="BI201" s="1470"/>
      <c r="BJ201" s="1470"/>
      <c r="BK201" s="1470"/>
      <c r="BL201" s="1470"/>
      <c r="BM201" s="1470"/>
      <c r="BN201" s="1470"/>
      <c r="BO201" s="1470"/>
      <c r="BP201" s="1470"/>
      <c r="BQ201" s="1470"/>
      <c r="BR201" s="1470"/>
      <c r="BS201" s="1470"/>
      <c r="BT201" s="1470"/>
      <c r="BU201" s="1470"/>
      <c r="BV201" s="1470"/>
      <c r="BW201" s="1470"/>
      <c r="BX201" s="1470"/>
    </row>
    <row r="202" customFormat="false" ht="15" hidden="false" customHeight="false" outlineLevel="0" collapsed="false">
      <c r="A202" s="1448" t="n">
        <f aca="false">A201+1</f>
        <v>45069</v>
      </c>
      <c r="B202" s="1470"/>
      <c r="C202" s="1470"/>
      <c r="D202" s="1470"/>
      <c r="E202" s="1470"/>
      <c r="F202" s="1470"/>
      <c r="G202" s="1470"/>
      <c r="H202" s="1470"/>
      <c r="I202" s="1452"/>
      <c r="J202" s="1470"/>
      <c r="K202" s="1470"/>
      <c r="L202" s="1470"/>
      <c r="M202" s="1470"/>
      <c r="N202" s="1470"/>
      <c r="O202" s="1470"/>
      <c r="P202" s="1452"/>
      <c r="Q202" s="1452"/>
      <c r="R202" s="1452"/>
      <c r="S202" s="1452"/>
      <c r="T202" s="1452"/>
      <c r="U202" s="1452"/>
      <c r="V202" s="1470"/>
      <c r="W202" s="1470"/>
      <c r="X202" s="1470"/>
      <c r="Y202" s="1470"/>
      <c r="Z202" s="1470"/>
      <c r="AA202" s="1470"/>
      <c r="AB202" s="1470"/>
      <c r="AC202" s="1470"/>
      <c r="AD202" s="1470"/>
      <c r="AE202" s="1470"/>
      <c r="AF202" s="1470"/>
      <c r="AG202" s="1470"/>
      <c r="AH202" s="1470"/>
      <c r="AI202" s="1470"/>
      <c r="AJ202" s="1470"/>
      <c r="AK202" s="1470"/>
      <c r="AL202" s="1470"/>
      <c r="AM202" s="1470"/>
      <c r="AN202" s="1470"/>
      <c r="AO202" s="1470"/>
      <c r="AP202" s="1470"/>
      <c r="AQ202" s="1470"/>
      <c r="AR202" s="1470"/>
      <c r="AS202" s="1470"/>
      <c r="AT202" s="1470"/>
      <c r="AU202" s="1470"/>
      <c r="AV202" s="1470"/>
      <c r="AW202" s="1470"/>
      <c r="AX202" s="1470"/>
      <c r="AY202" s="1470"/>
      <c r="AZ202" s="1470"/>
      <c r="BA202" s="1470"/>
      <c r="BB202" s="1470"/>
      <c r="BC202" s="1470"/>
      <c r="BD202" s="1470"/>
      <c r="BE202" s="1470"/>
      <c r="BF202" s="1470"/>
      <c r="BG202" s="1470"/>
      <c r="BH202" s="1470"/>
      <c r="BI202" s="1470"/>
      <c r="BJ202" s="1470"/>
      <c r="BK202" s="1470"/>
      <c r="BL202" s="1470"/>
      <c r="BM202" s="1470"/>
      <c r="BN202" s="1470"/>
      <c r="BO202" s="1470"/>
      <c r="BP202" s="1470"/>
      <c r="BQ202" s="1470"/>
      <c r="BR202" s="1470"/>
      <c r="BS202" s="1470"/>
      <c r="BT202" s="1470"/>
      <c r="BU202" s="1470"/>
      <c r="BV202" s="1470"/>
      <c r="BW202" s="1470"/>
      <c r="BX202" s="1470"/>
    </row>
    <row r="203" customFormat="false" ht="15" hidden="false" customHeight="false" outlineLevel="0" collapsed="false">
      <c r="A203" s="1448" t="n">
        <f aca="false">A202+1</f>
        <v>45070</v>
      </c>
      <c r="B203" s="1470"/>
      <c r="C203" s="1470"/>
      <c r="D203" s="1470"/>
      <c r="E203" s="1470"/>
      <c r="F203" s="1470"/>
      <c r="G203" s="1470"/>
      <c r="H203" s="1470"/>
      <c r="I203" s="1452"/>
      <c r="J203" s="1470"/>
      <c r="K203" s="1470"/>
      <c r="L203" s="1470"/>
      <c r="M203" s="1470"/>
      <c r="N203" s="1470"/>
      <c r="O203" s="1470"/>
      <c r="P203" s="1452"/>
      <c r="Q203" s="1452"/>
      <c r="R203" s="1452"/>
      <c r="S203" s="1452"/>
      <c r="T203" s="1452"/>
      <c r="U203" s="1452"/>
      <c r="V203" s="1470"/>
      <c r="W203" s="1470"/>
      <c r="X203" s="1470"/>
      <c r="Y203" s="1470"/>
      <c r="Z203" s="1470"/>
      <c r="AA203" s="1470"/>
      <c r="AB203" s="1470"/>
      <c r="AC203" s="1470"/>
      <c r="AD203" s="1470"/>
      <c r="AE203" s="1470"/>
      <c r="AF203" s="1470"/>
      <c r="AG203" s="1470"/>
      <c r="AH203" s="1470"/>
      <c r="AI203" s="1470"/>
      <c r="AJ203" s="1470"/>
      <c r="AK203" s="1470"/>
      <c r="AL203" s="1470"/>
      <c r="AM203" s="1470"/>
      <c r="AN203" s="1470"/>
      <c r="AO203" s="1470"/>
      <c r="AP203" s="1470"/>
      <c r="AQ203" s="1470"/>
      <c r="AR203" s="1470"/>
      <c r="AS203" s="1470"/>
      <c r="AT203" s="1470"/>
      <c r="AU203" s="1470"/>
      <c r="AV203" s="1470"/>
      <c r="AW203" s="1470"/>
      <c r="AX203" s="1470"/>
      <c r="AY203" s="1470"/>
      <c r="AZ203" s="1470"/>
      <c r="BA203" s="1470"/>
      <c r="BB203" s="1470"/>
      <c r="BC203" s="1470"/>
      <c r="BD203" s="1470"/>
      <c r="BE203" s="1470"/>
      <c r="BF203" s="1470"/>
      <c r="BG203" s="1470"/>
      <c r="BH203" s="1470"/>
      <c r="BI203" s="1470"/>
      <c r="BJ203" s="1470"/>
      <c r="BK203" s="1470"/>
      <c r="BL203" s="1470"/>
      <c r="BM203" s="1470"/>
      <c r="BN203" s="1470"/>
      <c r="BO203" s="1470"/>
      <c r="BP203" s="1470"/>
      <c r="BQ203" s="1470"/>
      <c r="BR203" s="1470"/>
      <c r="BS203" s="1470"/>
      <c r="BT203" s="1470"/>
      <c r="BU203" s="1470"/>
      <c r="BV203" s="1470"/>
      <c r="BW203" s="1470"/>
      <c r="BX203" s="1470"/>
    </row>
    <row r="204" customFormat="false" ht="15" hidden="false" customHeight="false" outlineLevel="0" collapsed="false">
      <c r="A204" s="1448" t="n">
        <f aca="false">A203+1</f>
        <v>45071</v>
      </c>
      <c r="B204" s="1470"/>
      <c r="C204" s="1470"/>
      <c r="D204" s="1470"/>
      <c r="E204" s="1470"/>
      <c r="F204" s="1470"/>
      <c r="G204" s="1470"/>
      <c r="H204" s="1470"/>
      <c r="I204" s="1452"/>
      <c r="J204" s="1470"/>
      <c r="K204" s="1470"/>
      <c r="L204" s="1470"/>
      <c r="M204" s="1470"/>
      <c r="N204" s="1470"/>
      <c r="O204" s="1470"/>
      <c r="P204" s="1452"/>
      <c r="Q204" s="1452"/>
      <c r="R204" s="1452"/>
      <c r="S204" s="1452"/>
      <c r="T204" s="1452"/>
      <c r="U204" s="1452"/>
      <c r="V204" s="1470"/>
      <c r="W204" s="1470"/>
      <c r="X204" s="1470"/>
      <c r="Y204" s="1470"/>
      <c r="Z204" s="1470"/>
      <c r="AA204" s="1470"/>
      <c r="AB204" s="1470"/>
      <c r="AC204" s="1470"/>
      <c r="AD204" s="1470"/>
      <c r="AE204" s="1470"/>
      <c r="AF204" s="1470"/>
      <c r="AG204" s="1470"/>
      <c r="AH204" s="1470"/>
      <c r="AI204" s="1470"/>
      <c r="AJ204" s="1470"/>
      <c r="AK204" s="1470"/>
      <c r="AL204" s="1470"/>
      <c r="AM204" s="1470"/>
      <c r="AN204" s="1470"/>
      <c r="AO204" s="1470"/>
      <c r="AP204" s="1470"/>
      <c r="AQ204" s="1470"/>
      <c r="AR204" s="1470"/>
      <c r="AS204" s="1470"/>
      <c r="AT204" s="1470"/>
      <c r="AU204" s="1470"/>
      <c r="AV204" s="1470"/>
      <c r="AW204" s="1470"/>
      <c r="AX204" s="1470"/>
      <c r="AY204" s="1470"/>
      <c r="AZ204" s="1470"/>
      <c r="BA204" s="1470"/>
      <c r="BB204" s="1470"/>
      <c r="BC204" s="1470"/>
      <c r="BD204" s="1470"/>
      <c r="BE204" s="1470"/>
      <c r="BF204" s="1470"/>
      <c r="BG204" s="1470"/>
      <c r="BH204" s="1470"/>
      <c r="BI204" s="1470"/>
      <c r="BJ204" s="1470"/>
      <c r="BK204" s="1470"/>
      <c r="BL204" s="1470"/>
      <c r="BM204" s="1470"/>
      <c r="BN204" s="1470"/>
      <c r="BO204" s="1470"/>
      <c r="BP204" s="1470"/>
      <c r="BQ204" s="1470"/>
      <c r="BR204" s="1470"/>
      <c r="BS204" s="1470"/>
      <c r="BT204" s="1470"/>
      <c r="BU204" s="1470"/>
      <c r="BV204" s="1470"/>
      <c r="BW204" s="1470"/>
      <c r="BX204" s="1470"/>
    </row>
    <row r="205" customFormat="false" ht="15" hidden="false" customHeight="false" outlineLevel="0" collapsed="false">
      <c r="A205" s="1448" t="n">
        <f aca="false">A204+1</f>
        <v>45072</v>
      </c>
      <c r="B205" s="1470"/>
      <c r="C205" s="1470"/>
      <c r="D205" s="1470"/>
      <c r="E205" s="1470"/>
      <c r="F205" s="1470"/>
      <c r="G205" s="1470"/>
      <c r="H205" s="1470"/>
      <c r="I205" s="1452"/>
      <c r="J205" s="1470"/>
      <c r="K205" s="1470"/>
      <c r="L205" s="1470"/>
      <c r="M205" s="1470"/>
      <c r="N205" s="1470"/>
      <c r="O205" s="1470"/>
      <c r="P205" s="1452"/>
      <c r="Q205" s="1452"/>
      <c r="R205" s="1452"/>
      <c r="S205" s="1452"/>
      <c r="T205" s="1452"/>
      <c r="U205" s="1452"/>
      <c r="V205" s="1470"/>
      <c r="W205" s="1470"/>
      <c r="X205" s="1470"/>
      <c r="Y205" s="1470"/>
      <c r="Z205" s="1470"/>
      <c r="AA205" s="1470"/>
      <c r="AB205" s="1470"/>
      <c r="AC205" s="1470"/>
      <c r="AD205" s="1470"/>
      <c r="AE205" s="1470"/>
      <c r="AF205" s="1470"/>
      <c r="AG205" s="1470"/>
      <c r="AH205" s="1470"/>
      <c r="AI205" s="1470"/>
      <c r="AJ205" s="1470"/>
      <c r="AK205" s="1470"/>
      <c r="AL205" s="1470"/>
      <c r="AM205" s="1470"/>
      <c r="AN205" s="1470"/>
      <c r="AO205" s="1470"/>
      <c r="AP205" s="1470"/>
      <c r="AQ205" s="1470"/>
      <c r="AR205" s="1470"/>
      <c r="AS205" s="1470"/>
      <c r="AT205" s="1470"/>
      <c r="AU205" s="1470"/>
      <c r="AV205" s="1470"/>
      <c r="AW205" s="1470"/>
      <c r="AX205" s="1470"/>
      <c r="AY205" s="1470"/>
      <c r="AZ205" s="1470"/>
      <c r="BA205" s="1470"/>
      <c r="BB205" s="1470"/>
      <c r="BC205" s="1470"/>
      <c r="BD205" s="1470"/>
      <c r="BE205" s="1470"/>
      <c r="BF205" s="1470"/>
      <c r="BG205" s="1470"/>
      <c r="BH205" s="1470"/>
      <c r="BI205" s="1470"/>
      <c r="BJ205" s="1470"/>
      <c r="BK205" s="1470"/>
      <c r="BL205" s="1470"/>
      <c r="BM205" s="1470"/>
      <c r="BN205" s="1470"/>
      <c r="BO205" s="1470"/>
      <c r="BP205" s="1470"/>
      <c r="BQ205" s="1470"/>
      <c r="BR205" s="1470"/>
      <c r="BS205" s="1470"/>
      <c r="BT205" s="1470"/>
      <c r="BU205" s="1470"/>
      <c r="BV205" s="1470"/>
      <c r="BW205" s="1470"/>
      <c r="BX205" s="1470"/>
    </row>
    <row r="206" customFormat="false" ht="15" hidden="false" customHeight="false" outlineLevel="0" collapsed="false">
      <c r="A206" s="1448" t="n">
        <f aca="false">A205+1</f>
        <v>45073</v>
      </c>
      <c r="B206" s="1470"/>
      <c r="C206" s="1470"/>
      <c r="D206" s="1470"/>
      <c r="E206" s="1470"/>
      <c r="F206" s="1470"/>
      <c r="G206" s="1470"/>
      <c r="H206" s="1470"/>
      <c r="I206" s="1452"/>
      <c r="J206" s="1470"/>
      <c r="K206" s="1470"/>
      <c r="L206" s="1470"/>
      <c r="M206" s="1470"/>
      <c r="N206" s="1470"/>
      <c r="O206" s="1470"/>
      <c r="P206" s="1452"/>
      <c r="Q206" s="1452"/>
      <c r="R206" s="1452"/>
      <c r="S206" s="1452"/>
      <c r="T206" s="1452"/>
      <c r="U206" s="1452"/>
      <c r="V206" s="1470"/>
      <c r="W206" s="1470"/>
      <c r="X206" s="1470"/>
      <c r="Y206" s="1470"/>
      <c r="Z206" s="1470"/>
      <c r="AA206" s="1470"/>
      <c r="AB206" s="1470"/>
      <c r="AC206" s="1470"/>
      <c r="AD206" s="1470"/>
      <c r="AE206" s="1470"/>
      <c r="AF206" s="1470"/>
      <c r="AG206" s="1470"/>
      <c r="AH206" s="1470"/>
      <c r="AI206" s="1470"/>
      <c r="AJ206" s="1470"/>
      <c r="AK206" s="1470"/>
      <c r="AL206" s="1470"/>
      <c r="AM206" s="1470"/>
      <c r="AN206" s="1470"/>
      <c r="AO206" s="1470"/>
      <c r="AP206" s="1470"/>
      <c r="AQ206" s="1470"/>
      <c r="AR206" s="1470"/>
      <c r="AS206" s="1470"/>
      <c r="AT206" s="1470"/>
      <c r="AU206" s="1470"/>
      <c r="AV206" s="1470"/>
      <c r="AW206" s="1470"/>
      <c r="AX206" s="1470"/>
      <c r="AY206" s="1470"/>
      <c r="AZ206" s="1470"/>
      <c r="BA206" s="1470"/>
      <c r="BB206" s="1470"/>
      <c r="BC206" s="1470"/>
      <c r="BD206" s="1470"/>
      <c r="BE206" s="1470"/>
      <c r="BF206" s="1470"/>
      <c r="BG206" s="1470"/>
      <c r="BH206" s="1470"/>
      <c r="BI206" s="1470"/>
      <c r="BJ206" s="1470"/>
      <c r="BK206" s="1470"/>
      <c r="BL206" s="1470"/>
      <c r="BM206" s="1470"/>
      <c r="BN206" s="1470"/>
      <c r="BO206" s="1470"/>
      <c r="BP206" s="1470"/>
      <c r="BQ206" s="1470"/>
      <c r="BR206" s="1470"/>
      <c r="BS206" s="1470"/>
      <c r="BT206" s="1470"/>
      <c r="BU206" s="1470"/>
      <c r="BV206" s="1470"/>
      <c r="BW206" s="1470"/>
      <c r="BX206" s="1470"/>
    </row>
    <row r="207" customFormat="false" ht="15" hidden="false" customHeight="false" outlineLevel="0" collapsed="false">
      <c r="A207" s="1448" t="n">
        <f aca="false">A206+1</f>
        <v>45074</v>
      </c>
      <c r="B207" s="1470"/>
      <c r="C207" s="1470"/>
      <c r="D207" s="1470"/>
      <c r="E207" s="1470"/>
      <c r="F207" s="1470"/>
      <c r="G207" s="1470"/>
      <c r="H207" s="1470"/>
      <c r="I207" s="1452"/>
      <c r="J207" s="1470"/>
      <c r="K207" s="1470"/>
      <c r="L207" s="1470"/>
      <c r="M207" s="1470"/>
      <c r="N207" s="1470"/>
      <c r="O207" s="1470"/>
      <c r="P207" s="1452"/>
      <c r="Q207" s="1452"/>
      <c r="R207" s="1452"/>
      <c r="S207" s="1452"/>
      <c r="T207" s="1452"/>
      <c r="U207" s="1452"/>
      <c r="V207" s="1470"/>
      <c r="W207" s="1470"/>
      <c r="X207" s="1470"/>
      <c r="Y207" s="1470"/>
      <c r="Z207" s="1470"/>
      <c r="AA207" s="1470"/>
      <c r="AB207" s="1470"/>
      <c r="AC207" s="1470"/>
      <c r="AD207" s="1470"/>
      <c r="AE207" s="1470"/>
      <c r="AF207" s="1470"/>
      <c r="AG207" s="1470"/>
      <c r="AH207" s="1470"/>
      <c r="AI207" s="1470"/>
      <c r="AJ207" s="1470"/>
      <c r="AK207" s="1470"/>
      <c r="AL207" s="1470"/>
      <c r="AM207" s="1470"/>
      <c r="AN207" s="1470"/>
      <c r="AO207" s="1470"/>
      <c r="AP207" s="1470"/>
      <c r="AQ207" s="1470"/>
      <c r="AR207" s="1470"/>
      <c r="AS207" s="1470"/>
      <c r="AT207" s="1470"/>
      <c r="AU207" s="1470"/>
      <c r="AV207" s="1470"/>
      <c r="AW207" s="1470"/>
      <c r="AX207" s="1470"/>
      <c r="AY207" s="1470"/>
      <c r="AZ207" s="1470"/>
      <c r="BA207" s="1470"/>
      <c r="BB207" s="1470"/>
      <c r="BC207" s="1470"/>
      <c r="BD207" s="1470"/>
      <c r="BE207" s="1470"/>
      <c r="BF207" s="1470"/>
      <c r="BG207" s="1470"/>
      <c r="BH207" s="1470"/>
      <c r="BI207" s="1470"/>
      <c r="BJ207" s="1470"/>
      <c r="BK207" s="1470"/>
      <c r="BL207" s="1470"/>
      <c r="BM207" s="1470"/>
      <c r="BN207" s="1470"/>
      <c r="BO207" s="1470"/>
      <c r="BP207" s="1470"/>
      <c r="BQ207" s="1470"/>
      <c r="BR207" s="1470"/>
      <c r="BS207" s="1470"/>
      <c r="BT207" s="1470"/>
      <c r="BU207" s="1470"/>
      <c r="BV207" s="1470"/>
      <c r="BW207" s="1470"/>
      <c r="BX207" s="1470"/>
    </row>
    <row r="208" customFormat="false" ht="15" hidden="false" customHeight="false" outlineLevel="0" collapsed="false">
      <c r="A208" s="1448" t="n">
        <f aca="false">A207+1</f>
        <v>45075</v>
      </c>
      <c r="B208" s="1470"/>
      <c r="C208" s="1470"/>
      <c r="D208" s="1470"/>
      <c r="E208" s="1470"/>
      <c r="F208" s="1470"/>
      <c r="G208" s="1470"/>
      <c r="H208" s="1470"/>
      <c r="I208" s="1452"/>
      <c r="J208" s="1470"/>
      <c r="K208" s="1470"/>
      <c r="L208" s="1470"/>
      <c r="M208" s="1470"/>
      <c r="N208" s="1470"/>
      <c r="O208" s="1470"/>
      <c r="P208" s="1452"/>
      <c r="Q208" s="1452"/>
      <c r="R208" s="1452"/>
      <c r="S208" s="1452"/>
      <c r="T208" s="1452"/>
      <c r="U208" s="1452"/>
      <c r="V208" s="1470"/>
      <c r="W208" s="1470"/>
      <c r="X208" s="1470"/>
      <c r="Y208" s="1470"/>
      <c r="Z208" s="1470"/>
      <c r="AA208" s="1470"/>
      <c r="AB208" s="1470"/>
      <c r="AC208" s="1470"/>
      <c r="AD208" s="1470"/>
      <c r="AE208" s="1470"/>
      <c r="AF208" s="1470"/>
      <c r="AG208" s="1470"/>
      <c r="AH208" s="1470"/>
      <c r="AI208" s="1470"/>
      <c r="AJ208" s="1470"/>
      <c r="AK208" s="1470"/>
      <c r="AL208" s="1470"/>
      <c r="AM208" s="1470"/>
      <c r="AN208" s="1470"/>
      <c r="AO208" s="1470"/>
      <c r="AP208" s="1470"/>
      <c r="AQ208" s="1470"/>
      <c r="AR208" s="1470"/>
      <c r="AS208" s="1470"/>
      <c r="AT208" s="1470"/>
      <c r="AU208" s="1470"/>
      <c r="AV208" s="1470"/>
      <c r="AW208" s="1470"/>
      <c r="AX208" s="1470"/>
      <c r="AY208" s="1470"/>
      <c r="AZ208" s="1470"/>
      <c r="BA208" s="1470"/>
      <c r="BB208" s="1470"/>
      <c r="BC208" s="1470"/>
      <c r="BD208" s="1470"/>
      <c r="BE208" s="1470"/>
      <c r="BF208" s="1470"/>
      <c r="BG208" s="1470"/>
      <c r="BH208" s="1470"/>
      <c r="BI208" s="1470"/>
      <c r="BJ208" s="1470"/>
      <c r="BK208" s="1470"/>
      <c r="BL208" s="1470"/>
      <c r="BM208" s="1470"/>
      <c r="BN208" s="1470"/>
      <c r="BO208" s="1470"/>
      <c r="BP208" s="1470"/>
      <c r="BQ208" s="1470"/>
      <c r="BR208" s="1470"/>
      <c r="BS208" s="1470"/>
      <c r="BT208" s="1470"/>
      <c r="BU208" s="1470"/>
      <c r="BV208" s="1470"/>
      <c r="BW208" s="1470"/>
      <c r="BX208" s="1470"/>
    </row>
    <row r="209" customFormat="false" ht="15" hidden="false" customHeight="false" outlineLevel="0" collapsed="false">
      <c r="A209" s="1448" t="n">
        <f aca="false">A208+1</f>
        <v>45076</v>
      </c>
      <c r="B209" s="1470"/>
      <c r="C209" s="1470"/>
      <c r="D209" s="1470"/>
      <c r="E209" s="1470"/>
      <c r="F209" s="1470"/>
      <c r="G209" s="1470"/>
      <c r="H209" s="1470"/>
      <c r="I209" s="1452"/>
      <c r="J209" s="1470"/>
      <c r="K209" s="1470"/>
      <c r="L209" s="1470"/>
      <c r="M209" s="1470"/>
      <c r="N209" s="1470"/>
      <c r="O209" s="1470"/>
      <c r="P209" s="1452"/>
      <c r="Q209" s="1452"/>
      <c r="R209" s="1452"/>
      <c r="S209" s="1452"/>
      <c r="T209" s="1452"/>
      <c r="U209" s="1452"/>
      <c r="V209" s="1470"/>
      <c r="W209" s="1470"/>
      <c r="X209" s="1470"/>
      <c r="Y209" s="1470"/>
      <c r="Z209" s="1470"/>
      <c r="AA209" s="1470"/>
      <c r="AB209" s="1470"/>
      <c r="AC209" s="1470"/>
      <c r="AD209" s="1470"/>
      <c r="AE209" s="1470"/>
      <c r="AF209" s="1470"/>
      <c r="AG209" s="1470"/>
      <c r="AH209" s="1470"/>
      <c r="AI209" s="1470"/>
      <c r="AJ209" s="1470"/>
      <c r="AK209" s="1470"/>
      <c r="AL209" s="1470"/>
      <c r="AM209" s="1470"/>
      <c r="AN209" s="1470"/>
      <c r="AO209" s="1470"/>
      <c r="AP209" s="1470"/>
      <c r="AQ209" s="1470"/>
      <c r="AR209" s="1470"/>
      <c r="AS209" s="1470"/>
      <c r="AT209" s="1470"/>
      <c r="AU209" s="1470"/>
      <c r="AV209" s="1470"/>
      <c r="AW209" s="1470"/>
      <c r="AX209" s="1470"/>
      <c r="AY209" s="1470"/>
      <c r="AZ209" s="1470"/>
      <c r="BA209" s="1470"/>
      <c r="BB209" s="1470"/>
      <c r="BC209" s="1470"/>
      <c r="BD209" s="1470"/>
      <c r="BE209" s="1470"/>
      <c r="BF209" s="1470"/>
      <c r="BG209" s="1470"/>
      <c r="BH209" s="1470"/>
      <c r="BI209" s="1470"/>
      <c r="BJ209" s="1470"/>
      <c r="BK209" s="1470"/>
      <c r="BL209" s="1470"/>
      <c r="BM209" s="1470"/>
      <c r="BN209" s="1470"/>
      <c r="BO209" s="1470"/>
      <c r="BP209" s="1470"/>
      <c r="BQ209" s="1470"/>
      <c r="BR209" s="1470"/>
      <c r="BS209" s="1470"/>
      <c r="BT209" s="1470"/>
      <c r="BU209" s="1470"/>
      <c r="BV209" s="1470"/>
      <c r="BW209" s="1470"/>
      <c r="BX209" s="1470"/>
    </row>
    <row r="210" customFormat="false" ht="15" hidden="false" customHeight="false" outlineLevel="0" collapsed="false">
      <c r="A210" s="1448" t="n">
        <f aca="false">A209+1</f>
        <v>45077</v>
      </c>
      <c r="B210" s="1470"/>
      <c r="C210" s="1470"/>
      <c r="D210" s="1470"/>
      <c r="E210" s="1470"/>
      <c r="F210" s="1470"/>
      <c r="G210" s="1470"/>
      <c r="H210" s="1470"/>
      <c r="I210" s="1452"/>
      <c r="J210" s="1470"/>
      <c r="K210" s="1470"/>
      <c r="L210" s="1470"/>
      <c r="M210" s="1470"/>
      <c r="N210" s="1470"/>
      <c r="O210" s="1470"/>
      <c r="P210" s="1452"/>
      <c r="Q210" s="1452"/>
      <c r="R210" s="1452"/>
      <c r="S210" s="1452"/>
      <c r="T210" s="1452"/>
      <c r="U210" s="1452"/>
      <c r="V210" s="1470"/>
      <c r="W210" s="1470"/>
      <c r="X210" s="1470"/>
      <c r="Y210" s="1470"/>
      <c r="Z210" s="1470"/>
      <c r="AA210" s="1470"/>
      <c r="AB210" s="1470"/>
      <c r="AC210" s="1470"/>
      <c r="AD210" s="1470"/>
      <c r="AE210" s="1470"/>
      <c r="AF210" s="1470"/>
      <c r="AG210" s="1470"/>
      <c r="AH210" s="1470"/>
      <c r="AI210" s="1470"/>
      <c r="AJ210" s="1470"/>
      <c r="AK210" s="1470"/>
      <c r="AL210" s="1470"/>
      <c r="AM210" s="1470"/>
      <c r="AN210" s="1470"/>
      <c r="AO210" s="1470"/>
      <c r="AP210" s="1470"/>
      <c r="AQ210" s="1470"/>
      <c r="AR210" s="1470"/>
      <c r="AS210" s="1470"/>
      <c r="AT210" s="1470"/>
      <c r="AU210" s="1470"/>
      <c r="AV210" s="1470"/>
      <c r="AW210" s="1470"/>
      <c r="AX210" s="1470"/>
      <c r="AY210" s="1470"/>
      <c r="AZ210" s="1470"/>
      <c r="BA210" s="1470"/>
      <c r="BB210" s="1470"/>
      <c r="BC210" s="1470"/>
      <c r="BD210" s="1470"/>
      <c r="BE210" s="1470"/>
      <c r="BF210" s="1470"/>
      <c r="BG210" s="1470"/>
      <c r="BH210" s="1470"/>
      <c r="BI210" s="1470"/>
      <c r="BJ210" s="1470"/>
      <c r="BK210" s="1470"/>
      <c r="BL210" s="1470"/>
      <c r="BM210" s="1470"/>
      <c r="BN210" s="1470"/>
      <c r="BO210" s="1470"/>
      <c r="BP210" s="1470"/>
      <c r="BQ210" s="1470"/>
      <c r="BR210" s="1470"/>
      <c r="BS210" s="1470"/>
      <c r="BT210" s="1470"/>
      <c r="BU210" s="1470"/>
      <c r="BV210" s="1470"/>
      <c r="BW210" s="1470"/>
      <c r="BX210" s="1470"/>
    </row>
    <row r="211" customFormat="false" ht="15" hidden="false" customHeight="false" outlineLevel="0" collapsed="false">
      <c r="A211" s="1448" t="n">
        <f aca="false">A210+1</f>
        <v>45078</v>
      </c>
      <c r="B211" s="1470"/>
      <c r="C211" s="1470"/>
      <c r="D211" s="1470"/>
      <c r="E211" s="1470"/>
      <c r="F211" s="1470"/>
      <c r="G211" s="1470"/>
      <c r="H211" s="1470"/>
      <c r="I211" s="1452"/>
      <c r="J211" s="1470"/>
      <c r="K211" s="1470"/>
      <c r="L211" s="1470"/>
      <c r="M211" s="1470"/>
      <c r="N211" s="1470"/>
      <c r="O211" s="1470"/>
      <c r="P211" s="1452"/>
      <c r="Q211" s="1452"/>
      <c r="R211" s="1452"/>
      <c r="S211" s="1452"/>
      <c r="T211" s="1452"/>
      <c r="U211" s="1452"/>
      <c r="V211" s="1470"/>
      <c r="W211" s="1470"/>
      <c r="X211" s="1470"/>
      <c r="Y211" s="1470"/>
      <c r="Z211" s="1470"/>
      <c r="AA211" s="1470"/>
      <c r="AB211" s="1470"/>
      <c r="AC211" s="1470"/>
      <c r="AD211" s="1470"/>
      <c r="AE211" s="1470"/>
      <c r="AF211" s="1470"/>
      <c r="AG211" s="1470"/>
      <c r="AH211" s="1470"/>
      <c r="AI211" s="1470"/>
      <c r="AJ211" s="1470"/>
      <c r="AK211" s="1470"/>
      <c r="AL211" s="1470"/>
      <c r="AM211" s="1470"/>
      <c r="AN211" s="1470"/>
      <c r="AO211" s="1470"/>
      <c r="AP211" s="1470"/>
      <c r="AQ211" s="1470"/>
      <c r="AR211" s="1470"/>
      <c r="AS211" s="1470"/>
      <c r="AT211" s="1470"/>
      <c r="AU211" s="1470"/>
      <c r="AV211" s="1470"/>
      <c r="AW211" s="1470"/>
      <c r="AX211" s="1470"/>
      <c r="AY211" s="1470"/>
      <c r="AZ211" s="1470"/>
      <c r="BA211" s="1470"/>
      <c r="BB211" s="1470"/>
      <c r="BC211" s="1470"/>
      <c r="BD211" s="1470"/>
      <c r="BE211" s="1470"/>
      <c r="BF211" s="1470"/>
      <c r="BG211" s="1470"/>
      <c r="BH211" s="1470"/>
      <c r="BI211" s="1470"/>
      <c r="BJ211" s="1470"/>
      <c r="BK211" s="1470"/>
      <c r="BL211" s="1470"/>
      <c r="BM211" s="1470"/>
      <c r="BN211" s="1470"/>
      <c r="BO211" s="1470"/>
      <c r="BP211" s="1470"/>
      <c r="BQ211" s="1470"/>
      <c r="BR211" s="1470"/>
      <c r="BS211" s="1470"/>
      <c r="BT211" s="1470"/>
      <c r="BU211" s="1470"/>
      <c r="BV211" s="1470"/>
      <c r="BW211" s="1470"/>
      <c r="BX211" s="1470"/>
    </row>
    <row r="212" customFormat="false" ht="15" hidden="false" customHeight="false" outlineLevel="0" collapsed="false">
      <c r="A212" s="1448" t="n">
        <f aca="false">A211+1</f>
        <v>45079</v>
      </c>
      <c r="B212" s="1470"/>
      <c r="C212" s="1470"/>
      <c r="D212" s="1470"/>
      <c r="E212" s="1470"/>
      <c r="F212" s="1470"/>
      <c r="G212" s="1470"/>
      <c r="H212" s="1470"/>
      <c r="I212" s="1452"/>
      <c r="J212" s="1470"/>
      <c r="K212" s="1470"/>
      <c r="L212" s="1470"/>
      <c r="M212" s="1470"/>
      <c r="N212" s="1470"/>
      <c r="O212" s="1470"/>
      <c r="P212" s="1452"/>
      <c r="Q212" s="1452"/>
      <c r="R212" s="1452"/>
      <c r="S212" s="1452"/>
      <c r="T212" s="1452"/>
      <c r="U212" s="1452"/>
      <c r="V212" s="1470"/>
      <c r="W212" s="1470"/>
      <c r="X212" s="1470"/>
      <c r="Y212" s="1470"/>
      <c r="Z212" s="1470"/>
      <c r="AA212" s="1470"/>
      <c r="AB212" s="1470"/>
      <c r="AC212" s="1470"/>
      <c r="AD212" s="1470"/>
      <c r="AE212" s="1470"/>
      <c r="AF212" s="1470"/>
      <c r="AG212" s="1470"/>
      <c r="AH212" s="1470"/>
      <c r="AI212" s="1470"/>
      <c r="AJ212" s="1470"/>
      <c r="AK212" s="1470"/>
      <c r="AL212" s="1470"/>
      <c r="AM212" s="1470"/>
      <c r="AN212" s="1470"/>
      <c r="AO212" s="1470"/>
      <c r="AP212" s="1470"/>
      <c r="AQ212" s="1470"/>
      <c r="AR212" s="1470"/>
      <c r="AS212" s="1470"/>
      <c r="AT212" s="1470"/>
      <c r="AU212" s="1470"/>
      <c r="AV212" s="1470"/>
      <c r="AW212" s="1470"/>
      <c r="AX212" s="1470"/>
      <c r="AY212" s="1470"/>
      <c r="AZ212" s="1470"/>
      <c r="BA212" s="1470"/>
      <c r="BB212" s="1470"/>
      <c r="BC212" s="1470"/>
      <c r="BD212" s="1470"/>
      <c r="BE212" s="1470"/>
      <c r="BF212" s="1470"/>
      <c r="BG212" s="1470"/>
      <c r="BH212" s="1470"/>
      <c r="BI212" s="1470"/>
      <c r="BJ212" s="1470"/>
      <c r="BK212" s="1470"/>
      <c r="BL212" s="1470"/>
      <c r="BM212" s="1470"/>
      <c r="BN212" s="1470"/>
      <c r="BO212" s="1470"/>
      <c r="BP212" s="1470"/>
      <c r="BQ212" s="1470"/>
      <c r="BR212" s="1470"/>
      <c r="BS212" s="1470"/>
      <c r="BT212" s="1470"/>
      <c r="BU212" s="1470"/>
      <c r="BV212" s="1470"/>
      <c r="BW212" s="1470"/>
      <c r="BX212" s="1470"/>
    </row>
    <row r="213" customFormat="false" ht="15" hidden="false" customHeight="false" outlineLevel="0" collapsed="false">
      <c r="A213" s="1448" t="n">
        <f aca="false">A212+1</f>
        <v>45080</v>
      </c>
      <c r="B213" s="1470"/>
      <c r="C213" s="1470"/>
      <c r="D213" s="1470"/>
      <c r="E213" s="1470"/>
      <c r="F213" s="1470"/>
      <c r="G213" s="1470"/>
      <c r="H213" s="1470"/>
      <c r="I213" s="1452"/>
      <c r="J213" s="1470"/>
      <c r="K213" s="1470"/>
      <c r="L213" s="1470"/>
      <c r="M213" s="1470"/>
      <c r="N213" s="1470"/>
      <c r="O213" s="1470"/>
      <c r="P213" s="1452"/>
      <c r="Q213" s="1452"/>
      <c r="R213" s="1452"/>
      <c r="S213" s="1452"/>
      <c r="T213" s="1452"/>
      <c r="U213" s="1452"/>
      <c r="V213" s="1470"/>
      <c r="W213" s="1470"/>
      <c r="X213" s="1470"/>
      <c r="Y213" s="1470"/>
      <c r="Z213" s="1470"/>
      <c r="AA213" s="1470"/>
      <c r="AB213" s="1470"/>
      <c r="AC213" s="1470"/>
      <c r="AD213" s="1470"/>
      <c r="AE213" s="1470"/>
      <c r="AF213" s="1470"/>
      <c r="AG213" s="1470"/>
      <c r="AH213" s="1470"/>
      <c r="AI213" s="1470"/>
      <c r="AJ213" s="1470"/>
      <c r="AK213" s="1470"/>
      <c r="AL213" s="1470"/>
      <c r="AM213" s="1470"/>
      <c r="AN213" s="1470"/>
      <c r="AO213" s="1470"/>
      <c r="AP213" s="1470"/>
      <c r="AQ213" s="1470"/>
      <c r="AR213" s="1470"/>
      <c r="AS213" s="1470"/>
      <c r="AT213" s="1470"/>
      <c r="AU213" s="1470"/>
      <c r="AV213" s="1470"/>
      <c r="AW213" s="1470"/>
      <c r="AX213" s="1470"/>
      <c r="AY213" s="1470"/>
      <c r="AZ213" s="1470"/>
      <c r="BA213" s="1470"/>
      <c r="BB213" s="1470"/>
      <c r="BC213" s="1470"/>
      <c r="BD213" s="1470"/>
      <c r="BE213" s="1470"/>
      <c r="BF213" s="1470"/>
      <c r="BG213" s="1470"/>
      <c r="BH213" s="1470"/>
      <c r="BI213" s="1470"/>
      <c r="BJ213" s="1470"/>
      <c r="BK213" s="1470"/>
      <c r="BL213" s="1470"/>
      <c r="BM213" s="1470"/>
      <c r="BN213" s="1470"/>
      <c r="BO213" s="1470"/>
      <c r="BP213" s="1470"/>
      <c r="BQ213" s="1470"/>
      <c r="BR213" s="1470"/>
      <c r="BS213" s="1470"/>
      <c r="BT213" s="1470"/>
      <c r="BU213" s="1470"/>
      <c r="BV213" s="1470"/>
      <c r="BW213" s="1470"/>
      <c r="BX213" s="1470"/>
    </row>
    <row r="214" customFormat="false" ht="15" hidden="false" customHeight="false" outlineLevel="0" collapsed="false">
      <c r="A214" s="1448" t="n">
        <f aca="false">A213+1</f>
        <v>45081</v>
      </c>
      <c r="B214" s="1470"/>
      <c r="C214" s="1470"/>
      <c r="D214" s="1470"/>
      <c r="E214" s="1470"/>
      <c r="F214" s="1470"/>
      <c r="G214" s="1470"/>
      <c r="H214" s="1470"/>
      <c r="I214" s="1452"/>
      <c r="J214" s="1470"/>
      <c r="K214" s="1470"/>
      <c r="L214" s="1470"/>
      <c r="M214" s="1470"/>
      <c r="N214" s="1470"/>
      <c r="O214" s="1470"/>
      <c r="P214" s="1452"/>
      <c r="Q214" s="1452"/>
      <c r="R214" s="1452"/>
      <c r="S214" s="1452"/>
      <c r="T214" s="1452"/>
      <c r="U214" s="1452"/>
      <c r="V214" s="1470"/>
      <c r="W214" s="1470"/>
      <c r="X214" s="1470"/>
      <c r="Y214" s="1470"/>
      <c r="Z214" s="1470"/>
      <c r="AA214" s="1470"/>
      <c r="AB214" s="1470"/>
      <c r="AC214" s="1470"/>
      <c r="AD214" s="1470"/>
      <c r="AE214" s="1470"/>
      <c r="AF214" s="1470"/>
      <c r="AG214" s="1470"/>
      <c r="AH214" s="1470"/>
      <c r="AI214" s="1470"/>
      <c r="AJ214" s="1470"/>
      <c r="AK214" s="1470"/>
      <c r="AL214" s="1470"/>
      <c r="AM214" s="1470"/>
      <c r="AN214" s="1470"/>
      <c r="AO214" s="1470"/>
      <c r="AP214" s="1470"/>
      <c r="AQ214" s="1470"/>
      <c r="AR214" s="1470"/>
      <c r="AS214" s="1470"/>
      <c r="AT214" s="1470"/>
      <c r="AU214" s="1470"/>
      <c r="AV214" s="1470"/>
      <c r="AW214" s="1470"/>
      <c r="AX214" s="1470"/>
      <c r="AY214" s="1470"/>
      <c r="AZ214" s="1470"/>
      <c r="BA214" s="1470"/>
      <c r="BB214" s="1470"/>
      <c r="BC214" s="1470"/>
      <c r="BD214" s="1470"/>
      <c r="BE214" s="1470"/>
      <c r="BF214" s="1470"/>
      <c r="BG214" s="1470"/>
      <c r="BH214" s="1470"/>
      <c r="BI214" s="1470"/>
      <c r="BJ214" s="1470"/>
      <c r="BK214" s="1470"/>
      <c r="BL214" s="1470"/>
      <c r="BM214" s="1470"/>
      <c r="BN214" s="1470"/>
      <c r="BO214" s="1470"/>
      <c r="BP214" s="1470"/>
      <c r="BQ214" s="1470"/>
      <c r="BR214" s="1470"/>
      <c r="BS214" s="1470"/>
      <c r="BT214" s="1470"/>
      <c r="BU214" s="1470"/>
      <c r="BV214" s="1470"/>
      <c r="BW214" s="1470"/>
      <c r="BX214" s="1470"/>
    </row>
    <row r="215" customFormat="false" ht="15" hidden="false" customHeight="false" outlineLevel="0" collapsed="false">
      <c r="A215" s="1448" t="n">
        <f aca="false">A214+1</f>
        <v>45082</v>
      </c>
      <c r="B215" s="1470"/>
      <c r="C215" s="1470"/>
      <c r="D215" s="1470"/>
      <c r="E215" s="1470"/>
      <c r="F215" s="1470"/>
      <c r="G215" s="1470"/>
      <c r="H215" s="1470"/>
      <c r="I215" s="1452"/>
      <c r="J215" s="1470"/>
      <c r="K215" s="1470"/>
      <c r="L215" s="1470"/>
      <c r="M215" s="1470"/>
      <c r="N215" s="1470"/>
      <c r="O215" s="1470"/>
      <c r="P215" s="1452"/>
      <c r="Q215" s="1452"/>
      <c r="R215" s="1452"/>
      <c r="S215" s="1452"/>
      <c r="T215" s="1452"/>
      <c r="U215" s="1452"/>
      <c r="V215" s="1470"/>
      <c r="W215" s="1470"/>
      <c r="X215" s="1470"/>
      <c r="Y215" s="1470"/>
      <c r="Z215" s="1470"/>
      <c r="AA215" s="1470"/>
      <c r="AB215" s="1470"/>
      <c r="AC215" s="1470"/>
      <c r="AD215" s="1470"/>
      <c r="AE215" s="1470"/>
      <c r="AF215" s="1470"/>
      <c r="AG215" s="1470"/>
      <c r="AH215" s="1470"/>
      <c r="AI215" s="1470"/>
      <c r="AJ215" s="1470"/>
      <c r="AK215" s="1470"/>
      <c r="AL215" s="1470"/>
      <c r="AM215" s="1470"/>
      <c r="AN215" s="1470"/>
      <c r="AO215" s="1470"/>
      <c r="AP215" s="1470"/>
      <c r="AQ215" s="1470"/>
      <c r="AR215" s="1470"/>
      <c r="AS215" s="1470"/>
      <c r="AT215" s="1470"/>
      <c r="AU215" s="1470"/>
      <c r="AV215" s="1470"/>
      <c r="AW215" s="1470"/>
      <c r="AX215" s="1470"/>
      <c r="AY215" s="1470"/>
      <c r="AZ215" s="1470"/>
      <c r="BA215" s="1470"/>
      <c r="BB215" s="1470"/>
      <c r="BC215" s="1470"/>
      <c r="BD215" s="1470"/>
      <c r="BE215" s="1470"/>
      <c r="BF215" s="1470"/>
      <c r="BG215" s="1470"/>
      <c r="BH215" s="1470"/>
      <c r="BI215" s="1470"/>
      <c r="BJ215" s="1470"/>
      <c r="BK215" s="1470"/>
      <c r="BL215" s="1470"/>
      <c r="BM215" s="1470"/>
      <c r="BN215" s="1470"/>
      <c r="BO215" s="1470"/>
      <c r="BP215" s="1470"/>
      <c r="BQ215" s="1470"/>
      <c r="BR215" s="1470"/>
      <c r="BS215" s="1470"/>
      <c r="BT215" s="1470"/>
      <c r="BU215" s="1470"/>
      <c r="BV215" s="1470"/>
      <c r="BW215" s="1470"/>
      <c r="BX215" s="1470"/>
    </row>
    <row r="216" customFormat="false" ht="15" hidden="false" customHeight="false" outlineLevel="0" collapsed="false">
      <c r="A216" s="1448" t="n">
        <f aca="false">A215+1</f>
        <v>45083</v>
      </c>
      <c r="B216" s="1470"/>
      <c r="C216" s="1470"/>
      <c r="D216" s="1470"/>
      <c r="E216" s="1470"/>
      <c r="F216" s="1470"/>
      <c r="G216" s="1470"/>
      <c r="H216" s="1470"/>
      <c r="I216" s="1452"/>
      <c r="J216" s="1470"/>
      <c r="K216" s="1470"/>
      <c r="L216" s="1470"/>
      <c r="M216" s="1470"/>
      <c r="N216" s="1470"/>
      <c r="O216" s="1470"/>
      <c r="P216" s="1452"/>
      <c r="Q216" s="1452"/>
      <c r="R216" s="1452"/>
      <c r="S216" s="1452"/>
      <c r="T216" s="1452"/>
      <c r="U216" s="1452"/>
      <c r="V216" s="1470"/>
      <c r="W216" s="1470"/>
      <c r="X216" s="1470"/>
      <c r="Y216" s="1470"/>
      <c r="Z216" s="1470"/>
      <c r="AA216" s="1470"/>
      <c r="AB216" s="1470"/>
      <c r="AC216" s="1470"/>
      <c r="AD216" s="1470"/>
      <c r="AE216" s="1470"/>
      <c r="AF216" s="1470"/>
      <c r="AG216" s="1470"/>
      <c r="AH216" s="1470"/>
      <c r="AI216" s="1470"/>
      <c r="AJ216" s="1470"/>
      <c r="AK216" s="1470"/>
      <c r="AL216" s="1470"/>
      <c r="AM216" s="1470"/>
      <c r="AN216" s="1470"/>
      <c r="AO216" s="1470"/>
      <c r="AP216" s="1470"/>
      <c r="AQ216" s="1470"/>
      <c r="AR216" s="1470"/>
      <c r="AS216" s="1470"/>
      <c r="AT216" s="1470"/>
      <c r="AU216" s="1470"/>
      <c r="AV216" s="1470"/>
      <c r="AW216" s="1470"/>
      <c r="AX216" s="1470"/>
      <c r="AY216" s="1470"/>
      <c r="AZ216" s="1470"/>
      <c r="BA216" s="1470"/>
      <c r="BB216" s="1470"/>
      <c r="BC216" s="1470"/>
      <c r="BD216" s="1470"/>
      <c r="BE216" s="1470"/>
      <c r="BF216" s="1470"/>
      <c r="BG216" s="1470"/>
      <c r="BH216" s="1470"/>
      <c r="BI216" s="1470"/>
      <c r="BJ216" s="1470"/>
      <c r="BK216" s="1470"/>
      <c r="BL216" s="1470"/>
      <c r="BM216" s="1470"/>
      <c r="BN216" s="1470"/>
      <c r="BO216" s="1470"/>
      <c r="BP216" s="1470"/>
      <c r="BQ216" s="1470"/>
      <c r="BR216" s="1470"/>
      <c r="BS216" s="1470"/>
      <c r="BT216" s="1470"/>
      <c r="BU216" s="1470"/>
      <c r="BV216" s="1470"/>
      <c r="BW216" s="1470"/>
      <c r="BX216" s="1470"/>
    </row>
    <row r="217" customFormat="false" ht="15" hidden="false" customHeight="false" outlineLevel="0" collapsed="false">
      <c r="A217" s="1448" t="n">
        <f aca="false">A216+1</f>
        <v>45084</v>
      </c>
      <c r="B217" s="1470"/>
      <c r="C217" s="1470"/>
      <c r="D217" s="1470"/>
      <c r="E217" s="1470"/>
      <c r="F217" s="1470"/>
      <c r="G217" s="1470"/>
      <c r="H217" s="1470"/>
      <c r="I217" s="1452"/>
      <c r="J217" s="1470"/>
      <c r="K217" s="1470"/>
      <c r="L217" s="1470"/>
      <c r="M217" s="1470"/>
      <c r="N217" s="1470"/>
      <c r="O217" s="1470"/>
      <c r="P217" s="1452"/>
      <c r="Q217" s="1452"/>
      <c r="R217" s="1452"/>
      <c r="S217" s="1452"/>
      <c r="T217" s="1452"/>
      <c r="U217" s="1452"/>
      <c r="V217" s="1470"/>
      <c r="W217" s="1470"/>
      <c r="X217" s="1470"/>
      <c r="Y217" s="1470"/>
      <c r="Z217" s="1470"/>
      <c r="AA217" s="1470"/>
      <c r="AB217" s="1470"/>
      <c r="AC217" s="1470"/>
      <c r="AD217" s="1470"/>
      <c r="AE217" s="1470"/>
      <c r="AF217" s="1470"/>
      <c r="AG217" s="1470"/>
      <c r="AH217" s="1470"/>
      <c r="AI217" s="1470"/>
      <c r="AJ217" s="1470"/>
      <c r="AK217" s="1470"/>
      <c r="AL217" s="1470"/>
      <c r="AM217" s="1470"/>
      <c r="AN217" s="1470"/>
      <c r="AO217" s="1470"/>
      <c r="AP217" s="1470"/>
      <c r="AQ217" s="1470"/>
      <c r="AR217" s="1470"/>
      <c r="AS217" s="1470"/>
      <c r="AT217" s="1470"/>
      <c r="AU217" s="1470"/>
      <c r="AV217" s="1470"/>
      <c r="AW217" s="1470"/>
      <c r="AX217" s="1470"/>
      <c r="AY217" s="1470"/>
      <c r="AZ217" s="1470"/>
      <c r="BA217" s="1470"/>
      <c r="BB217" s="1470"/>
      <c r="BC217" s="1470"/>
      <c r="BD217" s="1470"/>
      <c r="BE217" s="1470"/>
      <c r="BF217" s="1470"/>
      <c r="BG217" s="1470"/>
      <c r="BH217" s="1470"/>
      <c r="BI217" s="1470"/>
      <c r="BJ217" s="1470"/>
      <c r="BK217" s="1470"/>
      <c r="BL217" s="1470"/>
      <c r="BM217" s="1470"/>
      <c r="BN217" s="1470"/>
      <c r="BO217" s="1470"/>
      <c r="BP217" s="1470"/>
      <c r="BQ217" s="1470"/>
      <c r="BR217" s="1470"/>
      <c r="BS217" s="1470"/>
      <c r="BT217" s="1470"/>
      <c r="BU217" s="1470"/>
      <c r="BV217" s="1470"/>
      <c r="BW217" s="1470"/>
      <c r="BX217" s="1470"/>
    </row>
    <row r="218" customFormat="false" ht="15" hidden="false" customHeight="false" outlineLevel="0" collapsed="false">
      <c r="A218" s="1448" t="n">
        <f aca="false">A217+1</f>
        <v>45085</v>
      </c>
      <c r="B218" s="1470"/>
      <c r="C218" s="1470"/>
      <c r="D218" s="1470"/>
      <c r="E218" s="1470"/>
      <c r="F218" s="1470"/>
      <c r="G218" s="1470"/>
      <c r="H218" s="1470"/>
      <c r="I218" s="1452"/>
      <c r="J218" s="1470"/>
      <c r="K218" s="1470"/>
      <c r="L218" s="1470"/>
      <c r="M218" s="1470"/>
      <c r="N218" s="1470"/>
      <c r="O218" s="1470"/>
      <c r="P218" s="1452"/>
      <c r="Q218" s="1452"/>
      <c r="R218" s="1452"/>
      <c r="S218" s="1452"/>
      <c r="T218" s="1452"/>
      <c r="U218" s="1452"/>
      <c r="V218" s="1470"/>
      <c r="W218" s="1470"/>
      <c r="X218" s="1470"/>
      <c r="Y218" s="1470"/>
      <c r="Z218" s="1470"/>
      <c r="AA218" s="1470"/>
      <c r="AB218" s="1470"/>
      <c r="AC218" s="1470"/>
      <c r="AD218" s="1470"/>
      <c r="AE218" s="1470"/>
      <c r="AF218" s="1470"/>
      <c r="AG218" s="1470"/>
      <c r="AH218" s="1470"/>
      <c r="AI218" s="1470"/>
      <c r="AJ218" s="1470"/>
      <c r="AK218" s="1470"/>
      <c r="AL218" s="1470"/>
      <c r="AM218" s="1470"/>
      <c r="AN218" s="1470"/>
      <c r="AO218" s="1470"/>
      <c r="AP218" s="1470"/>
      <c r="AQ218" s="1470"/>
      <c r="AR218" s="1470"/>
      <c r="AS218" s="1470"/>
      <c r="AT218" s="1470"/>
      <c r="AU218" s="1470"/>
      <c r="AV218" s="1470"/>
      <c r="AW218" s="1470"/>
      <c r="AX218" s="1470"/>
      <c r="AY218" s="1470"/>
      <c r="AZ218" s="1470"/>
      <c r="BA218" s="1470"/>
      <c r="BB218" s="1470"/>
      <c r="BC218" s="1470"/>
      <c r="BD218" s="1470"/>
      <c r="BE218" s="1470"/>
      <c r="BF218" s="1470"/>
      <c r="BG218" s="1470"/>
      <c r="BH218" s="1470"/>
      <c r="BI218" s="1470"/>
      <c r="BJ218" s="1470"/>
      <c r="BK218" s="1470"/>
      <c r="BL218" s="1470"/>
      <c r="BM218" s="1470"/>
      <c r="BN218" s="1470"/>
      <c r="BO218" s="1470"/>
      <c r="BP218" s="1470"/>
      <c r="BQ218" s="1470"/>
      <c r="BR218" s="1470"/>
      <c r="BS218" s="1470"/>
      <c r="BT218" s="1470"/>
      <c r="BU218" s="1470"/>
      <c r="BV218" s="1470"/>
      <c r="BW218" s="1470"/>
      <c r="BX218" s="1470"/>
    </row>
    <row r="219" customFormat="false" ht="15" hidden="false" customHeight="false" outlineLevel="0" collapsed="false">
      <c r="A219" s="1448" t="n">
        <f aca="false">A218+1</f>
        <v>45086</v>
      </c>
      <c r="B219" s="1470"/>
      <c r="C219" s="1470"/>
      <c r="D219" s="1470"/>
      <c r="E219" s="1470"/>
      <c r="F219" s="1470"/>
      <c r="G219" s="1470"/>
      <c r="H219" s="1470"/>
      <c r="I219" s="1452"/>
      <c r="J219" s="1470"/>
      <c r="K219" s="1470"/>
      <c r="L219" s="1470"/>
      <c r="M219" s="1470"/>
      <c r="N219" s="1470"/>
      <c r="O219" s="1470"/>
      <c r="P219" s="1452"/>
      <c r="Q219" s="1452"/>
      <c r="R219" s="1452"/>
      <c r="S219" s="1452"/>
      <c r="T219" s="1452"/>
      <c r="U219" s="1452"/>
      <c r="V219" s="1470"/>
      <c r="W219" s="1470"/>
      <c r="X219" s="1470"/>
      <c r="Y219" s="1470"/>
      <c r="Z219" s="1470"/>
      <c r="AA219" s="1470"/>
      <c r="AB219" s="1470"/>
      <c r="AC219" s="1470"/>
      <c r="AD219" s="1470"/>
      <c r="AE219" s="1470"/>
      <c r="AF219" s="1470"/>
      <c r="AG219" s="1470"/>
      <c r="AH219" s="1470"/>
      <c r="AI219" s="1470"/>
      <c r="AJ219" s="1470"/>
      <c r="AK219" s="1470"/>
      <c r="AL219" s="1470"/>
      <c r="AM219" s="1470"/>
      <c r="AN219" s="1470"/>
      <c r="AO219" s="1470"/>
      <c r="AP219" s="1470"/>
      <c r="AQ219" s="1470"/>
      <c r="AR219" s="1470"/>
      <c r="AS219" s="1470"/>
      <c r="AT219" s="1470"/>
      <c r="AU219" s="1470"/>
      <c r="AV219" s="1470"/>
      <c r="AW219" s="1470"/>
      <c r="AX219" s="1470"/>
      <c r="AY219" s="1470"/>
      <c r="AZ219" s="1470"/>
      <c r="BA219" s="1470"/>
      <c r="BB219" s="1470"/>
      <c r="BC219" s="1470"/>
      <c r="BD219" s="1470"/>
      <c r="BE219" s="1470"/>
      <c r="BF219" s="1470"/>
      <c r="BG219" s="1470"/>
      <c r="BH219" s="1470"/>
      <c r="BI219" s="1470"/>
      <c r="BJ219" s="1470"/>
      <c r="BK219" s="1470"/>
      <c r="BL219" s="1470"/>
      <c r="BM219" s="1470"/>
      <c r="BN219" s="1470"/>
      <c r="BO219" s="1470"/>
      <c r="BP219" s="1470"/>
      <c r="BQ219" s="1470"/>
      <c r="BR219" s="1470"/>
      <c r="BS219" s="1470"/>
      <c r="BT219" s="1470"/>
      <c r="BU219" s="1470"/>
      <c r="BV219" s="1470"/>
      <c r="BW219" s="1470"/>
      <c r="BX219" s="1470"/>
    </row>
    <row r="220" customFormat="false" ht="15" hidden="false" customHeight="false" outlineLevel="0" collapsed="false">
      <c r="A220" s="1448" t="n">
        <f aca="false">A219+1</f>
        <v>45087</v>
      </c>
      <c r="B220" s="1470"/>
      <c r="C220" s="1470"/>
      <c r="D220" s="1470"/>
      <c r="E220" s="1470"/>
      <c r="F220" s="1470"/>
      <c r="G220" s="1470"/>
      <c r="H220" s="1470"/>
      <c r="I220" s="1452"/>
      <c r="J220" s="1470"/>
      <c r="K220" s="1470"/>
      <c r="L220" s="1470"/>
      <c r="M220" s="1470"/>
      <c r="N220" s="1470"/>
      <c r="O220" s="1470"/>
      <c r="P220" s="1452"/>
      <c r="Q220" s="1452"/>
      <c r="R220" s="1452"/>
      <c r="S220" s="1452"/>
      <c r="T220" s="1452"/>
      <c r="U220" s="1452"/>
      <c r="V220" s="1470"/>
      <c r="W220" s="1470"/>
      <c r="X220" s="1470"/>
      <c r="Y220" s="1470"/>
      <c r="Z220" s="1470"/>
      <c r="AA220" s="1470"/>
      <c r="AB220" s="1470"/>
      <c r="AC220" s="1470"/>
      <c r="AD220" s="1470"/>
      <c r="AE220" s="1470"/>
      <c r="AF220" s="1470"/>
      <c r="AG220" s="1470"/>
      <c r="AH220" s="1470"/>
      <c r="AI220" s="1470"/>
      <c r="AJ220" s="1470"/>
      <c r="AK220" s="1470"/>
      <c r="AL220" s="1470"/>
      <c r="AM220" s="1470"/>
      <c r="AN220" s="1470"/>
      <c r="AO220" s="1470"/>
      <c r="AP220" s="1470"/>
      <c r="AQ220" s="1470"/>
      <c r="AR220" s="1470"/>
      <c r="AS220" s="1470"/>
      <c r="AT220" s="1470"/>
      <c r="AU220" s="1470"/>
      <c r="AV220" s="1470"/>
      <c r="AW220" s="1470"/>
      <c r="AX220" s="1470"/>
      <c r="AY220" s="1470"/>
      <c r="AZ220" s="1470"/>
      <c r="BA220" s="1470"/>
      <c r="BB220" s="1470"/>
      <c r="BC220" s="1470"/>
      <c r="BD220" s="1470"/>
      <c r="BE220" s="1470"/>
      <c r="BF220" s="1470"/>
      <c r="BG220" s="1470"/>
      <c r="BH220" s="1470"/>
      <c r="BI220" s="1470"/>
      <c r="BJ220" s="1470"/>
      <c r="BK220" s="1470"/>
      <c r="BL220" s="1470"/>
      <c r="BM220" s="1470"/>
      <c r="BN220" s="1470"/>
      <c r="BO220" s="1470"/>
      <c r="BP220" s="1470"/>
      <c r="BQ220" s="1470"/>
      <c r="BR220" s="1470"/>
      <c r="BS220" s="1470"/>
      <c r="BT220" s="1470"/>
      <c r="BU220" s="1470"/>
      <c r="BV220" s="1470"/>
      <c r="BW220" s="1470"/>
      <c r="BX220" s="1470"/>
    </row>
    <row r="221" customFormat="false" ht="15" hidden="false" customHeight="false" outlineLevel="0" collapsed="false">
      <c r="A221" s="1448" t="n">
        <f aca="false">A220+1</f>
        <v>45088</v>
      </c>
      <c r="B221" s="1470"/>
      <c r="C221" s="1470"/>
      <c r="D221" s="1470"/>
      <c r="E221" s="1470"/>
      <c r="F221" s="1470"/>
      <c r="G221" s="1470"/>
      <c r="H221" s="1470"/>
      <c r="I221" s="1452"/>
      <c r="J221" s="1470"/>
      <c r="K221" s="1470"/>
      <c r="L221" s="1470"/>
      <c r="M221" s="1470"/>
      <c r="N221" s="1470"/>
      <c r="O221" s="1470"/>
      <c r="P221" s="1452"/>
      <c r="Q221" s="1452"/>
      <c r="R221" s="1452"/>
      <c r="S221" s="1452"/>
      <c r="T221" s="1452"/>
      <c r="U221" s="1452"/>
      <c r="V221" s="1470"/>
      <c r="W221" s="1470"/>
      <c r="X221" s="1470"/>
      <c r="Y221" s="1470"/>
      <c r="Z221" s="1470"/>
      <c r="AA221" s="1470"/>
      <c r="AB221" s="1470"/>
      <c r="AC221" s="1470"/>
      <c r="AD221" s="1470"/>
      <c r="AE221" s="1470"/>
      <c r="AF221" s="1470"/>
      <c r="AG221" s="1470"/>
      <c r="AH221" s="1470"/>
      <c r="AI221" s="1470"/>
      <c r="AJ221" s="1470"/>
      <c r="AK221" s="1470"/>
      <c r="AL221" s="1470"/>
      <c r="AM221" s="1470"/>
      <c r="AN221" s="1470"/>
      <c r="AO221" s="1470"/>
      <c r="AP221" s="1470"/>
      <c r="AQ221" s="1470"/>
      <c r="AR221" s="1470"/>
      <c r="AS221" s="1470"/>
      <c r="AT221" s="1470"/>
      <c r="AU221" s="1470"/>
      <c r="AV221" s="1470"/>
      <c r="AW221" s="1470"/>
      <c r="AX221" s="1470"/>
      <c r="AY221" s="1470"/>
      <c r="AZ221" s="1470"/>
      <c r="BA221" s="1470"/>
      <c r="BB221" s="1470"/>
      <c r="BC221" s="1470"/>
      <c r="BD221" s="1470"/>
      <c r="BE221" s="1470"/>
      <c r="BF221" s="1470"/>
      <c r="BG221" s="1470"/>
      <c r="BH221" s="1470"/>
      <c r="BI221" s="1470"/>
      <c r="BJ221" s="1470"/>
      <c r="BK221" s="1470"/>
      <c r="BL221" s="1470"/>
      <c r="BM221" s="1470"/>
      <c r="BN221" s="1470"/>
      <c r="BO221" s="1470"/>
      <c r="BP221" s="1470"/>
      <c r="BQ221" s="1470"/>
      <c r="BR221" s="1470"/>
      <c r="BS221" s="1470"/>
      <c r="BT221" s="1470"/>
      <c r="BU221" s="1470"/>
      <c r="BV221" s="1470"/>
      <c r="BW221" s="1470"/>
      <c r="BX221" s="1470"/>
    </row>
    <row r="222" customFormat="false" ht="15" hidden="false" customHeight="false" outlineLevel="0" collapsed="false">
      <c r="A222" s="1448" t="n">
        <f aca="false">A221+1</f>
        <v>45089</v>
      </c>
      <c r="B222" s="1470"/>
      <c r="C222" s="1470"/>
      <c r="D222" s="1470"/>
      <c r="E222" s="1470"/>
      <c r="F222" s="1470"/>
      <c r="G222" s="1470"/>
      <c r="H222" s="1470"/>
      <c r="I222" s="1452"/>
      <c r="J222" s="1470"/>
      <c r="K222" s="1470"/>
      <c r="L222" s="1470"/>
      <c r="M222" s="1470"/>
      <c r="N222" s="1470"/>
      <c r="O222" s="1470"/>
      <c r="P222" s="1452"/>
      <c r="Q222" s="1452"/>
      <c r="R222" s="1452"/>
      <c r="S222" s="1452"/>
      <c r="T222" s="1452"/>
      <c r="U222" s="1452"/>
      <c r="V222" s="1470"/>
      <c r="W222" s="1470"/>
      <c r="X222" s="1470"/>
      <c r="Y222" s="1470"/>
      <c r="Z222" s="1470"/>
      <c r="AA222" s="1470"/>
      <c r="AB222" s="1470"/>
      <c r="AC222" s="1470"/>
      <c r="AD222" s="1470"/>
      <c r="AE222" s="1470"/>
      <c r="AF222" s="1470"/>
      <c r="AG222" s="1470"/>
      <c r="AH222" s="1470"/>
      <c r="AI222" s="1470"/>
      <c r="AJ222" s="1470"/>
      <c r="AK222" s="1470"/>
      <c r="AL222" s="1470"/>
      <c r="AM222" s="1470"/>
      <c r="AN222" s="1470"/>
      <c r="AO222" s="1470"/>
      <c r="AP222" s="1470"/>
      <c r="AQ222" s="1470"/>
      <c r="AR222" s="1470"/>
      <c r="AS222" s="1470"/>
      <c r="AT222" s="1470"/>
      <c r="AU222" s="1470"/>
      <c r="AV222" s="1470"/>
      <c r="AW222" s="1470"/>
      <c r="AX222" s="1470"/>
      <c r="AY222" s="1470"/>
      <c r="AZ222" s="1470"/>
      <c r="BA222" s="1470"/>
      <c r="BB222" s="1470"/>
      <c r="BC222" s="1470"/>
      <c r="BD222" s="1470"/>
      <c r="BE222" s="1470"/>
      <c r="BF222" s="1470"/>
      <c r="BG222" s="1470"/>
      <c r="BH222" s="1470"/>
      <c r="BI222" s="1470"/>
      <c r="BJ222" s="1470"/>
      <c r="BK222" s="1470"/>
      <c r="BL222" s="1470"/>
      <c r="BM222" s="1470"/>
      <c r="BN222" s="1470"/>
      <c r="BO222" s="1470"/>
      <c r="BP222" s="1470"/>
      <c r="BQ222" s="1470"/>
      <c r="BR222" s="1470"/>
      <c r="BS222" s="1470"/>
      <c r="BT222" s="1470"/>
      <c r="BU222" s="1470"/>
      <c r="BV222" s="1470"/>
      <c r="BW222" s="1470"/>
      <c r="BX222" s="1470"/>
    </row>
    <row r="223" customFormat="false" ht="15" hidden="false" customHeight="false" outlineLevel="0" collapsed="false">
      <c r="A223" s="1448" t="n">
        <f aca="false">A222+1</f>
        <v>45090</v>
      </c>
      <c r="B223" s="1470"/>
      <c r="C223" s="1470"/>
      <c r="D223" s="1470"/>
      <c r="E223" s="1470"/>
      <c r="F223" s="1470"/>
      <c r="G223" s="1470"/>
      <c r="H223" s="1470"/>
      <c r="I223" s="1452"/>
      <c r="J223" s="1470"/>
      <c r="K223" s="1470"/>
      <c r="L223" s="1470"/>
      <c r="M223" s="1470"/>
      <c r="N223" s="1470"/>
      <c r="O223" s="1470"/>
      <c r="P223" s="1452"/>
      <c r="Q223" s="1452"/>
      <c r="R223" s="1452"/>
      <c r="S223" s="1452"/>
      <c r="T223" s="1452"/>
      <c r="U223" s="1452"/>
      <c r="V223" s="1470"/>
      <c r="W223" s="1470"/>
      <c r="X223" s="1470"/>
      <c r="Y223" s="1470"/>
      <c r="Z223" s="1470"/>
      <c r="AA223" s="1470"/>
      <c r="AB223" s="1470"/>
      <c r="AC223" s="1470"/>
      <c r="AD223" s="1470"/>
      <c r="AE223" s="1470"/>
      <c r="AF223" s="1470"/>
      <c r="AG223" s="1470"/>
      <c r="AH223" s="1470"/>
      <c r="AI223" s="1470"/>
      <c r="AJ223" s="1470"/>
      <c r="AK223" s="1470"/>
      <c r="AL223" s="1470"/>
      <c r="AM223" s="1470"/>
      <c r="AN223" s="1470"/>
      <c r="AO223" s="1470"/>
      <c r="AP223" s="1470"/>
      <c r="AQ223" s="1470"/>
      <c r="AR223" s="1470"/>
      <c r="AS223" s="1470"/>
      <c r="AT223" s="1470"/>
      <c r="AU223" s="1470"/>
      <c r="AV223" s="1470"/>
      <c r="AW223" s="1470"/>
      <c r="AX223" s="1470"/>
      <c r="AY223" s="1470"/>
      <c r="AZ223" s="1470"/>
      <c r="BA223" s="1470"/>
      <c r="BB223" s="1470"/>
      <c r="BC223" s="1470"/>
      <c r="BD223" s="1470"/>
      <c r="BE223" s="1470"/>
      <c r="BF223" s="1470"/>
      <c r="BG223" s="1470"/>
      <c r="BH223" s="1470"/>
      <c r="BI223" s="1470"/>
      <c r="BJ223" s="1470"/>
      <c r="BK223" s="1470"/>
      <c r="BL223" s="1470"/>
      <c r="BM223" s="1470"/>
      <c r="BN223" s="1470"/>
      <c r="BO223" s="1470"/>
      <c r="BP223" s="1470"/>
      <c r="BQ223" s="1470"/>
      <c r="BR223" s="1470"/>
      <c r="BS223" s="1470"/>
      <c r="BT223" s="1470"/>
      <c r="BU223" s="1470"/>
      <c r="BV223" s="1470"/>
      <c r="BW223" s="1470"/>
      <c r="BX223" s="1470"/>
    </row>
    <row r="224" customFormat="false" ht="15" hidden="false" customHeight="false" outlineLevel="0" collapsed="false">
      <c r="A224" s="1448" t="n">
        <f aca="false">A223+1</f>
        <v>45091</v>
      </c>
      <c r="B224" s="1470"/>
      <c r="C224" s="1470"/>
      <c r="D224" s="1470"/>
      <c r="E224" s="1470"/>
      <c r="F224" s="1470"/>
      <c r="G224" s="1470"/>
      <c r="H224" s="1470"/>
      <c r="I224" s="1452"/>
      <c r="J224" s="1470"/>
      <c r="K224" s="1470"/>
      <c r="L224" s="1470"/>
      <c r="M224" s="1470"/>
      <c r="N224" s="1470"/>
      <c r="O224" s="1470"/>
      <c r="P224" s="1452"/>
      <c r="Q224" s="1452"/>
      <c r="R224" s="1452"/>
      <c r="S224" s="1452"/>
      <c r="T224" s="1452"/>
      <c r="U224" s="1452"/>
      <c r="V224" s="1470"/>
      <c r="W224" s="1470"/>
      <c r="X224" s="1470"/>
      <c r="Y224" s="1470"/>
      <c r="Z224" s="1470"/>
      <c r="AA224" s="1470"/>
      <c r="AB224" s="1470"/>
      <c r="AC224" s="1470"/>
      <c r="AD224" s="1470"/>
      <c r="AE224" s="1470"/>
      <c r="AF224" s="1470"/>
      <c r="AG224" s="1470"/>
      <c r="AH224" s="1470"/>
      <c r="AI224" s="1470"/>
      <c r="AJ224" s="1470"/>
      <c r="AK224" s="1470"/>
      <c r="AL224" s="1470"/>
      <c r="AM224" s="1470"/>
      <c r="AN224" s="1470"/>
      <c r="AO224" s="1470"/>
      <c r="AP224" s="1470"/>
      <c r="AQ224" s="1470"/>
      <c r="AR224" s="1470"/>
      <c r="AS224" s="1470"/>
      <c r="AT224" s="1470"/>
      <c r="AU224" s="1470"/>
      <c r="AV224" s="1470"/>
      <c r="AW224" s="1470"/>
      <c r="AX224" s="1470"/>
      <c r="AY224" s="1470"/>
      <c r="AZ224" s="1470"/>
      <c r="BA224" s="1470"/>
      <c r="BB224" s="1470"/>
      <c r="BC224" s="1470"/>
      <c r="BD224" s="1470"/>
      <c r="BE224" s="1470"/>
      <c r="BF224" s="1470"/>
      <c r="BG224" s="1470"/>
      <c r="BH224" s="1470"/>
      <c r="BI224" s="1470"/>
      <c r="BJ224" s="1470"/>
      <c r="BK224" s="1470"/>
      <c r="BL224" s="1470"/>
      <c r="BM224" s="1470"/>
      <c r="BN224" s="1470"/>
      <c r="BO224" s="1470"/>
      <c r="BP224" s="1470"/>
      <c r="BQ224" s="1470"/>
      <c r="BR224" s="1470"/>
      <c r="BS224" s="1470"/>
      <c r="BT224" s="1470"/>
      <c r="BU224" s="1470"/>
      <c r="BV224" s="1470"/>
      <c r="BW224" s="1470"/>
      <c r="BX224" s="1470"/>
    </row>
    <row r="225" customFormat="false" ht="15" hidden="false" customHeight="false" outlineLevel="0" collapsed="false">
      <c r="A225" s="1448" t="n">
        <f aca="false">A224+1</f>
        <v>45092</v>
      </c>
      <c r="B225" s="1470"/>
      <c r="C225" s="1470"/>
      <c r="D225" s="1470"/>
      <c r="E225" s="1470"/>
      <c r="F225" s="1470"/>
      <c r="G225" s="1470"/>
      <c r="H225" s="1470"/>
      <c r="I225" s="1452"/>
      <c r="J225" s="1470"/>
      <c r="K225" s="1470"/>
      <c r="L225" s="1470"/>
      <c r="M225" s="1470"/>
      <c r="N225" s="1470"/>
      <c r="O225" s="1470"/>
      <c r="P225" s="1452"/>
      <c r="Q225" s="1452"/>
      <c r="R225" s="1452"/>
      <c r="S225" s="1452"/>
      <c r="T225" s="1452"/>
      <c r="U225" s="1452"/>
      <c r="V225" s="1470"/>
      <c r="W225" s="1470"/>
      <c r="X225" s="1470"/>
      <c r="Y225" s="1470"/>
      <c r="Z225" s="1470"/>
      <c r="AA225" s="1470"/>
      <c r="AB225" s="1470"/>
      <c r="AC225" s="1470"/>
      <c r="AD225" s="1470"/>
      <c r="AE225" s="1470"/>
      <c r="AF225" s="1470"/>
      <c r="AG225" s="1470"/>
      <c r="AH225" s="1470"/>
      <c r="AI225" s="1470"/>
      <c r="AJ225" s="1470"/>
      <c r="AK225" s="1470"/>
      <c r="AL225" s="1470"/>
      <c r="AM225" s="1470"/>
      <c r="AN225" s="1470"/>
      <c r="AO225" s="1470"/>
      <c r="AP225" s="1470"/>
      <c r="AQ225" s="1470"/>
      <c r="AR225" s="1470"/>
      <c r="AS225" s="1470"/>
      <c r="AT225" s="1470"/>
      <c r="AU225" s="1470"/>
      <c r="AV225" s="1470"/>
      <c r="AW225" s="1470"/>
      <c r="AX225" s="1470"/>
      <c r="AY225" s="1470"/>
      <c r="AZ225" s="1470"/>
      <c r="BA225" s="1470"/>
      <c r="BB225" s="1470"/>
      <c r="BC225" s="1470"/>
      <c r="BD225" s="1470"/>
      <c r="BE225" s="1470"/>
      <c r="BF225" s="1470"/>
      <c r="BG225" s="1470"/>
      <c r="BH225" s="1470"/>
      <c r="BI225" s="1470"/>
      <c r="BJ225" s="1470"/>
      <c r="BK225" s="1470"/>
      <c r="BL225" s="1470"/>
      <c r="BM225" s="1470"/>
      <c r="BN225" s="1470"/>
      <c r="BO225" s="1470"/>
      <c r="BP225" s="1470"/>
      <c r="BQ225" s="1470"/>
      <c r="BR225" s="1470"/>
      <c r="BS225" s="1470"/>
      <c r="BT225" s="1470"/>
      <c r="BU225" s="1470"/>
      <c r="BV225" s="1470"/>
      <c r="BW225" s="1470"/>
      <c r="BX225" s="1470"/>
    </row>
    <row r="226" customFormat="false" ht="15" hidden="false" customHeight="false" outlineLevel="0" collapsed="false">
      <c r="A226" s="1448" t="n">
        <f aca="false">A225+1</f>
        <v>45093</v>
      </c>
      <c r="B226" s="1470"/>
      <c r="C226" s="1470"/>
      <c r="D226" s="1470"/>
      <c r="E226" s="1470"/>
      <c r="F226" s="1470"/>
      <c r="G226" s="1470"/>
      <c r="H226" s="1470"/>
      <c r="I226" s="1452"/>
      <c r="J226" s="1470"/>
      <c r="K226" s="1470"/>
      <c r="L226" s="1470"/>
      <c r="M226" s="1470"/>
      <c r="N226" s="1470"/>
      <c r="O226" s="1470"/>
      <c r="P226" s="1452"/>
      <c r="Q226" s="1452"/>
      <c r="R226" s="1452"/>
      <c r="S226" s="1452"/>
      <c r="T226" s="1452"/>
      <c r="U226" s="1452"/>
      <c r="V226" s="1470"/>
      <c r="W226" s="1470"/>
      <c r="X226" s="1470"/>
      <c r="Y226" s="1470"/>
      <c r="Z226" s="1470"/>
      <c r="AA226" s="1470"/>
      <c r="AB226" s="1470"/>
      <c r="AC226" s="1470"/>
      <c r="AD226" s="1470"/>
      <c r="AE226" s="1470"/>
      <c r="AF226" s="1470"/>
      <c r="AG226" s="1470"/>
      <c r="AH226" s="1470"/>
      <c r="AI226" s="1470"/>
      <c r="AJ226" s="1470"/>
      <c r="AK226" s="1470"/>
      <c r="AL226" s="1470"/>
      <c r="AM226" s="1470"/>
      <c r="AN226" s="1470"/>
      <c r="AO226" s="1470"/>
      <c r="AP226" s="1470"/>
      <c r="AQ226" s="1470"/>
      <c r="AR226" s="1470"/>
      <c r="AS226" s="1470"/>
      <c r="AT226" s="1470"/>
      <c r="AU226" s="1470"/>
      <c r="AV226" s="1470"/>
      <c r="AW226" s="1470"/>
      <c r="AX226" s="1470"/>
      <c r="AY226" s="1470"/>
      <c r="AZ226" s="1470"/>
      <c r="BA226" s="1470"/>
      <c r="BB226" s="1470"/>
      <c r="BC226" s="1470"/>
      <c r="BD226" s="1470"/>
      <c r="BE226" s="1470"/>
      <c r="BF226" s="1470"/>
      <c r="BG226" s="1470"/>
      <c r="BH226" s="1470"/>
      <c r="BI226" s="1470"/>
      <c r="BJ226" s="1470"/>
      <c r="BK226" s="1470"/>
      <c r="BL226" s="1470"/>
      <c r="BM226" s="1470"/>
      <c r="BN226" s="1470"/>
      <c r="BO226" s="1470"/>
      <c r="BP226" s="1470"/>
      <c r="BQ226" s="1470"/>
      <c r="BR226" s="1470"/>
      <c r="BS226" s="1470"/>
      <c r="BT226" s="1470"/>
      <c r="BU226" s="1470"/>
      <c r="BV226" s="1470"/>
      <c r="BW226" s="1470"/>
      <c r="BX226" s="1470"/>
    </row>
    <row r="227" customFormat="false" ht="15" hidden="false" customHeight="false" outlineLevel="0" collapsed="false">
      <c r="A227" s="1448" t="n">
        <f aca="false">A226+1</f>
        <v>45094</v>
      </c>
      <c r="B227" s="1470"/>
      <c r="C227" s="1470"/>
      <c r="D227" s="1470"/>
      <c r="E227" s="1470"/>
      <c r="F227" s="1470"/>
      <c r="G227" s="1470"/>
      <c r="H227" s="1470"/>
      <c r="I227" s="1452"/>
      <c r="J227" s="1470"/>
      <c r="K227" s="1470"/>
      <c r="L227" s="1470"/>
      <c r="M227" s="1470"/>
      <c r="N227" s="1470"/>
      <c r="O227" s="1470"/>
      <c r="P227" s="1452"/>
      <c r="Q227" s="1452"/>
      <c r="R227" s="1452"/>
      <c r="S227" s="1452"/>
      <c r="T227" s="1452"/>
      <c r="U227" s="1452"/>
      <c r="V227" s="1470"/>
      <c r="W227" s="1470"/>
      <c r="X227" s="1470"/>
      <c r="Y227" s="1470"/>
      <c r="Z227" s="1470"/>
      <c r="AA227" s="1470"/>
      <c r="AB227" s="1470"/>
      <c r="AC227" s="1470"/>
      <c r="AD227" s="1470"/>
      <c r="AE227" s="1470"/>
      <c r="AF227" s="1470"/>
      <c r="AG227" s="1470"/>
      <c r="AH227" s="1470"/>
      <c r="AI227" s="1470"/>
      <c r="AJ227" s="1470"/>
      <c r="AK227" s="1470"/>
      <c r="AL227" s="1470"/>
      <c r="AM227" s="1470"/>
      <c r="AN227" s="1470"/>
      <c r="AO227" s="1470"/>
      <c r="AP227" s="1470"/>
      <c r="AQ227" s="1470"/>
      <c r="AR227" s="1470"/>
      <c r="AS227" s="1470"/>
      <c r="AT227" s="1470"/>
      <c r="AU227" s="1470"/>
      <c r="AV227" s="1470"/>
      <c r="AW227" s="1470"/>
      <c r="AX227" s="1470"/>
      <c r="AY227" s="1470"/>
      <c r="AZ227" s="1470"/>
      <c r="BA227" s="1470"/>
      <c r="BB227" s="1470"/>
      <c r="BC227" s="1470"/>
      <c r="BD227" s="1470"/>
      <c r="BE227" s="1470"/>
      <c r="BF227" s="1470"/>
      <c r="BG227" s="1470"/>
      <c r="BH227" s="1470"/>
      <c r="BI227" s="1470"/>
      <c r="BJ227" s="1470"/>
      <c r="BK227" s="1470"/>
      <c r="BL227" s="1470"/>
      <c r="BM227" s="1470"/>
      <c r="BN227" s="1470"/>
      <c r="BO227" s="1470"/>
      <c r="BP227" s="1470"/>
      <c r="BQ227" s="1470"/>
      <c r="BR227" s="1470"/>
      <c r="BS227" s="1470"/>
      <c r="BT227" s="1470"/>
      <c r="BU227" s="1470"/>
      <c r="BV227" s="1470"/>
      <c r="BW227" s="1470"/>
      <c r="BX227" s="1470"/>
    </row>
    <row r="228" customFormat="false" ht="15" hidden="false" customHeight="false" outlineLevel="0" collapsed="false">
      <c r="A228" s="1448" t="n">
        <f aca="false">A227+1</f>
        <v>45095</v>
      </c>
      <c r="B228" s="1470"/>
      <c r="C228" s="1470"/>
      <c r="D228" s="1470"/>
      <c r="E228" s="1470"/>
      <c r="F228" s="1470"/>
      <c r="G228" s="1470"/>
      <c r="H228" s="1470"/>
      <c r="I228" s="1452"/>
      <c r="J228" s="1470"/>
      <c r="K228" s="1470"/>
      <c r="L228" s="1470"/>
      <c r="M228" s="1470"/>
      <c r="N228" s="1470"/>
      <c r="O228" s="1470"/>
      <c r="P228" s="1452"/>
      <c r="Q228" s="1452"/>
      <c r="R228" s="1452"/>
      <c r="S228" s="1452"/>
      <c r="T228" s="1452"/>
      <c r="U228" s="1452"/>
      <c r="V228" s="1470"/>
      <c r="W228" s="1470"/>
      <c r="X228" s="1470"/>
      <c r="Y228" s="1470"/>
      <c r="Z228" s="1470"/>
      <c r="AA228" s="1470"/>
      <c r="AB228" s="1470"/>
      <c r="AC228" s="1470"/>
      <c r="AD228" s="1470"/>
      <c r="AE228" s="1470"/>
      <c r="AF228" s="1470"/>
      <c r="AG228" s="1470"/>
      <c r="AH228" s="1470"/>
      <c r="AI228" s="1470"/>
      <c r="AJ228" s="1470"/>
      <c r="AK228" s="1470"/>
      <c r="AL228" s="1470"/>
      <c r="AM228" s="1470"/>
      <c r="AN228" s="1470"/>
      <c r="AO228" s="1470"/>
      <c r="AP228" s="1470"/>
      <c r="AQ228" s="1470"/>
      <c r="AR228" s="1470"/>
      <c r="AS228" s="1470"/>
      <c r="AT228" s="1470"/>
      <c r="AU228" s="1470"/>
      <c r="AV228" s="1470"/>
      <c r="AW228" s="1470"/>
      <c r="AX228" s="1470"/>
      <c r="AY228" s="1470"/>
      <c r="AZ228" s="1470"/>
      <c r="BA228" s="1470"/>
      <c r="BB228" s="1470"/>
      <c r="BC228" s="1470"/>
      <c r="BD228" s="1470"/>
      <c r="BE228" s="1470"/>
      <c r="BF228" s="1470"/>
      <c r="BG228" s="1470"/>
      <c r="BH228" s="1470"/>
      <c r="BI228" s="1470"/>
      <c r="BJ228" s="1470"/>
      <c r="BK228" s="1470"/>
      <c r="BL228" s="1470"/>
      <c r="BM228" s="1470"/>
      <c r="BN228" s="1470"/>
      <c r="BO228" s="1470"/>
      <c r="BP228" s="1470"/>
      <c r="BQ228" s="1470"/>
      <c r="BR228" s="1470"/>
      <c r="BS228" s="1470"/>
      <c r="BT228" s="1470"/>
      <c r="BU228" s="1470"/>
      <c r="BV228" s="1470"/>
      <c r="BW228" s="1470"/>
      <c r="BX228" s="1470"/>
    </row>
    <row r="229" customFormat="false" ht="15" hidden="false" customHeight="false" outlineLevel="0" collapsed="false">
      <c r="A229" s="1448" t="n">
        <f aca="false">A228+1</f>
        <v>45096</v>
      </c>
      <c r="B229" s="1470"/>
      <c r="C229" s="1470"/>
      <c r="D229" s="1470"/>
      <c r="E229" s="1470"/>
      <c r="F229" s="1470"/>
      <c r="G229" s="1470"/>
      <c r="H229" s="1470"/>
      <c r="I229" s="1452"/>
      <c r="J229" s="1470"/>
      <c r="K229" s="1470"/>
      <c r="L229" s="1470"/>
      <c r="M229" s="1470"/>
      <c r="N229" s="1470"/>
      <c r="O229" s="1470"/>
      <c r="P229" s="1452"/>
      <c r="Q229" s="1452"/>
      <c r="R229" s="1452"/>
      <c r="S229" s="1452"/>
      <c r="T229" s="1452"/>
      <c r="U229" s="1452"/>
      <c r="V229" s="1470"/>
      <c r="W229" s="1470"/>
      <c r="X229" s="1470"/>
      <c r="Y229" s="1470"/>
      <c r="Z229" s="1470"/>
      <c r="AA229" s="1470"/>
      <c r="AB229" s="1470"/>
      <c r="AC229" s="1470"/>
      <c r="AD229" s="1470"/>
      <c r="AE229" s="1470"/>
      <c r="AF229" s="1470"/>
      <c r="AG229" s="1470"/>
      <c r="AH229" s="1470"/>
      <c r="AI229" s="1470"/>
      <c r="AJ229" s="1470"/>
      <c r="AK229" s="1470"/>
      <c r="AL229" s="1470"/>
      <c r="AM229" s="1470"/>
      <c r="AN229" s="1470"/>
      <c r="AO229" s="1470"/>
      <c r="AP229" s="1470"/>
      <c r="AQ229" s="1470"/>
      <c r="AR229" s="1470"/>
      <c r="AS229" s="1470"/>
      <c r="AT229" s="1470"/>
      <c r="AU229" s="1470"/>
      <c r="AV229" s="1470"/>
      <c r="AW229" s="1470"/>
      <c r="AX229" s="1470"/>
      <c r="AY229" s="1470"/>
      <c r="AZ229" s="1470"/>
      <c r="BA229" s="1470"/>
      <c r="BB229" s="1470"/>
      <c r="BC229" s="1470"/>
      <c r="BD229" s="1470"/>
      <c r="BE229" s="1470"/>
      <c r="BF229" s="1470"/>
      <c r="BG229" s="1470"/>
      <c r="BH229" s="1470"/>
      <c r="BI229" s="1470"/>
      <c r="BJ229" s="1470"/>
      <c r="BK229" s="1470"/>
      <c r="BL229" s="1470"/>
      <c r="BM229" s="1470"/>
      <c r="BN229" s="1470"/>
      <c r="BO229" s="1470"/>
      <c r="BP229" s="1470"/>
      <c r="BQ229" s="1470"/>
      <c r="BR229" s="1470"/>
      <c r="BS229" s="1470"/>
      <c r="BT229" s="1470"/>
      <c r="BU229" s="1470"/>
      <c r="BV229" s="1470"/>
      <c r="BW229" s="1470"/>
      <c r="BX229" s="1470"/>
    </row>
    <row r="230" customFormat="false" ht="15" hidden="false" customHeight="false" outlineLevel="0" collapsed="false">
      <c r="A230" s="1448" t="n">
        <f aca="false">A229+1</f>
        <v>45097</v>
      </c>
      <c r="B230" s="1470"/>
      <c r="C230" s="1470"/>
      <c r="D230" s="1470"/>
      <c r="E230" s="1470"/>
      <c r="F230" s="1470"/>
      <c r="G230" s="1470"/>
      <c r="H230" s="1470"/>
      <c r="I230" s="1452"/>
      <c r="J230" s="1470"/>
      <c r="K230" s="1470"/>
      <c r="L230" s="1470"/>
      <c r="M230" s="1470"/>
      <c r="N230" s="1470"/>
      <c r="O230" s="1470"/>
      <c r="P230" s="1452"/>
      <c r="Q230" s="1452"/>
      <c r="R230" s="1452"/>
      <c r="S230" s="1452"/>
      <c r="T230" s="1452"/>
      <c r="U230" s="1452"/>
      <c r="V230" s="1470"/>
      <c r="W230" s="1470"/>
      <c r="X230" s="1470"/>
      <c r="Y230" s="1470"/>
      <c r="Z230" s="1470"/>
      <c r="AA230" s="1470"/>
      <c r="AB230" s="1470"/>
      <c r="AC230" s="1470"/>
      <c r="AD230" s="1470"/>
      <c r="AE230" s="1470"/>
      <c r="AF230" s="1470"/>
      <c r="AG230" s="1470"/>
      <c r="AH230" s="1470"/>
      <c r="AI230" s="1470"/>
      <c r="AJ230" s="1470"/>
      <c r="AK230" s="1470"/>
      <c r="AL230" s="1470"/>
      <c r="AM230" s="1470"/>
      <c r="AN230" s="1470"/>
      <c r="AO230" s="1470"/>
      <c r="AP230" s="1470"/>
      <c r="AQ230" s="1470"/>
      <c r="AR230" s="1470"/>
      <c r="AS230" s="1470"/>
      <c r="AT230" s="1470"/>
      <c r="AU230" s="1470"/>
      <c r="AV230" s="1470"/>
      <c r="AW230" s="1470"/>
      <c r="AX230" s="1470"/>
      <c r="AY230" s="1470"/>
      <c r="AZ230" s="1470"/>
      <c r="BA230" s="1470"/>
      <c r="BB230" s="1470"/>
      <c r="BC230" s="1470"/>
      <c r="BD230" s="1470"/>
      <c r="BE230" s="1470"/>
      <c r="BF230" s="1470"/>
      <c r="BG230" s="1470"/>
      <c r="BH230" s="1470"/>
      <c r="BI230" s="1470"/>
      <c r="BJ230" s="1470"/>
      <c r="BK230" s="1470"/>
      <c r="BL230" s="1470"/>
      <c r="BM230" s="1470"/>
      <c r="BN230" s="1470"/>
      <c r="BO230" s="1470"/>
      <c r="BP230" s="1470"/>
      <c r="BQ230" s="1470"/>
      <c r="BR230" s="1470"/>
      <c r="BS230" s="1470"/>
      <c r="BT230" s="1470"/>
      <c r="BU230" s="1470"/>
      <c r="BV230" s="1470"/>
      <c r="BW230" s="1470"/>
      <c r="BX230" s="1470"/>
    </row>
    <row r="231" customFormat="false" ht="15" hidden="false" customHeight="false" outlineLevel="0" collapsed="false">
      <c r="A231" s="1448" t="n">
        <f aca="false">A230+1</f>
        <v>45098</v>
      </c>
      <c r="B231" s="1470"/>
      <c r="C231" s="1470"/>
      <c r="D231" s="1470"/>
      <c r="E231" s="1470"/>
      <c r="F231" s="1470"/>
      <c r="G231" s="1470"/>
      <c r="H231" s="1470"/>
      <c r="I231" s="1452"/>
      <c r="J231" s="1470"/>
      <c r="K231" s="1470"/>
      <c r="L231" s="1470"/>
      <c r="M231" s="1470"/>
      <c r="N231" s="1470"/>
      <c r="O231" s="1470"/>
      <c r="P231" s="1452"/>
      <c r="Q231" s="1452"/>
      <c r="R231" s="1452"/>
      <c r="S231" s="1452"/>
      <c r="T231" s="1452"/>
      <c r="U231" s="1452"/>
      <c r="V231" s="1470"/>
      <c r="W231" s="1470"/>
      <c r="X231" s="1470"/>
      <c r="Y231" s="1470"/>
      <c r="Z231" s="1470"/>
      <c r="AA231" s="1470"/>
      <c r="AB231" s="1470"/>
      <c r="AC231" s="1470"/>
      <c r="AD231" s="1470"/>
      <c r="AE231" s="1470"/>
      <c r="AF231" s="1470"/>
      <c r="AG231" s="1470"/>
      <c r="AH231" s="1470"/>
      <c r="AI231" s="1470"/>
      <c r="AJ231" s="1470"/>
      <c r="AK231" s="1470"/>
      <c r="AL231" s="1470"/>
      <c r="AM231" s="1470"/>
      <c r="AN231" s="1470"/>
      <c r="AO231" s="1470"/>
      <c r="AP231" s="1470"/>
      <c r="AQ231" s="1470"/>
      <c r="AR231" s="1470"/>
      <c r="AS231" s="1470"/>
      <c r="AT231" s="1470"/>
      <c r="AU231" s="1470"/>
      <c r="AV231" s="1470"/>
      <c r="AW231" s="1470"/>
      <c r="AX231" s="1470"/>
      <c r="AY231" s="1470"/>
      <c r="AZ231" s="1470"/>
      <c r="BA231" s="1470"/>
      <c r="BB231" s="1470"/>
      <c r="BC231" s="1470"/>
      <c r="BD231" s="1470"/>
      <c r="BE231" s="1470"/>
      <c r="BF231" s="1470"/>
      <c r="BG231" s="1470"/>
      <c r="BH231" s="1470"/>
      <c r="BI231" s="1470"/>
      <c r="BJ231" s="1470"/>
      <c r="BK231" s="1470"/>
      <c r="BL231" s="1470"/>
      <c r="BM231" s="1470"/>
      <c r="BN231" s="1470"/>
      <c r="BO231" s="1470"/>
      <c r="BP231" s="1470"/>
      <c r="BQ231" s="1470"/>
      <c r="BR231" s="1470"/>
      <c r="BS231" s="1470"/>
      <c r="BT231" s="1470"/>
      <c r="BU231" s="1470"/>
      <c r="BV231" s="1470"/>
      <c r="BW231" s="1470"/>
      <c r="BX231" s="1470"/>
    </row>
    <row r="232" customFormat="false" ht="15" hidden="false" customHeight="false" outlineLevel="0" collapsed="false">
      <c r="A232" s="1448" t="n">
        <f aca="false">A231+1</f>
        <v>45099</v>
      </c>
      <c r="B232" s="1470"/>
      <c r="C232" s="1470"/>
      <c r="D232" s="1470"/>
      <c r="E232" s="1470"/>
      <c r="F232" s="1470"/>
      <c r="G232" s="1470"/>
      <c r="H232" s="1470"/>
      <c r="I232" s="1452"/>
      <c r="J232" s="1470"/>
      <c r="K232" s="1470"/>
      <c r="L232" s="1470"/>
      <c r="M232" s="1470"/>
      <c r="N232" s="1470"/>
      <c r="O232" s="1470"/>
      <c r="P232" s="1452"/>
      <c r="Q232" s="1452"/>
      <c r="R232" s="1452"/>
      <c r="S232" s="1452"/>
      <c r="T232" s="1452"/>
      <c r="U232" s="1452"/>
      <c r="V232" s="1470"/>
      <c r="W232" s="1470"/>
      <c r="X232" s="1470"/>
      <c r="Y232" s="1470"/>
      <c r="Z232" s="1470"/>
      <c r="AA232" s="1470"/>
      <c r="AB232" s="1470"/>
      <c r="AC232" s="1470"/>
      <c r="AD232" s="1470"/>
      <c r="AE232" s="1470"/>
      <c r="AF232" s="1470"/>
      <c r="AG232" s="1470"/>
      <c r="AH232" s="1470"/>
      <c r="AI232" s="1470"/>
      <c r="AJ232" s="1470"/>
      <c r="AK232" s="1470"/>
      <c r="AL232" s="1470"/>
      <c r="AM232" s="1470"/>
      <c r="AN232" s="1470"/>
      <c r="AO232" s="1470"/>
      <c r="AP232" s="1470"/>
      <c r="AQ232" s="1470"/>
      <c r="AR232" s="1470"/>
      <c r="AS232" s="1470"/>
      <c r="AT232" s="1470"/>
      <c r="AU232" s="1470"/>
      <c r="AV232" s="1470"/>
      <c r="AW232" s="1470"/>
      <c r="AX232" s="1470"/>
      <c r="AY232" s="1470"/>
      <c r="AZ232" s="1470"/>
      <c r="BA232" s="1470"/>
      <c r="BB232" s="1470"/>
      <c r="BC232" s="1470"/>
      <c r="BD232" s="1470"/>
      <c r="BE232" s="1470"/>
      <c r="BF232" s="1470"/>
      <c r="BG232" s="1470"/>
      <c r="BH232" s="1470"/>
      <c r="BI232" s="1470"/>
      <c r="BJ232" s="1470"/>
      <c r="BK232" s="1470"/>
      <c r="BL232" s="1470"/>
      <c r="BM232" s="1470"/>
      <c r="BN232" s="1470"/>
      <c r="BO232" s="1470"/>
      <c r="BP232" s="1470"/>
      <c r="BQ232" s="1470"/>
      <c r="BR232" s="1470"/>
      <c r="BS232" s="1470"/>
      <c r="BT232" s="1470"/>
      <c r="BU232" s="1470"/>
      <c r="BV232" s="1470"/>
      <c r="BW232" s="1470"/>
      <c r="BX232" s="1470"/>
    </row>
    <row r="233" customFormat="false" ht="15" hidden="false" customHeight="false" outlineLevel="0" collapsed="false">
      <c r="A233" s="1448" t="n">
        <f aca="false">A232+1</f>
        <v>45100</v>
      </c>
      <c r="B233" s="1470"/>
      <c r="C233" s="1470"/>
      <c r="D233" s="1470"/>
      <c r="E233" s="1470"/>
      <c r="F233" s="1470"/>
      <c r="G233" s="1470"/>
      <c r="H233" s="1470"/>
      <c r="I233" s="1452"/>
      <c r="J233" s="1470"/>
      <c r="K233" s="1470"/>
      <c r="L233" s="1470"/>
      <c r="M233" s="1470"/>
      <c r="N233" s="1470"/>
      <c r="O233" s="1470"/>
      <c r="P233" s="1452"/>
      <c r="Q233" s="1452"/>
      <c r="R233" s="1452"/>
      <c r="S233" s="1452"/>
      <c r="T233" s="1452"/>
      <c r="U233" s="1452"/>
      <c r="V233" s="1470"/>
      <c r="W233" s="1470"/>
      <c r="X233" s="1470"/>
      <c r="Y233" s="1470"/>
      <c r="Z233" s="1470"/>
      <c r="AA233" s="1470"/>
      <c r="AB233" s="1470"/>
      <c r="AC233" s="1470"/>
      <c r="AD233" s="1470"/>
      <c r="AE233" s="1470"/>
      <c r="AF233" s="1470"/>
      <c r="AG233" s="1470"/>
      <c r="AH233" s="1470"/>
      <c r="AI233" s="1470"/>
      <c r="AJ233" s="1470"/>
      <c r="AK233" s="1470"/>
      <c r="AL233" s="1470"/>
      <c r="AM233" s="1470"/>
      <c r="AN233" s="1470"/>
      <c r="AO233" s="1470"/>
      <c r="AP233" s="1470"/>
      <c r="AQ233" s="1470"/>
      <c r="AR233" s="1470"/>
      <c r="AS233" s="1470"/>
      <c r="AT233" s="1470"/>
      <c r="AU233" s="1470"/>
      <c r="AV233" s="1470"/>
      <c r="AW233" s="1470"/>
      <c r="AX233" s="1470"/>
      <c r="AY233" s="1470"/>
      <c r="AZ233" s="1470"/>
      <c r="BA233" s="1470"/>
      <c r="BB233" s="1470"/>
      <c r="BC233" s="1470"/>
      <c r="BD233" s="1470"/>
      <c r="BE233" s="1470"/>
      <c r="BF233" s="1470"/>
      <c r="BG233" s="1470"/>
      <c r="BH233" s="1470"/>
      <c r="BI233" s="1470"/>
      <c r="BJ233" s="1470"/>
      <c r="BK233" s="1470"/>
      <c r="BL233" s="1470"/>
      <c r="BM233" s="1470"/>
      <c r="BN233" s="1470"/>
      <c r="BO233" s="1470"/>
      <c r="BP233" s="1470"/>
      <c r="BQ233" s="1470"/>
      <c r="BR233" s="1470"/>
      <c r="BS233" s="1470"/>
      <c r="BT233" s="1470"/>
      <c r="BU233" s="1470"/>
      <c r="BV233" s="1470"/>
      <c r="BW233" s="1470"/>
      <c r="BX233" s="1470"/>
    </row>
    <row r="234" customFormat="false" ht="15" hidden="false" customHeight="false" outlineLevel="0" collapsed="false">
      <c r="A234" s="1448" t="n">
        <f aca="false">A233+1</f>
        <v>45101</v>
      </c>
      <c r="B234" s="1470"/>
      <c r="C234" s="1470"/>
      <c r="D234" s="1470"/>
      <c r="E234" s="1470"/>
      <c r="F234" s="1470"/>
      <c r="G234" s="1470"/>
      <c r="H234" s="1470"/>
      <c r="I234" s="1452"/>
      <c r="J234" s="1470"/>
      <c r="K234" s="1470"/>
      <c r="L234" s="1470"/>
      <c r="M234" s="1470"/>
      <c r="N234" s="1470"/>
      <c r="O234" s="1470"/>
      <c r="P234" s="1452"/>
      <c r="Q234" s="1452"/>
      <c r="R234" s="1452"/>
      <c r="S234" s="1452"/>
      <c r="T234" s="1452"/>
      <c r="U234" s="1452"/>
      <c r="V234" s="1470"/>
      <c r="W234" s="1470"/>
      <c r="X234" s="1470"/>
      <c r="Y234" s="1470"/>
      <c r="Z234" s="1470"/>
      <c r="AA234" s="1470"/>
      <c r="AB234" s="1470"/>
      <c r="AC234" s="1470"/>
      <c r="AD234" s="1470"/>
      <c r="AE234" s="1470"/>
      <c r="AF234" s="1470"/>
      <c r="AG234" s="1470"/>
      <c r="AH234" s="1470"/>
      <c r="AI234" s="1470"/>
      <c r="AJ234" s="1470"/>
      <c r="AK234" s="1470"/>
      <c r="AL234" s="1470"/>
      <c r="AM234" s="1470"/>
      <c r="AN234" s="1470"/>
      <c r="AO234" s="1470"/>
      <c r="AP234" s="1470"/>
      <c r="AQ234" s="1470"/>
      <c r="AR234" s="1470"/>
      <c r="AS234" s="1470"/>
      <c r="AT234" s="1470"/>
      <c r="AU234" s="1470"/>
      <c r="AV234" s="1470"/>
      <c r="AW234" s="1470"/>
      <c r="AX234" s="1470"/>
      <c r="AY234" s="1470"/>
      <c r="AZ234" s="1470"/>
      <c r="BA234" s="1470"/>
      <c r="BB234" s="1470"/>
      <c r="BC234" s="1470"/>
      <c r="BD234" s="1470"/>
      <c r="BE234" s="1470"/>
      <c r="BF234" s="1470"/>
      <c r="BG234" s="1470"/>
      <c r="BH234" s="1470"/>
      <c r="BI234" s="1470"/>
      <c r="BJ234" s="1470"/>
      <c r="BK234" s="1470"/>
      <c r="BL234" s="1470"/>
      <c r="BM234" s="1470"/>
      <c r="BN234" s="1470"/>
      <c r="BO234" s="1470"/>
      <c r="BP234" s="1470"/>
      <c r="BQ234" s="1470"/>
      <c r="BR234" s="1470"/>
      <c r="BS234" s="1470"/>
      <c r="BT234" s="1470"/>
      <c r="BU234" s="1470"/>
      <c r="BV234" s="1470"/>
      <c r="BW234" s="1470"/>
      <c r="BX234" s="1470"/>
    </row>
    <row r="235" customFormat="false" ht="15" hidden="false" customHeight="false" outlineLevel="0" collapsed="false">
      <c r="A235" s="1448" t="n">
        <f aca="false">A234+1</f>
        <v>45102</v>
      </c>
      <c r="B235" s="1470"/>
      <c r="C235" s="1470"/>
      <c r="D235" s="1470"/>
      <c r="E235" s="1470"/>
      <c r="F235" s="1470"/>
      <c r="G235" s="1470"/>
      <c r="H235" s="1470"/>
      <c r="I235" s="1452"/>
      <c r="J235" s="1470"/>
      <c r="K235" s="1470"/>
      <c r="L235" s="1470"/>
      <c r="M235" s="1470"/>
      <c r="N235" s="1470"/>
      <c r="O235" s="1470"/>
      <c r="P235" s="1452"/>
      <c r="Q235" s="1452"/>
      <c r="R235" s="1452"/>
      <c r="S235" s="1452"/>
      <c r="T235" s="1452"/>
      <c r="U235" s="1452"/>
      <c r="V235" s="1470"/>
      <c r="W235" s="1470"/>
      <c r="X235" s="1470"/>
      <c r="Y235" s="1470"/>
      <c r="Z235" s="1470"/>
      <c r="AA235" s="1470"/>
      <c r="AB235" s="1470"/>
      <c r="AC235" s="1470"/>
      <c r="AD235" s="1470"/>
      <c r="AE235" s="1470"/>
      <c r="AF235" s="1470"/>
      <c r="AG235" s="1470"/>
      <c r="AH235" s="1470"/>
      <c r="AI235" s="1470"/>
      <c r="AJ235" s="1470"/>
      <c r="AK235" s="1470"/>
      <c r="AL235" s="1470"/>
      <c r="AM235" s="1470"/>
      <c r="AN235" s="1470"/>
      <c r="AO235" s="1470"/>
      <c r="AP235" s="1470"/>
      <c r="AQ235" s="1470"/>
      <c r="AR235" s="1470"/>
      <c r="AS235" s="1470"/>
      <c r="AT235" s="1470"/>
      <c r="AU235" s="1470"/>
      <c r="AV235" s="1470"/>
      <c r="AW235" s="1470"/>
      <c r="AX235" s="1470"/>
      <c r="AY235" s="1470"/>
      <c r="AZ235" s="1470"/>
      <c r="BA235" s="1470"/>
      <c r="BB235" s="1470"/>
      <c r="BC235" s="1470"/>
      <c r="BD235" s="1470"/>
      <c r="BE235" s="1470"/>
      <c r="BF235" s="1470"/>
      <c r="BG235" s="1470"/>
      <c r="BH235" s="1470"/>
      <c r="BI235" s="1470"/>
      <c r="BJ235" s="1470"/>
      <c r="BK235" s="1470"/>
      <c r="BL235" s="1470"/>
      <c r="BM235" s="1470"/>
      <c r="BN235" s="1470"/>
      <c r="BO235" s="1470"/>
      <c r="BP235" s="1470"/>
      <c r="BQ235" s="1470"/>
      <c r="BR235" s="1470"/>
      <c r="BS235" s="1470"/>
      <c r="BT235" s="1470"/>
      <c r="BU235" s="1470"/>
      <c r="BV235" s="1470"/>
      <c r="BW235" s="1470"/>
      <c r="BX235" s="1470"/>
    </row>
    <row r="236" customFormat="false" ht="15" hidden="false" customHeight="false" outlineLevel="0" collapsed="false">
      <c r="A236" s="1448" t="n">
        <f aca="false">A235+1</f>
        <v>45103</v>
      </c>
      <c r="B236" s="1470"/>
      <c r="C236" s="1470"/>
      <c r="D236" s="1470"/>
      <c r="E236" s="1470"/>
      <c r="F236" s="1470"/>
      <c r="G236" s="1470"/>
      <c r="H236" s="1470"/>
      <c r="I236" s="1452"/>
      <c r="J236" s="1470"/>
      <c r="K236" s="1470"/>
      <c r="L236" s="1470"/>
      <c r="M236" s="1470"/>
      <c r="N236" s="1470"/>
      <c r="O236" s="1470"/>
      <c r="P236" s="1452"/>
      <c r="Q236" s="1452"/>
      <c r="R236" s="1452"/>
      <c r="S236" s="1452"/>
      <c r="T236" s="1452"/>
      <c r="U236" s="1452"/>
      <c r="V236" s="1470"/>
      <c r="W236" s="1470"/>
      <c r="X236" s="1470"/>
      <c r="Y236" s="1470"/>
      <c r="Z236" s="1470"/>
      <c r="AA236" s="1470"/>
      <c r="AB236" s="1470"/>
      <c r="AC236" s="1470"/>
      <c r="AD236" s="1470"/>
      <c r="AE236" s="1470"/>
      <c r="AF236" s="1470"/>
      <c r="AG236" s="1470"/>
      <c r="AH236" s="1470"/>
      <c r="AI236" s="1470"/>
      <c r="AJ236" s="1470"/>
      <c r="AK236" s="1470"/>
      <c r="AL236" s="1470"/>
      <c r="AM236" s="1470"/>
      <c r="AN236" s="1470"/>
      <c r="AO236" s="1470"/>
      <c r="AP236" s="1470"/>
      <c r="AQ236" s="1470"/>
      <c r="AR236" s="1470"/>
      <c r="AS236" s="1470"/>
      <c r="AT236" s="1470"/>
      <c r="AU236" s="1470"/>
      <c r="AV236" s="1470"/>
      <c r="AW236" s="1470"/>
      <c r="AX236" s="1470"/>
      <c r="AY236" s="1470"/>
      <c r="AZ236" s="1470"/>
      <c r="BA236" s="1470"/>
      <c r="BB236" s="1470"/>
      <c r="BC236" s="1470"/>
      <c r="BD236" s="1470"/>
      <c r="BE236" s="1470"/>
      <c r="BF236" s="1470"/>
      <c r="BG236" s="1470"/>
      <c r="BH236" s="1470"/>
      <c r="BI236" s="1470"/>
      <c r="BJ236" s="1470"/>
      <c r="BK236" s="1470"/>
      <c r="BL236" s="1470"/>
      <c r="BM236" s="1470"/>
      <c r="BN236" s="1470"/>
      <c r="BO236" s="1470"/>
      <c r="BP236" s="1470"/>
      <c r="BQ236" s="1470"/>
      <c r="BR236" s="1470"/>
      <c r="BS236" s="1470"/>
      <c r="BT236" s="1470"/>
      <c r="BU236" s="1470"/>
      <c r="BV236" s="1470"/>
      <c r="BW236" s="1470"/>
      <c r="BX236" s="1470"/>
    </row>
    <row r="237" customFormat="false" ht="15" hidden="false" customHeight="false" outlineLevel="0" collapsed="false">
      <c r="A237" s="1448" t="n">
        <f aca="false">A236+1</f>
        <v>45104</v>
      </c>
      <c r="B237" s="1470"/>
      <c r="C237" s="1470"/>
      <c r="D237" s="1470"/>
      <c r="E237" s="1470"/>
      <c r="F237" s="1470"/>
      <c r="G237" s="1470"/>
      <c r="H237" s="1470"/>
      <c r="I237" s="1452"/>
      <c r="J237" s="1470"/>
      <c r="K237" s="1470"/>
      <c r="L237" s="1470"/>
      <c r="M237" s="1470"/>
      <c r="N237" s="1470"/>
      <c r="O237" s="1470"/>
      <c r="P237" s="1452"/>
      <c r="Q237" s="1452"/>
      <c r="R237" s="1452"/>
      <c r="S237" s="1452"/>
      <c r="T237" s="1452"/>
      <c r="U237" s="1452"/>
      <c r="V237" s="1470"/>
      <c r="W237" s="1470"/>
      <c r="X237" s="1470"/>
      <c r="Y237" s="1470"/>
      <c r="Z237" s="1470"/>
      <c r="AA237" s="1470"/>
      <c r="AB237" s="1470"/>
      <c r="AC237" s="1470"/>
      <c r="AD237" s="1470"/>
      <c r="AE237" s="1470"/>
      <c r="AF237" s="1470"/>
      <c r="AG237" s="1470"/>
      <c r="AH237" s="1470"/>
      <c r="AI237" s="1470"/>
      <c r="AJ237" s="1470"/>
      <c r="AK237" s="1470"/>
      <c r="AL237" s="1470"/>
      <c r="AM237" s="1470"/>
      <c r="AN237" s="1470"/>
      <c r="AO237" s="1470"/>
      <c r="AP237" s="1470"/>
      <c r="AQ237" s="1470"/>
      <c r="AR237" s="1470"/>
      <c r="AS237" s="1470"/>
      <c r="AT237" s="1470"/>
      <c r="AU237" s="1470"/>
      <c r="AV237" s="1470"/>
      <c r="AW237" s="1470"/>
      <c r="AX237" s="1470"/>
      <c r="AY237" s="1470"/>
      <c r="AZ237" s="1470"/>
      <c r="BA237" s="1470"/>
      <c r="BB237" s="1470"/>
      <c r="BC237" s="1470"/>
      <c r="BD237" s="1470"/>
      <c r="BE237" s="1470"/>
      <c r="BF237" s="1470"/>
      <c r="BG237" s="1470"/>
      <c r="BH237" s="1470"/>
      <c r="BI237" s="1470"/>
      <c r="BJ237" s="1470"/>
      <c r="BK237" s="1470"/>
      <c r="BL237" s="1470"/>
      <c r="BM237" s="1470"/>
      <c r="BN237" s="1470"/>
      <c r="BO237" s="1470"/>
      <c r="BP237" s="1470"/>
      <c r="BQ237" s="1470"/>
      <c r="BR237" s="1470"/>
      <c r="BS237" s="1470"/>
      <c r="BT237" s="1470"/>
      <c r="BU237" s="1470"/>
      <c r="BV237" s="1470"/>
      <c r="BW237" s="1470"/>
      <c r="BX237" s="1470"/>
    </row>
    <row r="238" customFormat="false" ht="15" hidden="false" customHeight="false" outlineLevel="0" collapsed="false">
      <c r="A238" s="1448" t="n">
        <f aca="false">A237+1</f>
        <v>45105</v>
      </c>
      <c r="B238" s="1470"/>
      <c r="C238" s="1470"/>
      <c r="D238" s="1470"/>
      <c r="E238" s="1470"/>
      <c r="F238" s="1470"/>
      <c r="G238" s="1470"/>
      <c r="H238" s="1470"/>
      <c r="I238" s="1452"/>
      <c r="J238" s="1470"/>
      <c r="K238" s="1470"/>
      <c r="L238" s="1470"/>
      <c r="M238" s="1470"/>
      <c r="N238" s="1470"/>
      <c r="O238" s="1470"/>
      <c r="P238" s="1452"/>
      <c r="Q238" s="1452"/>
      <c r="R238" s="1452"/>
      <c r="S238" s="1452"/>
      <c r="T238" s="1452"/>
      <c r="U238" s="1452"/>
      <c r="V238" s="1470"/>
      <c r="W238" s="1470"/>
      <c r="X238" s="1470"/>
      <c r="Y238" s="1470"/>
      <c r="Z238" s="1470"/>
      <c r="AA238" s="1470"/>
      <c r="AB238" s="1470"/>
      <c r="AC238" s="1470"/>
      <c r="AD238" s="1470"/>
      <c r="AE238" s="1470"/>
      <c r="AF238" s="1470"/>
      <c r="AG238" s="1470"/>
      <c r="AH238" s="1470"/>
      <c r="AI238" s="1470"/>
      <c r="AJ238" s="1470"/>
      <c r="AK238" s="1470"/>
      <c r="AL238" s="1470"/>
      <c r="AM238" s="1470"/>
      <c r="AN238" s="1470"/>
      <c r="AO238" s="1470"/>
      <c r="AP238" s="1470"/>
      <c r="AQ238" s="1470"/>
      <c r="AR238" s="1470"/>
      <c r="AS238" s="1470"/>
      <c r="AT238" s="1470"/>
      <c r="AU238" s="1470"/>
      <c r="AV238" s="1470"/>
      <c r="AW238" s="1470"/>
      <c r="AX238" s="1470"/>
      <c r="AY238" s="1470"/>
      <c r="AZ238" s="1470"/>
      <c r="BA238" s="1470"/>
      <c r="BB238" s="1470"/>
      <c r="BC238" s="1470"/>
      <c r="BD238" s="1470"/>
      <c r="BE238" s="1470"/>
      <c r="BF238" s="1470"/>
      <c r="BG238" s="1470"/>
      <c r="BH238" s="1470"/>
      <c r="BI238" s="1470"/>
      <c r="BJ238" s="1470"/>
      <c r="BK238" s="1470"/>
      <c r="BL238" s="1470"/>
      <c r="BM238" s="1470"/>
      <c r="BN238" s="1470"/>
      <c r="BO238" s="1470"/>
      <c r="BP238" s="1470"/>
      <c r="BQ238" s="1470"/>
      <c r="BR238" s="1470"/>
      <c r="BS238" s="1470"/>
      <c r="BT238" s="1470"/>
      <c r="BU238" s="1470"/>
      <c r="BV238" s="1470"/>
      <c r="BW238" s="1470"/>
      <c r="BX238" s="1470"/>
    </row>
    <row r="239" customFormat="false" ht="15" hidden="false" customHeight="false" outlineLevel="0" collapsed="false">
      <c r="A239" s="1448" t="n">
        <f aca="false">A238+1</f>
        <v>45106</v>
      </c>
      <c r="B239" s="1470"/>
      <c r="C239" s="1470"/>
      <c r="D239" s="1470"/>
      <c r="E239" s="1470"/>
      <c r="F239" s="1470"/>
      <c r="G239" s="1470"/>
      <c r="H239" s="1470"/>
      <c r="I239" s="1452"/>
      <c r="J239" s="1470"/>
      <c r="K239" s="1470"/>
      <c r="L239" s="1470"/>
      <c r="M239" s="1470"/>
      <c r="N239" s="1470"/>
      <c r="O239" s="1470"/>
      <c r="P239" s="1452"/>
      <c r="Q239" s="1452"/>
      <c r="R239" s="1452"/>
      <c r="S239" s="1452"/>
      <c r="T239" s="1452"/>
      <c r="U239" s="1452"/>
      <c r="V239" s="1470"/>
      <c r="W239" s="1470"/>
      <c r="X239" s="1470"/>
      <c r="Y239" s="1470"/>
      <c r="Z239" s="1470"/>
      <c r="AA239" s="1470"/>
      <c r="AB239" s="1470"/>
      <c r="AC239" s="1470"/>
      <c r="AD239" s="1470"/>
      <c r="AE239" s="1470"/>
      <c r="AF239" s="1470"/>
      <c r="AG239" s="1470"/>
      <c r="AH239" s="1470"/>
      <c r="AI239" s="1470"/>
      <c r="AJ239" s="1470"/>
      <c r="AK239" s="1470"/>
      <c r="AL239" s="1470"/>
      <c r="AM239" s="1470"/>
      <c r="AN239" s="1470"/>
      <c r="AO239" s="1470"/>
      <c r="AP239" s="1470"/>
      <c r="AQ239" s="1470"/>
      <c r="AR239" s="1470"/>
      <c r="AS239" s="1470"/>
      <c r="AT239" s="1470"/>
      <c r="AU239" s="1470"/>
      <c r="AV239" s="1470"/>
      <c r="AW239" s="1470"/>
      <c r="AX239" s="1470"/>
      <c r="AY239" s="1470"/>
      <c r="AZ239" s="1470"/>
      <c r="BA239" s="1470"/>
      <c r="BB239" s="1470"/>
      <c r="BC239" s="1470"/>
      <c r="BD239" s="1470"/>
      <c r="BE239" s="1470"/>
      <c r="BF239" s="1470"/>
      <c r="BG239" s="1470"/>
      <c r="BH239" s="1470"/>
      <c r="BI239" s="1470"/>
      <c r="BJ239" s="1470"/>
      <c r="BK239" s="1470"/>
      <c r="BL239" s="1470"/>
      <c r="BM239" s="1470"/>
      <c r="BN239" s="1470"/>
      <c r="BO239" s="1470"/>
      <c r="BP239" s="1470"/>
      <c r="BQ239" s="1470"/>
      <c r="BR239" s="1470"/>
      <c r="BS239" s="1470"/>
      <c r="BT239" s="1470"/>
      <c r="BU239" s="1470"/>
      <c r="BV239" s="1470"/>
      <c r="BW239" s="1470"/>
      <c r="BX239" s="1470"/>
    </row>
    <row r="240" customFormat="false" ht="15" hidden="false" customHeight="false" outlineLevel="0" collapsed="false">
      <c r="A240" s="1448" t="n">
        <f aca="false">A239+1</f>
        <v>45107</v>
      </c>
      <c r="B240" s="1470"/>
      <c r="C240" s="1470"/>
      <c r="D240" s="1470"/>
      <c r="E240" s="1470"/>
      <c r="F240" s="1470"/>
      <c r="G240" s="1470"/>
      <c r="H240" s="1470"/>
      <c r="I240" s="1452"/>
      <c r="J240" s="1470"/>
      <c r="K240" s="1470"/>
      <c r="L240" s="1470"/>
      <c r="M240" s="1470"/>
      <c r="N240" s="1470"/>
      <c r="O240" s="1470"/>
      <c r="P240" s="1452"/>
      <c r="Q240" s="1452"/>
      <c r="R240" s="1452"/>
      <c r="S240" s="1452"/>
      <c r="T240" s="1452"/>
      <c r="U240" s="1452"/>
      <c r="V240" s="1470"/>
      <c r="W240" s="1470"/>
      <c r="X240" s="1470"/>
      <c r="Y240" s="1470"/>
      <c r="Z240" s="1470"/>
      <c r="AA240" s="1470"/>
      <c r="AB240" s="1470"/>
      <c r="AC240" s="1470"/>
      <c r="AD240" s="1470"/>
      <c r="AE240" s="1470"/>
      <c r="AF240" s="1470"/>
      <c r="AG240" s="1470"/>
      <c r="AH240" s="1470"/>
      <c r="AI240" s="1470"/>
      <c r="AJ240" s="1470"/>
      <c r="AK240" s="1470"/>
      <c r="AL240" s="1470"/>
      <c r="AM240" s="1470"/>
      <c r="AN240" s="1470"/>
      <c r="AO240" s="1470"/>
      <c r="AP240" s="1470"/>
      <c r="AQ240" s="1470"/>
      <c r="AR240" s="1470"/>
      <c r="AS240" s="1470"/>
      <c r="AT240" s="1470"/>
      <c r="AU240" s="1470"/>
      <c r="AV240" s="1470"/>
      <c r="AW240" s="1470"/>
      <c r="AX240" s="1470"/>
      <c r="AY240" s="1470"/>
      <c r="AZ240" s="1470"/>
      <c r="BA240" s="1470"/>
      <c r="BB240" s="1470"/>
      <c r="BC240" s="1470"/>
      <c r="BD240" s="1470"/>
      <c r="BE240" s="1470"/>
      <c r="BF240" s="1470"/>
      <c r="BG240" s="1470"/>
      <c r="BH240" s="1470"/>
      <c r="BI240" s="1470"/>
      <c r="BJ240" s="1470"/>
      <c r="BK240" s="1470"/>
      <c r="BL240" s="1470"/>
      <c r="BM240" s="1470"/>
      <c r="BN240" s="1470"/>
      <c r="BO240" s="1470"/>
      <c r="BP240" s="1470"/>
      <c r="BQ240" s="1470"/>
      <c r="BR240" s="1470"/>
      <c r="BS240" s="1470"/>
      <c r="BT240" s="1470"/>
      <c r="BU240" s="1470"/>
      <c r="BV240" s="1470"/>
      <c r="BW240" s="1470"/>
      <c r="BX240" s="1470"/>
    </row>
    <row r="241" customFormat="false" ht="15" hidden="false" customHeight="false" outlineLevel="0" collapsed="false">
      <c r="A241" s="1448" t="n">
        <f aca="false">A240+1</f>
        <v>45108</v>
      </c>
      <c r="B241" s="1470"/>
      <c r="C241" s="1470"/>
      <c r="D241" s="1470"/>
      <c r="E241" s="1470"/>
      <c r="F241" s="1470"/>
      <c r="G241" s="1470"/>
      <c r="H241" s="1470"/>
      <c r="I241" s="1452"/>
      <c r="J241" s="1470"/>
      <c r="K241" s="1470"/>
      <c r="L241" s="1470"/>
      <c r="M241" s="1470"/>
      <c r="N241" s="1470"/>
      <c r="O241" s="1470"/>
      <c r="P241" s="1452"/>
      <c r="Q241" s="1452"/>
      <c r="R241" s="1452"/>
      <c r="S241" s="1452"/>
      <c r="T241" s="1452"/>
      <c r="U241" s="1452"/>
      <c r="V241" s="1470"/>
      <c r="W241" s="1470"/>
      <c r="X241" s="1470"/>
      <c r="Y241" s="1470"/>
      <c r="Z241" s="1470"/>
      <c r="AA241" s="1470"/>
      <c r="AB241" s="1470"/>
      <c r="AC241" s="1470"/>
      <c r="AD241" s="1470"/>
      <c r="AE241" s="1470"/>
      <c r="AF241" s="1470"/>
      <c r="AG241" s="1470"/>
      <c r="AH241" s="1470"/>
      <c r="AI241" s="1470"/>
      <c r="AJ241" s="1470"/>
      <c r="AK241" s="1470"/>
      <c r="AL241" s="1470"/>
      <c r="AM241" s="1470"/>
      <c r="AN241" s="1470"/>
      <c r="AO241" s="1470"/>
      <c r="AP241" s="1470"/>
      <c r="AQ241" s="1470"/>
      <c r="AR241" s="1470"/>
      <c r="AS241" s="1470"/>
      <c r="AT241" s="1470"/>
      <c r="AU241" s="1470"/>
      <c r="AV241" s="1470"/>
      <c r="AW241" s="1470"/>
      <c r="AX241" s="1470"/>
      <c r="AY241" s="1470"/>
      <c r="AZ241" s="1470"/>
      <c r="BA241" s="1470"/>
      <c r="BB241" s="1470"/>
      <c r="BC241" s="1470"/>
      <c r="BD241" s="1470"/>
      <c r="BE241" s="1470"/>
      <c r="BF241" s="1470"/>
      <c r="BG241" s="1470"/>
      <c r="BH241" s="1470"/>
      <c r="BI241" s="1470"/>
      <c r="BJ241" s="1470"/>
      <c r="BK241" s="1470"/>
      <c r="BL241" s="1470"/>
      <c r="BM241" s="1470"/>
      <c r="BN241" s="1470"/>
      <c r="BO241" s="1470"/>
      <c r="BP241" s="1470"/>
      <c r="BQ241" s="1470"/>
      <c r="BR241" s="1470"/>
      <c r="BS241" s="1470"/>
      <c r="BT241" s="1470"/>
      <c r="BU241" s="1470"/>
      <c r="BV241" s="1470"/>
      <c r="BW241" s="1470"/>
      <c r="BX241" s="1470"/>
    </row>
    <row r="242" customFormat="false" ht="15" hidden="false" customHeight="false" outlineLevel="0" collapsed="false">
      <c r="A242" s="1448" t="n">
        <f aca="false">A241+1</f>
        <v>45109</v>
      </c>
      <c r="B242" s="1470"/>
      <c r="C242" s="1470"/>
      <c r="D242" s="1470"/>
      <c r="E242" s="1470"/>
      <c r="F242" s="1470"/>
      <c r="G242" s="1470"/>
      <c r="H242" s="1470"/>
      <c r="I242" s="1452"/>
      <c r="J242" s="1470"/>
      <c r="K242" s="1470"/>
      <c r="L242" s="1470"/>
      <c r="M242" s="1470"/>
      <c r="N242" s="1470"/>
      <c r="O242" s="1470"/>
      <c r="P242" s="1452"/>
      <c r="Q242" s="1452"/>
      <c r="R242" s="1452"/>
      <c r="S242" s="1452"/>
      <c r="T242" s="1452"/>
      <c r="U242" s="1452"/>
      <c r="V242" s="1470"/>
      <c r="W242" s="1470"/>
      <c r="X242" s="1470"/>
      <c r="Y242" s="1470"/>
      <c r="Z242" s="1470"/>
      <c r="AA242" s="1470"/>
      <c r="AB242" s="1470"/>
      <c r="AC242" s="1470"/>
      <c r="AD242" s="1470"/>
      <c r="AE242" s="1470"/>
      <c r="AF242" s="1470"/>
      <c r="AG242" s="1470"/>
      <c r="AH242" s="1470"/>
      <c r="AI242" s="1470"/>
      <c r="AJ242" s="1470"/>
      <c r="AK242" s="1470"/>
      <c r="AL242" s="1470"/>
      <c r="AM242" s="1470"/>
      <c r="AN242" s="1470"/>
      <c r="AO242" s="1470"/>
      <c r="AP242" s="1470"/>
      <c r="AQ242" s="1470"/>
      <c r="AR242" s="1470"/>
      <c r="AS242" s="1470"/>
      <c r="AT242" s="1470"/>
      <c r="AU242" s="1470"/>
      <c r="AV242" s="1470"/>
      <c r="AW242" s="1470"/>
      <c r="AX242" s="1470"/>
      <c r="AY242" s="1470"/>
      <c r="AZ242" s="1470"/>
      <c r="BA242" s="1470"/>
      <c r="BB242" s="1470"/>
      <c r="BC242" s="1470"/>
      <c r="BD242" s="1470"/>
      <c r="BE242" s="1470"/>
      <c r="BF242" s="1470"/>
      <c r="BG242" s="1470"/>
      <c r="BH242" s="1470"/>
      <c r="BI242" s="1470"/>
      <c r="BJ242" s="1470"/>
      <c r="BK242" s="1470"/>
      <c r="BL242" s="1470"/>
      <c r="BM242" s="1470"/>
      <c r="BN242" s="1470"/>
      <c r="BO242" s="1470"/>
      <c r="BP242" s="1470"/>
      <c r="BQ242" s="1470"/>
      <c r="BR242" s="1470"/>
      <c r="BS242" s="1470"/>
      <c r="BT242" s="1470"/>
      <c r="BU242" s="1470"/>
      <c r="BV242" s="1470"/>
      <c r="BW242" s="1470"/>
      <c r="BX242" s="1470"/>
    </row>
    <row r="243" customFormat="false" ht="15" hidden="false" customHeight="false" outlineLevel="0" collapsed="false">
      <c r="A243" s="1448" t="n">
        <f aca="false">A242+1</f>
        <v>45110</v>
      </c>
      <c r="B243" s="1470"/>
      <c r="C243" s="1470"/>
      <c r="D243" s="1470"/>
      <c r="E243" s="1470"/>
      <c r="F243" s="1470"/>
      <c r="G243" s="1470"/>
      <c r="H243" s="1470"/>
      <c r="I243" s="1452"/>
      <c r="J243" s="1470"/>
      <c r="K243" s="1470"/>
      <c r="L243" s="1470"/>
      <c r="M243" s="1470"/>
      <c r="N243" s="1470"/>
      <c r="O243" s="1470"/>
      <c r="P243" s="1452"/>
      <c r="Q243" s="1452"/>
      <c r="R243" s="1452"/>
      <c r="S243" s="1452"/>
      <c r="T243" s="1452"/>
      <c r="U243" s="1452"/>
      <c r="V243" s="1470"/>
      <c r="W243" s="1470"/>
      <c r="X243" s="1470"/>
      <c r="Y243" s="1470"/>
      <c r="Z243" s="1470"/>
      <c r="AA243" s="1470"/>
      <c r="AB243" s="1470"/>
      <c r="AC243" s="1470"/>
      <c r="AD243" s="1470"/>
      <c r="AE243" s="1470"/>
      <c r="AF243" s="1470"/>
      <c r="AG243" s="1470"/>
      <c r="AH243" s="1470"/>
      <c r="AI243" s="1470"/>
      <c r="AJ243" s="1470"/>
      <c r="AK243" s="1470"/>
      <c r="AL243" s="1470"/>
      <c r="AM243" s="1470"/>
      <c r="AN243" s="1470"/>
      <c r="AO243" s="1470"/>
      <c r="AP243" s="1470"/>
      <c r="AQ243" s="1470"/>
      <c r="AR243" s="1470"/>
      <c r="AS243" s="1470"/>
      <c r="AT243" s="1470"/>
      <c r="AU243" s="1470"/>
      <c r="AV243" s="1470"/>
      <c r="AW243" s="1470"/>
      <c r="AX243" s="1470"/>
      <c r="AY243" s="1470"/>
      <c r="AZ243" s="1470"/>
      <c r="BA243" s="1470"/>
      <c r="BB243" s="1470"/>
      <c r="BC243" s="1470"/>
      <c r="BD243" s="1470"/>
      <c r="BE243" s="1470"/>
      <c r="BF243" s="1470"/>
      <c r="BG243" s="1470"/>
      <c r="BH243" s="1470"/>
      <c r="BI243" s="1470"/>
      <c r="BJ243" s="1470"/>
      <c r="BK243" s="1470"/>
      <c r="BL243" s="1470"/>
      <c r="BM243" s="1470"/>
      <c r="BN243" s="1470"/>
      <c r="BO243" s="1470"/>
      <c r="BP243" s="1470"/>
      <c r="BQ243" s="1470"/>
      <c r="BR243" s="1470"/>
      <c r="BS243" s="1470"/>
      <c r="BT243" s="1470"/>
      <c r="BU243" s="1470"/>
      <c r="BV243" s="1470"/>
      <c r="BW243" s="1470"/>
      <c r="BX243" s="1470"/>
    </row>
    <row r="244" customFormat="false" ht="15" hidden="false" customHeight="false" outlineLevel="0" collapsed="false">
      <c r="A244" s="1448" t="n">
        <f aca="false">A243+1</f>
        <v>45111</v>
      </c>
      <c r="B244" s="1470"/>
      <c r="C244" s="1470"/>
      <c r="D244" s="1470"/>
      <c r="E244" s="1470"/>
      <c r="F244" s="1470"/>
      <c r="G244" s="1470"/>
      <c r="H244" s="1470"/>
      <c r="I244" s="1452"/>
      <c r="J244" s="1470"/>
      <c r="K244" s="1470"/>
      <c r="L244" s="1470"/>
      <c r="M244" s="1470"/>
      <c r="N244" s="1470"/>
      <c r="O244" s="1470"/>
      <c r="P244" s="1452"/>
      <c r="Q244" s="1452"/>
      <c r="R244" s="1452"/>
      <c r="S244" s="1452"/>
      <c r="T244" s="1452"/>
      <c r="U244" s="1452"/>
      <c r="V244" s="1470"/>
      <c r="W244" s="1470"/>
      <c r="X244" s="1470"/>
      <c r="Y244" s="1470"/>
      <c r="Z244" s="1470"/>
      <c r="AA244" s="1470"/>
      <c r="AB244" s="1470"/>
      <c r="AC244" s="1470"/>
      <c r="AD244" s="1470"/>
      <c r="AE244" s="1470"/>
      <c r="AF244" s="1470"/>
      <c r="AG244" s="1470"/>
      <c r="AH244" s="1470"/>
      <c r="AI244" s="1470"/>
      <c r="AJ244" s="1470"/>
      <c r="AK244" s="1470"/>
      <c r="AL244" s="1470"/>
      <c r="AM244" s="1470"/>
      <c r="AN244" s="1470"/>
      <c r="AO244" s="1470"/>
      <c r="AP244" s="1470"/>
      <c r="AQ244" s="1470"/>
      <c r="AR244" s="1470"/>
      <c r="AS244" s="1470"/>
      <c r="AT244" s="1470"/>
      <c r="AU244" s="1470"/>
      <c r="AV244" s="1470"/>
      <c r="AW244" s="1470"/>
      <c r="AX244" s="1470"/>
      <c r="AY244" s="1470"/>
      <c r="AZ244" s="1470"/>
      <c r="BA244" s="1470"/>
      <c r="BB244" s="1470"/>
      <c r="BC244" s="1470"/>
      <c r="BD244" s="1470"/>
      <c r="BE244" s="1470"/>
      <c r="BF244" s="1470"/>
      <c r="BG244" s="1470"/>
      <c r="BH244" s="1470"/>
      <c r="BI244" s="1470"/>
      <c r="BJ244" s="1470"/>
      <c r="BK244" s="1470"/>
      <c r="BL244" s="1470"/>
      <c r="BM244" s="1470"/>
      <c r="BN244" s="1470"/>
      <c r="BO244" s="1470"/>
      <c r="BP244" s="1470"/>
      <c r="BQ244" s="1470"/>
      <c r="BR244" s="1470"/>
      <c r="BS244" s="1470"/>
      <c r="BT244" s="1470"/>
      <c r="BU244" s="1470"/>
      <c r="BV244" s="1470"/>
      <c r="BW244" s="1470"/>
      <c r="BX244" s="1470"/>
    </row>
    <row r="245" customFormat="false" ht="15" hidden="false" customHeight="false" outlineLevel="0" collapsed="false">
      <c r="A245" s="1448" t="n">
        <f aca="false">A244+1</f>
        <v>45112</v>
      </c>
      <c r="B245" s="1470"/>
      <c r="C245" s="1470"/>
      <c r="D245" s="1470"/>
      <c r="E245" s="1470"/>
      <c r="F245" s="1470"/>
      <c r="G245" s="1470"/>
      <c r="H245" s="1470"/>
      <c r="I245" s="1452"/>
      <c r="J245" s="1470"/>
      <c r="K245" s="1470"/>
      <c r="L245" s="1470"/>
      <c r="M245" s="1470"/>
      <c r="N245" s="1470"/>
      <c r="O245" s="1470"/>
      <c r="P245" s="1452"/>
      <c r="Q245" s="1452"/>
      <c r="R245" s="1452"/>
      <c r="S245" s="1452"/>
      <c r="T245" s="1452"/>
      <c r="U245" s="1452"/>
      <c r="V245" s="1470"/>
      <c r="W245" s="1470"/>
      <c r="X245" s="1470"/>
      <c r="Y245" s="1470"/>
      <c r="Z245" s="1470"/>
      <c r="AA245" s="1470"/>
      <c r="AB245" s="1470"/>
      <c r="AC245" s="1470"/>
      <c r="AD245" s="1470"/>
      <c r="AE245" s="1470"/>
      <c r="AF245" s="1470"/>
      <c r="AG245" s="1470"/>
      <c r="AH245" s="1470"/>
      <c r="AI245" s="1470"/>
      <c r="AJ245" s="1470"/>
      <c r="AK245" s="1470"/>
      <c r="AL245" s="1470"/>
      <c r="AM245" s="1470"/>
      <c r="AN245" s="1470"/>
      <c r="AO245" s="1470"/>
      <c r="AP245" s="1470"/>
      <c r="AQ245" s="1470"/>
      <c r="AR245" s="1470"/>
      <c r="AS245" s="1470"/>
      <c r="AT245" s="1470"/>
      <c r="AU245" s="1470"/>
      <c r="AV245" s="1470"/>
      <c r="AW245" s="1470"/>
      <c r="AX245" s="1470"/>
      <c r="AY245" s="1470"/>
      <c r="AZ245" s="1470"/>
      <c r="BA245" s="1470"/>
      <c r="BB245" s="1470"/>
      <c r="BC245" s="1470"/>
      <c r="BD245" s="1470"/>
      <c r="BE245" s="1470"/>
      <c r="BF245" s="1470"/>
      <c r="BG245" s="1470"/>
      <c r="BH245" s="1470"/>
      <c r="BI245" s="1470"/>
      <c r="BJ245" s="1470"/>
      <c r="BK245" s="1470"/>
      <c r="BL245" s="1470"/>
      <c r="BM245" s="1470"/>
      <c r="BN245" s="1470"/>
      <c r="BO245" s="1470"/>
      <c r="BP245" s="1470"/>
      <c r="BQ245" s="1470"/>
      <c r="BR245" s="1470"/>
      <c r="BS245" s="1470"/>
      <c r="BT245" s="1470"/>
      <c r="BU245" s="1470"/>
      <c r="BV245" s="1470"/>
      <c r="BW245" s="1470"/>
      <c r="BX245" s="1470"/>
    </row>
    <row r="246" customFormat="false" ht="15" hidden="false" customHeight="false" outlineLevel="0" collapsed="false">
      <c r="A246" s="1448" t="n">
        <f aca="false">A245+1</f>
        <v>45113</v>
      </c>
      <c r="B246" s="1470"/>
      <c r="C246" s="1470"/>
      <c r="D246" s="1470"/>
      <c r="E246" s="1470"/>
      <c r="F246" s="1470"/>
      <c r="G246" s="1470"/>
      <c r="H246" s="1470"/>
      <c r="I246" s="1452"/>
      <c r="J246" s="1470"/>
      <c r="K246" s="1470"/>
      <c r="L246" s="1470"/>
      <c r="M246" s="1470"/>
      <c r="N246" s="1470"/>
      <c r="O246" s="1470"/>
      <c r="P246" s="1452"/>
      <c r="Q246" s="1452"/>
      <c r="R246" s="1452"/>
      <c r="S246" s="1452"/>
      <c r="T246" s="1452"/>
      <c r="U246" s="1452"/>
      <c r="V246" s="1470"/>
      <c r="W246" s="1470"/>
      <c r="X246" s="1470"/>
      <c r="Y246" s="1470"/>
      <c r="Z246" s="1470"/>
      <c r="AA246" s="1470"/>
      <c r="AB246" s="1470"/>
      <c r="AC246" s="1470"/>
      <c r="AD246" s="1470"/>
      <c r="AE246" s="1470"/>
      <c r="AF246" s="1470"/>
      <c r="AG246" s="1470"/>
      <c r="AH246" s="1470"/>
      <c r="AI246" s="1470"/>
      <c r="AJ246" s="1470"/>
      <c r="AK246" s="1470"/>
      <c r="AL246" s="1470"/>
      <c r="AM246" s="1470"/>
      <c r="AN246" s="1470"/>
      <c r="AO246" s="1470"/>
      <c r="AP246" s="1470"/>
      <c r="AQ246" s="1470"/>
      <c r="AR246" s="1470"/>
      <c r="AS246" s="1470"/>
      <c r="AT246" s="1470"/>
      <c r="AU246" s="1470"/>
      <c r="AV246" s="1470"/>
      <c r="AW246" s="1470"/>
      <c r="AX246" s="1470"/>
      <c r="AY246" s="1470"/>
      <c r="AZ246" s="1470"/>
      <c r="BA246" s="1470"/>
      <c r="BB246" s="1470"/>
      <c r="BC246" s="1470"/>
      <c r="BD246" s="1470"/>
      <c r="BE246" s="1470"/>
      <c r="BF246" s="1470"/>
      <c r="BG246" s="1470"/>
      <c r="BH246" s="1470"/>
      <c r="BI246" s="1470"/>
      <c r="BJ246" s="1470"/>
      <c r="BK246" s="1470"/>
      <c r="BL246" s="1470"/>
      <c r="BM246" s="1470"/>
      <c r="BN246" s="1470"/>
      <c r="BO246" s="1470"/>
      <c r="BP246" s="1470"/>
      <c r="BQ246" s="1470"/>
      <c r="BR246" s="1470"/>
      <c r="BS246" s="1470"/>
      <c r="BT246" s="1470"/>
      <c r="BU246" s="1470"/>
      <c r="BV246" s="1470"/>
      <c r="BW246" s="1470"/>
      <c r="BX246" s="1470"/>
    </row>
    <row r="247" customFormat="false" ht="15" hidden="false" customHeight="false" outlineLevel="0" collapsed="false">
      <c r="A247" s="1448" t="n">
        <f aca="false">A246+1</f>
        <v>45114</v>
      </c>
      <c r="B247" s="1470"/>
      <c r="C247" s="1470"/>
      <c r="D247" s="1470"/>
      <c r="E247" s="1470"/>
      <c r="F247" s="1470"/>
      <c r="G247" s="1470"/>
      <c r="H247" s="1470"/>
      <c r="I247" s="1452"/>
      <c r="J247" s="1470"/>
      <c r="K247" s="1470"/>
      <c r="L247" s="1470"/>
      <c r="M247" s="1470"/>
      <c r="N247" s="1470"/>
      <c r="O247" s="1470"/>
      <c r="P247" s="1452"/>
      <c r="Q247" s="1452"/>
      <c r="R247" s="1452"/>
      <c r="S247" s="1452"/>
      <c r="T247" s="1452"/>
      <c r="U247" s="1452"/>
      <c r="V247" s="1470"/>
      <c r="W247" s="1470"/>
      <c r="X247" s="1470"/>
      <c r="Y247" s="1470"/>
      <c r="Z247" s="1470"/>
      <c r="AA247" s="1470"/>
      <c r="AB247" s="1470"/>
      <c r="AC247" s="1470"/>
      <c r="AD247" s="1470"/>
      <c r="AE247" s="1470"/>
      <c r="AF247" s="1470"/>
      <c r="AG247" s="1470"/>
      <c r="AH247" s="1470"/>
      <c r="AI247" s="1470"/>
      <c r="AJ247" s="1470"/>
      <c r="AK247" s="1470"/>
      <c r="AL247" s="1470"/>
      <c r="AM247" s="1470"/>
      <c r="AN247" s="1470"/>
      <c r="AO247" s="1470"/>
      <c r="AP247" s="1470"/>
      <c r="AQ247" s="1470"/>
      <c r="AR247" s="1470"/>
      <c r="AS247" s="1470"/>
      <c r="AT247" s="1470"/>
      <c r="AU247" s="1470"/>
      <c r="AV247" s="1470"/>
      <c r="AW247" s="1470"/>
      <c r="AX247" s="1470"/>
      <c r="AY247" s="1470"/>
      <c r="AZ247" s="1470"/>
      <c r="BA247" s="1470"/>
      <c r="BB247" s="1470"/>
      <c r="BC247" s="1470"/>
      <c r="BD247" s="1470"/>
      <c r="BE247" s="1470"/>
      <c r="BF247" s="1470"/>
      <c r="BG247" s="1470"/>
      <c r="BH247" s="1470"/>
      <c r="BI247" s="1470"/>
      <c r="BJ247" s="1470"/>
      <c r="BK247" s="1470"/>
      <c r="BL247" s="1470"/>
      <c r="BM247" s="1470"/>
      <c r="BN247" s="1470"/>
      <c r="BO247" s="1470"/>
      <c r="BP247" s="1470"/>
      <c r="BQ247" s="1470"/>
      <c r="BR247" s="1470"/>
      <c r="BS247" s="1470"/>
      <c r="BT247" s="1470"/>
      <c r="BU247" s="1470"/>
      <c r="BV247" s="1470"/>
      <c r="BW247" s="1470"/>
      <c r="BX247" s="1470"/>
    </row>
    <row r="248" customFormat="false" ht="15" hidden="false" customHeight="false" outlineLevel="0" collapsed="false">
      <c r="A248" s="1448" t="n">
        <f aca="false">A247+1</f>
        <v>45115</v>
      </c>
      <c r="B248" s="1470"/>
      <c r="C248" s="1470"/>
      <c r="D248" s="1470"/>
      <c r="E248" s="1470"/>
      <c r="F248" s="1470"/>
      <c r="G248" s="1470"/>
      <c r="H248" s="1470"/>
      <c r="I248" s="1452"/>
      <c r="J248" s="1470"/>
      <c r="K248" s="1470"/>
      <c r="L248" s="1470"/>
      <c r="M248" s="1470"/>
      <c r="N248" s="1470"/>
      <c r="O248" s="1470"/>
      <c r="P248" s="1452"/>
      <c r="Q248" s="1452"/>
      <c r="R248" s="1452"/>
      <c r="S248" s="1452"/>
      <c r="T248" s="1452"/>
      <c r="U248" s="1452"/>
      <c r="V248" s="1470"/>
      <c r="W248" s="1470"/>
      <c r="X248" s="1470"/>
      <c r="Y248" s="1470"/>
      <c r="Z248" s="1470"/>
      <c r="AA248" s="1470"/>
      <c r="AB248" s="1470"/>
      <c r="AC248" s="1470"/>
      <c r="AD248" s="1470"/>
      <c r="AE248" s="1470"/>
      <c r="AF248" s="1470"/>
      <c r="AG248" s="1470"/>
      <c r="AH248" s="1470"/>
      <c r="AI248" s="1470"/>
      <c r="AJ248" s="1470"/>
      <c r="AK248" s="1470"/>
      <c r="AL248" s="1470"/>
      <c r="AM248" s="1470"/>
      <c r="AN248" s="1470"/>
      <c r="AO248" s="1470"/>
      <c r="AP248" s="1470"/>
      <c r="AQ248" s="1470"/>
      <c r="AR248" s="1470"/>
      <c r="AS248" s="1470"/>
      <c r="AT248" s="1470"/>
      <c r="AU248" s="1470"/>
      <c r="AV248" s="1470"/>
      <c r="AW248" s="1470"/>
      <c r="AX248" s="1470"/>
      <c r="AY248" s="1470"/>
      <c r="AZ248" s="1470"/>
      <c r="BA248" s="1470"/>
      <c r="BB248" s="1470"/>
      <c r="BC248" s="1470"/>
      <c r="BD248" s="1470"/>
      <c r="BE248" s="1470"/>
      <c r="BF248" s="1470"/>
      <c r="BG248" s="1470"/>
      <c r="BH248" s="1470"/>
      <c r="BI248" s="1470"/>
      <c r="BJ248" s="1470"/>
      <c r="BK248" s="1470"/>
      <c r="BL248" s="1470"/>
      <c r="BM248" s="1470"/>
      <c r="BN248" s="1470"/>
      <c r="BO248" s="1470"/>
      <c r="BP248" s="1470"/>
      <c r="BQ248" s="1470"/>
      <c r="BR248" s="1470"/>
      <c r="BS248" s="1470"/>
      <c r="BT248" s="1470"/>
      <c r="BU248" s="1470"/>
      <c r="BV248" s="1470"/>
      <c r="BW248" s="1470"/>
      <c r="BX248" s="1470"/>
    </row>
    <row r="249" customFormat="false" ht="15" hidden="false" customHeight="false" outlineLevel="0" collapsed="false">
      <c r="A249" s="1448" t="n">
        <f aca="false">A248+1</f>
        <v>45116</v>
      </c>
      <c r="B249" s="1470"/>
      <c r="C249" s="1470"/>
      <c r="D249" s="1470"/>
      <c r="E249" s="1470"/>
      <c r="F249" s="1470"/>
      <c r="G249" s="1470"/>
      <c r="H249" s="1470"/>
      <c r="I249" s="1452"/>
      <c r="J249" s="1470"/>
      <c r="K249" s="1470"/>
      <c r="L249" s="1470"/>
      <c r="M249" s="1470"/>
      <c r="N249" s="1470"/>
      <c r="O249" s="1470"/>
      <c r="P249" s="1452"/>
      <c r="Q249" s="1452"/>
      <c r="R249" s="1452"/>
      <c r="S249" s="1452"/>
      <c r="T249" s="1452"/>
      <c r="U249" s="1452"/>
      <c r="V249" s="1470"/>
      <c r="W249" s="1470"/>
      <c r="X249" s="1470"/>
      <c r="Y249" s="1470"/>
      <c r="Z249" s="1470"/>
      <c r="AA249" s="1470"/>
      <c r="AB249" s="1470"/>
      <c r="AC249" s="1470"/>
      <c r="AD249" s="1470"/>
      <c r="AE249" s="1470"/>
      <c r="AF249" s="1470"/>
      <c r="AG249" s="1470"/>
      <c r="AH249" s="1470"/>
      <c r="AI249" s="1470"/>
      <c r="AJ249" s="1470"/>
      <c r="AK249" s="1470"/>
      <c r="AL249" s="1470"/>
      <c r="AM249" s="1470"/>
      <c r="AN249" s="1470"/>
      <c r="AO249" s="1470"/>
      <c r="AP249" s="1470"/>
      <c r="AQ249" s="1470"/>
      <c r="AR249" s="1470"/>
      <c r="AS249" s="1470"/>
      <c r="AT249" s="1470"/>
      <c r="AU249" s="1470"/>
      <c r="AV249" s="1470"/>
      <c r="AW249" s="1470"/>
      <c r="AX249" s="1470"/>
      <c r="AY249" s="1470"/>
      <c r="AZ249" s="1470"/>
      <c r="BA249" s="1470"/>
      <c r="BB249" s="1470"/>
      <c r="BC249" s="1470"/>
      <c r="BD249" s="1470"/>
      <c r="BE249" s="1470"/>
      <c r="BF249" s="1470"/>
      <c r="BG249" s="1470"/>
      <c r="BH249" s="1470"/>
      <c r="BI249" s="1470"/>
      <c r="BJ249" s="1470"/>
      <c r="BK249" s="1470"/>
      <c r="BL249" s="1470"/>
      <c r="BM249" s="1470"/>
      <c r="BN249" s="1470"/>
      <c r="BO249" s="1470"/>
      <c r="BP249" s="1470"/>
      <c r="BQ249" s="1470"/>
      <c r="BR249" s="1470"/>
      <c r="BS249" s="1470"/>
      <c r="BT249" s="1470"/>
      <c r="BU249" s="1470"/>
      <c r="BV249" s="1470"/>
      <c r="BW249" s="1470"/>
      <c r="BX249" s="1470"/>
    </row>
    <row r="250" customFormat="false" ht="15" hidden="false" customHeight="false" outlineLevel="0" collapsed="false">
      <c r="A250" s="1448" t="n">
        <f aca="false">A249+1</f>
        <v>45117</v>
      </c>
      <c r="B250" s="1470"/>
      <c r="C250" s="1470"/>
      <c r="D250" s="1470"/>
      <c r="E250" s="1470"/>
      <c r="F250" s="1470"/>
      <c r="G250" s="1470"/>
      <c r="H250" s="1470"/>
      <c r="I250" s="1452"/>
      <c r="J250" s="1470"/>
      <c r="K250" s="1470"/>
      <c r="L250" s="1470"/>
      <c r="M250" s="1470"/>
      <c r="N250" s="1470"/>
      <c r="O250" s="1470"/>
      <c r="P250" s="1452"/>
      <c r="Q250" s="1452"/>
      <c r="R250" s="1452"/>
      <c r="S250" s="1452"/>
      <c r="T250" s="1452"/>
      <c r="U250" s="1452"/>
      <c r="V250" s="1470"/>
      <c r="W250" s="1470"/>
      <c r="X250" s="1470"/>
      <c r="Y250" s="1470"/>
      <c r="Z250" s="1470"/>
      <c r="AA250" s="1470"/>
      <c r="AB250" s="1470"/>
      <c r="AC250" s="1470"/>
      <c r="AD250" s="1470"/>
      <c r="AE250" s="1470"/>
      <c r="AF250" s="1470"/>
      <c r="AG250" s="1470"/>
      <c r="AH250" s="1470"/>
      <c r="AI250" s="1470"/>
      <c r="AJ250" s="1470"/>
      <c r="AK250" s="1470"/>
      <c r="AL250" s="1470"/>
      <c r="AM250" s="1470"/>
      <c r="AN250" s="1470"/>
      <c r="AO250" s="1470"/>
      <c r="AP250" s="1470"/>
      <c r="AQ250" s="1470"/>
      <c r="AR250" s="1470"/>
      <c r="AS250" s="1470"/>
      <c r="AT250" s="1470"/>
      <c r="AU250" s="1470"/>
      <c r="AV250" s="1470"/>
      <c r="AW250" s="1470"/>
      <c r="AX250" s="1470"/>
      <c r="AY250" s="1470"/>
      <c r="AZ250" s="1470"/>
      <c r="BA250" s="1470"/>
      <c r="BB250" s="1470"/>
      <c r="BC250" s="1470"/>
      <c r="BD250" s="1470"/>
      <c r="BE250" s="1470"/>
      <c r="BF250" s="1470"/>
      <c r="BG250" s="1470"/>
      <c r="BH250" s="1470"/>
      <c r="BI250" s="1470"/>
      <c r="BJ250" s="1470"/>
      <c r="BK250" s="1470"/>
      <c r="BL250" s="1470"/>
      <c r="BM250" s="1470"/>
      <c r="BN250" s="1470"/>
      <c r="BO250" s="1470"/>
      <c r="BP250" s="1470"/>
      <c r="BQ250" s="1470"/>
      <c r="BR250" s="1470"/>
      <c r="BS250" s="1470"/>
      <c r="BT250" s="1470"/>
      <c r="BU250" s="1470"/>
      <c r="BV250" s="1470"/>
      <c r="BW250" s="1470"/>
      <c r="BX250" s="1470"/>
    </row>
    <row r="251" customFormat="false" ht="15" hidden="false" customHeight="false" outlineLevel="0" collapsed="false">
      <c r="A251" s="1448" t="n">
        <f aca="false">A250+1</f>
        <v>45118</v>
      </c>
      <c r="B251" s="1470"/>
      <c r="C251" s="1470"/>
      <c r="D251" s="1470"/>
      <c r="E251" s="1470"/>
      <c r="F251" s="1470"/>
      <c r="G251" s="1470"/>
      <c r="H251" s="1470"/>
      <c r="I251" s="1452"/>
      <c r="J251" s="1470"/>
      <c r="K251" s="1470"/>
      <c r="L251" s="1470"/>
      <c r="M251" s="1470"/>
      <c r="N251" s="1470"/>
      <c r="O251" s="1470"/>
      <c r="P251" s="1452"/>
      <c r="Q251" s="1452"/>
      <c r="R251" s="1452"/>
      <c r="S251" s="1452"/>
      <c r="T251" s="1452"/>
      <c r="U251" s="1452"/>
      <c r="V251" s="1470"/>
      <c r="W251" s="1470"/>
      <c r="X251" s="1470"/>
      <c r="Y251" s="1470"/>
      <c r="Z251" s="1470"/>
      <c r="AA251" s="1470"/>
      <c r="AB251" s="1470"/>
      <c r="AC251" s="1470"/>
      <c r="AD251" s="1470"/>
      <c r="AE251" s="1470"/>
      <c r="AF251" s="1470"/>
      <c r="AG251" s="1470"/>
      <c r="AH251" s="1470"/>
      <c r="AI251" s="1470"/>
      <c r="AJ251" s="1470"/>
      <c r="AK251" s="1470"/>
      <c r="AL251" s="1470"/>
      <c r="AM251" s="1470"/>
      <c r="AN251" s="1470"/>
      <c r="AO251" s="1470"/>
      <c r="AP251" s="1470"/>
      <c r="AQ251" s="1470"/>
      <c r="AR251" s="1470"/>
      <c r="AS251" s="1470"/>
      <c r="AT251" s="1470"/>
      <c r="AU251" s="1470"/>
      <c r="AV251" s="1470"/>
      <c r="AW251" s="1470"/>
      <c r="AX251" s="1470"/>
      <c r="AY251" s="1470"/>
      <c r="AZ251" s="1470"/>
      <c r="BA251" s="1470"/>
      <c r="BB251" s="1470"/>
      <c r="BC251" s="1470"/>
      <c r="BD251" s="1470"/>
      <c r="BE251" s="1470"/>
      <c r="BF251" s="1470"/>
      <c r="BG251" s="1470"/>
      <c r="BH251" s="1470"/>
      <c r="BI251" s="1470"/>
      <c r="BJ251" s="1470"/>
      <c r="BK251" s="1470"/>
      <c r="BL251" s="1470"/>
      <c r="BM251" s="1470"/>
      <c r="BN251" s="1470"/>
      <c r="BO251" s="1470"/>
      <c r="BP251" s="1470"/>
      <c r="BQ251" s="1470"/>
      <c r="BR251" s="1470"/>
      <c r="BS251" s="1470"/>
      <c r="BT251" s="1470"/>
      <c r="BU251" s="1470"/>
      <c r="BV251" s="1470"/>
      <c r="BW251" s="1470"/>
      <c r="BX251" s="1470"/>
    </row>
    <row r="252" customFormat="false" ht="15" hidden="false" customHeight="false" outlineLevel="0" collapsed="false">
      <c r="A252" s="1448" t="n">
        <f aca="false">A251+1</f>
        <v>45119</v>
      </c>
      <c r="B252" s="1470"/>
      <c r="C252" s="1470"/>
      <c r="D252" s="1470"/>
      <c r="E252" s="1470"/>
      <c r="F252" s="1470"/>
      <c r="G252" s="1470"/>
      <c r="H252" s="1470"/>
      <c r="I252" s="1452"/>
      <c r="J252" s="1470"/>
      <c r="K252" s="1470"/>
      <c r="L252" s="1470"/>
      <c r="M252" s="1470"/>
      <c r="N252" s="1470"/>
      <c r="O252" s="1470"/>
      <c r="P252" s="1452"/>
      <c r="Q252" s="1452"/>
      <c r="R252" s="1452"/>
      <c r="S252" s="1452"/>
      <c r="T252" s="1452"/>
      <c r="U252" s="1452"/>
      <c r="V252" s="1470"/>
      <c r="W252" s="1470"/>
      <c r="X252" s="1470"/>
      <c r="Y252" s="1470"/>
      <c r="Z252" s="1470"/>
      <c r="AA252" s="1470"/>
      <c r="AB252" s="1470"/>
      <c r="AC252" s="1470"/>
      <c r="AD252" s="1470"/>
      <c r="AE252" s="1470"/>
      <c r="AF252" s="1470"/>
      <c r="AG252" s="1470"/>
      <c r="AH252" s="1470"/>
      <c r="AI252" s="1470"/>
      <c r="AJ252" s="1470"/>
      <c r="AK252" s="1470"/>
      <c r="AL252" s="1470"/>
      <c r="AM252" s="1470"/>
      <c r="AN252" s="1470"/>
      <c r="AO252" s="1470"/>
      <c r="AP252" s="1470"/>
      <c r="AQ252" s="1470"/>
      <c r="AR252" s="1470"/>
      <c r="AS252" s="1470"/>
      <c r="AT252" s="1470"/>
      <c r="AU252" s="1470"/>
      <c r="AV252" s="1470"/>
      <c r="AW252" s="1470"/>
      <c r="AX252" s="1470"/>
      <c r="AY252" s="1470"/>
      <c r="AZ252" s="1470"/>
      <c r="BA252" s="1470"/>
      <c r="BB252" s="1470"/>
      <c r="BC252" s="1470"/>
      <c r="BD252" s="1470"/>
      <c r="BE252" s="1470"/>
      <c r="BF252" s="1470"/>
      <c r="BG252" s="1470"/>
      <c r="BH252" s="1470"/>
      <c r="BI252" s="1470"/>
      <c r="BJ252" s="1470"/>
      <c r="BK252" s="1470"/>
      <c r="BL252" s="1470"/>
      <c r="BM252" s="1470"/>
      <c r="BN252" s="1470"/>
      <c r="BO252" s="1470"/>
      <c r="BP252" s="1470"/>
      <c r="BQ252" s="1470"/>
      <c r="BR252" s="1470"/>
      <c r="BS252" s="1470"/>
      <c r="BT252" s="1470"/>
      <c r="BU252" s="1470"/>
      <c r="BV252" s="1470"/>
      <c r="BW252" s="1470"/>
      <c r="BX252" s="1470"/>
    </row>
    <row r="253" customFormat="false" ht="15" hidden="false" customHeight="false" outlineLevel="0" collapsed="false">
      <c r="A253" s="1448" t="n">
        <f aca="false">A252+1</f>
        <v>45120</v>
      </c>
      <c r="B253" s="1470"/>
      <c r="C253" s="1470"/>
      <c r="D253" s="1470"/>
      <c r="E253" s="1470"/>
      <c r="F253" s="1470"/>
      <c r="G253" s="1470"/>
      <c r="H253" s="1470"/>
      <c r="I253" s="1452"/>
      <c r="J253" s="1470"/>
      <c r="K253" s="1470"/>
      <c r="L253" s="1470"/>
      <c r="M253" s="1470"/>
      <c r="N253" s="1470"/>
      <c r="O253" s="1470"/>
      <c r="P253" s="1452"/>
      <c r="Q253" s="1452"/>
      <c r="R253" s="1452"/>
      <c r="S253" s="1452"/>
      <c r="T253" s="1452"/>
      <c r="U253" s="1452"/>
      <c r="V253" s="1470"/>
      <c r="W253" s="1470"/>
      <c r="X253" s="1470"/>
      <c r="Y253" s="1470"/>
      <c r="Z253" s="1470"/>
      <c r="AA253" s="1470"/>
      <c r="AB253" s="1470"/>
      <c r="AC253" s="1470"/>
      <c r="AD253" s="1470"/>
      <c r="AE253" s="1470"/>
      <c r="AF253" s="1470"/>
      <c r="AG253" s="1470"/>
      <c r="AH253" s="1470"/>
      <c r="AI253" s="1470"/>
      <c r="AJ253" s="1470"/>
      <c r="AK253" s="1470"/>
      <c r="AL253" s="1470"/>
      <c r="AM253" s="1470"/>
      <c r="AN253" s="1470"/>
      <c r="AO253" s="1470"/>
      <c r="AP253" s="1470"/>
      <c r="AQ253" s="1470"/>
      <c r="AR253" s="1470"/>
      <c r="AS253" s="1470"/>
      <c r="AT253" s="1470"/>
      <c r="AU253" s="1470"/>
      <c r="AV253" s="1470"/>
      <c r="AW253" s="1470"/>
      <c r="AX253" s="1470"/>
      <c r="AY253" s="1470"/>
      <c r="AZ253" s="1470"/>
      <c r="BA253" s="1470"/>
      <c r="BB253" s="1470"/>
      <c r="BC253" s="1470"/>
      <c r="BD253" s="1470"/>
      <c r="BE253" s="1470"/>
      <c r="BF253" s="1470"/>
      <c r="BG253" s="1470"/>
      <c r="BH253" s="1470"/>
      <c r="BI253" s="1470"/>
      <c r="BJ253" s="1470"/>
      <c r="BK253" s="1470"/>
      <c r="BL253" s="1470"/>
      <c r="BM253" s="1470"/>
      <c r="BN253" s="1470"/>
      <c r="BO253" s="1470"/>
      <c r="BP253" s="1470"/>
      <c r="BQ253" s="1470"/>
      <c r="BR253" s="1470"/>
      <c r="BS253" s="1470"/>
      <c r="BT253" s="1470"/>
      <c r="BU253" s="1470"/>
      <c r="BV253" s="1470"/>
      <c r="BW253" s="1470"/>
      <c r="BX253" s="1470"/>
    </row>
    <row r="254" customFormat="false" ht="15" hidden="false" customHeight="false" outlineLevel="0" collapsed="false">
      <c r="A254" s="1448" t="n">
        <f aca="false">A253+1</f>
        <v>45121</v>
      </c>
      <c r="B254" s="1470"/>
      <c r="C254" s="1470"/>
      <c r="D254" s="1470"/>
      <c r="E254" s="1470"/>
      <c r="F254" s="1470"/>
      <c r="G254" s="1470"/>
      <c r="H254" s="1470"/>
      <c r="I254" s="1452"/>
      <c r="J254" s="1470"/>
      <c r="K254" s="1470"/>
      <c r="L254" s="1470"/>
      <c r="M254" s="1470"/>
      <c r="N254" s="1470"/>
      <c r="O254" s="1470"/>
      <c r="P254" s="1452"/>
      <c r="Q254" s="1452"/>
      <c r="R254" s="1452"/>
      <c r="S254" s="1452"/>
      <c r="T254" s="1452"/>
      <c r="U254" s="1452"/>
      <c r="V254" s="1470"/>
      <c r="W254" s="1470"/>
      <c r="X254" s="1470"/>
      <c r="Y254" s="1470"/>
      <c r="Z254" s="1470"/>
      <c r="AA254" s="1470"/>
      <c r="AB254" s="1470"/>
      <c r="AC254" s="1470"/>
      <c r="AD254" s="1470"/>
      <c r="AE254" s="1470"/>
      <c r="AF254" s="1470"/>
      <c r="AG254" s="1470"/>
      <c r="AH254" s="1470"/>
      <c r="AI254" s="1470"/>
      <c r="AJ254" s="1470"/>
      <c r="AK254" s="1470"/>
      <c r="AL254" s="1470"/>
      <c r="AM254" s="1470"/>
      <c r="AN254" s="1470"/>
      <c r="AO254" s="1470"/>
      <c r="AP254" s="1470"/>
      <c r="AQ254" s="1470"/>
      <c r="AR254" s="1470"/>
      <c r="AS254" s="1470"/>
      <c r="AT254" s="1470"/>
      <c r="AU254" s="1470"/>
      <c r="AV254" s="1470"/>
      <c r="AW254" s="1470"/>
      <c r="AX254" s="1470"/>
      <c r="AY254" s="1470"/>
      <c r="AZ254" s="1470"/>
      <c r="BA254" s="1470"/>
      <c r="BB254" s="1470"/>
      <c r="BC254" s="1470"/>
      <c r="BD254" s="1470"/>
      <c r="BE254" s="1470"/>
      <c r="BF254" s="1470"/>
      <c r="BG254" s="1470"/>
      <c r="BH254" s="1470"/>
      <c r="BI254" s="1470"/>
      <c r="BJ254" s="1470"/>
      <c r="BK254" s="1470"/>
      <c r="BL254" s="1470"/>
      <c r="BM254" s="1470"/>
      <c r="BN254" s="1470"/>
      <c r="BO254" s="1470"/>
      <c r="BP254" s="1470"/>
      <c r="BQ254" s="1470"/>
      <c r="BR254" s="1470"/>
      <c r="BS254" s="1470"/>
      <c r="BT254" s="1470"/>
      <c r="BU254" s="1470"/>
      <c r="BV254" s="1470"/>
      <c r="BW254" s="1470"/>
      <c r="BX254" s="1470"/>
    </row>
    <row r="255" customFormat="false" ht="15" hidden="false" customHeight="false" outlineLevel="0" collapsed="false">
      <c r="A255" s="1448" t="n">
        <f aca="false">A254+1</f>
        <v>45122</v>
      </c>
      <c r="B255" s="1470"/>
      <c r="C255" s="1470"/>
      <c r="D255" s="1470"/>
      <c r="E255" s="1470"/>
      <c r="F255" s="1470"/>
      <c r="G255" s="1470"/>
      <c r="H255" s="1470"/>
      <c r="I255" s="1452"/>
      <c r="J255" s="1470"/>
      <c r="K255" s="1470"/>
      <c r="L255" s="1470"/>
      <c r="M255" s="1470"/>
      <c r="N255" s="1470"/>
      <c r="O255" s="1470"/>
      <c r="P255" s="1452"/>
      <c r="Q255" s="1452"/>
      <c r="R255" s="1452"/>
      <c r="S255" s="1452"/>
      <c r="T255" s="1452"/>
      <c r="U255" s="1452"/>
      <c r="V255" s="1470"/>
      <c r="W255" s="1470"/>
      <c r="X255" s="1470"/>
      <c r="Y255" s="1470"/>
      <c r="Z255" s="1470"/>
      <c r="AA255" s="1470"/>
      <c r="AB255" s="1470"/>
      <c r="AC255" s="1470"/>
      <c r="AD255" s="1470"/>
      <c r="AE255" s="1470"/>
      <c r="AF255" s="1470"/>
      <c r="AG255" s="1470"/>
      <c r="AH255" s="1470"/>
      <c r="AI255" s="1470"/>
      <c r="AJ255" s="1470"/>
      <c r="AK255" s="1470"/>
      <c r="AL255" s="1470"/>
      <c r="AM255" s="1470"/>
      <c r="AN255" s="1470"/>
      <c r="AO255" s="1470"/>
      <c r="AP255" s="1470"/>
      <c r="AQ255" s="1470"/>
      <c r="AR255" s="1470"/>
      <c r="AS255" s="1470"/>
      <c r="AT255" s="1470"/>
      <c r="AU255" s="1470"/>
      <c r="AV255" s="1470"/>
      <c r="AW255" s="1470"/>
      <c r="AX255" s="1470"/>
      <c r="AY255" s="1470"/>
      <c r="AZ255" s="1470"/>
      <c r="BA255" s="1470"/>
      <c r="BB255" s="1470"/>
      <c r="BC255" s="1470"/>
      <c r="BD255" s="1470"/>
      <c r="BE255" s="1470"/>
      <c r="BF255" s="1470"/>
      <c r="BG255" s="1470"/>
      <c r="BH255" s="1470"/>
      <c r="BI255" s="1470"/>
      <c r="BJ255" s="1470"/>
      <c r="BK255" s="1470"/>
      <c r="BL255" s="1470"/>
      <c r="BM255" s="1470"/>
      <c r="BN255" s="1470"/>
      <c r="BO255" s="1470"/>
      <c r="BP255" s="1470"/>
      <c r="BQ255" s="1470"/>
      <c r="BR255" s="1470"/>
      <c r="BS255" s="1470"/>
      <c r="BT255" s="1470"/>
      <c r="BU255" s="1470"/>
      <c r="BV255" s="1470"/>
      <c r="BW255" s="1470"/>
      <c r="BX255" s="1470"/>
    </row>
    <row r="256" customFormat="false" ht="15" hidden="false" customHeight="false" outlineLevel="0" collapsed="false">
      <c r="A256" s="1448" t="n">
        <f aca="false">A255+1</f>
        <v>45123</v>
      </c>
      <c r="B256" s="1470"/>
      <c r="C256" s="1470"/>
      <c r="D256" s="1470"/>
      <c r="E256" s="1470"/>
      <c r="F256" s="1470"/>
      <c r="G256" s="1470"/>
      <c r="H256" s="1470"/>
      <c r="I256" s="1452"/>
      <c r="J256" s="1470"/>
      <c r="K256" s="1470"/>
      <c r="L256" s="1470"/>
      <c r="M256" s="1470"/>
      <c r="N256" s="1470"/>
      <c r="O256" s="1470"/>
      <c r="P256" s="1452"/>
      <c r="Q256" s="1452"/>
      <c r="R256" s="1452"/>
      <c r="S256" s="1452"/>
      <c r="T256" s="1452"/>
      <c r="U256" s="1452"/>
      <c r="V256" s="1470"/>
      <c r="W256" s="1470"/>
      <c r="X256" s="1470"/>
      <c r="Y256" s="1470"/>
      <c r="Z256" s="1470"/>
      <c r="AA256" s="1470"/>
      <c r="AB256" s="1470"/>
      <c r="AC256" s="1470"/>
      <c r="AD256" s="1470"/>
      <c r="AE256" s="1470"/>
      <c r="AF256" s="1470"/>
      <c r="AG256" s="1470"/>
      <c r="AH256" s="1470"/>
      <c r="AI256" s="1470"/>
      <c r="AJ256" s="1470"/>
      <c r="AK256" s="1470"/>
      <c r="AL256" s="1470"/>
      <c r="AM256" s="1470"/>
      <c r="AN256" s="1470"/>
      <c r="AO256" s="1470"/>
      <c r="AP256" s="1470"/>
      <c r="AQ256" s="1470"/>
      <c r="AR256" s="1470"/>
      <c r="AS256" s="1470"/>
      <c r="AT256" s="1470"/>
      <c r="AU256" s="1470"/>
      <c r="AV256" s="1470"/>
      <c r="AW256" s="1470"/>
      <c r="AX256" s="1470"/>
      <c r="AY256" s="1470"/>
      <c r="AZ256" s="1470"/>
      <c r="BA256" s="1470"/>
      <c r="BB256" s="1470"/>
      <c r="BC256" s="1470"/>
      <c r="BD256" s="1470"/>
      <c r="BE256" s="1470"/>
      <c r="BF256" s="1470"/>
      <c r="BG256" s="1470"/>
      <c r="BH256" s="1470"/>
      <c r="BI256" s="1470"/>
      <c r="BJ256" s="1470"/>
      <c r="BK256" s="1470"/>
      <c r="BL256" s="1470"/>
      <c r="BM256" s="1470"/>
      <c r="BN256" s="1470"/>
      <c r="BO256" s="1470"/>
      <c r="BP256" s="1470"/>
      <c r="BQ256" s="1470"/>
      <c r="BR256" s="1470"/>
      <c r="BS256" s="1470"/>
      <c r="BT256" s="1470"/>
      <c r="BU256" s="1470"/>
      <c r="BV256" s="1470"/>
      <c r="BW256" s="1470"/>
      <c r="BX256" s="1470"/>
    </row>
    <row r="257" customFormat="false" ht="15" hidden="false" customHeight="false" outlineLevel="0" collapsed="false">
      <c r="A257" s="1448" t="n">
        <f aca="false">A256+1</f>
        <v>45124</v>
      </c>
      <c r="B257" s="1470"/>
      <c r="C257" s="1470"/>
      <c r="D257" s="1470"/>
      <c r="E257" s="1470"/>
      <c r="F257" s="1470"/>
      <c r="G257" s="1470"/>
      <c r="H257" s="1470"/>
      <c r="I257" s="1452"/>
      <c r="J257" s="1470"/>
      <c r="K257" s="1470"/>
      <c r="L257" s="1470"/>
      <c r="M257" s="1470"/>
      <c r="N257" s="1470"/>
      <c r="O257" s="1470"/>
      <c r="P257" s="1452"/>
      <c r="Q257" s="1452"/>
      <c r="R257" s="1452"/>
      <c r="S257" s="1452"/>
      <c r="T257" s="1452"/>
      <c r="U257" s="1452"/>
      <c r="V257" s="1470"/>
      <c r="W257" s="1470"/>
      <c r="X257" s="1470"/>
      <c r="Y257" s="1470"/>
      <c r="Z257" s="1470"/>
      <c r="AA257" s="1470"/>
      <c r="AB257" s="1470"/>
      <c r="AC257" s="1470"/>
      <c r="AD257" s="1470"/>
      <c r="AE257" s="1470"/>
      <c r="AF257" s="1470"/>
      <c r="AG257" s="1470"/>
      <c r="AH257" s="1470"/>
      <c r="AI257" s="1470"/>
      <c r="AJ257" s="1470"/>
      <c r="AK257" s="1470"/>
      <c r="AL257" s="1470"/>
      <c r="AM257" s="1470"/>
      <c r="AN257" s="1470"/>
      <c r="AO257" s="1470"/>
      <c r="AP257" s="1470"/>
      <c r="AQ257" s="1470"/>
      <c r="AR257" s="1470"/>
      <c r="AS257" s="1470"/>
      <c r="AT257" s="1470"/>
      <c r="AU257" s="1470"/>
      <c r="AV257" s="1470"/>
      <c r="AW257" s="1470"/>
      <c r="AX257" s="1470"/>
      <c r="AY257" s="1470"/>
      <c r="AZ257" s="1470"/>
      <c r="BA257" s="1470"/>
      <c r="BB257" s="1470"/>
      <c r="BC257" s="1470"/>
      <c r="BD257" s="1470"/>
      <c r="BE257" s="1470"/>
      <c r="BF257" s="1470"/>
      <c r="BG257" s="1470"/>
      <c r="BH257" s="1470"/>
      <c r="BI257" s="1470"/>
      <c r="BJ257" s="1470"/>
      <c r="BK257" s="1470"/>
      <c r="BL257" s="1470"/>
      <c r="BM257" s="1470"/>
      <c r="BN257" s="1470"/>
      <c r="BO257" s="1470"/>
      <c r="BP257" s="1470"/>
      <c r="BQ257" s="1470"/>
      <c r="BR257" s="1470"/>
      <c r="BS257" s="1470"/>
      <c r="BT257" s="1470"/>
      <c r="BU257" s="1470"/>
      <c r="BV257" s="1470"/>
      <c r="BW257" s="1470"/>
      <c r="BX257" s="1470"/>
    </row>
    <row r="258" customFormat="false" ht="15" hidden="false" customHeight="false" outlineLevel="0" collapsed="false">
      <c r="A258" s="1448" t="n">
        <f aca="false">A257+1</f>
        <v>45125</v>
      </c>
      <c r="B258" s="1470"/>
      <c r="C258" s="1470"/>
      <c r="D258" s="1470"/>
      <c r="E258" s="1470"/>
      <c r="F258" s="1470"/>
      <c r="G258" s="1470"/>
      <c r="H258" s="1470"/>
      <c r="I258" s="1452"/>
      <c r="J258" s="1470"/>
      <c r="K258" s="1470"/>
      <c r="L258" s="1470"/>
      <c r="M258" s="1470"/>
      <c r="N258" s="1470"/>
      <c r="O258" s="1470"/>
      <c r="P258" s="1452"/>
      <c r="Q258" s="1452"/>
      <c r="R258" s="1452"/>
      <c r="S258" s="1452"/>
      <c r="T258" s="1452"/>
      <c r="U258" s="1452"/>
      <c r="V258" s="1470"/>
      <c r="W258" s="1470"/>
      <c r="X258" s="1470"/>
      <c r="Y258" s="1470"/>
      <c r="Z258" s="1470"/>
      <c r="AA258" s="1470"/>
      <c r="AB258" s="1470"/>
      <c r="AC258" s="1470"/>
      <c r="AD258" s="1470"/>
      <c r="AE258" s="1470"/>
      <c r="AF258" s="1470"/>
      <c r="AG258" s="1470"/>
      <c r="AH258" s="1470"/>
      <c r="AI258" s="1470"/>
      <c r="AJ258" s="1470"/>
      <c r="AK258" s="1470"/>
      <c r="AL258" s="1470"/>
      <c r="AM258" s="1470"/>
      <c r="AN258" s="1470"/>
      <c r="AO258" s="1470"/>
      <c r="AP258" s="1470"/>
      <c r="AQ258" s="1470"/>
      <c r="AR258" s="1470"/>
      <c r="AS258" s="1470"/>
      <c r="AT258" s="1470"/>
      <c r="AU258" s="1470"/>
      <c r="AV258" s="1470"/>
      <c r="AW258" s="1470"/>
      <c r="AX258" s="1470"/>
      <c r="AY258" s="1470"/>
      <c r="AZ258" s="1470"/>
      <c r="BA258" s="1470"/>
      <c r="BB258" s="1470"/>
      <c r="BC258" s="1470"/>
      <c r="BD258" s="1470"/>
      <c r="BE258" s="1470"/>
      <c r="BF258" s="1470"/>
      <c r="BG258" s="1470"/>
      <c r="BH258" s="1470"/>
      <c r="BI258" s="1470"/>
      <c r="BJ258" s="1470"/>
      <c r="BK258" s="1470"/>
      <c r="BL258" s="1470"/>
      <c r="BM258" s="1470"/>
      <c r="BN258" s="1470"/>
      <c r="BO258" s="1470"/>
      <c r="BP258" s="1470"/>
      <c r="BQ258" s="1470"/>
      <c r="BR258" s="1470"/>
      <c r="BS258" s="1470"/>
      <c r="BT258" s="1470"/>
      <c r="BU258" s="1470"/>
      <c r="BV258" s="1470"/>
      <c r="BW258" s="1470"/>
      <c r="BX258" s="1470"/>
    </row>
    <row r="259" customFormat="false" ht="15" hidden="false" customHeight="false" outlineLevel="0" collapsed="false">
      <c r="A259" s="1448" t="n">
        <f aca="false">A258+1</f>
        <v>45126</v>
      </c>
      <c r="B259" s="1470"/>
      <c r="C259" s="1470"/>
      <c r="D259" s="1470"/>
      <c r="E259" s="1470"/>
      <c r="F259" s="1470"/>
      <c r="G259" s="1470"/>
      <c r="H259" s="1470"/>
      <c r="I259" s="1452"/>
      <c r="J259" s="1470"/>
      <c r="K259" s="1470"/>
      <c r="L259" s="1470"/>
      <c r="M259" s="1470"/>
      <c r="N259" s="1470"/>
      <c r="O259" s="1470"/>
      <c r="P259" s="1452"/>
      <c r="Q259" s="1452"/>
      <c r="R259" s="1452"/>
      <c r="S259" s="1452"/>
      <c r="T259" s="1452"/>
      <c r="U259" s="1452"/>
      <c r="V259" s="1470"/>
      <c r="W259" s="1470"/>
      <c r="X259" s="1470"/>
      <c r="Y259" s="1470"/>
      <c r="Z259" s="1470"/>
      <c r="AA259" s="1470"/>
      <c r="AB259" s="1470"/>
      <c r="AC259" s="1470"/>
      <c r="AD259" s="1470"/>
      <c r="AE259" s="1470"/>
      <c r="AF259" s="1470"/>
      <c r="AG259" s="1470"/>
      <c r="AH259" s="1470"/>
      <c r="AI259" s="1470"/>
      <c r="AJ259" s="1470"/>
      <c r="AK259" s="1470"/>
      <c r="AL259" s="1470"/>
      <c r="AM259" s="1470"/>
      <c r="AN259" s="1470"/>
      <c r="AO259" s="1470"/>
      <c r="AP259" s="1470"/>
      <c r="AQ259" s="1470"/>
      <c r="AR259" s="1470"/>
      <c r="AS259" s="1470"/>
      <c r="AT259" s="1470"/>
      <c r="AU259" s="1470"/>
      <c r="AV259" s="1470"/>
      <c r="AW259" s="1470"/>
      <c r="AX259" s="1470"/>
      <c r="AY259" s="1470"/>
      <c r="AZ259" s="1470"/>
      <c r="BA259" s="1470"/>
      <c r="BB259" s="1470"/>
      <c r="BC259" s="1470"/>
      <c r="BD259" s="1470"/>
      <c r="BE259" s="1470"/>
      <c r="BF259" s="1470"/>
      <c r="BG259" s="1470"/>
      <c r="BH259" s="1470"/>
      <c r="BI259" s="1470"/>
      <c r="BJ259" s="1470"/>
      <c r="BK259" s="1470"/>
      <c r="BL259" s="1470"/>
      <c r="BM259" s="1470"/>
      <c r="BN259" s="1470"/>
      <c r="BO259" s="1470"/>
      <c r="BP259" s="1470"/>
      <c r="BQ259" s="1470"/>
      <c r="BR259" s="1470"/>
      <c r="BS259" s="1470"/>
      <c r="BT259" s="1470"/>
      <c r="BU259" s="1470"/>
      <c r="BV259" s="1470"/>
      <c r="BW259" s="1470"/>
      <c r="BX259" s="1470"/>
    </row>
    <row r="260" customFormat="false" ht="15" hidden="false" customHeight="false" outlineLevel="0" collapsed="false">
      <c r="A260" s="1448" t="n">
        <f aca="false">A259+1</f>
        <v>45127</v>
      </c>
      <c r="B260" s="1470"/>
      <c r="C260" s="1470"/>
      <c r="D260" s="1470"/>
      <c r="E260" s="1470"/>
      <c r="F260" s="1470"/>
      <c r="G260" s="1470"/>
      <c r="H260" s="1470"/>
      <c r="I260" s="1452"/>
      <c r="J260" s="1470"/>
      <c r="K260" s="1470"/>
      <c r="L260" s="1470"/>
      <c r="M260" s="1470"/>
      <c r="N260" s="1470"/>
      <c r="O260" s="1470"/>
      <c r="P260" s="1452"/>
      <c r="Q260" s="1452"/>
      <c r="R260" s="1452"/>
      <c r="S260" s="1452"/>
      <c r="T260" s="1452"/>
      <c r="U260" s="1452"/>
      <c r="V260" s="1470"/>
      <c r="W260" s="1470"/>
      <c r="X260" s="1470"/>
      <c r="Y260" s="1470"/>
      <c r="Z260" s="1470"/>
      <c r="AA260" s="1470"/>
      <c r="AB260" s="1470"/>
      <c r="AC260" s="1470"/>
      <c r="AD260" s="1470"/>
      <c r="AE260" s="1470"/>
      <c r="AF260" s="1470"/>
      <c r="AG260" s="1470"/>
      <c r="AH260" s="1470"/>
      <c r="AI260" s="1470"/>
      <c r="AJ260" s="1470"/>
      <c r="AK260" s="1470"/>
      <c r="AL260" s="1470"/>
      <c r="AM260" s="1470"/>
      <c r="AN260" s="1470"/>
      <c r="AO260" s="1470"/>
      <c r="AP260" s="1470"/>
      <c r="AQ260" s="1470"/>
      <c r="AR260" s="1470"/>
      <c r="AS260" s="1470"/>
      <c r="AT260" s="1470"/>
      <c r="AU260" s="1470"/>
      <c r="AV260" s="1470"/>
      <c r="AW260" s="1470"/>
      <c r="AX260" s="1470"/>
      <c r="AY260" s="1470"/>
      <c r="AZ260" s="1470"/>
      <c r="BA260" s="1470"/>
      <c r="BB260" s="1470"/>
      <c r="BC260" s="1470"/>
      <c r="BD260" s="1470"/>
      <c r="BE260" s="1470"/>
      <c r="BF260" s="1470"/>
      <c r="BG260" s="1470"/>
      <c r="BH260" s="1470"/>
      <c r="BI260" s="1470"/>
      <c r="BJ260" s="1470"/>
      <c r="BK260" s="1470"/>
      <c r="BL260" s="1470"/>
      <c r="BM260" s="1470"/>
      <c r="BN260" s="1470"/>
      <c r="BO260" s="1470"/>
      <c r="BP260" s="1470"/>
      <c r="BQ260" s="1470"/>
      <c r="BR260" s="1470"/>
      <c r="BS260" s="1470"/>
      <c r="BT260" s="1470"/>
      <c r="BU260" s="1470"/>
      <c r="BV260" s="1470"/>
      <c r="BW260" s="1470"/>
      <c r="BX260" s="1470"/>
    </row>
    <row r="261" customFormat="false" ht="15" hidden="false" customHeight="false" outlineLevel="0" collapsed="false">
      <c r="A261" s="1448" t="n">
        <f aca="false">A260+1</f>
        <v>45128</v>
      </c>
      <c r="B261" s="1470"/>
      <c r="C261" s="1470"/>
      <c r="D261" s="1470"/>
      <c r="E261" s="1470"/>
      <c r="F261" s="1470"/>
      <c r="G261" s="1470"/>
      <c r="H261" s="1470"/>
      <c r="I261" s="1452"/>
      <c r="J261" s="1470"/>
      <c r="K261" s="1470"/>
      <c r="L261" s="1470"/>
      <c r="M261" s="1470"/>
      <c r="N261" s="1470"/>
      <c r="O261" s="1470"/>
      <c r="P261" s="1452"/>
      <c r="Q261" s="1452"/>
      <c r="R261" s="1452"/>
      <c r="S261" s="1452"/>
      <c r="T261" s="1452"/>
      <c r="U261" s="1452"/>
      <c r="V261" s="1470"/>
      <c r="W261" s="1470"/>
      <c r="X261" s="1470"/>
      <c r="Y261" s="1470"/>
      <c r="Z261" s="1470"/>
      <c r="AA261" s="1470"/>
      <c r="AB261" s="1470"/>
      <c r="AC261" s="1470"/>
      <c r="AD261" s="1470"/>
      <c r="AE261" s="1470"/>
      <c r="AF261" s="1470"/>
      <c r="AG261" s="1470"/>
      <c r="AH261" s="1470"/>
      <c r="AI261" s="1470"/>
      <c r="AJ261" s="1470"/>
      <c r="AK261" s="1470"/>
      <c r="AL261" s="1470"/>
      <c r="AM261" s="1470"/>
      <c r="AN261" s="1470"/>
      <c r="AO261" s="1470"/>
      <c r="AP261" s="1470"/>
      <c r="AQ261" s="1470"/>
      <c r="AR261" s="1470"/>
      <c r="AS261" s="1470"/>
      <c r="AT261" s="1470"/>
      <c r="AU261" s="1470"/>
      <c r="AV261" s="1470"/>
      <c r="AW261" s="1470"/>
      <c r="AX261" s="1470"/>
      <c r="AY261" s="1470"/>
      <c r="AZ261" s="1470"/>
      <c r="BA261" s="1470"/>
      <c r="BB261" s="1470"/>
      <c r="BC261" s="1470"/>
      <c r="BD261" s="1470"/>
      <c r="BE261" s="1470"/>
      <c r="BF261" s="1470"/>
      <c r="BG261" s="1470"/>
      <c r="BH261" s="1470"/>
      <c r="BI261" s="1470"/>
      <c r="BJ261" s="1470"/>
      <c r="BK261" s="1470"/>
      <c r="BL261" s="1470"/>
      <c r="BM261" s="1470"/>
      <c r="BN261" s="1470"/>
      <c r="BO261" s="1470"/>
      <c r="BP261" s="1470"/>
      <c r="BQ261" s="1470"/>
      <c r="BR261" s="1470"/>
      <c r="BS261" s="1470"/>
      <c r="BT261" s="1470"/>
      <c r="BU261" s="1470"/>
      <c r="BV261" s="1470"/>
      <c r="BW261" s="1470"/>
      <c r="BX261" s="1470"/>
    </row>
    <row r="262" customFormat="false" ht="15" hidden="false" customHeight="false" outlineLevel="0" collapsed="false">
      <c r="A262" s="1448" t="n">
        <f aca="false">A261+1</f>
        <v>45129</v>
      </c>
      <c r="B262" s="1470"/>
      <c r="C262" s="1470"/>
      <c r="D262" s="1470"/>
      <c r="E262" s="1470"/>
      <c r="F262" s="1470"/>
      <c r="G262" s="1470"/>
      <c r="H262" s="1470"/>
      <c r="I262" s="1452"/>
      <c r="J262" s="1470"/>
      <c r="K262" s="1470"/>
      <c r="L262" s="1470"/>
      <c r="M262" s="1470"/>
      <c r="N262" s="1470"/>
      <c r="O262" s="1470"/>
      <c r="P262" s="1452"/>
      <c r="Q262" s="1452"/>
      <c r="R262" s="1452"/>
      <c r="S262" s="1452"/>
      <c r="T262" s="1452"/>
      <c r="U262" s="1452"/>
      <c r="V262" s="1470"/>
      <c r="W262" s="1470"/>
      <c r="X262" s="1470"/>
      <c r="Y262" s="1470"/>
      <c r="Z262" s="1470"/>
      <c r="AA262" s="1470"/>
      <c r="AB262" s="1470"/>
      <c r="AC262" s="1470"/>
      <c r="AD262" s="1470"/>
      <c r="AE262" s="1470"/>
      <c r="AF262" s="1470"/>
      <c r="AG262" s="1470"/>
      <c r="AH262" s="1470"/>
      <c r="AI262" s="1470"/>
      <c r="AJ262" s="1470"/>
      <c r="AK262" s="1470"/>
      <c r="AL262" s="1470"/>
      <c r="AM262" s="1470"/>
      <c r="AN262" s="1470"/>
      <c r="AO262" s="1470"/>
      <c r="AP262" s="1470"/>
      <c r="AQ262" s="1470"/>
      <c r="AR262" s="1470"/>
      <c r="AS262" s="1470"/>
      <c r="AT262" s="1470"/>
      <c r="AU262" s="1470"/>
      <c r="AV262" s="1470"/>
      <c r="AW262" s="1470"/>
      <c r="AX262" s="1470"/>
      <c r="AY262" s="1470"/>
      <c r="AZ262" s="1470"/>
      <c r="BA262" s="1470"/>
      <c r="BB262" s="1470"/>
      <c r="BC262" s="1470"/>
      <c r="BD262" s="1470"/>
      <c r="BE262" s="1470"/>
      <c r="BF262" s="1470"/>
      <c r="BG262" s="1470"/>
      <c r="BH262" s="1470"/>
      <c r="BI262" s="1470"/>
      <c r="BJ262" s="1470"/>
      <c r="BK262" s="1470"/>
      <c r="BL262" s="1470"/>
      <c r="BM262" s="1470"/>
      <c r="BN262" s="1470"/>
      <c r="BO262" s="1470"/>
      <c r="BP262" s="1470"/>
      <c r="BQ262" s="1470"/>
      <c r="BR262" s="1470"/>
      <c r="BS262" s="1470"/>
      <c r="BT262" s="1470"/>
      <c r="BU262" s="1470"/>
      <c r="BV262" s="1470"/>
      <c r="BW262" s="1470"/>
      <c r="BX262" s="1470"/>
    </row>
    <row r="263" customFormat="false" ht="15" hidden="false" customHeight="false" outlineLevel="0" collapsed="false">
      <c r="A263" s="1448" t="n">
        <f aca="false">A262+1</f>
        <v>45130</v>
      </c>
      <c r="B263" s="1470"/>
      <c r="C263" s="1470"/>
      <c r="D263" s="1470"/>
      <c r="E263" s="1470"/>
      <c r="F263" s="1470"/>
      <c r="G263" s="1470"/>
      <c r="H263" s="1470"/>
      <c r="I263" s="1452"/>
      <c r="J263" s="1470"/>
      <c r="K263" s="1470"/>
      <c r="L263" s="1470"/>
      <c r="M263" s="1470"/>
      <c r="N263" s="1470"/>
      <c r="O263" s="1470"/>
      <c r="P263" s="1452"/>
      <c r="Q263" s="1452"/>
      <c r="R263" s="1452"/>
      <c r="S263" s="1452"/>
      <c r="T263" s="1452"/>
      <c r="U263" s="1452"/>
      <c r="V263" s="1470"/>
      <c r="W263" s="1470"/>
      <c r="X263" s="1470"/>
      <c r="Y263" s="1470"/>
      <c r="Z263" s="1470"/>
      <c r="AA263" s="1470"/>
      <c r="AB263" s="1470"/>
      <c r="AC263" s="1470"/>
      <c r="AD263" s="1470"/>
      <c r="AE263" s="1470"/>
      <c r="AF263" s="1470"/>
      <c r="AG263" s="1470"/>
      <c r="AH263" s="1470"/>
      <c r="AI263" s="1470"/>
      <c r="AJ263" s="1470"/>
      <c r="AK263" s="1470"/>
      <c r="AL263" s="1470"/>
      <c r="AM263" s="1470"/>
      <c r="AN263" s="1470"/>
      <c r="AO263" s="1470"/>
      <c r="AP263" s="1470"/>
      <c r="AQ263" s="1470"/>
      <c r="AR263" s="1470"/>
      <c r="AS263" s="1470"/>
      <c r="AT263" s="1470"/>
      <c r="AU263" s="1470"/>
      <c r="AV263" s="1470"/>
      <c r="AW263" s="1470"/>
      <c r="AX263" s="1470"/>
      <c r="AY263" s="1470"/>
      <c r="AZ263" s="1470"/>
      <c r="BA263" s="1470"/>
      <c r="BB263" s="1470"/>
      <c r="BC263" s="1470"/>
      <c r="BD263" s="1470"/>
      <c r="BE263" s="1470"/>
      <c r="BF263" s="1470"/>
      <c r="BG263" s="1470"/>
      <c r="BH263" s="1470"/>
      <c r="BI263" s="1470"/>
      <c r="BJ263" s="1470"/>
      <c r="BK263" s="1470"/>
      <c r="BL263" s="1470"/>
      <c r="BM263" s="1470"/>
      <c r="BN263" s="1470"/>
      <c r="BO263" s="1470"/>
      <c r="BP263" s="1470"/>
      <c r="BQ263" s="1470"/>
      <c r="BR263" s="1470"/>
      <c r="BS263" s="1470"/>
      <c r="BT263" s="1470"/>
      <c r="BU263" s="1470"/>
      <c r="BV263" s="1470"/>
      <c r="BW263" s="1470"/>
      <c r="BX263" s="1470"/>
    </row>
    <row r="264" customFormat="false" ht="15" hidden="false" customHeight="false" outlineLevel="0" collapsed="false">
      <c r="A264" s="1448" t="n">
        <f aca="false">A263+1</f>
        <v>45131</v>
      </c>
      <c r="B264" s="1470"/>
      <c r="C264" s="1470"/>
      <c r="D264" s="1470"/>
      <c r="E264" s="1470"/>
      <c r="F264" s="1470"/>
      <c r="G264" s="1470"/>
      <c r="H264" s="1470"/>
      <c r="I264" s="1452"/>
      <c r="J264" s="1470"/>
      <c r="K264" s="1470"/>
      <c r="L264" s="1470"/>
      <c r="M264" s="1470"/>
      <c r="N264" s="1470"/>
      <c r="O264" s="1470"/>
      <c r="P264" s="1452"/>
      <c r="Q264" s="1452"/>
      <c r="R264" s="1452"/>
      <c r="S264" s="1452"/>
      <c r="T264" s="1452"/>
      <c r="U264" s="1452"/>
      <c r="V264" s="1470"/>
      <c r="W264" s="1470"/>
      <c r="X264" s="1470"/>
      <c r="Y264" s="1470"/>
      <c r="Z264" s="1470"/>
      <c r="AA264" s="1470"/>
      <c r="AB264" s="1470"/>
      <c r="AC264" s="1470"/>
      <c r="AD264" s="1470"/>
      <c r="AE264" s="1470"/>
      <c r="AF264" s="1470"/>
      <c r="AG264" s="1470"/>
      <c r="AH264" s="1470"/>
      <c r="AI264" s="1470"/>
      <c r="AJ264" s="1470"/>
      <c r="AK264" s="1470"/>
      <c r="AL264" s="1470"/>
      <c r="AM264" s="1470"/>
      <c r="AN264" s="1470"/>
      <c r="AO264" s="1470"/>
      <c r="AP264" s="1470"/>
      <c r="AQ264" s="1470"/>
      <c r="AR264" s="1470"/>
      <c r="AS264" s="1470"/>
      <c r="AT264" s="1470"/>
      <c r="AU264" s="1470"/>
      <c r="AV264" s="1470"/>
      <c r="AW264" s="1470"/>
      <c r="AX264" s="1470"/>
      <c r="AY264" s="1470"/>
      <c r="AZ264" s="1470"/>
      <c r="BA264" s="1470"/>
      <c r="BB264" s="1470"/>
      <c r="BC264" s="1470"/>
      <c r="BD264" s="1470"/>
      <c r="BE264" s="1470"/>
      <c r="BF264" s="1470"/>
      <c r="BG264" s="1470"/>
      <c r="BH264" s="1470"/>
      <c r="BI264" s="1470"/>
      <c r="BJ264" s="1470"/>
      <c r="BK264" s="1470"/>
      <c r="BL264" s="1470"/>
      <c r="BM264" s="1470"/>
      <c r="BN264" s="1470"/>
      <c r="BO264" s="1470"/>
      <c r="BP264" s="1470"/>
      <c r="BQ264" s="1470"/>
      <c r="BR264" s="1470"/>
      <c r="BS264" s="1470"/>
      <c r="BT264" s="1470"/>
      <c r="BU264" s="1470"/>
      <c r="BV264" s="1470"/>
      <c r="BW264" s="1470"/>
      <c r="BX264" s="1470"/>
    </row>
    <row r="265" customFormat="false" ht="15" hidden="false" customHeight="false" outlineLevel="0" collapsed="false">
      <c r="A265" s="1448" t="n">
        <f aca="false">A264+1</f>
        <v>45132</v>
      </c>
      <c r="B265" s="1470"/>
      <c r="C265" s="1470"/>
      <c r="D265" s="1470"/>
      <c r="E265" s="1470"/>
      <c r="F265" s="1470"/>
      <c r="G265" s="1470"/>
      <c r="H265" s="1470"/>
      <c r="I265" s="1452"/>
      <c r="J265" s="1470"/>
      <c r="K265" s="1470"/>
      <c r="L265" s="1470"/>
      <c r="M265" s="1470"/>
      <c r="N265" s="1470"/>
      <c r="O265" s="1470"/>
      <c r="P265" s="1452"/>
      <c r="Q265" s="1452"/>
      <c r="R265" s="1452"/>
      <c r="S265" s="1452"/>
      <c r="T265" s="1452"/>
      <c r="U265" s="1452"/>
      <c r="V265" s="1470"/>
      <c r="W265" s="1470"/>
      <c r="X265" s="1470"/>
      <c r="Y265" s="1470"/>
      <c r="Z265" s="1470"/>
      <c r="AA265" s="1470"/>
      <c r="AB265" s="1470"/>
      <c r="AC265" s="1470"/>
      <c r="AD265" s="1470"/>
      <c r="AE265" s="1470"/>
      <c r="AF265" s="1470"/>
      <c r="AG265" s="1470"/>
      <c r="AH265" s="1470"/>
      <c r="AI265" s="1470"/>
      <c r="AJ265" s="1470"/>
      <c r="AK265" s="1470"/>
      <c r="AL265" s="1470"/>
      <c r="AM265" s="1470"/>
      <c r="AN265" s="1470"/>
      <c r="AO265" s="1470"/>
      <c r="AP265" s="1470"/>
      <c r="AQ265" s="1470"/>
      <c r="AR265" s="1470"/>
      <c r="AS265" s="1470"/>
      <c r="AT265" s="1470"/>
      <c r="AU265" s="1470"/>
      <c r="AV265" s="1470"/>
      <c r="AW265" s="1470"/>
      <c r="AX265" s="1470"/>
      <c r="AY265" s="1470"/>
      <c r="AZ265" s="1470"/>
      <c r="BA265" s="1470"/>
      <c r="BB265" s="1470"/>
      <c r="BC265" s="1470"/>
      <c r="BD265" s="1470"/>
      <c r="BE265" s="1470"/>
      <c r="BF265" s="1470"/>
      <c r="BG265" s="1470"/>
      <c r="BH265" s="1470"/>
      <c r="BI265" s="1470"/>
      <c r="BJ265" s="1470"/>
      <c r="BK265" s="1470"/>
      <c r="BL265" s="1470"/>
      <c r="BM265" s="1470"/>
      <c r="BN265" s="1470"/>
      <c r="BO265" s="1470"/>
      <c r="BP265" s="1470"/>
      <c r="BQ265" s="1470"/>
      <c r="BR265" s="1470"/>
      <c r="BS265" s="1470"/>
      <c r="BT265" s="1470"/>
      <c r="BU265" s="1470"/>
      <c r="BV265" s="1470"/>
      <c r="BW265" s="1470"/>
      <c r="BX265" s="1470"/>
    </row>
    <row r="266" customFormat="false" ht="15" hidden="false" customHeight="false" outlineLevel="0" collapsed="false">
      <c r="A266" s="1448" t="n">
        <f aca="false">A265+1</f>
        <v>45133</v>
      </c>
      <c r="B266" s="1470"/>
      <c r="C266" s="1470"/>
      <c r="D266" s="1470"/>
      <c r="E266" s="1470"/>
      <c r="F266" s="1470"/>
      <c r="G266" s="1470"/>
      <c r="H266" s="1470"/>
      <c r="I266" s="1452"/>
      <c r="J266" s="1470"/>
      <c r="K266" s="1470"/>
      <c r="L266" s="1470"/>
      <c r="M266" s="1470"/>
      <c r="N266" s="1470"/>
      <c r="O266" s="1470"/>
      <c r="P266" s="1452"/>
      <c r="Q266" s="1452"/>
      <c r="R266" s="1452"/>
      <c r="S266" s="1452"/>
      <c r="T266" s="1452"/>
      <c r="U266" s="1452"/>
      <c r="V266" s="1470"/>
      <c r="W266" s="1470"/>
      <c r="X266" s="1470"/>
      <c r="Y266" s="1470"/>
      <c r="Z266" s="1470"/>
      <c r="AA266" s="1470"/>
      <c r="AB266" s="1470"/>
      <c r="AC266" s="1470"/>
      <c r="AD266" s="1470"/>
      <c r="AE266" s="1470"/>
      <c r="AF266" s="1470"/>
      <c r="AG266" s="1470"/>
      <c r="AH266" s="1470"/>
      <c r="AI266" s="1470"/>
      <c r="AJ266" s="1470"/>
      <c r="AK266" s="1470"/>
      <c r="AL266" s="1470"/>
      <c r="AM266" s="1470"/>
      <c r="AN266" s="1470"/>
      <c r="AO266" s="1470"/>
      <c r="AP266" s="1470"/>
      <c r="AQ266" s="1470"/>
      <c r="AR266" s="1470"/>
      <c r="AS266" s="1470"/>
      <c r="AT266" s="1470"/>
      <c r="AU266" s="1470"/>
      <c r="AV266" s="1470"/>
      <c r="AW266" s="1470"/>
      <c r="AX266" s="1470"/>
      <c r="AY266" s="1470"/>
      <c r="AZ266" s="1470"/>
      <c r="BA266" s="1470"/>
      <c r="BB266" s="1470"/>
      <c r="BC266" s="1470"/>
      <c r="BD266" s="1470"/>
      <c r="BE266" s="1470"/>
      <c r="BF266" s="1470"/>
      <c r="BG266" s="1470"/>
      <c r="BH266" s="1470"/>
      <c r="BI266" s="1470"/>
      <c r="BJ266" s="1470"/>
      <c r="BK266" s="1470"/>
      <c r="BL266" s="1470"/>
      <c r="BM266" s="1470"/>
      <c r="BN266" s="1470"/>
      <c r="BO266" s="1470"/>
      <c r="BP266" s="1470"/>
      <c r="BQ266" s="1470"/>
      <c r="BR266" s="1470"/>
      <c r="BS266" s="1470"/>
      <c r="BT266" s="1470"/>
      <c r="BU266" s="1470"/>
      <c r="BV266" s="1470"/>
      <c r="BW266" s="1470"/>
      <c r="BX266" s="1470"/>
    </row>
    <row r="267" customFormat="false" ht="15" hidden="false" customHeight="false" outlineLevel="0" collapsed="false">
      <c r="A267" s="1448" t="n">
        <f aca="false">A266+1</f>
        <v>45134</v>
      </c>
      <c r="B267" s="1470"/>
      <c r="C267" s="1470"/>
      <c r="D267" s="1470"/>
      <c r="E267" s="1470"/>
      <c r="F267" s="1470"/>
      <c r="G267" s="1470"/>
      <c r="H267" s="1470"/>
      <c r="I267" s="1452"/>
      <c r="J267" s="1470"/>
      <c r="K267" s="1470"/>
      <c r="L267" s="1470"/>
      <c r="M267" s="1470"/>
      <c r="N267" s="1470"/>
      <c r="O267" s="1470"/>
      <c r="P267" s="1452"/>
      <c r="Q267" s="1452"/>
      <c r="R267" s="1452"/>
      <c r="S267" s="1452"/>
      <c r="T267" s="1452"/>
      <c r="U267" s="1452"/>
      <c r="V267" s="1470"/>
      <c r="W267" s="1470"/>
      <c r="X267" s="1470"/>
      <c r="Y267" s="1470"/>
      <c r="Z267" s="1470"/>
      <c r="AA267" s="1470"/>
      <c r="AB267" s="1470"/>
      <c r="AC267" s="1470"/>
      <c r="AD267" s="1470"/>
      <c r="AE267" s="1470"/>
      <c r="AF267" s="1470"/>
      <c r="AG267" s="1470"/>
      <c r="AH267" s="1470"/>
      <c r="AI267" s="1470"/>
      <c r="AJ267" s="1470"/>
      <c r="AK267" s="1470"/>
      <c r="AL267" s="1470"/>
      <c r="AM267" s="1470"/>
      <c r="AN267" s="1470"/>
      <c r="AO267" s="1470"/>
      <c r="AP267" s="1470"/>
      <c r="AQ267" s="1470"/>
      <c r="AR267" s="1470"/>
      <c r="AS267" s="1470"/>
      <c r="AT267" s="1470"/>
      <c r="AU267" s="1470"/>
      <c r="AV267" s="1470"/>
      <c r="AW267" s="1470"/>
      <c r="AX267" s="1470"/>
      <c r="AY267" s="1470"/>
      <c r="AZ267" s="1470"/>
      <c r="BA267" s="1470"/>
      <c r="BB267" s="1470"/>
      <c r="BC267" s="1470"/>
      <c r="BD267" s="1470"/>
      <c r="BE267" s="1470"/>
      <c r="BF267" s="1470"/>
      <c r="BG267" s="1470"/>
      <c r="BH267" s="1470"/>
      <c r="BI267" s="1470"/>
      <c r="BJ267" s="1470"/>
      <c r="BK267" s="1470"/>
      <c r="BL267" s="1470"/>
      <c r="BM267" s="1470"/>
      <c r="BN267" s="1470"/>
      <c r="BO267" s="1470"/>
      <c r="BP267" s="1470"/>
      <c r="BQ267" s="1470"/>
      <c r="BR267" s="1470"/>
      <c r="BS267" s="1470"/>
      <c r="BT267" s="1470"/>
      <c r="BU267" s="1470"/>
      <c r="BV267" s="1470"/>
      <c r="BW267" s="1470"/>
      <c r="BX267" s="1470"/>
    </row>
    <row r="268" customFormat="false" ht="15" hidden="false" customHeight="false" outlineLevel="0" collapsed="false">
      <c r="A268" s="1448" t="n">
        <f aca="false">A267+1</f>
        <v>45135</v>
      </c>
      <c r="B268" s="1470"/>
      <c r="C268" s="1470"/>
      <c r="D268" s="1470"/>
      <c r="E268" s="1470"/>
      <c r="F268" s="1470"/>
      <c r="G268" s="1470"/>
      <c r="H268" s="1470"/>
      <c r="I268" s="1452"/>
      <c r="J268" s="1470"/>
      <c r="K268" s="1470"/>
      <c r="L268" s="1470"/>
      <c r="M268" s="1470"/>
      <c r="N268" s="1470"/>
      <c r="O268" s="1470"/>
      <c r="P268" s="1452"/>
      <c r="Q268" s="1452"/>
      <c r="R268" s="1452"/>
      <c r="S268" s="1452"/>
      <c r="T268" s="1452"/>
      <c r="U268" s="1452"/>
      <c r="V268" s="1470"/>
      <c r="W268" s="1470"/>
      <c r="X268" s="1470"/>
      <c r="Y268" s="1470"/>
      <c r="Z268" s="1470"/>
      <c r="AA268" s="1470"/>
      <c r="AB268" s="1470"/>
      <c r="AC268" s="1470"/>
      <c r="AD268" s="1470"/>
      <c r="AE268" s="1470"/>
      <c r="AF268" s="1470"/>
      <c r="AG268" s="1470"/>
      <c r="AH268" s="1470"/>
      <c r="AI268" s="1470"/>
      <c r="AJ268" s="1470"/>
      <c r="AK268" s="1470"/>
      <c r="AL268" s="1470"/>
      <c r="AM268" s="1470"/>
      <c r="AN268" s="1470"/>
      <c r="AO268" s="1470"/>
      <c r="AP268" s="1470"/>
      <c r="AQ268" s="1470"/>
      <c r="AR268" s="1470"/>
      <c r="AS268" s="1470"/>
      <c r="AT268" s="1470"/>
      <c r="AU268" s="1470"/>
      <c r="AV268" s="1470"/>
      <c r="AW268" s="1470"/>
      <c r="AX268" s="1470"/>
      <c r="AY268" s="1470"/>
      <c r="AZ268" s="1470"/>
      <c r="BA268" s="1470"/>
      <c r="BB268" s="1470"/>
      <c r="BC268" s="1470"/>
      <c r="BD268" s="1470"/>
      <c r="BE268" s="1470"/>
      <c r="BF268" s="1470"/>
      <c r="BG268" s="1470"/>
      <c r="BH268" s="1470"/>
      <c r="BI268" s="1470"/>
      <c r="BJ268" s="1470"/>
      <c r="BK268" s="1470"/>
      <c r="BL268" s="1470"/>
      <c r="BM268" s="1470"/>
      <c r="BN268" s="1470"/>
      <c r="BO268" s="1470"/>
      <c r="BP268" s="1470"/>
      <c r="BQ268" s="1470"/>
      <c r="BR268" s="1470"/>
      <c r="BS268" s="1470"/>
      <c r="BT268" s="1470"/>
      <c r="BU268" s="1470"/>
      <c r="BV268" s="1470"/>
      <c r="BW268" s="1470"/>
      <c r="BX268" s="1470"/>
    </row>
    <row r="269" customFormat="false" ht="15" hidden="false" customHeight="false" outlineLevel="0" collapsed="false">
      <c r="A269" s="1448" t="n">
        <f aca="false">A268+1</f>
        <v>45136</v>
      </c>
      <c r="B269" s="1470"/>
      <c r="C269" s="1470"/>
      <c r="D269" s="1470"/>
      <c r="E269" s="1470"/>
      <c r="F269" s="1470"/>
      <c r="G269" s="1470"/>
      <c r="H269" s="1470"/>
      <c r="I269" s="1452"/>
      <c r="J269" s="1470"/>
      <c r="K269" s="1470"/>
      <c r="L269" s="1470"/>
      <c r="M269" s="1470"/>
      <c r="N269" s="1470"/>
      <c r="O269" s="1470"/>
      <c r="P269" s="1452"/>
      <c r="Q269" s="1452"/>
      <c r="R269" s="1452"/>
      <c r="S269" s="1452"/>
      <c r="T269" s="1452"/>
      <c r="U269" s="1452"/>
      <c r="V269" s="1470"/>
      <c r="W269" s="1470"/>
      <c r="X269" s="1470"/>
      <c r="Y269" s="1470"/>
      <c r="Z269" s="1470"/>
      <c r="AA269" s="1470"/>
      <c r="AB269" s="1470"/>
      <c r="AC269" s="1470"/>
      <c r="AD269" s="1470"/>
      <c r="AE269" s="1470"/>
      <c r="AF269" s="1470"/>
      <c r="AG269" s="1470"/>
      <c r="AH269" s="1470"/>
      <c r="AI269" s="1470"/>
      <c r="AJ269" s="1470"/>
      <c r="AK269" s="1470"/>
      <c r="AL269" s="1470"/>
      <c r="AM269" s="1470"/>
      <c r="AN269" s="1470"/>
      <c r="AO269" s="1470"/>
      <c r="AP269" s="1470"/>
      <c r="AQ269" s="1470"/>
      <c r="AR269" s="1470"/>
      <c r="AS269" s="1470"/>
      <c r="AT269" s="1470"/>
      <c r="AU269" s="1470"/>
      <c r="AV269" s="1470"/>
      <c r="AW269" s="1470"/>
      <c r="AX269" s="1470"/>
      <c r="AY269" s="1470"/>
      <c r="AZ269" s="1470"/>
      <c r="BA269" s="1470"/>
      <c r="BB269" s="1470"/>
      <c r="BC269" s="1470"/>
      <c r="BD269" s="1470"/>
      <c r="BE269" s="1470"/>
      <c r="BF269" s="1470"/>
      <c r="BG269" s="1470"/>
      <c r="BH269" s="1470"/>
      <c r="BI269" s="1470"/>
      <c r="BJ269" s="1470"/>
      <c r="BK269" s="1470"/>
      <c r="BL269" s="1470"/>
      <c r="BM269" s="1470"/>
      <c r="BN269" s="1470"/>
      <c r="BO269" s="1470"/>
      <c r="BP269" s="1470"/>
      <c r="BQ269" s="1470"/>
      <c r="BR269" s="1470"/>
      <c r="BS269" s="1470"/>
      <c r="BT269" s="1470"/>
      <c r="BU269" s="1470"/>
      <c r="BV269" s="1470"/>
      <c r="BW269" s="1470"/>
      <c r="BX269" s="1470"/>
    </row>
    <row r="270" customFormat="false" ht="15" hidden="false" customHeight="false" outlineLevel="0" collapsed="false">
      <c r="A270" s="1448" t="n">
        <f aca="false">A269+1</f>
        <v>45137</v>
      </c>
      <c r="B270" s="1470"/>
      <c r="C270" s="1470"/>
      <c r="D270" s="1470"/>
      <c r="E270" s="1470"/>
      <c r="F270" s="1470"/>
      <c r="G270" s="1470"/>
      <c r="H270" s="1470"/>
      <c r="I270" s="1452"/>
      <c r="J270" s="1470"/>
      <c r="K270" s="1470"/>
      <c r="L270" s="1470"/>
      <c r="M270" s="1470"/>
      <c r="N270" s="1470"/>
      <c r="O270" s="1470"/>
      <c r="P270" s="1452"/>
      <c r="Q270" s="1452"/>
      <c r="R270" s="1452"/>
      <c r="S270" s="1452"/>
      <c r="T270" s="1452"/>
      <c r="U270" s="1452"/>
      <c r="V270" s="1470"/>
      <c r="W270" s="1470"/>
      <c r="X270" s="1470"/>
      <c r="Y270" s="1470"/>
      <c r="Z270" s="1470"/>
      <c r="AA270" s="1470"/>
      <c r="AB270" s="1470"/>
      <c r="AC270" s="1470"/>
      <c r="AD270" s="1470"/>
      <c r="AE270" s="1470"/>
      <c r="AF270" s="1470"/>
      <c r="AG270" s="1470"/>
      <c r="AH270" s="1470"/>
      <c r="AI270" s="1470"/>
      <c r="AJ270" s="1470"/>
      <c r="AK270" s="1470"/>
      <c r="AL270" s="1470"/>
      <c r="AM270" s="1470"/>
      <c r="AN270" s="1470"/>
      <c r="AO270" s="1470"/>
      <c r="AP270" s="1470"/>
      <c r="AQ270" s="1470"/>
      <c r="AR270" s="1470"/>
      <c r="AS270" s="1470"/>
      <c r="AT270" s="1470"/>
      <c r="AU270" s="1470"/>
      <c r="AV270" s="1470"/>
      <c r="AW270" s="1470"/>
      <c r="AX270" s="1470"/>
      <c r="AY270" s="1470"/>
      <c r="AZ270" s="1470"/>
      <c r="BA270" s="1470"/>
      <c r="BB270" s="1470"/>
      <c r="BC270" s="1470"/>
      <c r="BD270" s="1470"/>
      <c r="BE270" s="1470"/>
      <c r="BF270" s="1470"/>
      <c r="BG270" s="1470"/>
      <c r="BH270" s="1470"/>
      <c r="BI270" s="1470"/>
      <c r="BJ270" s="1470"/>
      <c r="BK270" s="1470"/>
      <c r="BL270" s="1470"/>
      <c r="BM270" s="1470"/>
      <c r="BN270" s="1470"/>
      <c r="BO270" s="1470"/>
      <c r="BP270" s="1470"/>
      <c r="BQ270" s="1470"/>
      <c r="BR270" s="1470"/>
      <c r="BS270" s="1470"/>
      <c r="BT270" s="1470"/>
      <c r="BU270" s="1470"/>
      <c r="BV270" s="1470"/>
      <c r="BW270" s="1470"/>
      <c r="BX270" s="1470"/>
    </row>
    <row r="271" customFormat="false" ht="15" hidden="false" customHeight="false" outlineLevel="0" collapsed="false">
      <c r="A271" s="1448" t="n">
        <f aca="false">A270+1</f>
        <v>45138</v>
      </c>
      <c r="B271" s="1470"/>
      <c r="C271" s="1470"/>
      <c r="D271" s="1470"/>
      <c r="E271" s="1470"/>
      <c r="F271" s="1470"/>
      <c r="G271" s="1470"/>
      <c r="H271" s="1470"/>
      <c r="I271" s="1452"/>
      <c r="J271" s="1470"/>
      <c r="K271" s="1470"/>
      <c r="L271" s="1470"/>
      <c r="M271" s="1470"/>
      <c r="N271" s="1470"/>
      <c r="O271" s="1470"/>
      <c r="P271" s="1452"/>
      <c r="Q271" s="1452"/>
      <c r="R271" s="1452"/>
      <c r="S271" s="1452"/>
      <c r="T271" s="1452"/>
      <c r="U271" s="1452"/>
      <c r="V271" s="1470"/>
      <c r="W271" s="1470"/>
      <c r="X271" s="1470"/>
      <c r="Y271" s="1470"/>
      <c r="Z271" s="1470"/>
      <c r="AA271" s="1470"/>
      <c r="AB271" s="1470"/>
      <c r="AC271" s="1470"/>
      <c r="AD271" s="1470"/>
      <c r="AE271" s="1470"/>
      <c r="AF271" s="1470"/>
      <c r="AG271" s="1470"/>
      <c r="AH271" s="1470"/>
      <c r="AI271" s="1470"/>
      <c r="AJ271" s="1470"/>
      <c r="AK271" s="1470"/>
      <c r="AL271" s="1470"/>
      <c r="AM271" s="1470"/>
      <c r="AN271" s="1470"/>
      <c r="AO271" s="1470"/>
      <c r="AP271" s="1470"/>
      <c r="AQ271" s="1470"/>
      <c r="AR271" s="1470"/>
      <c r="AS271" s="1470"/>
      <c r="AT271" s="1470"/>
      <c r="AU271" s="1470"/>
      <c r="AV271" s="1470"/>
      <c r="AW271" s="1470"/>
      <c r="AX271" s="1470"/>
      <c r="AY271" s="1470"/>
      <c r="AZ271" s="1470"/>
      <c r="BA271" s="1470"/>
      <c r="BB271" s="1470"/>
      <c r="BC271" s="1470"/>
      <c r="BD271" s="1470"/>
      <c r="BE271" s="1470"/>
      <c r="BF271" s="1470"/>
      <c r="BG271" s="1470"/>
      <c r="BH271" s="1470"/>
      <c r="BI271" s="1470"/>
      <c r="BJ271" s="1470"/>
      <c r="BK271" s="1470"/>
      <c r="BL271" s="1470"/>
      <c r="BM271" s="1470"/>
      <c r="BN271" s="1470"/>
      <c r="BO271" s="1470"/>
      <c r="BP271" s="1470"/>
      <c r="BQ271" s="1470"/>
      <c r="BR271" s="1470"/>
      <c r="BS271" s="1470"/>
      <c r="BT271" s="1470"/>
      <c r="BU271" s="1470"/>
      <c r="BV271" s="1470"/>
      <c r="BW271" s="1470"/>
      <c r="BX271" s="1470"/>
    </row>
    <row r="272" customFormat="false" ht="15" hidden="false" customHeight="false" outlineLevel="0" collapsed="false">
      <c r="A272" s="1448" t="n">
        <f aca="false">A271+1</f>
        <v>45139</v>
      </c>
      <c r="B272" s="1470"/>
      <c r="C272" s="1470"/>
      <c r="D272" s="1470"/>
      <c r="E272" s="1470"/>
      <c r="F272" s="1470"/>
      <c r="G272" s="1470"/>
      <c r="H272" s="1470"/>
      <c r="I272" s="1452"/>
      <c r="J272" s="1470"/>
      <c r="K272" s="1470"/>
      <c r="L272" s="1470"/>
      <c r="M272" s="1470"/>
      <c r="N272" s="1470"/>
      <c r="O272" s="1470"/>
      <c r="P272" s="1452"/>
      <c r="Q272" s="1452"/>
      <c r="R272" s="1452"/>
      <c r="S272" s="1452"/>
      <c r="T272" s="1452"/>
      <c r="U272" s="1452"/>
      <c r="V272" s="1470"/>
      <c r="W272" s="1470"/>
      <c r="X272" s="1470"/>
      <c r="Y272" s="1470"/>
      <c r="Z272" s="1470"/>
      <c r="AA272" s="1470"/>
      <c r="AB272" s="1470"/>
      <c r="AC272" s="1470"/>
      <c r="AD272" s="1470"/>
      <c r="AE272" s="1470"/>
      <c r="AF272" s="1470"/>
      <c r="AG272" s="1470"/>
      <c r="AH272" s="1470"/>
      <c r="AI272" s="1470"/>
      <c r="AJ272" s="1470"/>
      <c r="AK272" s="1470"/>
      <c r="AL272" s="1470"/>
      <c r="AM272" s="1470"/>
      <c r="AN272" s="1470"/>
      <c r="AO272" s="1470"/>
      <c r="AP272" s="1470"/>
      <c r="AQ272" s="1470"/>
      <c r="AR272" s="1470"/>
      <c r="AS272" s="1470"/>
      <c r="AT272" s="1470"/>
      <c r="AU272" s="1470"/>
      <c r="AV272" s="1470"/>
      <c r="AW272" s="1470"/>
      <c r="AX272" s="1470"/>
      <c r="AY272" s="1470"/>
      <c r="AZ272" s="1470"/>
      <c r="BA272" s="1470"/>
      <c r="BB272" s="1470"/>
      <c r="BC272" s="1470"/>
      <c r="BD272" s="1470"/>
      <c r="BE272" s="1470"/>
      <c r="BF272" s="1470"/>
      <c r="BG272" s="1470"/>
      <c r="BH272" s="1470"/>
      <c r="BI272" s="1470"/>
      <c r="BJ272" s="1470"/>
      <c r="BK272" s="1470"/>
      <c r="BL272" s="1470"/>
      <c r="BM272" s="1470"/>
      <c r="BN272" s="1470"/>
      <c r="BO272" s="1470"/>
      <c r="BP272" s="1470"/>
      <c r="BQ272" s="1470"/>
      <c r="BR272" s="1470"/>
      <c r="BS272" s="1470"/>
      <c r="BT272" s="1470"/>
      <c r="BU272" s="1470"/>
      <c r="BV272" s="1470"/>
      <c r="BW272" s="1470"/>
      <c r="BX272" s="1470"/>
    </row>
    <row r="273" customFormat="false" ht="15" hidden="false" customHeight="false" outlineLevel="0" collapsed="false">
      <c r="A273" s="1448" t="n">
        <f aca="false">A272+1</f>
        <v>45140</v>
      </c>
      <c r="B273" s="1470"/>
      <c r="C273" s="1470"/>
      <c r="D273" s="1470"/>
      <c r="E273" s="1470"/>
      <c r="F273" s="1470"/>
      <c r="G273" s="1470"/>
      <c r="H273" s="1470"/>
      <c r="I273" s="1452"/>
      <c r="J273" s="1470"/>
      <c r="K273" s="1470"/>
      <c r="L273" s="1470"/>
      <c r="M273" s="1470"/>
      <c r="N273" s="1470"/>
      <c r="O273" s="1470"/>
      <c r="P273" s="1452"/>
      <c r="Q273" s="1452"/>
      <c r="R273" s="1452"/>
      <c r="S273" s="1452"/>
      <c r="T273" s="1452"/>
      <c r="U273" s="1452"/>
      <c r="V273" s="1470"/>
      <c r="W273" s="1470"/>
      <c r="X273" s="1470"/>
      <c r="Y273" s="1470"/>
      <c r="Z273" s="1470"/>
      <c r="AA273" s="1470"/>
      <c r="AB273" s="1470"/>
      <c r="AC273" s="1470"/>
      <c r="AD273" s="1470"/>
      <c r="AE273" s="1470"/>
      <c r="AF273" s="1470"/>
      <c r="AG273" s="1470"/>
      <c r="AH273" s="1470"/>
      <c r="AI273" s="1470"/>
      <c r="AJ273" s="1470"/>
      <c r="AK273" s="1470"/>
      <c r="AL273" s="1470"/>
      <c r="AM273" s="1470"/>
      <c r="AN273" s="1470"/>
      <c r="AO273" s="1470"/>
      <c r="AP273" s="1470"/>
      <c r="AQ273" s="1470"/>
      <c r="AR273" s="1470"/>
      <c r="AS273" s="1470"/>
      <c r="AT273" s="1470"/>
      <c r="AU273" s="1470"/>
      <c r="AV273" s="1470"/>
      <c r="AW273" s="1470"/>
      <c r="AX273" s="1470"/>
      <c r="AY273" s="1470"/>
      <c r="AZ273" s="1470"/>
      <c r="BA273" s="1470"/>
      <c r="BB273" s="1470"/>
      <c r="BC273" s="1470"/>
      <c r="BD273" s="1470"/>
      <c r="BE273" s="1470"/>
      <c r="BF273" s="1470"/>
      <c r="BG273" s="1470"/>
      <c r="BH273" s="1470"/>
      <c r="BI273" s="1470"/>
      <c r="BJ273" s="1470"/>
      <c r="BK273" s="1470"/>
      <c r="BL273" s="1470"/>
      <c r="BM273" s="1470"/>
      <c r="BN273" s="1470"/>
      <c r="BO273" s="1470"/>
      <c r="BP273" s="1470"/>
      <c r="BQ273" s="1470"/>
      <c r="BR273" s="1470"/>
      <c r="BS273" s="1470"/>
      <c r="BT273" s="1470"/>
      <c r="BU273" s="1470"/>
      <c r="BV273" s="1470"/>
      <c r="BW273" s="1470"/>
      <c r="BX273" s="1470"/>
    </row>
    <row r="274" customFormat="false" ht="15" hidden="false" customHeight="false" outlineLevel="0" collapsed="false">
      <c r="A274" s="1448" t="n">
        <f aca="false">A273+1</f>
        <v>45141</v>
      </c>
      <c r="B274" s="1470"/>
      <c r="C274" s="1470"/>
      <c r="D274" s="1470"/>
      <c r="E274" s="1470"/>
      <c r="F274" s="1470"/>
      <c r="G274" s="1470"/>
      <c r="H274" s="1470"/>
      <c r="I274" s="1452"/>
      <c r="J274" s="1470"/>
      <c r="K274" s="1470"/>
      <c r="L274" s="1470"/>
      <c r="M274" s="1470"/>
      <c r="N274" s="1470"/>
      <c r="O274" s="1470"/>
      <c r="P274" s="1452"/>
      <c r="Q274" s="1452"/>
      <c r="R274" s="1452"/>
      <c r="S274" s="1452"/>
      <c r="T274" s="1452"/>
      <c r="U274" s="1452"/>
      <c r="V274" s="1470"/>
      <c r="W274" s="1470"/>
      <c r="X274" s="1470"/>
      <c r="Y274" s="1470"/>
      <c r="Z274" s="1470"/>
      <c r="AA274" s="1470"/>
      <c r="AB274" s="1470"/>
      <c r="AC274" s="1470"/>
      <c r="AD274" s="1470"/>
      <c r="AE274" s="1470"/>
      <c r="AF274" s="1470"/>
      <c r="AG274" s="1470"/>
      <c r="AH274" s="1470"/>
      <c r="AI274" s="1470"/>
      <c r="AJ274" s="1470"/>
      <c r="AK274" s="1470"/>
      <c r="AL274" s="1470"/>
      <c r="AM274" s="1470"/>
      <c r="AN274" s="1470"/>
      <c r="AO274" s="1470"/>
      <c r="AP274" s="1470"/>
      <c r="AQ274" s="1470"/>
      <c r="AR274" s="1470"/>
      <c r="AS274" s="1470"/>
      <c r="AT274" s="1470"/>
      <c r="AU274" s="1470"/>
      <c r="AV274" s="1470"/>
      <c r="AW274" s="1470"/>
      <c r="AX274" s="1470"/>
      <c r="AY274" s="1470"/>
      <c r="AZ274" s="1470"/>
      <c r="BA274" s="1470"/>
      <c r="BB274" s="1470"/>
      <c r="BC274" s="1470"/>
      <c r="BD274" s="1470"/>
      <c r="BE274" s="1470"/>
      <c r="BF274" s="1470"/>
      <c r="BG274" s="1470"/>
      <c r="BH274" s="1470"/>
      <c r="BI274" s="1470"/>
      <c r="BJ274" s="1470"/>
      <c r="BK274" s="1470"/>
      <c r="BL274" s="1470"/>
      <c r="BM274" s="1470"/>
      <c r="BN274" s="1470"/>
      <c r="BO274" s="1470"/>
      <c r="BP274" s="1470"/>
      <c r="BQ274" s="1470"/>
      <c r="BR274" s="1470"/>
      <c r="BS274" s="1470"/>
      <c r="BT274" s="1470"/>
      <c r="BU274" s="1470"/>
      <c r="BV274" s="1470"/>
      <c r="BW274" s="1470"/>
      <c r="BX274" s="1470"/>
    </row>
    <row r="275" customFormat="false" ht="15" hidden="false" customHeight="false" outlineLevel="0" collapsed="false">
      <c r="A275" s="1448" t="n">
        <f aca="false">A274+1</f>
        <v>45142</v>
      </c>
      <c r="B275" s="1470"/>
      <c r="C275" s="1470"/>
      <c r="D275" s="1470"/>
      <c r="E275" s="1470"/>
      <c r="F275" s="1470"/>
      <c r="G275" s="1470"/>
      <c r="H275" s="1470"/>
      <c r="I275" s="1452"/>
      <c r="J275" s="1470"/>
      <c r="K275" s="1470"/>
      <c r="L275" s="1470"/>
      <c r="M275" s="1470"/>
      <c r="N275" s="1470"/>
      <c r="O275" s="1470"/>
      <c r="P275" s="1452"/>
      <c r="Q275" s="1452"/>
      <c r="R275" s="1452"/>
      <c r="S275" s="1452"/>
      <c r="T275" s="1452"/>
      <c r="U275" s="1452"/>
      <c r="V275" s="1470"/>
      <c r="W275" s="1470"/>
      <c r="X275" s="1470"/>
      <c r="Y275" s="1470"/>
      <c r="Z275" s="1470"/>
      <c r="AA275" s="1470"/>
      <c r="AB275" s="1470"/>
      <c r="AC275" s="1470"/>
      <c r="AD275" s="1470"/>
      <c r="AE275" s="1470"/>
      <c r="AF275" s="1470"/>
      <c r="AG275" s="1470"/>
      <c r="AH275" s="1470"/>
      <c r="AI275" s="1470"/>
      <c r="AJ275" s="1470"/>
      <c r="AK275" s="1470"/>
      <c r="AL275" s="1470"/>
      <c r="AM275" s="1470"/>
      <c r="AN275" s="1470"/>
      <c r="AO275" s="1470"/>
      <c r="AP275" s="1470"/>
      <c r="AQ275" s="1470"/>
      <c r="AR275" s="1470"/>
      <c r="AS275" s="1470"/>
      <c r="AT275" s="1470"/>
      <c r="AU275" s="1470"/>
      <c r="AV275" s="1470"/>
      <c r="AW275" s="1470"/>
      <c r="AX275" s="1470"/>
      <c r="AY275" s="1470"/>
      <c r="AZ275" s="1470"/>
      <c r="BA275" s="1470"/>
      <c r="BB275" s="1470"/>
      <c r="BC275" s="1470"/>
      <c r="BD275" s="1470"/>
      <c r="BE275" s="1470"/>
      <c r="BF275" s="1470"/>
      <c r="BG275" s="1470"/>
      <c r="BH275" s="1470"/>
      <c r="BI275" s="1470"/>
      <c r="BJ275" s="1470"/>
      <c r="BK275" s="1470"/>
      <c r="BL275" s="1470"/>
      <c r="BM275" s="1470"/>
      <c r="BN275" s="1470"/>
      <c r="BO275" s="1470"/>
      <c r="BP275" s="1470"/>
      <c r="BQ275" s="1470"/>
      <c r="BR275" s="1470"/>
      <c r="BS275" s="1470"/>
      <c r="BT275" s="1470"/>
      <c r="BU275" s="1470"/>
      <c r="BV275" s="1470"/>
      <c r="BW275" s="1470"/>
      <c r="BX275" s="1470"/>
    </row>
    <row r="276" customFormat="false" ht="15" hidden="false" customHeight="false" outlineLevel="0" collapsed="false">
      <c r="A276" s="1448" t="n">
        <f aca="false">A275+1</f>
        <v>45143</v>
      </c>
      <c r="B276" s="1470"/>
      <c r="C276" s="1470"/>
      <c r="D276" s="1470"/>
      <c r="E276" s="1470"/>
      <c r="F276" s="1470"/>
      <c r="G276" s="1470"/>
      <c r="H276" s="1470"/>
      <c r="I276" s="1452"/>
      <c r="J276" s="1470"/>
      <c r="K276" s="1470"/>
      <c r="L276" s="1470"/>
      <c r="M276" s="1470"/>
      <c r="N276" s="1470"/>
      <c r="O276" s="1470"/>
      <c r="P276" s="1452"/>
      <c r="Q276" s="1452"/>
      <c r="R276" s="1452"/>
      <c r="S276" s="1452"/>
      <c r="T276" s="1452"/>
      <c r="U276" s="1452"/>
      <c r="V276" s="1470"/>
      <c r="W276" s="1470"/>
      <c r="X276" s="1470"/>
      <c r="Y276" s="1470"/>
      <c r="Z276" s="1470"/>
      <c r="AA276" s="1470"/>
      <c r="AB276" s="1470"/>
      <c r="AC276" s="1470"/>
      <c r="AD276" s="1470"/>
      <c r="AE276" s="1470"/>
      <c r="AF276" s="1470"/>
      <c r="AG276" s="1470"/>
      <c r="AH276" s="1470"/>
      <c r="AI276" s="1470"/>
      <c r="AJ276" s="1470"/>
      <c r="AK276" s="1470"/>
      <c r="AL276" s="1470"/>
      <c r="AM276" s="1470"/>
      <c r="AN276" s="1470"/>
      <c r="AO276" s="1470"/>
      <c r="AP276" s="1470"/>
      <c r="AQ276" s="1470"/>
      <c r="AR276" s="1470"/>
      <c r="AS276" s="1470"/>
      <c r="AT276" s="1470"/>
      <c r="AU276" s="1470"/>
      <c r="AV276" s="1470"/>
      <c r="AW276" s="1470"/>
      <c r="AX276" s="1470"/>
      <c r="AY276" s="1470"/>
      <c r="AZ276" s="1470"/>
      <c r="BA276" s="1470"/>
      <c r="BB276" s="1470"/>
      <c r="BC276" s="1470"/>
      <c r="BD276" s="1470"/>
      <c r="BE276" s="1470"/>
      <c r="BF276" s="1470"/>
      <c r="BG276" s="1470"/>
      <c r="BH276" s="1470"/>
      <c r="BI276" s="1470"/>
      <c r="BJ276" s="1470"/>
      <c r="BK276" s="1470"/>
      <c r="BL276" s="1470"/>
      <c r="BM276" s="1470"/>
      <c r="BN276" s="1470"/>
      <c r="BO276" s="1470"/>
      <c r="BP276" s="1470"/>
      <c r="BQ276" s="1470"/>
      <c r="BR276" s="1470"/>
      <c r="BS276" s="1470"/>
      <c r="BT276" s="1470"/>
      <c r="BU276" s="1470"/>
      <c r="BV276" s="1470"/>
      <c r="BW276" s="1470"/>
      <c r="BX276" s="1470"/>
    </row>
    <row r="277" customFormat="false" ht="15" hidden="false" customHeight="false" outlineLevel="0" collapsed="false">
      <c r="A277" s="1448" t="n">
        <f aca="false">A276+1</f>
        <v>45144</v>
      </c>
      <c r="B277" s="1470"/>
      <c r="C277" s="1470"/>
      <c r="D277" s="1470"/>
      <c r="E277" s="1470"/>
      <c r="F277" s="1470"/>
      <c r="G277" s="1470"/>
      <c r="H277" s="1470"/>
      <c r="I277" s="1452"/>
      <c r="J277" s="1470"/>
      <c r="K277" s="1470"/>
      <c r="L277" s="1470"/>
      <c r="M277" s="1470"/>
      <c r="N277" s="1470"/>
      <c r="O277" s="1470"/>
      <c r="P277" s="1452"/>
      <c r="Q277" s="1452"/>
      <c r="R277" s="1452"/>
      <c r="S277" s="1452"/>
      <c r="T277" s="1452"/>
      <c r="U277" s="1452"/>
      <c r="V277" s="1470"/>
      <c r="W277" s="1470"/>
      <c r="X277" s="1470"/>
      <c r="Y277" s="1470"/>
      <c r="Z277" s="1470"/>
      <c r="AA277" s="1470"/>
      <c r="AB277" s="1470"/>
      <c r="AC277" s="1470"/>
      <c r="AD277" s="1470"/>
      <c r="AE277" s="1470"/>
      <c r="AF277" s="1470"/>
      <c r="AG277" s="1470"/>
      <c r="AH277" s="1470"/>
      <c r="AI277" s="1470"/>
      <c r="AJ277" s="1470"/>
      <c r="AK277" s="1470"/>
      <c r="AL277" s="1470"/>
      <c r="AM277" s="1470"/>
      <c r="AN277" s="1470"/>
      <c r="AO277" s="1470"/>
      <c r="AP277" s="1470"/>
      <c r="AQ277" s="1470"/>
      <c r="AR277" s="1470"/>
      <c r="AS277" s="1470"/>
      <c r="AT277" s="1470"/>
      <c r="AU277" s="1470"/>
      <c r="AV277" s="1470"/>
      <c r="AW277" s="1470"/>
      <c r="AX277" s="1470"/>
      <c r="AY277" s="1470"/>
      <c r="AZ277" s="1470"/>
      <c r="BA277" s="1470"/>
      <c r="BB277" s="1470"/>
      <c r="BC277" s="1470"/>
      <c r="BD277" s="1470"/>
      <c r="BE277" s="1470"/>
      <c r="BF277" s="1470"/>
      <c r="BG277" s="1470"/>
      <c r="BH277" s="1470"/>
      <c r="BI277" s="1470"/>
      <c r="BJ277" s="1470"/>
      <c r="BK277" s="1470"/>
      <c r="BL277" s="1470"/>
      <c r="BM277" s="1470"/>
      <c r="BN277" s="1470"/>
      <c r="BO277" s="1470"/>
      <c r="BP277" s="1470"/>
      <c r="BQ277" s="1470"/>
      <c r="BR277" s="1470"/>
      <c r="BS277" s="1470"/>
      <c r="BT277" s="1470"/>
      <c r="BU277" s="1470"/>
      <c r="BV277" s="1470"/>
      <c r="BW277" s="1470"/>
      <c r="BX277" s="1470"/>
    </row>
    <row r="278" customFormat="false" ht="15" hidden="false" customHeight="false" outlineLevel="0" collapsed="false">
      <c r="A278" s="1448" t="n">
        <f aca="false">A277+1</f>
        <v>45145</v>
      </c>
      <c r="B278" s="1470"/>
      <c r="C278" s="1470"/>
      <c r="D278" s="1470"/>
      <c r="E278" s="1470"/>
      <c r="F278" s="1470"/>
      <c r="G278" s="1470"/>
      <c r="H278" s="1470"/>
      <c r="I278" s="1452"/>
      <c r="J278" s="1470"/>
      <c r="K278" s="1470"/>
      <c r="L278" s="1470"/>
      <c r="M278" s="1470"/>
      <c r="N278" s="1470"/>
      <c r="O278" s="1470"/>
      <c r="P278" s="1452"/>
      <c r="Q278" s="1452"/>
      <c r="R278" s="1452"/>
      <c r="S278" s="1452"/>
      <c r="T278" s="1452"/>
      <c r="U278" s="1452"/>
      <c r="V278" s="1470"/>
      <c r="W278" s="1470"/>
      <c r="X278" s="1470"/>
      <c r="Y278" s="1470"/>
      <c r="Z278" s="1470"/>
      <c r="AA278" s="1470"/>
      <c r="AB278" s="1470"/>
      <c r="AC278" s="1470"/>
      <c r="AD278" s="1470"/>
      <c r="AE278" s="1470"/>
      <c r="AF278" s="1470"/>
      <c r="AG278" s="1470"/>
      <c r="AH278" s="1470"/>
      <c r="AI278" s="1470"/>
      <c r="AJ278" s="1470"/>
      <c r="AK278" s="1470"/>
      <c r="AL278" s="1470"/>
      <c r="AM278" s="1470"/>
      <c r="AN278" s="1470"/>
      <c r="AO278" s="1470"/>
      <c r="AP278" s="1470"/>
      <c r="AQ278" s="1470"/>
      <c r="AR278" s="1470"/>
      <c r="AS278" s="1470"/>
      <c r="AT278" s="1470"/>
      <c r="AU278" s="1470"/>
      <c r="AV278" s="1470"/>
      <c r="AW278" s="1470"/>
      <c r="AX278" s="1470"/>
      <c r="AY278" s="1470"/>
      <c r="AZ278" s="1470"/>
      <c r="BA278" s="1470"/>
      <c r="BB278" s="1470"/>
      <c r="BC278" s="1470"/>
      <c r="BD278" s="1470"/>
      <c r="BE278" s="1470"/>
      <c r="BF278" s="1470"/>
      <c r="BG278" s="1470"/>
      <c r="BH278" s="1470"/>
      <c r="BI278" s="1470"/>
      <c r="BJ278" s="1470"/>
      <c r="BK278" s="1470"/>
      <c r="BL278" s="1470"/>
      <c r="BM278" s="1470"/>
      <c r="BN278" s="1470"/>
      <c r="BO278" s="1470"/>
      <c r="BP278" s="1470"/>
      <c r="BQ278" s="1470"/>
      <c r="BR278" s="1470"/>
      <c r="BS278" s="1470"/>
      <c r="BT278" s="1470"/>
      <c r="BU278" s="1470"/>
      <c r="BV278" s="1470"/>
      <c r="BW278" s="1470"/>
      <c r="BX278" s="1470"/>
    </row>
    <row r="279" customFormat="false" ht="15" hidden="false" customHeight="false" outlineLevel="0" collapsed="false">
      <c r="A279" s="1448" t="n">
        <f aca="false">A278+1</f>
        <v>45146</v>
      </c>
      <c r="B279" s="1470"/>
      <c r="C279" s="1470"/>
      <c r="D279" s="1470"/>
      <c r="E279" s="1470"/>
      <c r="F279" s="1470"/>
      <c r="G279" s="1470"/>
      <c r="H279" s="1470"/>
      <c r="I279" s="1452"/>
      <c r="J279" s="1470"/>
      <c r="K279" s="1470"/>
      <c r="L279" s="1470"/>
      <c r="M279" s="1470"/>
      <c r="N279" s="1470"/>
      <c r="O279" s="1470"/>
      <c r="P279" s="1452"/>
      <c r="Q279" s="1452"/>
      <c r="R279" s="1452"/>
      <c r="S279" s="1452"/>
      <c r="T279" s="1452"/>
      <c r="U279" s="1452"/>
      <c r="V279" s="1470"/>
      <c r="W279" s="1470"/>
      <c r="X279" s="1470"/>
      <c r="Y279" s="1470"/>
      <c r="Z279" s="1470"/>
      <c r="AA279" s="1470"/>
      <c r="AB279" s="1470"/>
      <c r="AC279" s="1470"/>
      <c r="AD279" s="1470"/>
      <c r="AE279" s="1470"/>
      <c r="AF279" s="1470"/>
      <c r="AG279" s="1470"/>
      <c r="AH279" s="1470"/>
      <c r="AI279" s="1470"/>
      <c r="AJ279" s="1470"/>
      <c r="AK279" s="1470"/>
      <c r="AL279" s="1470"/>
      <c r="AM279" s="1470"/>
      <c r="AN279" s="1470"/>
      <c r="AO279" s="1470"/>
      <c r="AP279" s="1470"/>
      <c r="AQ279" s="1470"/>
      <c r="AR279" s="1470"/>
      <c r="AS279" s="1470"/>
      <c r="AT279" s="1470"/>
      <c r="AU279" s="1470"/>
      <c r="AV279" s="1470"/>
      <c r="AW279" s="1470"/>
      <c r="AX279" s="1470"/>
      <c r="AY279" s="1470"/>
      <c r="AZ279" s="1470"/>
      <c r="BA279" s="1470"/>
      <c r="BB279" s="1470"/>
      <c r="BC279" s="1470"/>
      <c r="BD279" s="1470"/>
      <c r="BE279" s="1470"/>
      <c r="BF279" s="1470"/>
      <c r="BG279" s="1470"/>
      <c r="BH279" s="1470"/>
      <c r="BI279" s="1470"/>
      <c r="BJ279" s="1470"/>
      <c r="BK279" s="1470"/>
      <c r="BL279" s="1470"/>
      <c r="BM279" s="1470"/>
      <c r="BN279" s="1470"/>
      <c r="BO279" s="1470"/>
      <c r="BP279" s="1470"/>
      <c r="BQ279" s="1470"/>
      <c r="BR279" s="1470"/>
      <c r="BS279" s="1470"/>
      <c r="BT279" s="1470"/>
      <c r="BU279" s="1470"/>
      <c r="BV279" s="1470"/>
      <c r="BW279" s="1470"/>
      <c r="BX279" s="1470"/>
    </row>
    <row r="280" customFormat="false" ht="15" hidden="false" customHeight="false" outlineLevel="0" collapsed="false">
      <c r="A280" s="1448" t="n">
        <f aca="false">A279+1</f>
        <v>45147</v>
      </c>
      <c r="B280" s="1470"/>
      <c r="C280" s="1470"/>
      <c r="D280" s="1470"/>
      <c r="E280" s="1470"/>
      <c r="F280" s="1470"/>
      <c r="G280" s="1470"/>
      <c r="H280" s="1470"/>
      <c r="I280" s="1452"/>
      <c r="J280" s="1470"/>
      <c r="K280" s="1470"/>
      <c r="L280" s="1470"/>
      <c r="M280" s="1470"/>
      <c r="N280" s="1470"/>
      <c r="O280" s="1470"/>
      <c r="P280" s="1452"/>
      <c r="Q280" s="1452"/>
      <c r="R280" s="1452"/>
      <c r="S280" s="1452"/>
      <c r="T280" s="1452"/>
      <c r="U280" s="1452"/>
      <c r="V280" s="1470"/>
      <c r="W280" s="1470"/>
      <c r="X280" s="1470"/>
      <c r="Y280" s="1470"/>
      <c r="Z280" s="1470"/>
      <c r="AA280" s="1470"/>
      <c r="AB280" s="1470"/>
      <c r="AC280" s="1470"/>
      <c r="AD280" s="1470"/>
      <c r="AE280" s="1470"/>
      <c r="AF280" s="1470"/>
      <c r="AG280" s="1470"/>
      <c r="AH280" s="1470"/>
      <c r="AI280" s="1470"/>
      <c r="AJ280" s="1470"/>
      <c r="AK280" s="1470"/>
      <c r="AL280" s="1470"/>
      <c r="AM280" s="1470"/>
      <c r="AN280" s="1470"/>
      <c r="AO280" s="1470"/>
      <c r="AP280" s="1470"/>
      <c r="AQ280" s="1470"/>
      <c r="AR280" s="1470"/>
      <c r="AS280" s="1470"/>
      <c r="AT280" s="1470"/>
      <c r="AU280" s="1470"/>
      <c r="AV280" s="1470"/>
      <c r="AW280" s="1470"/>
      <c r="AX280" s="1470"/>
      <c r="AY280" s="1470"/>
      <c r="AZ280" s="1470"/>
      <c r="BA280" s="1470"/>
      <c r="BB280" s="1470"/>
      <c r="BC280" s="1470"/>
      <c r="BD280" s="1470"/>
      <c r="BE280" s="1470"/>
      <c r="BF280" s="1470"/>
      <c r="BG280" s="1470"/>
      <c r="BH280" s="1470"/>
      <c r="BI280" s="1470"/>
      <c r="BJ280" s="1470"/>
      <c r="BK280" s="1470"/>
      <c r="BL280" s="1470"/>
      <c r="BM280" s="1470"/>
      <c r="BN280" s="1470"/>
      <c r="BO280" s="1470"/>
      <c r="BP280" s="1470"/>
      <c r="BQ280" s="1470"/>
      <c r="BR280" s="1470"/>
      <c r="BS280" s="1470"/>
      <c r="BT280" s="1470"/>
      <c r="BU280" s="1470"/>
      <c r="BV280" s="1470"/>
      <c r="BW280" s="1470"/>
      <c r="BX280" s="1470"/>
    </row>
    <row r="281" customFormat="false" ht="15" hidden="false" customHeight="false" outlineLevel="0" collapsed="false">
      <c r="A281" s="1448" t="n">
        <f aca="false">A280+1</f>
        <v>45148</v>
      </c>
      <c r="B281" s="1470"/>
      <c r="C281" s="1470"/>
      <c r="D281" s="1470"/>
      <c r="E281" s="1470"/>
      <c r="F281" s="1470"/>
      <c r="G281" s="1470"/>
      <c r="H281" s="1470"/>
      <c r="I281" s="1452"/>
      <c r="J281" s="1470"/>
      <c r="K281" s="1470"/>
      <c r="L281" s="1470"/>
      <c r="M281" s="1470"/>
      <c r="N281" s="1470"/>
      <c r="O281" s="1470"/>
      <c r="P281" s="1452"/>
      <c r="Q281" s="1452"/>
      <c r="R281" s="1452"/>
      <c r="S281" s="1452"/>
      <c r="T281" s="1452"/>
      <c r="U281" s="1452"/>
      <c r="V281" s="1470"/>
      <c r="W281" s="1470"/>
      <c r="X281" s="1470"/>
      <c r="Y281" s="1470"/>
      <c r="Z281" s="1470"/>
      <c r="AA281" s="1470"/>
      <c r="AB281" s="1470"/>
      <c r="AC281" s="1470"/>
      <c r="AD281" s="1470"/>
      <c r="AE281" s="1470"/>
      <c r="AF281" s="1470"/>
      <c r="AG281" s="1470"/>
      <c r="AH281" s="1470"/>
      <c r="AI281" s="1470"/>
      <c r="AJ281" s="1470"/>
      <c r="AK281" s="1470"/>
      <c r="AL281" s="1470"/>
      <c r="AM281" s="1470"/>
      <c r="AN281" s="1470"/>
      <c r="AO281" s="1470"/>
      <c r="AP281" s="1470"/>
      <c r="AQ281" s="1470"/>
      <c r="AR281" s="1470"/>
      <c r="AS281" s="1470"/>
      <c r="AT281" s="1470"/>
      <c r="AU281" s="1470"/>
      <c r="AV281" s="1470"/>
      <c r="AW281" s="1470"/>
      <c r="AX281" s="1470"/>
      <c r="AY281" s="1470"/>
      <c r="AZ281" s="1470"/>
      <c r="BA281" s="1470"/>
      <c r="BB281" s="1470"/>
      <c r="BC281" s="1470"/>
      <c r="BD281" s="1470"/>
      <c r="BE281" s="1470"/>
      <c r="BF281" s="1470"/>
      <c r="BG281" s="1470"/>
      <c r="BH281" s="1470"/>
      <c r="BI281" s="1470"/>
      <c r="BJ281" s="1470"/>
      <c r="BK281" s="1470"/>
      <c r="BL281" s="1470"/>
      <c r="BM281" s="1470"/>
      <c r="BN281" s="1470"/>
      <c r="BO281" s="1470"/>
      <c r="BP281" s="1470"/>
      <c r="BQ281" s="1470"/>
      <c r="BR281" s="1470"/>
      <c r="BS281" s="1470"/>
      <c r="BT281" s="1470"/>
      <c r="BU281" s="1470"/>
      <c r="BV281" s="1470"/>
      <c r="BW281" s="1470"/>
      <c r="BX281" s="1470"/>
    </row>
    <row r="282" customFormat="false" ht="15" hidden="false" customHeight="false" outlineLevel="0" collapsed="false">
      <c r="A282" s="1448" t="n">
        <f aca="false">A281+1</f>
        <v>45149</v>
      </c>
      <c r="B282" s="1470"/>
      <c r="C282" s="1470"/>
      <c r="D282" s="1470"/>
      <c r="E282" s="1470"/>
      <c r="F282" s="1470"/>
      <c r="G282" s="1470"/>
      <c r="H282" s="1470"/>
      <c r="I282" s="1452"/>
      <c r="J282" s="1470"/>
      <c r="K282" s="1470"/>
      <c r="L282" s="1470"/>
      <c r="M282" s="1470"/>
      <c r="N282" s="1470"/>
      <c r="O282" s="1470"/>
      <c r="P282" s="1452"/>
      <c r="Q282" s="1452"/>
      <c r="R282" s="1452"/>
      <c r="S282" s="1452"/>
      <c r="T282" s="1452"/>
      <c r="U282" s="1452"/>
      <c r="V282" s="1470"/>
      <c r="W282" s="1470"/>
      <c r="X282" s="1470"/>
      <c r="Y282" s="1470"/>
      <c r="Z282" s="1470"/>
      <c r="AA282" s="1470"/>
      <c r="AB282" s="1470"/>
      <c r="AC282" s="1470"/>
      <c r="AD282" s="1470"/>
      <c r="AE282" s="1470"/>
      <c r="AF282" s="1470"/>
      <c r="AG282" s="1470"/>
      <c r="AH282" s="1470"/>
      <c r="AI282" s="1470"/>
      <c r="AJ282" s="1470"/>
      <c r="AK282" s="1470"/>
      <c r="AL282" s="1470"/>
      <c r="AM282" s="1470"/>
      <c r="AN282" s="1470"/>
      <c r="AO282" s="1470"/>
      <c r="AP282" s="1470"/>
      <c r="AQ282" s="1470"/>
      <c r="AR282" s="1470"/>
      <c r="AS282" s="1470"/>
      <c r="AT282" s="1470"/>
      <c r="AU282" s="1470"/>
      <c r="AV282" s="1470"/>
      <c r="AW282" s="1470"/>
      <c r="AX282" s="1470"/>
      <c r="AY282" s="1470"/>
      <c r="AZ282" s="1470"/>
      <c r="BA282" s="1470"/>
      <c r="BB282" s="1470"/>
      <c r="BC282" s="1470"/>
      <c r="BD282" s="1470"/>
      <c r="BE282" s="1470"/>
      <c r="BF282" s="1470"/>
      <c r="BG282" s="1470"/>
      <c r="BH282" s="1470"/>
      <c r="BI282" s="1470"/>
      <c r="BJ282" s="1470"/>
      <c r="BK282" s="1470"/>
      <c r="BL282" s="1470"/>
      <c r="BM282" s="1470"/>
      <c r="BN282" s="1470"/>
      <c r="BO282" s="1470"/>
      <c r="BP282" s="1470"/>
      <c r="BQ282" s="1470"/>
      <c r="BR282" s="1470"/>
      <c r="BS282" s="1470"/>
      <c r="BT282" s="1470"/>
      <c r="BU282" s="1470"/>
      <c r="BV282" s="1470"/>
      <c r="BW282" s="1470"/>
      <c r="BX282" s="1470"/>
    </row>
    <row r="283" customFormat="false" ht="15" hidden="false" customHeight="false" outlineLevel="0" collapsed="false">
      <c r="A283" s="1448" t="n">
        <f aca="false">A282+1</f>
        <v>45150</v>
      </c>
      <c r="B283" s="1470"/>
      <c r="C283" s="1470"/>
      <c r="D283" s="1470"/>
      <c r="E283" s="1470"/>
      <c r="F283" s="1470"/>
      <c r="G283" s="1470"/>
      <c r="H283" s="1470"/>
      <c r="I283" s="1452"/>
      <c r="J283" s="1470"/>
      <c r="K283" s="1470"/>
      <c r="L283" s="1470"/>
      <c r="M283" s="1470"/>
      <c r="N283" s="1470"/>
      <c r="O283" s="1470"/>
      <c r="P283" s="1452"/>
      <c r="Q283" s="1452"/>
      <c r="R283" s="1452"/>
      <c r="S283" s="1452"/>
      <c r="T283" s="1452"/>
      <c r="U283" s="1452"/>
      <c r="V283" s="1470"/>
      <c r="W283" s="1470"/>
      <c r="X283" s="1470"/>
      <c r="Y283" s="1470"/>
      <c r="Z283" s="1470"/>
      <c r="AA283" s="1470"/>
      <c r="AB283" s="1470"/>
      <c r="AC283" s="1470"/>
      <c r="AD283" s="1470"/>
      <c r="AE283" s="1470"/>
      <c r="AF283" s="1470"/>
      <c r="AG283" s="1470"/>
      <c r="AH283" s="1470"/>
      <c r="AI283" s="1470"/>
      <c r="AJ283" s="1470"/>
      <c r="AK283" s="1470"/>
      <c r="AL283" s="1470"/>
      <c r="AM283" s="1470"/>
      <c r="AN283" s="1470"/>
      <c r="AO283" s="1470"/>
      <c r="AP283" s="1470"/>
      <c r="AQ283" s="1470"/>
      <c r="AR283" s="1470"/>
      <c r="AS283" s="1470"/>
      <c r="AT283" s="1470"/>
      <c r="AU283" s="1470"/>
      <c r="AV283" s="1470"/>
      <c r="AW283" s="1470"/>
      <c r="AX283" s="1470"/>
      <c r="AY283" s="1470"/>
      <c r="AZ283" s="1470"/>
      <c r="BA283" s="1470"/>
      <c r="BB283" s="1470"/>
      <c r="BC283" s="1470"/>
      <c r="BD283" s="1470"/>
      <c r="BE283" s="1470"/>
      <c r="BF283" s="1470"/>
      <c r="BG283" s="1470"/>
      <c r="BH283" s="1470"/>
      <c r="BI283" s="1470"/>
      <c r="BJ283" s="1470"/>
      <c r="BK283" s="1470"/>
      <c r="BL283" s="1470"/>
      <c r="BM283" s="1470"/>
      <c r="BN283" s="1470"/>
      <c r="BO283" s="1470"/>
      <c r="BP283" s="1470"/>
      <c r="BQ283" s="1470"/>
      <c r="BR283" s="1470"/>
      <c r="BS283" s="1470"/>
      <c r="BT283" s="1470"/>
      <c r="BU283" s="1470"/>
      <c r="BV283" s="1470"/>
      <c r="BW283" s="1470"/>
      <c r="BX283" s="1470"/>
    </row>
    <row r="284" customFormat="false" ht="15" hidden="false" customHeight="false" outlineLevel="0" collapsed="false">
      <c r="A284" s="1448" t="n">
        <f aca="false">A283+1</f>
        <v>45151</v>
      </c>
      <c r="B284" s="1470"/>
      <c r="C284" s="1470"/>
      <c r="D284" s="1470"/>
      <c r="E284" s="1470"/>
      <c r="F284" s="1470"/>
      <c r="G284" s="1470"/>
      <c r="H284" s="1470"/>
      <c r="I284" s="1452"/>
      <c r="J284" s="1470"/>
      <c r="K284" s="1470"/>
      <c r="L284" s="1470"/>
      <c r="M284" s="1470"/>
      <c r="N284" s="1470"/>
      <c r="O284" s="1470"/>
      <c r="P284" s="1452"/>
      <c r="Q284" s="1452"/>
      <c r="R284" s="1452"/>
      <c r="S284" s="1452"/>
      <c r="T284" s="1452"/>
      <c r="U284" s="1452"/>
      <c r="V284" s="1470"/>
      <c r="W284" s="1470"/>
      <c r="X284" s="1470"/>
      <c r="Y284" s="1470"/>
      <c r="Z284" s="1470"/>
      <c r="AA284" s="1470"/>
      <c r="AB284" s="1470"/>
      <c r="AC284" s="1470"/>
      <c r="AD284" s="1470"/>
      <c r="AE284" s="1470"/>
      <c r="AF284" s="1470"/>
      <c r="AG284" s="1470"/>
      <c r="AH284" s="1470"/>
      <c r="AI284" s="1470"/>
      <c r="AJ284" s="1470"/>
      <c r="AK284" s="1470"/>
      <c r="AL284" s="1470"/>
      <c r="AM284" s="1470"/>
      <c r="AN284" s="1470"/>
      <c r="AO284" s="1470"/>
      <c r="AP284" s="1470"/>
      <c r="AQ284" s="1470"/>
      <c r="AR284" s="1470"/>
      <c r="AS284" s="1470"/>
      <c r="AT284" s="1470"/>
      <c r="AU284" s="1470"/>
      <c r="AV284" s="1470"/>
      <c r="AW284" s="1470"/>
      <c r="AX284" s="1470"/>
      <c r="AY284" s="1470"/>
      <c r="AZ284" s="1470"/>
      <c r="BA284" s="1470"/>
      <c r="BB284" s="1470"/>
      <c r="BC284" s="1470"/>
      <c r="BD284" s="1470"/>
      <c r="BE284" s="1470"/>
      <c r="BF284" s="1470"/>
      <c r="BG284" s="1470"/>
      <c r="BH284" s="1470"/>
      <c r="BI284" s="1470"/>
      <c r="BJ284" s="1470"/>
      <c r="BK284" s="1470"/>
      <c r="BL284" s="1470"/>
      <c r="BM284" s="1470"/>
      <c r="BN284" s="1470"/>
      <c r="BO284" s="1470"/>
      <c r="BP284" s="1470"/>
      <c r="BQ284" s="1470"/>
      <c r="BR284" s="1470"/>
      <c r="BS284" s="1470"/>
      <c r="BT284" s="1470"/>
      <c r="BU284" s="1470"/>
      <c r="BV284" s="1470"/>
      <c r="BW284" s="1470"/>
      <c r="BX284" s="1470"/>
    </row>
    <row r="285" customFormat="false" ht="15" hidden="false" customHeight="false" outlineLevel="0" collapsed="false">
      <c r="A285" s="1448" t="n">
        <f aca="false">A284+1</f>
        <v>45152</v>
      </c>
      <c r="B285" s="1470"/>
      <c r="C285" s="1470"/>
      <c r="D285" s="1470"/>
      <c r="E285" s="1470"/>
      <c r="F285" s="1470"/>
      <c r="G285" s="1470"/>
      <c r="H285" s="1470"/>
      <c r="I285" s="1452"/>
      <c r="J285" s="1470"/>
      <c r="K285" s="1470"/>
      <c r="L285" s="1470"/>
      <c r="M285" s="1470"/>
      <c r="N285" s="1470"/>
      <c r="O285" s="1470"/>
      <c r="P285" s="1452"/>
      <c r="Q285" s="1452"/>
      <c r="R285" s="1452"/>
      <c r="S285" s="1452"/>
      <c r="T285" s="1452"/>
      <c r="U285" s="1452"/>
      <c r="V285" s="1470"/>
      <c r="W285" s="1470"/>
      <c r="X285" s="1470"/>
      <c r="Y285" s="1470"/>
      <c r="Z285" s="1470"/>
      <c r="AA285" s="1470"/>
      <c r="AB285" s="1470"/>
      <c r="AC285" s="1470"/>
      <c r="AD285" s="1470"/>
      <c r="AE285" s="1470"/>
      <c r="AF285" s="1470"/>
      <c r="AG285" s="1470"/>
      <c r="AH285" s="1470"/>
      <c r="AI285" s="1470"/>
      <c r="AJ285" s="1470"/>
      <c r="AK285" s="1470"/>
      <c r="AL285" s="1470"/>
      <c r="AM285" s="1470"/>
      <c r="AN285" s="1470"/>
      <c r="AO285" s="1470"/>
      <c r="AP285" s="1470"/>
      <c r="AQ285" s="1470"/>
      <c r="AR285" s="1470"/>
      <c r="AS285" s="1470"/>
      <c r="AT285" s="1470"/>
      <c r="AU285" s="1470"/>
      <c r="AV285" s="1470"/>
      <c r="AW285" s="1470"/>
      <c r="AX285" s="1470"/>
      <c r="AY285" s="1470"/>
      <c r="AZ285" s="1470"/>
      <c r="BA285" s="1470"/>
      <c r="BB285" s="1470"/>
      <c r="BC285" s="1470"/>
      <c r="BD285" s="1470"/>
      <c r="BE285" s="1470"/>
      <c r="BF285" s="1470"/>
      <c r="BG285" s="1470"/>
      <c r="BH285" s="1470"/>
      <c r="BI285" s="1470"/>
      <c r="BJ285" s="1470"/>
      <c r="BK285" s="1470"/>
      <c r="BL285" s="1470"/>
      <c r="BM285" s="1470"/>
      <c r="BN285" s="1470"/>
      <c r="BO285" s="1470"/>
      <c r="BP285" s="1470"/>
      <c r="BQ285" s="1470"/>
      <c r="BR285" s="1470"/>
      <c r="BS285" s="1470"/>
      <c r="BT285" s="1470"/>
      <c r="BU285" s="1470"/>
      <c r="BV285" s="1470"/>
      <c r="BW285" s="1470"/>
      <c r="BX285" s="1470"/>
    </row>
    <row r="286" customFormat="false" ht="15" hidden="false" customHeight="false" outlineLevel="0" collapsed="false">
      <c r="A286" s="1448" t="n">
        <f aca="false">A285+1</f>
        <v>45153</v>
      </c>
      <c r="B286" s="1470"/>
      <c r="C286" s="1470"/>
      <c r="D286" s="1470"/>
      <c r="E286" s="1470"/>
      <c r="F286" s="1470"/>
      <c r="G286" s="1470"/>
      <c r="H286" s="1470"/>
      <c r="I286" s="1452"/>
      <c r="J286" s="1470"/>
      <c r="K286" s="1470"/>
      <c r="L286" s="1470"/>
      <c r="M286" s="1470"/>
      <c r="N286" s="1470"/>
      <c r="O286" s="1470"/>
      <c r="P286" s="1452"/>
      <c r="Q286" s="1452"/>
      <c r="R286" s="1452"/>
      <c r="S286" s="1452"/>
      <c r="T286" s="1452"/>
      <c r="U286" s="1452"/>
      <c r="V286" s="1470"/>
      <c r="W286" s="1470"/>
      <c r="X286" s="1470"/>
      <c r="Y286" s="1470"/>
      <c r="Z286" s="1470"/>
      <c r="AA286" s="1470"/>
      <c r="AB286" s="1470"/>
      <c r="AC286" s="1470"/>
      <c r="AD286" s="1470"/>
      <c r="AE286" s="1470"/>
      <c r="AF286" s="1470"/>
      <c r="AG286" s="1470"/>
      <c r="AH286" s="1470"/>
      <c r="AI286" s="1470"/>
      <c r="AJ286" s="1470"/>
      <c r="AK286" s="1470"/>
      <c r="AL286" s="1470"/>
      <c r="AM286" s="1470"/>
      <c r="AN286" s="1470"/>
      <c r="AO286" s="1470"/>
      <c r="AP286" s="1470"/>
      <c r="AQ286" s="1470"/>
      <c r="AR286" s="1470"/>
      <c r="AS286" s="1470"/>
      <c r="AT286" s="1470"/>
      <c r="AU286" s="1470"/>
      <c r="AV286" s="1470"/>
      <c r="AW286" s="1470"/>
      <c r="AX286" s="1470"/>
      <c r="AY286" s="1470"/>
      <c r="AZ286" s="1470"/>
      <c r="BA286" s="1470"/>
      <c r="BB286" s="1470"/>
      <c r="BC286" s="1470"/>
      <c r="BD286" s="1470"/>
      <c r="BE286" s="1470"/>
      <c r="BF286" s="1470"/>
      <c r="BG286" s="1470"/>
      <c r="BH286" s="1470"/>
      <c r="BI286" s="1470"/>
      <c r="BJ286" s="1470"/>
      <c r="BK286" s="1470"/>
      <c r="BL286" s="1470"/>
      <c r="BM286" s="1470"/>
      <c r="BN286" s="1470"/>
      <c r="BO286" s="1470"/>
      <c r="BP286" s="1470"/>
      <c r="BQ286" s="1470"/>
      <c r="BR286" s="1470"/>
      <c r="BS286" s="1470"/>
      <c r="BT286" s="1470"/>
      <c r="BU286" s="1470"/>
      <c r="BV286" s="1470"/>
      <c r="BW286" s="1470"/>
      <c r="BX286" s="1470"/>
    </row>
    <row r="287" customFormat="false" ht="15" hidden="false" customHeight="false" outlineLevel="0" collapsed="false">
      <c r="A287" s="1448" t="n">
        <f aca="false">A286+1</f>
        <v>45154</v>
      </c>
      <c r="B287" s="1470"/>
      <c r="C287" s="1470"/>
      <c r="D287" s="1470"/>
      <c r="E287" s="1470"/>
      <c r="F287" s="1470"/>
      <c r="G287" s="1470"/>
      <c r="H287" s="1470"/>
      <c r="I287" s="1452"/>
      <c r="J287" s="1470"/>
      <c r="K287" s="1470"/>
      <c r="L287" s="1470"/>
      <c r="M287" s="1470"/>
      <c r="N287" s="1470"/>
      <c r="O287" s="1470"/>
      <c r="P287" s="1452"/>
      <c r="Q287" s="1452"/>
      <c r="R287" s="1452"/>
      <c r="S287" s="1452"/>
      <c r="T287" s="1452"/>
      <c r="U287" s="1452"/>
      <c r="V287" s="1470"/>
      <c r="W287" s="1470"/>
      <c r="X287" s="1470"/>
      <c r="Y287" s="1470"/>
      <c r="Z287" s="1470"/>
      <c r="AA287" s="1470"/>
      <c r="AB287" s="1470"/>
      <c r="AC287" s="1470"/>
      <c r="AD287" s="1470"/>
      <c r="AE287" s="1470"/>
      <c r="AF287" s="1470"/>
      <c r="AG287" s="1470"/>
      <c r="AH287" s="1470"/>
      <c r="AI287" s="1470"/>
      <c r="AJ287" s="1470"/>
      <c r="AK287" s="1470"/>
      <c r="AL287" s="1470"/>
      <c r="AM287" s="1470"/>
      <c r="AN287" s="1470"/>
      <c r="AO287" s="1470"/>
      <c r="AP287" s="1470"/>
      <c r="AQ287" s="1470"/>
      <c r="AR287" s="1470"/>
      <c r="AS287" s="1470"/>
      <c r="AT287" s="1470"/>
      <c r="AU287" s="1470"/>
      <c r="AV287" s="1470"/>
      <c r="AW287" s="1470"/>
      <c r="AX287" s="1470"/>
      <c r="AY287" s="1470"/>
      <c r="AZ287" s="1470"/>
      <c r="BA287" s="1470"/>
      <c r="BB287" s="1470"/>
      <c r="BC287" s="1470"/>
      <c r="BD287" s="1470"/>
      <c r="BE287" s="1470"/>
      <c r="BF287" s="1470"/>
      <c r="BG287" s="1470"/>
      <c r="BH287" s="1470"/>
      <c r="BI287" s="1470"/>
      <c r="BJ287" s="1470"/>
      <c r="BK287" s="1470"/>
      <c r="BL287" s="1470"/>
      <c r="BM287" s="1470"/>
      <c r="BN287" s="1470"/>
      <c r="BO287" s="1470"/>
      <c r="BP287" s="1470"/>
      <c r="BQ287" s="1470"/>
      <c r="BR287" s="1470"/>
      <c r="BS287" s="1470"/>
      <c r="BT287" s="1470"/>
      <c r="BU287" s="1470"/>
      <c r="BV287" s="1470"/>
      <c r="BW287" s="1470"/>
      <c r="BX287" s="1470"/>
    </row>
    <row r="288" customFormat="false" ht="15" hidden="false" customHeight="false" outlineLevel="0" collapsed="false">
      <c r="A288" s="1448" t="n">
        <f aca="false">A287+1</f>
        <v>45155</v>
      </c>
      <c r="B288" s="1470"/>
      <c r="C288" s="1470"/>
      <c r="D288" s="1470"/>
      <c r="E288" s="1470"/>
      <c r="F288" s="1470"/>
      <c r="G288" s="1470"/>
      <c r="H288" s="1470"/>
      <c r="I288" s="1452"/>
      <c r="J288" s="1470"/>
      <c r="K288" s="1470"/>
      <c r="L288" s="1470"/>
      <c r="M288" s="1470"/>
      <c r="N288" s="1470"/>
      <c r="O288" s="1470"/>
      <c r="P288" s="1452"/>
      <c r="Q288" s="1452"/>
      <c r="R288" s="1452"/>
      <c r="S288" s="1452"/>
      <c r="T288" s="1452"/>
      <c r="U288" s="1452"/>
      <c r="V288" s="1470"/>
      <c r="W288" s="1470"/>
      <c r="X288" s="1470"/>
      <c r="Y288" s="1470"/>
      <c r="Z288" s="1470"/>
      <c r="AA288" s="1470"/>
      <c r="AB288" s="1470"/>
      <c r="AC288" s="1470"/>
      <c r="AD288" s="1470"/>
      <c r="AE288" s="1470"/>
      <c r="AF288" s="1470"/>
      <c r="AG288" s="1470"/>
      <c r="AH288" s="1470"/>
      <c r="AI288" s="1470"/>
      <c r="AJ288" s="1470"/>
      <c r="AK288" s="1470"/>
      <c r="AL288" s="1470"/>
      <c r="AM288" s="1470"/>
      <c r="AN288" s="1470"/>
      <c r="AO288" s="1470"/>
      <c r="AP288" s="1470"/>
      <c r="AQ288" s="1470"/>
      <c r="AR288" s="1470"/>
      <c r="AS288" s="1470"/>
      <c r="AT288" s="1470"/>
      <c r="AU288" s="1470"/>
      <c r="AV288" s="1470"/>
      <c r="AW288" s="1470"/>
      <c r="AX288" s="1470"/>
      <c r="AY288" s="1470"/>
      <c r="AZ288" s="1470"/>
      <c r="BA288" s="1470"/>
      <c r="BB288" s="1470"/>
      <c r="BC288" s="1470"/>
      <c r="BD288" s="1470"/>
      <c r="BE288" s="1470"/>
      <c r="BF288" s="1470"/>
      <c r="BG288" s="1470"/>
      <c r="BH288" s="1470"/>
      <c r="BI288" s="1470"/>
      <c r="BJ288" s="1470"/>
      <c r="BK288" s="1470"/>
      <c r="BL288" s="1470"/>
      <c r="BM288" s="1470"/>
      <c r="BN288" s="1470"/>
      <c r="BO288" s="1470"/>
      <c r="BP288" s="1470"/>
      <c r="BQ288" s="1470"/>
      <c r="BR288" s="1470"/>
      <c r="BS288" s="1470"/>
      <c r="BT288" s="1470"/>
      <c r="BU288" s="1470"/>
      <c r="BV288" s="1470"/>
      <c r="BW288" s="1470"/>
      <c r="BX288" s="1470"/>
    </row>
    <row r="289" customFormat="false" ht="15" hidden="false" customHeight="false" outlineLevel="0" collapsed="false">
      <c r="A289" s="1448" t="n">
        <f aca="false">A288+1</f>
        <v>45156</v>
      </c>
      <c r="B289" s="1470"/>
      <c r="C289" s="1470"/>
      <c r="D289" s="1470"/>
      <c r="E289" s="1470"/>
      <c r="F289" s="1470"/>
      <c r="G289" s="1470"/>
      <c r="H289" s="1470"/>
      <c r="I289" s="1452"/>
      <c r="J289" s="1470"/>
      <c r="K289" s="1470"/>
      <c r="L289" s="1470"/>
      <c r="M289" s="1470"/>
      <c r="N289" s="1470"/>
      <c r="O289" s="1470"/>
      <c r="P289" s="1452"/>
      <c r="Q289" s="1452"/>
      <c r="R289" s="1452"/>
      <c r="S289" s="1452"/>
      <c r="T289" s="1452"/>
      <c r="U289" s="1452"/>
      <c r="V289" s="1470"/>
      <c r="W289" s="1470"/>
      <c r="X289" s="1470"/>
      <c r="Y289" s="1470"/>
      <c r="Z289" s="1470"/>
      <c r="AA289" s="1470"/>
      <c r="AB289" s="1470"/>
      <c r="AC289" s="1470"/>
      <c r="AD289" s="1470"/>
      <c r="AE289" s="1470"/>
      <c r="AF289" s="1470"/>
      <c r="AG289" s="1470"/>
      <c r="AH289" s="1470"/>
      <c r="AI289" s="1470"/>
      <c r="AJ289" s="1470"/>
      <c r="AK289" s="1470"/>
      <c r="AL289" s="1470"/>
      <c r="AM289" s="1470"/>
      <c r="AN289" s="1470"/>
      <c r="AO289" s="1470"/>
      <c r="AP289" s="1470"/>
      <c r="AQ289" s="1470"/>
      <c r="AR289" s="1470"/>
      <c r="AS289" s="1470"/>
      <c r="AT289" s="1470"/>
      <c r="AU289" s="1470"/>
      <c r="AV289" s="1470"/>
      <c r="AW289" s="1470"/>
      <c r="AX289" s="1470"/>
      <c r="AY289" s="1470"/>
      <c r="AZ289" s="1470"/>
      <c r="BA289" s="1470"/>
      <c r="BB289" s="1470"/>
      <c r="BC289" s="1470"/>
      <c r="BD289" s="1470"/>
      <c r="BE289" s="1470"/>
      <c r="BF289" s="1470"/>
      <c r="BG289" s="1470"/>
      <c r="BH289" s="1470"/>
      <c r="BI289" s="1470"/>
      <c r="BJ289" s="1470"/>
      <c r="BK289" s="1470"/>
      <c r="BL289" s="1470"/>
      <c r="BM289" s="1470"/>
      <c r="BN289" s="1470"/>
      <c r="BO289" s="1470"/>
      <c r="BP289" s="1470"/>
      <c r="BQ289" s="1470"/>
      <c r="BR289" s="1470"/>
      <c r="BS289" s="1470"/>
      <c r="BT289" s="1470"/>
      <c r="BU289" s="1470"/>
      <c r="BV289" s="1470"/>
      <c r="BW289" s="1470"/>
      <c r="BX289" s="1470"/>
    </row>
    <row r="290" customFormat="false" ht="15" hidden="false" customHeight="false" outlineLevel="0" collapsed="false">
      <c r="A290" s="1448" t="n">
        <f aca="false">A289+1</f>
        <v>45157</v>
      </c>
      <c r="B290" s="1470"/>
      <c r="C290" s="1470"/>
      <c r="D290" s="1470"/>
      <c r="E290" s="1470"/>
      <c r="F290" s="1470"/>
      <c r="G290" s="1470"/>
      <c r="H290" s="1470"/>
      <c r="I290" s="1452"/>
      <c r="J290" s="1470"/>
      <c r="K290" s="1470"/>
      <c r="L290" s="1470"/>
      <c r="M290" s="1470"/>
      <c r="N290" s="1470"/>
      <c r="O290" s="1470"/>
      <c r="P290" s="1452"/>
      <c r="Q290" s="1452"/>
      <c r="R290" s="1452"/>
      <c r="S290" s="1452"/>
      <c r="T290" s="1452"/>
      <c r="U290" s="1452"/>
      <c r="V290" s="1470"/>
      <c r="W290" s="1470"/>
      <c r="X290" s="1470"/>
      <c r="Y290" s="1470"/>
      <c r="Z290" s="1470"/>
      <c r="AA290" s="1470"/>
      <c r="AB290" s="1470"/>
      <c r="AC290" s="1470"/>
      <c r="AD290" s="1470"/>
      <c r="AE290" s="1470"/>
      <c r="AF290" s="1470"/>
      <c r="AG290" s="1470"/>
      <c r="AH290" s="1470"/>
      <c r="AI290" s="1470"/>
      <c r="AJ290" s="1470"/>
      <c r="AK290" s="1470"/>
      <c r="AL290" s="1470"/>
      <c r="AM290" s="1470"/>
      <c r="AN290" s="1470"/>
      <c r="AO290" s="1470"/>
      <c r="AP290" s="1470"/>
      <c r="AQ290" s="1470"/>
      <c r="AR290" s="1470"/>
      <c r="AS290" s="1470"/>
      <c r="AT290" s="1470"/>
      <c r="AU290" s="1470"/>
      <c r="AV290" s="1470"/>
      <c r="AW290" s="1470"/>
      <c r="AX290" s="1470"/>
      <c r="AY290" s="1470"/>
      <c r="AZ290" s="1470"/>
      <c r="BA290" s="1470"/>
      <c r="BB290" s="1470"/>
      <c r="BC290" s="1470"/>
      <c r="BD290" s="1470"/>
      <c r="BE290" s="1470"/>
      <c r="BF290" s="1470"/>
      <c r="BG290" s="1470"/>
      <c r="BH290" s="1470"/>
      <c r="BI290" s="1470"/>
      <c r="BJ290" s="1470"/>
      <c r="BK290" s="1470"/>
      <c r="BL290" s="1470"/>
      <c r="BM290" s="1470"/>
      <c r="BN290" s="1470"/>
      <c r="BO290" s="1470"/>
      <c r="BP290" s="1470"/>
      <c r="BQ290" s="1470"/>
      <c r="BR290" s="1470"/>
      <c r="BS290" s="1470"/>
      <c r="BT290" s="1470"/>
      <c r="BU290" s="1470"/>
      <c r="BV290" s="1470"/>
      <c r="BW290" s="1470"/>
      <c r="BX290" s="1470"/>
    </row>
    <row r="291" customFormat="false" ht="15" hidden="false" customHeight="false" outlineLevel="0" collapsed="false">
      <c r="A291" s="1448" t="n">
        <f aca="false">A290+1</f>
        <v>45158</v>
      </c>
      <c r="B291" s="1470"/>
      <c r="C291" s="1470"/>
      <c r="D291" s="1470"/>
      <c r="E291" s="1470"/>
      <c r="F291" s="1470"/>
      <c r="G291" s="1470"/>
      <c r="H291" s="1470"/>
      <c r="I291" s="1452"/>
      <c r="J291" s="1470"/>
      <c r="K291" s="1470"/>
      <c r="L291" s="1470"/>
      <c r="M291" s="1470"/>
      <c r="N291" s="1470"/>
      <c r="O291" s="1470"/>
      <c r="P291" s="1452"/>
      <c r="Q291" s="1452"/>
      <c r="R291" s="1452"/>
      <c r="S291" s="1452"/>
      <c r="T291" s="1452"/>
      <c r="U291" s="1452"/>
      <c r="V291" s="1470"/>
      <c r="W291" s="1470"/>
      <c r="X291" s="1470"/>
      <c r="Y291" s="1470"/>
      <c r="Z291" s="1470"/>
      <c r="AA291" s="1470"/>
      <c r="AB291" s="1470"/>
      <c r="AC291" s="1470"/>
      <c r="AD291" s="1470"/>
      <c r="AE291" s="1470"/>
      <c r="AF291" s="1470"/>
      <c r="AG291" s="1470"/>
      <c r="AH291" s="1470"/>
      <c r="AI291" s="1470"/>
      <c r="AJ291" s="1470"/>
      <c r="AK291" s="1470"/>
      <c r="AL291" s="1470"/>
      <c r="AM291" s="1470"/>
      <c r="AN291" s="1470"/>
      <c r="AO291" s="1470"/>
      <c r="AP291" s="1470"/>
      <c r="AQ291" s="1470"/>
      <c r="AR291" s="1470"/>
      <c r="AS291" s="1470"/>
      <c r="AT291" s="1470"/>
      <c r="AU291" s="1470"/>
      <c r="AV291" s="1470"/>
      <c r="AW291" s="1470"/>
      <c r="AX291" s="1470"/>
      <c r="AY291" s="1470"/>
      <c r="AZ291" s="1470"/>
      <c r="BA291" s="1470"/>
      <c r="BB291" s="1470"/>
      <c r="BC291" s="1470"/>
      <c r="BD291" s="1470"/>
      <c r="BE291" s="1470"/>
      <c r="BF291" s="1470"/>
      <c r="BG291" s="1470"/>
      <c r="BH291" s="1470"/>
      <c r="BI291" s="1470"/>
      <c r="BJ291" s="1470"/>
      <c r="BK291" s="1470"/>
      <c r="BL291" s="1470"/>
      <c r="BM291" s="1470"/>
      <c r="BN291" s="1470"/>
      <c r="BO291" s="1470"/>
      <c r="BP291" s="1470"/>
      <c r="BQ291" s="1470"/>
      <c r="BR291" s="1470"/>
      <c r="BS291" s="1470"/>
      <c r="BT291" s="1470"/>
      <c r="BU291" s="1470"/>
      <c r="BV291" s="1470"/>
      <c r="BW291" s="1470"/>
      <c r="BX291" s="1470"/>
    </row>
    <row r="292" customFormat="false" ht="15" hidden="false" customHeight="false" outlineLevel="0" collapsed="false">
      <c r="A292" s="1448" t="n">
        <f aca="false">A291+1</f>
        <v>45159</v>
      </c>
      <c r="B292" s="1470"/>
      <c r="C292" s="1470"/>
      <c r="D292" s="1470"/>
      <c r="E292" s="1470"/>
      <c r="F292" s="1470"/>
      <c r="G292" s="1470"/>
      <c r="H292" s="1470"/>
      <c r="I292" s="1452"/>
      <c r="J292" s="1470"/>
      <c r="K292" s="1470"/>
      <c r="L292" s="1470"/>
      <c r="M292" s="1470"/>
      <c r="N292" s="1470"/>
      <c r="O292" s="1470"/>
      <c r="P292" s="1452"/>
      <c r="Q292" s="1452"/>
      <c r="R292" s="1452"/>
      <c r="S292" s="1452"/>
      <c r="T292" s="1452"/>
      <c r="U292" s="1452"/>
      <c r="V292" s="1470"/>
      <c r="W292" s="1470"/>
      <c r="X292" s="1470"/>
      <c r="Y292" s="1470"/>
      <c r="Z292" s="1470"/>
      <c r="AA292" s="1470"/>
      <c r="AB292" s="1470"/>
      <c r="AC292" s="1470"/>
      <c r="AD292" s="1470"/>
      <c r="AE292" s="1470"/>
      <c r="AF292" s="1470"/>
      <c r="AG292" s="1470"/>
      <c r="AH292" s="1470"/>
      <c r="AI292" s="1470"/>
      <c r="AJ292" s="1470"/>
      <c r="AK292" s="1470"/>
      <c r="AL292" s="1470"/>
      <c r="AM292" s="1470"/>
      <c r="AN292" s="1470"/>
      <c r="AO292" s="1470"/>
      <c r="AP292" s="1470"/>
      <c r="AQ292" s="1470"/>
      <c r="AR292" s="1470"/>
      <c r="AS292" s="1470"/>
      <c r="AT292" s="1470"/>
      <c r="AU292" s="1470"/>
      <c r="AV292" s="1470"/>
      <c r="AW292" s="1470"/>
      <c r="AX292" s="1470"/>
      <c r="AY292" s="1470"/>
      <c r="AZ292" s="1470"/>
      <c r="BA292" s="1470"/>
      <c r="BB292" s="1470"/>
      <c r="BC292" s="1470"/>
      <c r="BD292" s="1470"/>
      <c r="BE292" s="1470"/>
      <c r="BF292" s="1470"/>
      <c r="BG292" s="1470"/>
      <c r="BH292" s="1470"/>
      <c r="BI292" s="1470"/>
      <c r="BJ292" s="1470"/>
      <c r="BK292" s="1470"/>
      <c r="BL292" s="1470"/>
      <c r="BM292" s="1470"/>
      <c r="BN292" s="1470"/>
      <c r="BO292" s="1470"/>
      <c r="BP292" s="1470"/>
      <c r="BQ292" s="1470"/>
      <c r="BR292" s="1470"/>
      <c r="BS292" s="1470"/>
      <c r="BT292" s="1470"/>
      <c r="BU292" s="1470"/>
      <c r="BV292" s="1470"/>
      <c r="BW292" s="1470"/>
      <c r="BX292" s="1470"/>
    </row>
    <row r="293" customFormat="false" ht="15" hidden="false" customHeight="false" outlineLevel="0" collapsed="false">
      <c r="A293" s="1448" t="n">
        <f aca="false">A292+1</f>
        <v>45160</v>
      </c>
      <c r="B293" s="1470"/>
      <c r="C293" s="1470"/>
      <c r="D293" s="1470"/>
      <c r="E293" s="1470"/>
      <c r="F293" s="1470"/>
      <c r="G293" s="1470"/>
      <c r="H293" s="1470"/>
      <c r="I293" s="1452"/>
      <c r="J293" s="1470"/>
      <c r="K293" s="1470"/>
      <c r="L293" s="1470"/>
      <c r="M293" s="1470"/>
      <c r="N293" s="1470"/>
      <c r="O293" s="1470"/>
      <c r="P293" s="1452"/>
      <c r="Q293" s="1452"/>
      <c r="R293" s="1452"/>
      <c r="S293" s="1452"/>
      <c r="T293" s="1452"/>
      <c r="U293" s="1452"/>
      <c r="V293" s="1470"/>
      <c r="W293" s="1470"/>
      <c r="X293" s="1470"/>
      <c r="Y293" s="1470"/>
      <c r="Z293" s="1470"/>
      <c r="AA293" s="1470"/>
      <c r="AB293" s="1470"/>
      <c r="AC293" s="1470"/>
      <c r="AD293" s="1470"/>
      <c r="AE293" s="1470"/>
      <c r="AF293" s="1470"/>
      <c r="AG293" s="1470"/>
      <c r="AH293" s="1470"/>
      <c r="AI293" s="1470"/>
      <c r="AJ293" s="1470"/>
      <c r="AK293" s="1470"/>
      <c r="AL293" s="1470"/>
      <c r="AM293" s="1470"/>
      <c r="AN293" s="1470"/>
      <c r="AO293" s="1470"/>
      <c r="AP293" s="1470"/>
      <c r="AQ293" s="1470"/>
      <c r="AR293" s="1470"/>
      <c r="AS293" s="1470"/>
      <c r="AT293" s="1470"/>
      <c r="AU293" s="1470"/>
      <c r="AV293" s="1470"/>
      <c r="AW293" s="1470"/>
      <c r="AX293" s="1470"/>
      <c r="AY293" s="1470"/>
      <c r="AZ293" s="1470"/>
      <c r="BA293" s="1470"/>
      <c r="BB293" s="1470"/>
      <c r="BC293" s="1470"/>
      <c r="BD293" s="1470"/>
      <c r="BE293" s="1470"/>
      <c r="BF293" s="1470"/>
      <c r="BG293" s="1470"/>
      <c r="BH293" s="1470"/>
      <c r="BI293" s="1470"/>
      <c r="BJ293" s="1470"/>
      <c r="BK293" s="1470"/>
      <c r="BL293" s="1470"/>
      <c r="BM293" s="1470"/>
      <c r="BN293" s="1470"/>
      <c r="BO293" s="1470"/>
      <c r="BP293" s="1470"/>
      <c r="BQ293" s="1470"/>
      <c r="BR293" s="1470"/>
      <c r="BS293" s="1470"/>
      <c r="BT293" s="1470"/>
      <c r="BU293" s="1470"/>
      <c r="BV293" s="1470"/>
      <c r="BW293" s="1470"/>
      <c r="BX293" s="1470"/>
    </row>
    <row r="294" customFormat="false" ht="15" hidden="false" customHeight="false" outlineLevel="0" collapsed="false">
      <c r="A294" s="1448" t="n">
        <f aca="false">A293+1</f>
        <v>45161</v>
      </c>
      <c r="B294" s="1470"/>
      <c r="C294" s="1470"/>
      <c r="D294" s="1470"/>
      <c r="E294" s="1470"/>
      <c r="F294" s="1470"/>
      <c r="G294" s="1470"/>
      <c r="H294" s="1470"/>
      <c r="I294" s="1452"/>
      <c r="J294" s="1470"/>
      <c r="K294" s="1470"/>
      <c r="L294" s="1470"/>
      <c r="M294" s="1470"/>
      <c r="N294" s="1470"/>
      <c r="O294" s="1470"/>
      <c r="P294" s="1452"/>
      <c r="Q294" s="1452"/>
      <c r="R294" s="1452"/>
      <c r="S294" s="1452"/>
      <c r="T294" s="1452"/>
      <c r="U294" s="1452"/>
      <c r="V294" s="1470"/>
      <c r="W294" s="1470"/>
      <c r="X294" s="1470"/>
      <c r="Y294" s="1470"/>
      <c r="Z294" s="1470"/>
      <c r="AA294" s="1470"/>
      <c r="AB294" s="1470"/>
      <c r="AC294" s="1470"/>
      <c r="AD294" s="1470"/>
      <c r="AE294" s="1470"/>
      <c r="AF294" s="1470"/>
      <c r="AG294" s="1470"/>
      <c r="AH294" s="1470"/>
      <c r="AI294" s="1470"/>
      <c r="AJ294" s="1470"/>
      <c r="AK294" s="1470"/>
      <c r="AL294" s="1470"/>
      <c r="AM294" s="1470"/>
      <c r="AN294" s="1470"/>
      <c r="AO294" s="1470"/>
      <c r="AP294" s="1470"/>
      <c r="AQ294" s="1470"/>
      <c r="AR294" s="1470"/>
      <c r="AS294" s="1470"/>
      <c r="AT294" s="1470"/>
      <c r="AU294" s="1470"/>
      <c r="AV294" s="1470"/>
      <c r="AW294" s="1470"/>
      <c r="AX294" s="1470"/>
      <c r="AY294" s="1470"/>
      <c r="AZ294" s="1470"/>
      <c r="BA294" s="1470"/>
      <c r="BB294" s="1470"/>
      <c r="BC294" s="1470"/>
      <c r="BD294" s="1470"/>
      <c r="BE294" s="1470"/>
      <c r="BF294" s="1470"/>
      <c r="BG294" s="1470"/>
      <c r="BH294" s="1470"/>
      <c r="BI294" s="1470"/>
      <c r="BJ294" s="1470"/>
      <c r="BK294" s="1470"/>
      <c r="BL294" s="1470"/>
      <c r="BM294" s="1470"/>
      <c r="BN294" s="1470"/>
      <c r="BO294" s="1470"/>
      <c r="BP294" s="1470"/>
      <c r="BQ294" s="1470"/>
      <c r="BR294" s="1470"/>
      <c r="BS294" s="1470"/>
      <c r="BT294" s="1470"/>
      <c r="BU294" s="1470"/>
      <c r="BV294" s="1470"/>
      <c r="BW294" s="1470"/>
      <c r="BX294" s="1470"/>
    </row>
    <row r="295" customFormat="false" ht="15" hidden="false" customHeight="false" outlineLevel="0" collapsed="false">
      <c r="A295" s="1448" t="n">
        <f aca="false">A294+1</f>
        <v>45162</v>
      </c>
      <c r="B295" s="1470"/>
      <c r="C295" s="1470"/>
      <c r="D295" s="1470"/>
      <c r="E295" s="1470"/>
      <c r="F295" s="1470"/>
      <c r="G295" s="1470"/>
      <c r="H295" s="1470"/>
      <c r="I295" s="1452"/>
      <c r="J295" s="1470"/>
      <c r="K295" s="1470"/>
      <c r="L295" s="1470"/>
      <c r="M295" s="1470"/>
      <c r="N295" s="1470"/>
      <c r="O295" s="1470"/>
      <c r="P295" s="1452"/>
      <c r="Q295" s="1452"/>
      <c r="R295" s="1452"/>
      <c r="S295" s="1452"/>
      <c r="T295" s="1452"/>
      <c r="U295" s="1452"/>
      <c r="V295" s="1470"/>
      <c r="W295" s="1470"/>
      <c r="X295" s="1470"/>
      <c r="Y295" s="1470"/>
      <c r="Z295" s="1470"/>
      <c r="AA295" s="1470"/>
      <c r="AB295" s="1470"/>
      <c r="AC295" s="1470"/>
      <c r="AD295" s="1470"/>
      <c r="AE295" s="1470"/>
      <c r="AF295" s="1470"/>
      <c r="AG295" s="1470"/>
      <c r="AH295" s="1470"/>
      <c r="AI295" s="1470"/>
      <c r="AJ295" s="1470"/>
      <c r="AK295" s="1470"/>
      <c r="AL295" s="1470"/>
      <c r="AM295" s="1470"/>
      <c r="AN295" s="1470"/>
      <c r="AO295" s="1470"/>
      <c r="AP295" s="1470"/>
      <c r="AQ295" s="1470"/>
      <c r="AR295" s="1470"/>
      <c r="AS295" s="1470"/>
      <c r="AT295" s="1470"/>
      <c r="AU295" s="1470"/>
      <c r="AV295" s="1470"/>
      <c r="AW295" s="1470"/>
      <c r="AX295" s="1470"/>
      <c r="AY295" s="1470"/>
      <c r="AZ295" s="1470"/>
      <c r="BA295" s="1470"/>
      <c r="BB295" s="1470"/>
      <c r="BC295" s="1470"/>
      <c r="BD295" s="1470"/>
      <c r="BE295" s="1470"/>
      <c r="BF295" s="1470"/>
      <c r="BG295" s="1470"/>
      <c r="BH295" s="1470"/>
      <c r="BI295" s="1470"/>
      <c r="BJ295" s="1470"/>
      <c r="BK295" s="1470"/>
      <c r="BL295" s="1470"/>
      <c r="BM295" s="1470"/>
      <c r="BN295" s="1470"/>
      <c r="BO295" s="1470"/>
      <c r="BP295" s="1470"/>
      <c r="BQ295" s="1470"/>
      <c r="BR295" s="1470"/>
      <c r="BS295" s="1470"/>
      <c r="BT295" s="1470"/>
      <c r="BU295" s="1470"/>
      <c r="BV295" s="1470"/>
      <c r="BW295" s="1470"/>
      <c r="BX295" s="1470"/>
    </row>
    <row r="296" customFormat="false" ht="15" hidden="false" customHeight="false" outlineLevel="0" collapsed="false">
      <c r="A296" s="1448" t="n">
        <f aca="false">A295+1</f>
        <v>45163</v>
      </c>
      <c r="B296" s="1470"/>
      <c r="C296" s="1470"/>
      <c r="D296" s="1470"/>
      <c r="E296" s="1470"/>
      <c r="F296" s="1470"/>
      <c r="G296" s="1470"/>
      <c r="H296" s="1470"/>
      <c r="I296" s="1452"/>
      <c r="J296" s="1470"/>
      <c r="K296" s="1470"/>
      <c r="L296" s="1470"/>
      <c r="M296" s="1470"/>
      <c r="N296" s="1470"/>
      <c r="O296" s="1470"/>
      <c r="P296" s="1452"/>
      <c r="Q296" s="1452"/>
      <c r="R296" s="1452"/>
      <c r="S296" s="1452"/>
      <c r="T296" s="1452"/>
      <c r="U296" s="1452"/>
      <c r="V296" s="1470"/>
      <c r="W296" s="1470"/>
      <c r="X296" s="1470"/>
      <c r="Y296" s="1470"/>
      <c r="Z296" s="1470"/>
      <c r="AA296" s="1470"/>
      <c r="AB296" s="1470"/>
      <c r="AC296" s="1470"/>
      <c r="AD296" s="1470"/>
      <c r="AE296" s="1470"/>
      <c r="AF296" s="1470"/>
      <c r="AG296" s="1470"/>
      <c r="AH296" s="1470"/>
      <c r="AI296" s="1470"/>
      <c r="AJ296" s="1470"/>
      <c r="AK296" s="1470"/>
      <c r="AL296" s="1470"/>
      <c r="AM296" s="1470"/>
      <c r="AN296" s="1470"/>
      <c r="AO296" s="1470"/>
      <c r="AP296" s="1470"/>
      <c r="AQ296" s="1470"/>
      <c r="AR296" s="1470"/>
      <c r="AS296" s="1470"/>
      <c r="AT296" s="1470"/>
      <c r="AU296" s="1470"/>
      <c r="AV296" s="1470"/>
      <c r="AW296" s="1470"/>
      <c r="AX296" s="1470"/>
      <c r="AY296" s="1470"/>
      <c r="AZ296" s="1470"/>
      <c r="BA296" s="1470"/>
      <c r="BB296" s="1470"/>
      <c r="BC296" s="1470"/>
      <c r="BD296" s="1470"/>
      <c r="BE296" s="1470"/>
      <c r="BF296" s="1470"/>
      <c r="BG296" s="1470"/>
      <c r="BH296" s="1470"/>
      <c r="BI296" s="1470"/>
      <c r="BJ296" s="1470"/>
      <c r="BK296" s="1470"/>
      <c r="BL296" s="1470"/>
      <c r="BM296" s="1470"/>
      <c r="BN296" s="1470"/>
      <c r="BO296" s="1470"/>
      <c r="BP296" s="1470"/>
      <c r="BQ296" s="1470"/>
      <c r="BR296" s="1470"/>
      <c r="BS296" s="1470"/>
      <c r="BT296" s="1470"/>
      <c r="BU296" s="1470"/>
      <c r="BV296" s="1470"/>
      <c r="BW296" s="1470"/>
      <c r="BX296" s="1470"/>
    </row>
    <row r="297" customFormat="false" ht="15" hidden="false" customHeight="false" outlineLevel="0" collapsed="false">
      <c r="A297" s="1448" t="n">
        <f aca="false">A296+1</f>
        <v>45164</v>
      </c>
      <c r="B297" s="1470"/>
      <c r="C297" s="1470"/>
      <c r="D297" s="1470"/>
      <c r="E297" s="1470"/>
      <c r="F297" s="1470"/>
      <c r="G297" s="1470"/>
      <c r="H297" s="1470"/>
      <c r="I297" s="1452"/>
      <c r="J297" s="1470"/>
      <c r="K297" s="1470"/>
      <c r="L297" s="1470"/>
      <c r="M297" s="1470"/>
      <c r="N297" s="1470"/>
      <c r="O297" s="1470"/>
      <c r="P297" s="1452"/>
      <c r="Q297" s="1452"/>
      <c r="R297" s="1452"/>
      <c r="S297" s="1452"/>
      <c r="T297" s="1452"/>
      <c r="U297" s="1452"/>
      <c r="V297" s="1470"/>
      <c r="W297" s="1470"/>
      <c r="X297" s="1470"/>
      <c r="Y297" s="1470"/>
      <c r="Z297" s="1470"/>
      <c r="AA297" s="1470"/>
      <c r="AB297" s="1470"/>
      <c r="AC297" s="1470"/>
      <c r="AD297" s="1470"/>
      <c r="AE297" s="1470"/>
      <c r="AF297" s="1470"/>
      <c r="AG297" s="1470"/>
      <c r="AH297" s="1470"/>
      <c r="AI297" s="1470"/>
      <c r="AJ297" s="1470"/>
      <c r="AK297" s="1470"/>
      <c r="AL297" s="1470"/>
      <c r="AM297" s="1470"/>
      <c r="AN297" s="1470"/>
      <c r="AO297" s="1470"/>
      <c r="AP297" s="1470"/>
      <c r="AQ297" s="1470"/>
      <c r="AR297" s="1470"/>
      <c r="AS297" s="1470"/>
      <c r="AT297" s="1470"/>
      <c r="AU297" s="1470"/>
      <c r="AV297" s="1470"/>
      <c r="AW297" s="1470"/>
      <c r="AX297" s="1470"/>
      <c r="AY297" s="1470"/>
      <c r="AZ297" s="1470"/>
      <c r="BA297" s="1470"/>
      <c r="BB297" s="1470"/>
      <c r="BC297" s="1470"/>
      <c r="BD297" s="1470"/>
      <c r="BE297" s="1470"/>
      <c r="BF297" s="1470"/>
      <c r="BG297" s="1470"/>
      <c r="BH297" s="1470"/>
      <c r="BI297" s="1470"/>
      <c r="BJ297" s="1470"/>
      <c r="BK297" s="1470"/>
      <c r="BL297" s="1470"/>
      <c r="BM297" s="1470"/>
      <c r="BN297" s="1470"/>
      <c r="BO297" s="1470"/>
      <c r="BP297" s="1470"/>
      <c r="BQ297" s="1470"/>
      <c r="BR297" s="1470"/>
      <c r="BS297" s="1470"/>
      <c r="BT297" s="1470"/>
      <c r="BU297" s="1470"/>
      <c r="BV297" s="1470"/>
      <c r="BW297" s="1470"/>
      <c r="BX297" s="1470"/>
    </row>
    <row r="298" customFormat="false" ht="15" hidden="false" customHeight="false" outlineLevel="0" collapsed="false">
      <c r="A298" s="1448" t="n">
        <f aca="false">A297+1</f>
        <v>45165</v>
      </c>
      <c r="B298" s="1470"/>
      <c r="C298" s="1470"/>
      <c r="D298" s="1470"/>
      <c r="E298" s="1470"/>
      <c r="F298" s="1470"/>
      <c r="G298" s="1470"/>
      <c r="H298" s="1470"/>
      <c r="I298" s="1452"/>
      <c r="J298" s="1470"/>
      <c r="K298" s="1470"/>
      <c r="L298" s="1470"/>
      <c r="M298" s="1470"/>
      <c r="N298" s="1470"/>
      <c r="O298" s="1470"/>
      <c r="P298" s="1452"/>
      <c r="Q298" s="1452"/>
      <c r="R298" s="1452"/>
      <c r="S298" s="1452"/>
      <c r="T298" s="1452"/>
      <c r="U298" s="1452"/>
      <c r="V298" s="1470"/>
      <c r="W298" s="1470"/>
      <c r="X298" s="1470"/>
      <c r="Y298" s="1470"/>
      <c r="Z298" s="1470"/>
      <c r="AA298" s="1470"/>
      <c r="AB298" s="1470"/>
      <c r="AC298" s="1470"/>
      <c r="AD298" s="1470"/>
      <c r="AE298" s="1470"/>
      <c r="AF298" s="1470"/>
      <c r="AG298" s="1470"/>
      <c r="AH298" s="1470"/>
      <c r="AI298" s="1470"/>
      <c r="AJ298" s="1470"/>
      <c r="AK298" s="1470"/>
      <c r="AL298" s="1470"/>
      <c r="AM298" s="1470"/>
      <c r="AN298" s="1470"/>
      <c r="AO298" s="1470"/>
      <c r="AP298" s="1470"/>
      <c r="AQ298" s="1470"/>
      <c r="AR298" s="1470"/>
      <c r="AS298" s="1470"/>
      <c r="AT298" s="1470"/>
      <c r="AU298" s="1470"/>
      <c r="AV298" s="1470"/>
      <c r="AW298" s="1470"/>
      <c r="AX298" s="1470"/>
      <c r="AY298" s="1470"/>
      <c r="AZ298" s="1470"/>
      <c r="BA298" s="1470"/>
      <c r="BB298" s="1470"/>
      <c r="BC298" s="1470"/>
      <c r="BD298" s="1470"/>
      <c r="BE298" s="1470"/>
      <c r="BF298" s="1470"/>
      <c r="BG298" s="1470"/>
      <c r="BH298" s="1470"/>
      <c r="BI298" s="1470"/>
      <c r="BJ298" s="1470"/>
      <c r="BK298" s="1470"/>
      <c r="BL298" s="1470"/>
      <c r="BM298" s="1470"/>
      <c r="BN298" s="1470"/>
      <c r="BO298" s="1470"/>
      <c r="BP298" s="1470"/>
      <c r="BQ298" s="1470"/>
      <c r="BR298" s="1470"/>
      <c r="BS298" s="1470"/>
      <c r="BT298" s="1470"/>
      <c r="BU298" s="1470"/>
      <c r="BV298" s="1470"/>
      <c r="BW298" s="1470"/>
      <c r="BX298" s="1470"/>
    </row>
    <row r="299" customFormat="false" ht="15" hidden="false" customHeight="false" outlineLevel="0" collapsed="false">
      <c r="A299" s="1448" t="n">
        <f aca="false">A298+1</f>
        <v>45166</v>
      </c>
      <c r="B299" s="1470"/>
      <c r="C299" s="1470"/>
      <c r="D299" s="1470"/>
      <c r="E299" s="1470"/>
      <c r="F299" s="1470"/>
      <c r="G299" s="1470"/>
      <c r="H299" s="1470"/>
      <c r="I299" s="1452"/>
      <c r="J299" s="1470"/>
      <c r="K299" s="1470"/>
      <c r="L299" s="1470"/>
      <c r="M299" s="1470"/>
      <c r="N299" s="1470"/>
      <c r="O299" s="1470"/>
      <c r="P299" s="1452"/>
      <c r="Q299" s="1452"/>
      <c r="R299" s="1452"/>
      <c r="S299" s="1452"/>
      <c r="T299" s="1452"/>
      <c r="U299" s="1452"/>
      <c r="V299" s="1470"/>
      <c r="W299" s="1470"/>
      <c r="X299" s="1470"/>
      <c r="Y299" s="1470"/>
      <c r="Z299" s="1470"/>
      <c r="AA299" s="1470"/>
      <c r="AB299" s="1470"/>
      <c r="AC299" s="1470"/>
      <c r="AD299" s="1470"/>
      <c r="AE299" s="1470"/>
      <c r="AF299" s="1470"/>
      <c r="AG299" s="1470"/>
      <c r="AH299" s="1470"/>
      <c r="AI299" s="1470"/>
      <c r="AJ299" s="1470"/>
      <c r="AK299" s="1470"/>
      <c r="AL299" s="1470"/>
      <c r="AM299" s="1470"/>
      <c r="AN299" s="1470"/>
      <c r="AO299" s="1470"/>
      <c r="AP299" s="1470"/>
      <c r="AQ299" s="1470"/>
      <c r="AR299" s="1470"/>
      <c r="AS299" s="1470"/>
      <c r="AT299" s="1470"/>
      <c r="AU299" s="1470"/>
      <c r="AV299" s="1470"/>
      <c r="AW299" s="1470"/>
      <c r="AX299" s="1470"/>
      <c r="AY299" s="1470"/>
      <c r="AZ299" s="1470"/>
      <c r="BA299" s="1470"/>
      <c r="BB299" s="1470"/>
      <c r="BC299" s="1470"/>
      <c r="BD299" s="1470"/>
      <c r="BE299" s="1470"/>
      <c r="BF299" s="1470"/>
      <c r="BG299" s="1470"/>
      <c r="BH299" s="1470"/>
      <c r="BI299" s="1470"/>
      <c r="BJ299" s="1470"/>
      <c r="BK299" s="1470"/>
      <c r="BL299" s="1470"/>
      <c r="BM299" s="1470"/>
      <c r="BN299" s="1470"/>
      <c r="BO299" s="1470"/>
      <c r="BP299" s="1470"/>
      <c r="BQ299" s="1470"/>
      <c r="BR299" s="1470"/>
      <c r="BS299" s="1470"/>
      <c r="BT299" s="1470"/>
      <c r="BU299" s="1470"/>
      <c r="BV299" s="1470"/>
      <c r="BW299" s="1470"/>
      <c r="BX299" s="1470"/>
    </row>
    <row r="300" customFormat="false" ht="15" hidden="false" customHeight="false" outlineLevel="0" collapsed="false">
      <c r="A300" s="1448" t="n">
        <f aca="false">A299+1</f>
        <v>45167</v>
      </c>
      <c r="B300" s="1470"/>
      <c r="C300" s="1470"/>
      <c r="D300" s="1470"/>
      <c r="E300" s="1470"/>
      <c r="F300" s="1470"/>
      <c r="G300" s="1470"/>
      <c r="H300" s="1470"/>
      <c r="I300" s="1452"/>
      <c r="J300" s="1470"/>
      <c r="K300" s="1470"/>
      <c r="L300" s="1470"/>
      <c r="M300" s="1470"/>
      <c r="N300" s="1470"/>
      <c r="O300" s="1470"/>
      <c r="P300" s="1452"/>
      <c r="Q300" s="1452"/>
      <c r="R300" s="1452"/>
      <c r="S300" s="1452"/>
      <c r="T300" s="1452"/>
      <c r="U300" s="1452"/>
      <c r="V300" s="1470"/>
      <c r="W300" s="1470"/>
      <c r="X300" s="1470"/>
      <c r="Y300" s="1470"/>
      <c r="Z300" s="1470"/>
      <c r="AA300" s="1470"/>
      <c r="AB300" s="1470"/>
      <c r="AC300" s="1470"/>
      <c r="AD300" s="1470"/>
      <c r="AE300" s="1470"/>
      <c r="AF300" s="1470"/>
      <c r="AG300" s="1470"/>
      <c r="AH300" s="1470"/>
      <c r="AI300" s="1470"/>
      <c r="AJ300" s="1470"/>
      <c r="AK300" s="1470"/>
      <c r="AL300" s="1470"/>
      <c r="AM300" s="1470"/>
      <c r="AN300" s="1470"/>
      <c r="AO300" s="1470"/>
      <c r="AP300" s="1470"/>
      <c r="AQ300" s="1470"/>
      <c r="AR300" s="1470"/>
      <c r="AS300" s="1470"/>
      <c r="AT300" s="1470"/>
      <c r="AU300" s="1470"/>
      <c r="AV300" s="1470"/>
      <c r="AW300" s="1470"/>
      <c r="AX300" s="1470"/>
      <c r="AY300" s="1470"/>
      <c r="AZ300" s="1470"/>
      <c r="BA300" s="1470"/>
      <c r="BB300" s="1470"/>
      <c r="BC300" s="1470"/>
      <c r="BD300" s="1470"/>
      <c r="BE300" s="1470"/>
      <c r="BF300" s="1470"/>
      <c r="BG300" s="1470"/>
      <c r="BH300" s="1470"/>
      <c r="BI300" s="1470"/>
      <c r="BJ300" s="1470"/>
      <c r="BK300" s="1470"/>
      <c r="BL300" s="1470"/>
      <c r="BM300" s="1470"/>
      <c r="BN300" s="1470"/>
      <c r="BO300" s="1470"/>
      <c r="BP300" s="1470"/>
      <c r="BQ300" s="1470"/>
      <c r="BR300" s="1470"/>
      <c r="BS300" s="1470"/>
      <c r="BT300" s="1470"/>
      <c r="BU300" s="1470"/>
      <c r="BV300" s="1470"/>
      <c r="BW300" s="1470"/>
      <c r="BX300" s="1470"/>
    </row>
    <row r="301" customFormat="false" ht="15" hidden="false" customHeight="false" outlineLevel="0" collapsed="false">
      <c r="A301" s="1448" t="n">
        <f aca="false">A300+1</f>
        <v>45168</v>
      </c>
      <c r="B301" s="1470"/>
      <c r="C301" s="1470"/>
      <c r="D301" s="1470"/>
      <c r="E301" s="1470"/>
      <c r="F301" s="1470"/>
      <c r="G301" s="1470"/>
      <c r="H301" s="1470"/>
      <c r="I301" s="1452"/>
      <c r="J301" s="1470"/>
      <c r="K301" s="1470"/>
      <c r="L301" s="1470"/>
      <c r="M301" s="1470"/>
      <c r="N301" s="1470"/>
      <c r="O301" s="1470"/>
      <c r="P301" s="1452"/>
      <c r="Q301" s="1452"/>
      <c r="R301" s="1452"/>
      <c r="S301" s="1452"/>
      <c r="T301" s="1452"/>
      <c r="U301" s="1452"/>
      <c r="V301" s="1470"/>
      <c r="W301" s="1470"/>
      <c r="X301" s="1470"/>
      <c r="Y301" s="1470"/>
      <c r="Z301" s="1470"/>
      <c r="AA301" s="1470"/>
      <c r="AB301" s="1470"/>
      <c r="AC301" s="1470"/>
      <c r="AD301" s="1470"/>
      <c r="AE301" s="1470"/>
      <c r="AF301" s="1470"/>
      <c r="AG301" s="1470"/>
      <c r="AH301" s="1470"/>
      <c r="AI301" s="1470"/>
      <c r="AJ301" s="1470"/>
      <c r="AK301" s="1470"/>
      <c r="AL301" s="1470"/>
      <c r="AM301" s="1470"/>
      <c r="AN301" s="1470"/>
      <c r="AO301" s="1470"/>
      <c r="AP301" s="1470"/>
      <c r="AQ301" s="1470"/>
      <c r="AR301" s="1470"/>
      <c r="AS301" s="1470"/>
      <c r="AT301" s="1470"/>
      <c r="AU301" s="1470"/>
      <c r="AV301" s="1470"/>
      <c r="AW301" s="1470"/>
      <c r="AX301" s="1470"/>
      <c r="AY301" s="1470"/>
      <c r="AZ301" s="1470"/>
      <c r="BA301" s="1470"/>
      <c r="BB301" s="1470"/>
      <c r="BC301" s="1470"/>
      <c r="BD301" s="1470"/>
      <c r="BE301" s="1470"/>
      <c r="BF301" s="1470"/>
      <c r="BG301" s="1470"/>
      <c r="BH301" s="1470"/>
      <c r="BI301" s="1470"/>
      <c r="BJ301" s="1470"/>
      <c r="BK301" s="1470"/>
      <c r="BL301" s="1470"/>
      <c r="BM301" s="1470"/>
      <c r="BN301" s="1470"/>
      <c r="BO301" s="1470"/>
      <c r="BP301" s="1470"/>
      <c r="BQ301" s="1470"/>
      <c r="BR301" s="1470"/>
      <c r="BS301" s="1470"/>
      <c r="BT301" s="1470"/>
      <c r="BU301" s="1470"/>
      <c r="BV301" s="1470"/>
      <c r="BW301" s="1470"/>
      <c r="BX301" s="1470"/>
    </row>
    <row r="302" customFormat="false" ht="15" hidden="false" customHeight="false" outlineLevel="0" collapsed="false">
      <c r="A302" s="1448" t="n">
        <f aca="false">A301+1</f>
        <v>45169</v>
      </c>
      <c r="B302" s="1470"/>
      <c r="C302" s="1470"/>
      <c r="D302" s="1470"/>
      <c r="E302" s="1470"/>
      <c r="F302" s="1470"/>
      <c r="G302" s="1470"/>
      <c r="H302" s="1470"/>
      <c r="I302" s="1452"/>
      <c r="J302" s="1470"/>
      <c r="K302" s="1470"/>
      <c r="L302" s="1470"/>
      <c r="M302" s="1470"/>
      <c r="N302" s="1470"/>
      <c r="O302" s="1470"/>
      <c r="P302" s="1452"/>
      <c r="Q302" s="1452"/>
      <c r="R302" s="1452"/>
      <c r="S302" s="1452"/>
      <c r="T302" s="1452"/>
      <c r="U302" s="1452"/>
      <c r="V302" s="1470"/>
      <c r="W302" s="1470"/>
      <c r="X302" s="1470"/>
      <c r="Y302" s="1470"/>
      <c r="Z302" s="1470"/>
      <c r="AA302" s="1470"/>
      <c r="AB302" s="1470"/>
      <c r="AC302" s="1470"/>
      <c r="AD302" s="1470"/>
      <c r="AE302" s="1470"/>
      <c r="AF302" s="1470"/>
      <c r="AG302" s="1470"/>
      <c r="AH302" s="1470"/>
      <c r="AI302" s="1470"/>
      <c r="AJ302" s="1470"/>
      <c r="AK302" s="1470"/>
      <c r="AL302" s="1470"/>
      <c r="AM302" s="1470"/>
      <c r="AN302" s="1470"/>
      <c r="AO302" s="1470"/>
      <c r="AP302" s="1470"/>
      <c r="AQ302" s="1470"/>
      <c r="AR302" s="1470"/>
      <c r="AS302" s="1470"/>
      <c r="AT302" s="1470"/>
      <c r="AU302" s="1470"/>
      <c r="AV302" s="1470"/>
      <c r="AW302" s="1470"/>
      <c r="AX302" s="1470"/>
      <c r="AY302" s="1470"/>
      <c r="AZ302" s="1470"/>
      <c r="BA302" s="1470"/>
      <c r="BB302" s="1470"/>
      <c r="BC302" s="1470"/>
      <c r="BD302" s="1470"/>
      <c r="BE302" s="1470"/>
      <c r="BF302" s="1470"/>
      <c r="BG302" s="1470"/>
      <c r="BH302" s="1470"/>
      <c r="BI302" s="1470"/>
      <c r="BJ302" s="1470"/>
      <c r="BK302" s="1470"/>
      <c r="BL302" s="1470"/>
      <c r="BM302" s="1470"/>
      <c r="BN302" s="1470"/>
      <c r="BO302" s="1470"/>
      <c r="BP302" s="1470"/>
      <c r="BQ302" s="1470"/>
      <c r="BR302" s="1470"/>
      <c r="BS302" s="1470"/>
      <c r="BT302" s="1470"/>
      <c r="BU302" s="1470"/>
      <c r="BV302" s="1470"/>
      <c r="BW302" s="1470"/>
      <c r="BX302" s="1470"/>
    </row>
    <row r="303" customFormat="false" ht="15" hidden="false" customHeight="false" outlineLevel="0" collapsed="false">
      <c r="A303" s="1448" t="n">
        <f aca="false">A302+1</f>
        <v>45170</v>
      </c>
      <c r="B303" s="1470"/>
      <c r="C303" s="1470"/>
      <c r="D303" s="1470"/>
      <c r="E303" s="1470"/>
      <c r="F303" s="1470"/>
      <c r="G303" s="1470"/>
      <c r="H303" s="1470"/>
      <c r="I303" s="1452"/>
      <c r="J303" s="1470"/>
      <c r="K303" s="1470"/>
      <c r="L303" s="1470"/>
      <c r="M303" s="1470"/>
      <c r="N303" s="1470"/>
      <c r="O303" s="1470"/>
      <c r="P303" s="1452"/>
      <c r="Q303" s="1452"/>
      <c r="R303" s="1452"/>
      <c r="S303" s="1452"/>
      <c r="T303" s="1452"/>
      <c r="U303" s="1452"/>
      <c r="V303" s="1470"/>
      <c r="W303" s="1470"/>
      <c r="X303" s="1470"/>
      <c r="Y303" s="1470"/>
      <c r="Z303" s="1470"/>
      <c r="AA303" s="1470"/>
      <c r="AB303" s="1470"/>
      <c r="AC303" s="1470"/>
      <c r="AD303" s="1470"/>
      <c r="AE303" s="1470"/>
      <c r="AF303" s="1470"/>
      <c r="AG303" s="1470"/>
      <c r="AH303" s="1470"/>
      <c r="AI303" s="1470"/>
      <c r="AJ303" s="1470"/>
      <c r="AK303" s="1470"/>
      <c r="AL303" s="1470"/>
      <c r="AM303" s="1470"/>
      <c r="AN303" s="1470"/>
      <c r="AO303" s="1470"/>
      <c r="AP303" s="1470"/>
      <c r="AQ303" s="1470"/>
      <c r="AR303" s="1470"/>
      <c r="AS303" s="1470"/>
      <c r="AT303" s="1470"/>
      <c r="AU303" s="1470"/>
      <c r="AV303" s="1470"/>
      <c r="AW303" s="1470"/>
      <c r="AX303" s="1470"/>
      <c r="AY303" s="1470"/>
      <c r="AZ303" s="1470"/>
      <c r="BA303" s="1470"/>
      <c r="BB303" s="1470"/>
      <c r="BC303" s="1470"/>
      <c r="BD303" s="1470"/>
      <c r="BE303" s="1470"/>
      <c r="BF303" s="1470"/>
      <c r="BG303" s="1470"/>
      <c r="BH303" s="1470"/>
      <c r="BI303" s="1470"/>
      <c r="BJ303" s="1470"/>
      <c r="BK303" s="1470"/>
      <c r="BL303" s="1470"/>
      <c r="BM303" s="1470"/>
      <c r="BN303" s="1470"/>
      <c r="BO303" s="1470"/>
      <c r="BP303" s="1470"/>
      <c r="BQ303" s="1470"/>
      <c r="BR303" s="1470"/>
      <c r="BS303" s="1470"/>
      <c r="BT303" s="1470"/>
      <c r="BU303" s="1470"/>
      <c r="BV303" s="1470"/>
      <c r="BW303" s="1470"/>
      <c r="BX303" s="1470"/>
    </row>
    <row r="304" customFormat="false" ht="15" hidden="false" customHeight="false" outlineLevel="0" collapsed="false">
      <c r="A304" s="1448" t="n">
        <f aca="false">A303+1</f>
        <v>45171</v>
      </c>
      <c r="B304" s="1470"/>
      <c r="C304" s="1470"/>
      <c r="D304" s="1470"/>
      <c r="E304" s="1470"/>
      <c r="F304" s="1470"/>
      <c r="G304" s="1470"/>
      <c r="H304" s="1470"/>
      <c r="I304" s="1452"/>
      <c r="J304" s="1470"/>
      <c r="K304" s="1470"/>
      <c r="L304" s="1470"/>
      <c r="M304" s="1470"/>
      <c r="N304" s="1470"/>
      <c r="O304" s="1470"/>
      <c r="P304" s="1452"/>
      <c r="Q304" s="1452"/>
      <c r="R304" s="1452"/>
      <c r="S304" s="1452"/>
      <c r="T304" s="1452"/>
      <c r="U304" s="1452"/>
      <c r="V304" s="1470"/>
      <c r="W304" s="1470"/>
      <c r="X304" s="1470"/>
      <c r="Y304" s="1470"/>
      <c r="Z304" s="1470"/>
      <c r="AA304" s="1470"/>
      <c r="AB304" s="1470"/>
      <c r="AC304" s="1470"/>
      <c r="AD304" s="1470"/>
      <c r="AE304" s="1470"/>
      <c r="AF304" s="1470"/>
      <c r="AG304" s="1470"/>
      <c r="AH304" s="1470"/>
      <c r="AI304" s="1470"/>
      <c r="AJ304" s="1470"/>
      <c r="AK304" s="1470"/>
      <c r="AL304" s="1470"/>
      <c r="AM304" s="1470"/>
      <c r="AN304" s="1470"/>
      <c r="AO304" s="1470"/>
      <c r="AP304" s="1470"/>
      <c r="AQ304" s="1470"/>
      <c r="AR304" s="1470"/>
      <c r="AS304" s="1470"/>
      <c r="AT304" s="1470"/>
      <c r="AU304" s="1470"/>
      <c r="AV304" s="1470"/>
      <c r="AW304" s="1470"/>
      <c r="AX304" s="1470"/>
      <c r="AY304" s="1470"/>
      <c r="AZ304" s="1470"/>
      <c r="BA304" s="1470"/>
      <c r="BB304" s="1470"/>
      <c r="BC304" s="1470"/>
      <c r="BD304" s="1470"/>
      <c r="BE304" s="1470"/>
      <c r="BF304" s="1470"/>
      <c r="BG304" s="1470"/>
      <c r="BH304" s="1470"/>
      <c r="BI304" s="1470"/>
      <c r="BJ304" s="1470"/>
      <c r="BK304" s="1470"/>
      <c r="BL304" s="1470"/>
      <c r="BM304" s="1470"/>
      <c r="BN304" s="1470"/>
      <c r="BO304" s="1470"/>
      <c r="BP304" s="1470"/>
      <c r="BQ304" s="1470"/>
      <c r="BR304" s="1470"/>
      <c r="BS304" s="1470"/>
      <c r="BT304" s="1470"/>
      <c r="BU304" s="1470"/>
      <c r="BV304" s="1470"/>
      <c r="BW304" s="1470"/>
      <c r="BX304" s="1470"/>
    </row>
    <row r="305" customFormat="false" ht="15" hidden="false" customHeight="false" outlineLevel="0" collapsed="false">
      <c r="A305" s="1448" t="n">
        <f aca="false">A304+1</f>
        <v>45172</v>
      </c>
      <c r="B305" s="1470"/>
      <c r="C305" s="1470"/>
      <c r="D305" s="1470"/>
      <c r="E305" s="1470"/>
      <c r="F305" s="1470"/>
      <c r="G305" s="1470"/>
      <c r="H305" s="1470"/>
      <c r="I305" s="1452"/>
      <c r="J305" s="1470"/>
      <c r="K305" s="1470"/>
      <c r="L305" s="1470"/>
      <c r="M305" s="1470"/>
      <c r="N305" s="1470"/>
      <c r="O305" s="1470"/>
      <c r="P305" s="1452"/>
      <c r="Q305" s="1452"/>
      <c r="R305" s="1452"/>
      <c r="S305" s="1452"/>
      <c r="T305" s="1452"/>
      <c r="U305" s="1452"/>
      <c r="V305" s="1470"/>
      <c r="W305" s="1470"/>
      <c r="X305" s="1470"/>
      <c r="Y305" s="1470"/>
      <c r="Z305" s="1470"/>
      <c r="AA305" s="1470"/>
      <c r="AB305" s="1470"/>
      <c r="AC305" s="1470"/>
      <c r="AD305" s="1470"/>
      <c r="AE305" s="1470"/>
      <c r="AF305" s="1470"/>
      <c r="AG305" s="1470"/>
      <c r="AH305" s="1470"/>
      <c r="AI305" s="1470"/>
      <c r="AJ305" s="1470"/>
      <c r="AK305" s="1470"/>
      <c r="AL305" s="1470"/>
      <c r="AM305" s="1470"/>
      <c r="AN305" s="1470"/>
      <c r="AO305" s="1470"/>
      <c r="AP305" s="1470"/>
      <c r="AQ305" s="1470"/>
      <c r="AR305" s="1470"/>
      <c r="AS305" s="1470"/>
      <c r="AT305" s="1470"/>
      <c r="AU305" s="1470"/>
      <c r="AV305" s="1470"/>
      <c r="AW305" s="1470"/>
      <c r="AX305" s="1470"/>
      <c r="AY305" s="1470"/>
      <c r="AZ305" s="1470"/>
      <c r="BA305" s="1470"/>
      <c r="BB305" s="1470"/>
      <c r="BC305" s="1470"/>
      <c r="BD305" s="1470"/>
      <c r="BE305" s="1470"/>
      <c r="BF305" s="1470"/>
      <c r="BG305" s="1470"/>
      <c r="BH305" s="1470"/>
      <c r="BI305" s="1470"/>
      <c r="BJ305" s="1470"/>
      <c r="BK305" s="1470"/>
      <c r="BL305" s="1470"/>
      <c r="BM305" s="1470"/>
      <c r="BN305" s="1470"/>
      <c r="BO305" s="1470"/>
      <c r="BP305" s="1470"/>
      <c r="BQ305" s="1470"/>
      <c r="BR305" s="1470"/>
      <c r="BS305" s="1470"/>
      <c r="BT305" s="1470"/>
      <c r="BU305" s="1470"/>
      <c r="BV305" s="1470"/>
      <c r="BW305" s="1470"/>
      <c r="BX305" s="1470"/>
    </row>
    <row r="306" customFormat="false" ht="15" hidden="false" customHeight="false" outlineLevel="0" collapsed="false">
      <c r="A306" s="1448" t="n">
        <f aca="false">A305+1</f>
        <v>45173</v>
      </c>
      <c r="B306" s="1470"/>
      <c r="C306" s="1470"/>
      <c r="D306" s="1470"/>
      <c r="E306" s="1470"/>
      <c r="F306" s="1470"/>
      <c r="G306" s="1470"/>
      <c r="H306" s="1470"/>
      <c r="I306" s="1452"/>
      <c r="J306" s="1470"/>
      <c r="K306" s="1470"/>
      <c r="L306" s="1470"/>
      <c r="M306" s="1470"/>
      <c r="N306" s="1470"/>
      <c r="O306" s="1470"/>
      <c r="P306" s="1452"/>
      <c r="Q306" s="1452"/>
      <c r="R306" s="1452"/>
      <c r="S306" s="1452"/>
      <c r="T306" s="1452"/>
      <c r="U306" s="1452"/>
      <c r="V306" s="1470"/>
      <c r="W306" s="1470"/>
      <c r="X306" s="1470"/>
      <c r="Y306" s="1470"/>
      <c r="Z306" s="1470"/>
      <c r="AA306" s="1470"/>
      <c r="AB306" s="1470"/>
      <c r="AC306" s="1470"/>
      <c r="AD306" s="1470"/>
      <c r="AE306" s="1470"/>
      <c r="AF306" s="1470"/>
      <c r="AG306" s="1470"/>
      <c r="AH306" s="1470"/>
      <c r="AI306" s="1470"/>
      <c r="AJ306" s="1470"/>
      <c r="AK306" s="1470"/>
      <c r="AL306" s="1470"/>
      <c r="AM306" s="1470"/>
      <c r="AN306" s="1470"/>
      <c r="AO306" s="1470"/>
      <c r="AP306" s="1470"/>
      <c r="AQ306" s="1470"/>
      <c r="AR306" s="1470"/>
      <c r="AS306" s="1470"/>
      <c r="AT306" s="1470"/>
      <c r="AU306" s="1470"/>
      <c r="AV306" s="1470"/>
      <c r="AW306" s="1470"/>
      <c r="AX306" s="1470"/>
      <c r="AY306" s="1470"/>
      <c r="AZ306" s="1470"/>
      <c r="BA306" s="1470"/>
      <c r="BB306" s="1470"/>
      <c r="BC306" s="1470"/>
      <c r="BD306" s="1470"/>
      <c r="BE306" s="1470"/>
      <c r="BF306" s="1470"/>
      <c r="BG306" s="1470"/>
      <c r="BH306" s="1470"/>
      <c r="BI306" s="1470"/>
      <c r="BJ306" s="1470"/>
      <c r="BK306" s="1470"/>
      <c r="BL306" s="1470"/>
      <c r="BM306" s="1470"/>
      <c r="BN306" s="1470"/>
      <c r="BO306" s="1470"/>
      <c r="BP306" s="1470"/>
      <c r="BQ306" s="1470"/>
      <c r="BR306" s="1470"/>
      <c r="BS306" s="1470"/>
      <c r="BT306" s="1470"/>
      <c r="BU306" s="1470"/>
      <c r="BV306" s="1470"/>
      <c r="BW306" s="1470"/>
      <c r="BX306" s="1470"/>
    </row>
    <row r="307" customFormat="false" ht="15" hidden="false" customHeight="false" outlineLevel="0" collapsed="false">
      <c r="A307" s="1448" t="n">
        <f aca="false">A306+1</f>
        <v>45174</v>
      </c>
      <c r="B307" s="1470"/>
      <c r="C307" s="1470"/>
      <c r="D307" s="1470"/>
      <c r="E307" s="1470"/>
      <c r="F307" s="1470"/>
      <c r="G307" s="1470"/>
      <c r="H307" s="1470"/>
      <c r="I307" s="1452"/>
      <c r="J307" s="1470"/>
      <c r="K307" s="1470"/>
      <c r="L307" s="1470"/>
      <c r="M307" s="1470"/>
      <c r="N307" s="1470"/>
      <c r="O307" s="1470"/>
      <c r="P307" s="1452"/>
      <c r="Q307" s="1452"/>
      <c r="R307" s="1452"/>
      <c r="S307" s="1452"/>
      <c r="T307" s="1452"/>
      <c r="U307" s="1452"/>
      <c r="V307" s="1470"/>
      <c r="W307" s="1470"/>
      <c r="X307" s="1470"/>
      <c r="Y307" s="1470"/>
      <c r="Z307" s="1470"/>
      <c r="AA307" s="1470"/>
      <c r="AB307" s="1470"/>
      <c r="AC307" s="1470"/>
      <c r="AD307" s="1470"/>
      <c r="AE307" s="1470"/>
      <c r="AF307" s="1470"/>
      <c r="AG307" s="1470"/>
      <c r="AH307" s="1470"/>
      <c r="AI307" s="1470"/>
      <c r="AJ307" s="1470"/>
      <c r="AK307" s="1470"/>
      <c r="AL307" s="1470"/>
      <c r="AM307" s="1470"/>
      <c r="AN307" s="1470"/>
      <c r="AO307" s="1470"/>
      <c r="AP307" s="1470"/>
      <c r="AQ307" s="1470"/>
      <c r="AR307" s="1470"/>
      <c r="AS307" s="1470"/>
      <c r="AT307" s="1470"/>
      <c r="AU307" s="1470"/>
      <c r="AV307" s="1470"/>
      <c r="AW307" s="1470"/>
      <c r="AX307" s="1470"/>
      <c r="AY307" s="1470"/>
      <c r="AZ307" s="1470"/>
      <c r="BA307" s="1470"/>
      <c r="BB307" s="1470"/>
      <c r="BC307" s="1470"/>
      <c r="BD307" s="1470"/>
      <c r="BE307" s="1470"/>
      <c r="BF307" s="1470"/>
      <c r="BG307" s="1470"/>
      <c r="BH307" s="1470"/>
      <c r="BI307" s="1470"/>
      <c r="BJ307" s="1470"/>
      <c r="BK307" s="1470"/>
      <c r="BL307" s="1470"/>
      <c r="BM307" s="1470"/>
      <c r="BN307" s="1470"/>
      <c r="BO307" s="1470"/>
      <c r="BP307" s="1470"/>
      <c r="BQ307" s="1470"/>
      <c r="BR307" s="1470"/>
      <c r="BS307" s="1470"/>
      <c r="BT307" s="1470"/>
      <c r="BU307" s="1470"/>
      <c r="BV307" s="1470"/>
      <c r="BW307" s="1470"/>
      <c r="BX307" s="1470"/>
    </row>
    <row r="308" customFormat="false" ht="15" hidden="false" customHeight="false" outlineLevel="0" collapsed="false">
      <c r="A308" s="1448" t="n">
        <f aca="false">A307+1</f>
        <v>45175</v>
      </c>
      <c r="B308" s="1470"/>
      <c r="C308" s="1470"/>
      <c r="D308" s="1470"/>
      <c r="E308" s="1470"/>
      <c r="F308" s="1470"/>
      <c r="G308" s="1470"/>
      <c r="H308" s="1470"/>
      <c r="I308" s="1452"/>
      <c r="J308" s="1470"/>
      <c r="K308" s="1470"/>
      <c r="L308" s="1470"/>
      <c r="M308" s="1470"/>
      <c r="N308" s="1470"/>
      <c r="O308" s="1470"/>
      <c r="P308" s="1452"/>
      <c r="Q308" s="1452"/>
      <c r="R308" s="1452"/>
      <c r="S308" s="1452"/>
      <c r="T308" s="1452"/>
      <c r="U308" s="1452"/>
      <c r="V308" s="1470"/>
      <c r="W308" s="1470"/>
      <c r="X308" s="1470"/>
      <c r="Y308" s="1470"/>
      <c r="Z308" s="1470"/>
      <c r="AA308" s="1470"/>
      <c r="AB308" s="1470"/>
      <c r="AC308" s="1470"/>
      <c r="AD308" s="1470"/>
      <c r="AE308" s="1470"/>
      <c r="AF308" s="1470"/>
      <c r="AG308" s="1470"/>
      <c r="AH308" s="1470"/>
      <c r="AI308" s="1470"/>
      <c r="AJ308" s="1470"/>
      <c r="AK308" s="1470"/>
      <c r="AL308" s="1470"/>
      <c r="AM308" s="1470"/>
      <c r="AN308" s="1470"/>
      <c r="AO308" s="1470"/>
      <c r="AP308" s="1470"/>
      <c r="AQ308" s="1470"/>
      <c r="AR308" s="1470"/>
      <c r="AS308" s="1470"/>
      <c r="AT308" s="1470"/>
      <c r="AU308" s="1470"/>
      <c r="AV308" s="1470"/>
      <c r="AW308" s="1470"/>
      <c r="AX308" s="1470"/>
      <c r="AY308" s="1470"/>
      <c r="AZ308" s="1470"/>
      <c r="BA308" s="1470"/>
      <c r="BB308" s="1470"/>
      <c r="BC308" s="1470"/>
      <c r="BD308" s="1470"/>
      <c r="BE308" s="1470"/>
      <c r="BF308" s="1470"/>
      <c r="BG308" s="1470"/>
      <c r="BH308" s="1470"/>
      <c r="BI308" s="1470"/>
      <c r="BJ308" s="1470"/>
      <c r="BK308" s="1470"/>
      <c r="BL308" s="1470"/>
      <c r="BM308" s="1470"/>
      <c r="BN308" s="1470"/>
      <c r="BO308" s="1470"/>
      <c r="BP308" s="1470"/>
      <c r="BQ308" s="1470"/>
      <c r="BR308" s="1470"/>
      <c r="BS308" s="1470"/>
      <c r="BT308" s="1470"/>
      <c r="BU308" s="1470"/>
      <c r="BV308" s="1470"/>
      <c r="BW308" s="1470"/>
      <c r="BX308" s="1470"/>
    </row>
    <row r="309" customFormat="false" ht="15" hidden="false" customHeight="false" outlineLevel="0" collapsed="false">
      <c r="A309" s="1448" t="n">
        <f aca="false">A308+1</f>
        <v>45176</v>
      </c>
      <c r="B309" s="1470"/>
      <c r="C309" s="1470"/>
      <c r="D309" s="1470"/>
      <c r="E309" s="1470"/>
      <c r="F309" s="1470"/>
      <c r="G309" s="1470"/>
      <c r="H309" s="1470"/>
      <c r="I309" s="1452"/>
      <c r="J309" s="1470"/>
      <c r="K309" s="1470"/>
      <c r="L309" s="1470"/>
      <c r="M309" s="1470"/>
      <c r="N309" s="1470"/>
      <c r="O309" s="1470"/>
      <c r="P309" s="1452"/>
      <c r="Q309" s="1452"/>
      <c r="R309" s="1452"/>
      <c r="S309" s="1452"/>
      <c r="T309" s="1452"/>
      <c r="U309" s="1452"/>
      <c r="V309" s="1470"/>
      <c r="W309" s="1470"/>
      <c r="X309" s="1470"/>
      <c r="Y309" s="1470"/>
      <c r="Z309" s="1470"/>
      <c r="AA309" s="1470"/>
      <c r="AB309" s="1470"/>
      <c r="AC309" s="1470"/>
      <c r="AD309" s="1470"/>
      <c r="AE309" s="1470"/>
      <c r="AF309" s="1470"/>
      <c r="AG309" s="1470"/>
      <c r="AH309" s="1470"/>
      <c r="AI309" s="1470"/>
      <c r="AJ309" s="1470"/>
      <c r="AK309" s="1470"/>
      <c r="AL309" s="1470"/>
      <c r="AM309" s="1470"/>
      <c r="AN309" s="1470"/>
      <c r="AO309" s="1470"/>
      <c r="AP309" s="1470"/>
      <c r="AQ309" s="1470"/>
      <c r="AR309" s="1470"/>
      <c r="AS309" s="1470"/>
      <c r="AT309" s="1470"/>
      <c r="AU309" s="1470"/>
      <c r="AV309" s="1470"/>
      <c r="AW309" s="1470"/>
      <c r="AX309" s="1470"/>
      <c r="AY309" s="1470"/>
      <c r="AZ309" s="1470"/>
      <c r="BA309" s="1470"/>
      <c r="BB309" s="1470"/>
      <c r="BC309" s="1470"/>
      <c r="BD309" s="1470"/>
      <c r="BE309" s="1470"/>
      <c r="BF309" s="1470"/>
      <c r="BG309" s="1470"/>
      <c r="BH309" s="1470"/>
      <c r="BI309" s="1470"/>
      <c r="BJ309" s="1470"/>
      <c r="BK309" s="1470"/>
      <c r="BL309" s="1470"/>
      <c r="BM309" s="1470"/>
      <c r="BN309" s="1470"/>
      <c r="BO309" s="1470"/>
      <c r="BP309" s="1470"/>
      <c r="BQ309" s="1470"/>
      <c r="BR309" s="1470"/>
      <c r="BS309" s="1470"/>
      <c r="BT309" s="1470"/>
      <c r="BU309" s="1470"/>
      <c r="BV309" s="1470"/>
      <c r="BW309" s="1470"/>
      <c r="BX309" s="1470"/>
    </row>
    <row r="310" customFormat="false" ht="15" hidden="false" customHeight="false" outlineLevel="0" collapsed="false">
      <c r="A310" s="1448" t="n">
        <f aca="false">A309+1</f>
        <v>45177</v>
      </c>
      <c r="B310" s="1470"/>
      <c r="C310" s="1470"/>
      <c r="D310" s="1470"/>
      <c r="E310" s="1470"/>
      <c r="F310" s="1470"/>
      <c r="G310" s="1470"/>
      <c r="H310" s="1470"/>
      <c r="I310" s="1452"/>
      <c r="J310" s="1470"/>
      <c r="K310" s="1470"/>
      <c r="L310" s="1470"/>
      <c r="M310" s="1470"/>
      <c r="N310" s="1470"/>
      <c r="O310" s="1470"/>
      <c r="P310" s="1452"/>
      <c r="Q310" s="1452"/>
      <c r="R310" s="1452"/>
      <c r="S310" s="1452"/>
      <c r="T310" s="1452"/>
      <c r="U310" s="1452"/>
      <c r="V310" s="1470"/>
      <c r="W310" s="1470"/>
      <c r="X310" s="1470"/>
      <c r="Y310" s="1470"/>
      <c r="Z310" s="1470"/>
      <c r="AA310" s="1470"/>
      <c r="AB310" s="1470"/>
      <c r="AC310" s="1470"/>
      <c r="AD310" s="1470"/>
      <c r="AE310" s="1470"/>
      <c r="AF310" s="1470"/>
      <c r="AG310" s="1470"/>
      <c r="AH310" s="1470"/>
      <c r="AI310" s="1470"/>
      <c r="AJ310" s="1470"/>
      <c r="AK310" s="1470"/>
      <c r="AL310" s="1470"/>
      <c r="AM310" s="1470"/>
      <c r="AN310" s="1470"/>
      <c r="AO310" s="1470"/>
      <c r="AP310" s="1470"/>
      <c r="AQ310" s="1470"/>
      <c r="AR310" s="1470"/>
      <c r="AS310" s="1470"/>
      <c r="AT310" s="1470"/>
      <c r="AU310" s="1470"/>
      <c r="AV310" s="1470"/>
      <c r="AW310" s="1470"/>
      <c r="AX310" s="1470"/>
      <c r="AY310" s="1470"/>
      <c r="AZ310" s="1470"/>
      <c r="BA310" s="1470"/>
      <c r="BB310" s="1470"/>
      <c r="BC310" s="1470"/>
      <c r="BD310" s="1470"/>
      <c r="BE310" s="1470"/>
      <c r="BF310" s="1470"/>
      <c r="BG310" s="1470"/>
      <c r="BH310" s="1470"/>
      <c r="BI310" s="1470"/>
      <c r="BJ310" s="1470"/>
      <c r="BK310" s="1470"/>
      <c r="BL310" s="1470"/>
      <c r="BM310" s="1470"/>
      <c r="BN310" s="1470"/>
      <c r="BO310" s="1470"/>
      <c r="BP310" s="1470"/>
      <c r="BQ310" s="1470"/>
      <c r="BR310" s="1470"/>
      <c r="BS310" s="1470"/>
      <c r="BT310" s="1470"/>
      <c r="BU310" s="1470"/>
      <c r="BV310" s="1470"/>
      <c r="BW310" s="1470"/>
      <c r="BX310" s="1470"/>
    </row>
    <row r="311" customFormat="false" ht="15" hidden="false" customHeight="false" outlineLevel="0" collapsed="false">
      <c r="A311" s="1448" t="n">
        <f aca="false">A310+1</f>
        <v>45178</v>
      </c>
      <c r="B311" s="1470"/>
      <c r="C311" s="1470"/>
      <c r="D311" s="1470"/>
      <c r="E311" s="1470"/>
      <c r="F311" s="1470"/>
      <c r="G311" s="1470"/>
      <c r="H311" s="1470"/>
      <c r="I311" s="1452"/>
      <c r="J311" s="1470"/>
      <c r="K311" s="1470"/>
      <c r="L311" s="1470"/>
      <c r="M311" s="1470"/>
      <c r="N311" s="1470"/>
      <c r="O311" s="1470"/>
      <c r="P311" s="1452"/>
      <c r="Q311" s="1452"/>
      <c r="R311" s="1452"/>
      <c r="S311" s="1452"/>
      <c r="T311" s="1452"/>
      <c r="U311" s="1452"/>
      <c r="V311" s="1470"/>
      <c r="W311" s="1470"/>
      <c r="X311" s="1470"/>
      <c r="Y311" s="1470"/>
      <c r="Z311" s="1470"/>
      <c r="AA311" s="1470"/>
      <c r="AB311" s="1470"/>
      <c r="AC311" s="1470"/>
      <c r="AD311" s="1470"/>
      <c r="AE311" s="1470"/>
      <c r="AF311" s="1470"/>
      <c r="AG311" s="1470"/>
      <c r="AH311" s="1470"/>
      <c r="AI311" s="1470"/>
      <c r="AJ311" s="1470"/>
      <c r="AK311" s="1470"/>
      <c r="AL311" s="1470"/>
      <c r="AM311" s="1470"/>
      <c r="AN311" s="1470"/>
      <c r="AO311" s="1470"/>
      <c r="AP311" s="1470"/>
      <c r="AQ311" s="1470"/>
      <c r="AR311" s="1470"/>
      <c r="AS311" s="1470"/>
      <c r="AT311" s="1470"/>
      <c r="AU311" s="1470"/>
      <c r="AV311" s="1470"/>
      <c r="AW311" s="1470"/>
      <c r="AX311" s="1470"/>
      <c r="AY311" s="1470"/>
      <c r="AZ311" s="1470"/>
      <c r="BA311" s="1470"/>
      <c r="BB311" s="1470"/>
      <c r="BC311" s="1470"/>
      <c r="BD311" s="1470"/>
      <c r="BE311" s="1470"/>
      <c r="BF311" s="1470"/>
      <c r="BG311" s="1470"/>
      <c r="BH311" s="1470"/>
      <c r="BI311" s="1470"/>
      <c r="BJ311" s="1470"/>
      <c r="BK311" s="1470"/>
      <c r="BL311" s="1470"/>
      <c r="BM311" s="1470"/>
      <c r="BN311" s="1470"/>
      <c r="BO311" s="1470"/>
      <c r="BP311" s="1470"/>
      <c r="BQ311" s="1470"/>
      <c r="BR311" s="1470"/>
      <c r="BS311" s="1470"/>
      <c r="BT311" s="1470"/>
      <c r="BU311" s="1470"/>
      <c r="BV311" s="1470"/>
      <c r="BW311" s="1470"/>
      <c r="BX311" s="1470"/>
    </row>
    <row r="312" customFormat="false" ht="15" hidden="false" customHeight="false" outlineLevel="0" collapsed="false">
      <c r="A312" s="1448" t="n">
        <f aca="false">A311+1</f>
        <v>45179</v>
      </c>
      <c r="B312" s="1470"/>
      <c r="C312" s="1470"/>
      <c r="D312" s="1470"/>
      <c r="E312" s="1470"/>
      <c r="F312" s="1470"/>
      <c r="G312" s="1470"/>
      <c r="H312" s="1470"/>
      <c r="I312" s="1452"/>
      <c r="J312" s="1470"/>
      <c r="K312" s="1470"/>
      <c r="L312" s="1470"/>
      <c r="M312" s="1470"/>
      <c r="N312" s="1470"/>
      <c r="O312" s="1470"/>
      <c r="P312" s="1452"/>
      <c r="Q312" s="1452"/>
      <c r="R312" s="1452"/>
      <c r="S312" s="1452"/>
      <c r="T312" s="1452"/>
      <c r="U312" s="1452"/>
      <c r="V312" s="1470"/>
      <c r="W312" s="1470"/>
      <c r="X312" s="1470"/>
      <c r="Y312" s="1470"/>
      <c r="Z312" s="1470"/>
      <c r="AA312" s="1470"/>
      <c r="AB312" s="1470"/>
      <c r="AC312" s="1470"/>
      <c r="AD312" s="1470"/>
      <c r="AE312" s="1470"/>
      <c r="AF312" s="1470"/>
      <c r="AG312" s="1470"/>
      <c r="AH312" s="1470"/>
      <c r="AI312" s="1470"/>
      <c r="AJ312" s="1470"/>
      <c r="AK312" s="1470"/>
      <c r="AL312" s="1470"/>
      <c r="AM312" s="1470"/>
      <c r="AN312" s="1470"/>
      <c r="AO312" s="1470"/>
      <c r="AP312" s="1470"/>
      <c r="AQ312" s="1470"/>
      <c r="AR312" s="1470"/>
      <c r="AS312" s="1470"/>
      <c r="AT312" s="1470"/>
      <c r="AU312" s="1470"/>
      <c r="AV312" s="1470"/>
      <c r="AW312" s="1470"/>
      <c r="AX312" s="1470"/>
      <c r="AY312" s="1470"/>
      <c r="AZ312" s="1470"/>
      <c r="BA312" s="1470"/>
      <c r="BB312" s="1470"/>
      <c r="BC312" s="1470"/>
      <c r="BD312" s="1470"/>
      <c r="BE312" s="1470"/>
      <c r="BF312" s="1470"/>
      <c r="BG312" s="1470"/>
      <c r="BH312" s="1470"/>
      <c r="BI312" s="1470"/>
      <c r="BJ312" s="1470"/>
      <c r="BK312" s="1470"/>
      <c r="BL312" s="1470"/>
      <c r="BM312" s="1470"/>
      <c r="BN312" s="1470"/>
      <c r="BO312" s="1470"/>
      <c r="BP312" s="1470"/>
      <c r="BQ312" s="1470"/>
      <c r="BR312" s="1470"/>
      <c r="BS312" s="1470"/>
      <c r="BT312" s="1470"/>
      <c r="BU312" s="1470"/>
      <c r="BV312" s="1470"/>
      <c r="BW312" s="1470"/>
      <c r="BX312" s="1470"/>
    </row>
    <row r="313" customFormat="false" ht="15" hidden="false" customHeight="false" outlineLevel="0" collapsed="false">
      <c r="A313" s="1448" t="n">
        <f aca="false">A312+1</f>
        <v>45180</v>
      </c>
      <c r="B313" s="1470"/>
      <c r="C313" s="1470"/>
      <c r="D313" s="1470"/>
      <c r="E313" s="1470"/>
      <c r="F313" s="1470"/>
      <c r="G313" s="1470"/>
      <c r="H313" s="1470"/>
      <c r="I313" s="1452"/>
      <c r="J313" s="1470"/>
      <c r="K313" s="1470"/>
      <c r="L313" s="1470"/>
      <c r="M313" s="1470"/>
      <c r="N313" s="1470"/>
      <c r="O313" s="1470"/>
      <c r="P313" s="1452"/>
      <c r="Q313" s="1452"/>
      <c r="R313" s="1452"/>
      <c r="S313" s="1452"/>
      <c r="T313" s="1452"/>
      <c r="U313" s="1452"/>
      <c r="V313" s="1470"/>
      <c r="W313" s="1470"/>
      <c r="X313" s="1470"/>
      <c r="Y313" s="1470"/>
      <c r="Z313" s="1470"/>
      <c r="AA313" s="1470"/>
      <c r="AB313" s="1470"/>
      <c r="AC313" s="1470"/>
      <c r="AD313" s="1470"/>
      <c r="AE313" s="1470"/>
      <c r="AF313" s="1470"/>
      <c r="AG313" s="1470"/>
      <c r="AH313" s="1470"/>
      <c r="AI313" s="1470"/>
      <c r="AJ313" s="1470"/>
      <c r="AK313" s="1470"/>
      <c r="AL313" s="1470"/>
      <c r="AM313" s="1470"/>
      <c r="AN313" s="1470"/>
      <c r="AO313" s="1470"/>
      <c r="AP313" s="1470"/>
      <c r="AQ313" s="1470"/>
      <c r="AR313" s="1470"/>
      <c r="AS313" s="1470"/>
      <c r="AT313" s="1470"/>
      <c r="AU313" s="1470"/>
      <c r="AV313" s="1470"/>
      <c r="AW313" s="1470"/>
      <c r="AX313" s="1470"/>
      <c r="AY313" s="1470"/>
      <c r="AZ313" s="1470"/>
      <c r="BA313" s="1470"/>
      <c r="BB313" s="1470"/>
      <c r="BC313" s="1470"/>
      <c r="BD313" s="1470"/>
      <c r="BE313" s="1470"/>
      <c r="BF313" s="1470"/>
      <c r="BG313" s="1470"/>
      <c r="BH313" s="1470"/>
      <c r="BI313" s="1470"/>
      <c r="BJ313" s="1470"/>
      <c r="BK313" s="1470"/>
      <c r="BL313" s="1470"/>
      <c r="BM313" s="1470"/>
      <c r="BN313" s="1470"/>
      <c r="BO313" s="1470"/>
      <c r="BP313" s="1470"/>
      <c r="BQ313" s="1470"/>
      <c r="BR313" s="1470"/>
      <c r="BS313" s="1470"/>
      <c r="BT313" s="1470"/>
      <c r="BU313" s="1470"/>
      <c r="BV313" s="1470"/>
      <c r="BW313" s="1470"/>
      <c r="BX313" s="1470"/>
    </row>
    <row r="314" customFormat="false" ht="15" hidden="false" customHeight="false" outlineLevel="0" collapsed="false">
      <c r="A314" s="1448" t="n">
        <f aca="false">A313+1</f>
        <v>45181</v>
      </c>
      <c r="B314" s="1470"/>
      <c r="C314" s="1470"/>
      <c r="D314" s="1470"/>
      <c r="E314" s="1470"/>
      <c r="F314" s="1470"/>
      <c r="G314" s="1470"/>
      <c r="H314" s="1470"/>
      <c r="I314" s="1452"/>
      <c r="J314" s="1470"/>
      <c r="K314" s="1470"/>
      <c r="L314" s="1470"/>
      <c r="M314" s="1470"/>
      <c r="N314" s="1470"/>
      <c r="O314" s="1470"/>
      <c r="P314" s="1452"/>
      <c r="Q314" s="1452"/>
      <c r="R314" s="1452"/>
      <c r="S314" s="1452"/>
      <c r="T314" s="1452"/>
      <c r="U314" s="1452"/>
      <c r="V314" s="1470"/>
      <c r="W314" s="1470"/>
      <c r="X314" s="1470"/>
      <c r="Y314" s="1470"/>
      <c r="Z314" s="1470"/>
      <c r="AA314" s="1470"/>
      <c r="AB314" s="1470"/>
      <c r="AC314" s="1470"/>
      <c r="AD314" s="1470"/>
      <c r="AE314" s="1470"/>
      <c r="AF314" s="1470"/>
      <c r="AG314" s="1470"/>
      <c r="AH314" s="1470"/>
      <c r="AI314" s="1470"/>
      <c r="AJ314" s="1470"/>
      <c r="AK314" s="1470"/>
      <c r="AL314" s="1470"/>
      <c r="AM314" s="1470"/>
      <c r="AN314" s="1470"/>
      <c r="AO314" s="1470"/>
      <c r="AP314" s="1470"/>
      <c r="AQ314" s="1470"/>
      <c r="AR314" s="1470"/>
      <c r="AS314" s="1470"/>
      <c r="AT314" s="1470"/>
      <c r="AU314" s="1470"/>
      <c r="AV314" s="1470"/>
      <c r="AW314" s="1470"/>
      <c r="AX314" s="1470"/>
      <c r="AY314" s="1470"/>
      <c r="AZ314" s="1470"/>
      <c r="BA314" s="1470"/>
      <c r="BB314" s="1470"/>
      <c r="BC314" s="1470"/>
      <c r="BD314" s="1470"/>
      <c r="BE314" s="1470"/>
      <c r="BF314" s="1470"/>
      <c r="BG314" s="1470"/>
      <c r="BH314" s="1470"/>
      <c r="BI314" s="1470"/>
      <c r="BJ314" s="1470"/>
      <c r="BK314" s="1470"/>
      <c r="BL314" s="1470"/>
      <c r="BM314" s="1470"/>
      <c r="BN314" s="1470"/>
      <c r="BO314" s="1470"/>
      <c r="BP314" s="1470"/>
      <c r="BQ314" s="1470"/>
      <c r="BR314" s="1470"/>
      <c r="BS314" s="1470"/>
      <c r="BT314" s="1470"/>
      <c r="BU314" s="1470"/>
      <c r="BV314" s="1470"/>
      <c r="BW314" s="1470"/>
      <c r="BX314" s="1470"/>
    </row>
    <row r="315" customFormat="false" ht="15" hidden="false" customHeight="false" outlineLevel="0" collapsed="false">
      <c r="A315" s="1448" t="n">
        <f aca="false">A314+1</f>
        <v>45182</v>
      </c>
      <c r="B315" s="1470"/>
      <c r="C315" s="1470"/>
      <c r="D315" s="1470"/>
      <c r="E315" s="1470"/>
      <c r="F315" s="1470"/>
      <c r="G315" s="1470"/>
      <c r="H315" s="1470"/>
      <c r="I315" s="1452"/>
      <c r="J315" s="1470"/>
      <c r="K315" s="1470"/>
      <c r="L315" s="1470"/>
      <c r="M315" s="1470"/>
      <c r="N315" s="1470"/>
      <c r="O315" s="1470"/>
      <c r="P315" s="1452"/>
      <c r="Q315" s="1452"/>
      <c r="R315" s="1452"/>
      <c r="S315" s="1452"/>
      <c r="T315" s="1452"/>
      <c r="U315" s="1452"/>
      <c r="V315" s="1470"/>
      <c r="W315" s="1470"/>
      <c r="X315" s="1470"/>
      <c r="Y315" s="1470"/>
      <c r="Z315" s="1470"/>
      <c r="AA315" s="1470"/>
      <c r="AB315" s="1470"/>
      <c r="AC315" s="1470"/>
      <c r="AD315" s="1470"/>
      <c r="AE315" s="1470"/>
      <c r="AF315" s="1470"/>
      <c r="AG315" s="1470"/>
      <c r="AH315" s="1470"/>
      <c r="AI315" s="1470"/>
      <c r="AJ315" s="1470"/>
      <c r="AK315" s="1470"/>
      <c r="AL315" s="1470"/>
      <c r="AM315" s="1470"/>
      <c r="AN315" s="1470"/>
      <c r="AO315" s="1470"/>
      <c r="AP315" s="1470"/>
      <c r="AQ315" s="1470"/>
      <c r="AR315" s="1470"/>
      <c r="AS315" s="1470"/>
      <c r="AT315" s="1470"/>
      <c r="AU315" s="1470"/>
      <c r="AV315" s="1470"/>
      <c r="AW315" s="1470"/>
      <c r="AX315" s="1470"/>
      <c r="AY315" s="1470"/>
      <c r="AZ315" s="1470"/>
      <c r="BA315" s="1470"/>
      <c r="BB315" s="1470"/>
      <c r="BC315" s="1470"/>
      <c r="BD315" s="1470"/>
      <c r="BE315" s="1470"/>
      <c r="BF315" s="1470"/>
      <c r="BG315" s="1470"/>
      <c r="BH315" s="1470"/>
      <c r="BI315" s="1470"/>
      <c r="BJ315" s="1470"/>
      <c r="BK315" s="1470"/>
      <c r="BL315" s="1470"/>
      <c r="BM315" s="1470"/>
      <c r="BN315" s="1470"/>
      <c r="BO315" s="1470"/>
      <c r="BP315" s="1470"/>
      <c r="BQ315" s="1470"/>
      <c r="BR315" s="1470"/>
      <c r="BS315" s="1470"/>
      <c r="BT315" s="1470"/>
      <c r="BU315" s="1470"/>
      <c r="BV315" s="1470"/>
      <c r="BW315" s="1470"/>
      <c r="BX315" s="1470"/>
    </row>
    <row r="316" customFormat="false" ht="15" hidden="false" customHeight="false" outlineLevel="0" collapsed="false">
      <c r="A316" s="1448" t="n">
        <f aca="false">A315+1</f>
        <v>45183</v>
      </c>
      <c r="B316" s="1470"/>
      <c r="C316" s="1470"/>
      <c r="D316" s="1470"/>
      <c r="E316" s="1470"/>
      <c r="F316" s="1470"/>
      <c r="G316" s="1470"/>
      <c r="H316" s="1470"/>
      <c r="I316" s="1452"/>
      <c r="J316" s="1470"/>
      <c r="K316" s="1470"/>
      <c r="L316" s="1470"/>
      <c r="M316" s="1470"/>
      <c r="N316" s="1470"/>
      <c r="O316" s="1470"/>
      <c r="P316" s="1452"/>
      <c r="Q316" s="1452"/>
      <c r="R316" s="1452"/>
      <c r="S316" s="1452"/>
      <c r="T316" s="1452"/>
      <c r="U316" s="1452"/>
      <c r="V316" s="1470"/>
      <c r="W316" s="1470"/>
      <c r="X316" s="1470"/>
      <c r="Y316" s="1470"/>
      <c r="Z316" s="1470"/>
      <c r="AA316" s="1470"/>
      <c r="AB316" s="1470"/>
      <c r="AC316" s="1470"/>
      <c r="AD316" s="1470"/>
      <c r="AE316" s="1470"/>
      <c r="AF316" s="1470"/>
      <c r="AG316" s="1470"/>
      <c r="AH316" s="1470"/>
      <c r="AI316" s="1470"/>
      <c r="AJ316" s="1470"/>
      <c r="AK316" s="1470"/>
      <c r="AL316" s="1470"/>
      <c r="AM316" s="1470"/>
      <c r="AN316" s="1470"/>
      <c r="AO316" s="1470"/>
      <c r="AP316" s="1470"/>
      <c r="AQ316" s="1470"/>
      <c r="AR316" s="1470"/>
      <c r="AS316" s="1470"/>
      <c r="AT316" s="1470"/>
      <c r="AU316" s="1470"/>
      <c r="AV316" s="1470"/>
      <c r="AW316" s="1470"/>
      <c r="AX316" s="1470"/>
      <c r="AY316" s="1470"/>
      <c r="AZ316" s="1470"/>
      <c r="BA316" s="1470"/>
      <c r="BB316" s="1470"/>
      <c r="BC316" s="1470"/>
      <c r="BD316" s="1470"/>
      <c r="BE316" s="1470"/>
      <c r="BF316" s="1470"/>
      <c r="BG316" s="1470"/>
      <c r="BH316" s="1470"/>
      <c r="BI316" s="1470"/>
      <c r="BJ316" s="1470"/>
      <c r="BK316" s="1470"/>
      <c r="BL316" s="1470"/>
      <c r="BM316" s="1470"/>
      <c r="BN316" s="1470"/>
      <c r="BO316" s="1470"/>
      <c r="BP316" s="1470"/>
      <c r="BQ316" s="1470"/>
      <c r="BR316" s="1470"/>
      <c r="BS316" s="1470"/>
      <c r="BT316" s="1470"/>
      <c r="BU316" s="1470"/>
      <c r="BV316" s="1470"/>
      <c r="BW316" s="1470"/>
      <c r="BX316" s="1470"/>
    </row>
    <row r="317" customFormat="false" ht="15" hidden="false" customHeight="false" outlineLevel="0" collapsed="false">
      <c r="A317" s="1448" t="n">
        <f aca="false">A316+1</f>
        <v>45184</v>
      </c>
      <c r="B317" s="1470"/>
      <c r="C317" s="1470"/>
      <c r="D317" s="1470"/>
      <c r="E317" s="1470"/>
      <c r="F317" s="1470"/>
      <c r="G317" s="1470"/>
      <c r="H317" s="1470"/>
      <c r="I317" s="1452"/>
      <c r="J317" s="1470"/>
      <c r="K317" s="1470"/>
      <c r="L317" s="1470"/>
      <c r="M317" s="1470"/>
      <c r="N317" s="1470"/>
      <c r="O317" s="1470"/>
      <c r="P317" s="1452"/>
      <c r="Q317" s="1452"/>
      <c r="R317" s="1452"/>
      <c r="S317" s="1452"/>
      <c r="T317" s="1452"/>
      <c r="U317" s="1452"/>
      <c r="V317" s="1470"/>
      <c r="W317" s="1470"/>
      <c r="X317" s="1470"/>
      <c r="Y317" s="1470"/>
      <c r="Z317" s="1470"/>
      <c r="AA317" s="1470"/>
      <c r="AB317" s="1470"/>
      <c r="AC317" s="1470"/>
      <c r="AD317" s="1470"/>
      <c r="AE317" s="1470"/>
      <c r="AF317" s="1470"/>
      <c r="AG317" s="1470"/>
      <c r="AH317" s="1470"/>
      <c r="AI317" s="1470"/>
      <c r="AJ317" s="1470"/>
      <c r="AK317" s="1470"/>
      <c r="AL317" s="1470"/>
      <c r="AM317" s="1470"/>
      <c r="AN317" s="1470"/>
      <c r="AO317" s="1470"/>
      <c r="AP317" s="1470"/>
      <c r="AQ317" s="1470"/>
      <c r="AR317" s="1470"/>
      <c r="AS317" s="1470"/>
      <c r="AT317" s="1470"/>
      <c r="AU317" s="1470"/>
      <c r="AV317" s="1470"/>
      <c r="AW317" s="1470"/>
      <c r="AX317" s="1470"/>
      <c r="AY317" s="1470"/>
      <c r="AZ317" s="1470"/>
      <c r="BA317" s="1470"/>
      <c r="BB317" s="1470"/>
      <c r="BC317" s="1470"/>
      <c r="BD317" s="1470"/>
      <c r="BE317" s="1470"/>
      <c r="BF317" s="1470"/>
      <c r="BG317" s="1470"/>
      <c r="BH317" s="1470"/>
      <c r="BI317" s="1470"/>
      <c r="BJ317" s="1470"/>
      <c r="BK317" s="1470"/>
      <c r="BL317" s="1470"/>
      <c r="BM317" s="1470"/>
      <c r="BN317" s="1470"/>
      <c r="BO317" s="1470"/>
      <c r="BP317" s="1470"/>
      <c r="BQ317" s="1470"/>
      <c r="BR317" s="1470"/>
      <c r="BS317" s="1470"/>
      <c r="BT317" s="1470"/>
      <c r="BU317" s="1470"/>
      <c r="BV317" s="1470"/>
      <c r="BW317" s="1470"/>
      <c r="BX317" s="1470"/>
    </row>
    <row r="318" customFormat="false" ht="15" hidden="false" customHeight="false" outlineLevel="0" collapsed="false">
      <c r="A318" s="1448" t="n">
        <f aca="false">A317+1</f>
        <v>45185</v>
      </c>
      <c r="B318" s="1470"/>
      <c r="C318" s="1470"/>
      <c r="D318" s="1470"/>
      <c r="E318" s="1470"/>
      <c r="F318" s="1470"/>
      <c r="G318" s="1470"/>
      <c r="H318" s="1470"/>
      <c r="I318" s="1452"/>
      <c r="J318" s="1470"/>
      <c r="K318" s="1470"/>
      <c r="L318" s="1470"/>
      <c r="M318" s="1470"/>
      <c r="N318" s="1470"/>
      <c r="O318" s="1470"/>
      <c r="P318" s="1452"/>
      <c r="Q318" s="1452"/>
      <c r="R318" s="1452"/>
      <c r="S318" s="1452"/>
      <c r="T318" s="1452"/>
      <c r="U318" s="1452"/>
      <c r="V318" s="1470"/>
      <c r="W318" s="1470"/>
      <c r="X318" s="1470"/>
      <c r="Y318" s="1470"/>
      <c r="Z318" s="1470"/>
      <c r="AA318" s="1470"/>
      <c r="AB318" s="1470"/>
      <c r="AC318" s="1470"/>
      <c r="AD318" s="1470"/>
      <c r="AE318" s="1470"/>
      <c r="AF318" s="1470"/>
      <c r="AG318" s="1470"/>
      <c r="AH318" s="1470"/>
      <c r="AI318" s="1470"/>
      <c r="AJ318" s="1470"/>
      <c r="AK318" s="1470"/>
      <c r="AL318" s="1470"/>
      <c r="AM318" s="1470"/>
      <c r="AN318" s="1470"/>
      <c r="AO318" s="1470"/>
      <c r="AP318" s="1470"/>
      <c r="AQ318" s="1470"/>
      <c r="AR318" s="1470"/>
      <c r="AS318" s="1470"/>
      <c r="AT318" s="1470"/>
      <c r="AU318" s="1470"/>
      <c r="AV318" s="1470"/>
      <c r="AW318" s="1470"/>
      <c r="AX318" s="1470"/>
      <c r="AY318" s="1470"/>
      <c r="AZ318" s="1470"/>
      <c r="BA318" s="1470"/>
      <c r="BB318" s="1470"/>
      <c r="BC318" s="1470"/>
      <c r="BD318" s="1470"/>
      <c r="BE318" s="1470"/>
      <c r="BF318" s="1470"/>
      <c r="BG318" s="1470"/>
      <c r="BH318" s="1470"/>
      <c r="BI318" s="1470"/>
      <c r="BJ318" s="1470"/>
      <c r="BK318" s="1470"/>
      <c r="BL318" s="1470"/>
      <c r="BM318" s="1470"/>
      <c r="BN318" s="1470"/>
      <c r="BO318" s="1470"/>
      <c r="BP318" s="1470"/>
      <c r="BQ318" s="1470"/>
      <c r="BR318" s="1470"/>
      <c r="BS318" s="1470"/>
      <c r="BT318" s="1470"/>
      <c r="BU318" s="1470"/>
      <c r="BV318" s="1470"/>
      <c r="BW318" s="1470"/>
      <c r="BX318" s="1470"/>
    </row>
    <row r="319" customFormat="false" ht="15" hidden="false" customHeight="false" outlineLevel="0" collapsed="false">
      <c r="A319" s="1448" t="n">
        <f aca="false">A318+1</f>
        <v>45186</v>
      </c>
      <c r="B319" s="1470"/>
      <c r="C319" s="1470"/>
      <c r="D319" s="1470"/>
      <c r="E319" s="1470"/>
      <c r="F319" s="1470"/>
      <c r="G319" s="1470"/>
      <c r="H319" s="1470"/>
      <c r="I319" s="1452"/>
      <c r="J319" s="1470"/>
      <c r="K319" s="1470"/>
      <c r="L319" s="1470"/>
      <c r="M319" s="1470"/>
      <c r="N319" s="1470"/>
      <c r="O319" s="1470"/>
      <c r="P319" s="1452"/>
      <c r="Q319" s="1452"/>
      <c r="R319" s="1452"/>
      <c r="S319" s="1452"/>
      <c r="T319" s="1452"/>
      <c r="U319" s="1452"/>
      <c r="V319" s="1470"/>
      <c r="W319" s="1470"/>
      <c r="X319" s="1470"/>
      <c r="Y319" s="1470"/>
      <c r="Z319" s="1470"/>
      <c r="AA319" s="1470"/>
      <c r="AB319" s="1470"/>
      <c r="AC319" s="1470"/>
      <c r="AD319" s="1470"/>
      <c r="AE319" s="1470"/>
      <c r="AF319" s="1470"/>
      <c r="AG319" s="1470"/>
      <c r="AH319" s="1470"/>
      <c r="AI319" s="1470"/>
      <c r="AJ319" s="1470"/>
      <c r="AK319" s="1470"/>
      <c r="AL319" s="1470"/>
      <c r="AM319" s="1470"/>
      <c r="AN319" s="1470"/>
      <c r="AO319" s="1470"/>
      <c r="AP319" s="1470"/>
      <c r="AQ319" s="1470"/>
      <c r="AR319" s="1470"/>
      <c r="AS319" s="1470"/>
      <c r="AT319" s="1470"/>
      <c r="AU319" s="1470"/>
      <c r="AV319" s="1470"/>
      <c r="AW319" s="1470"/>
      <c r="AX319" s="1470"/>
      <c r="AY319" s="1470"/>
      <c r="AZ319" s="1470"/>
      <c r="BA319" s="1470"/>
      <c r="BB319" s="1470"/>
      <c r="BC319" s="1470"/>
      <c r="BD319" s="1470"/>
      <c r="BE319" s="1470"/>
      <c r="BF319" s="1470"/>
      <c r="BG319" s="1470"/>
      <c r="BH319" s="1470"/>
      <c r="BI319" s="1470"/>
      <c r="BJ319" s="1470"/>
      <c r="BK319" s="1470"/>
      <c r="BL319" s="1470"/>
      <c r="BM319" s="1470"/>
      <c r="BN319" s="1470"/>
      <c r="BO319" s="1470"/>
      <c r="BP319" s="1470"/>
      <c r="BQ319" s="1470"/>
      <c r="BR319" s="1470"/>
      <c r="BS319" s="1470"/>
      <c r="BT319" s="1470"/>
      <c r="BU319" s="1470"/>
      <c r="BV319" s="1470"/>
      <c r="BW319" s="1470"/>
      <c r="BX319" s="1470"/>
    </row>
    <row r="320" customFormat="false" ht="15" hidden="false" customHeight="false" outlineLevel="0" collapsed="false">
      <c r="A320" s="1448" t="n">
        <f aca="false">A319+1</f>
        <v>45187</v>
      </c>
      <c r="B320" s="1470"/>
      <c r="C320" s="1470"/>
      <c r="D320" s="1470"/>
      <c r="E320" s="1470"/>
      <c r="F320" s="1470"/>
      <c r="G320" s="1470"/>
      <c r="H320" s="1470"/>
      <c r="I320" s="1452"/>
      <c r="J320" s="1470"/>
      <c r="K320" s="1470"/>
      <c r="L320" s="1470"/>
      <c r="M320" s="1470"/>
      <c r="N320" s="1470"/>
      <c r="O320" s="1470"/>
      <c r="P320" s="1452"/>
      <c r="Q320" s="1452"/>
      <c r="R320" s="1452"/>
      <c r="S320" s="1452"/>
      <c r="T320" s="1452"/>
      <c r="U320" s="1452"/>
      <c r="V320" s="1470"/>
      <c r="W320" s="1470"/>
      <c r="X320" s="1470"/>
      <c r="Y320" s="1470"/>
      <c r="Z320" s="1470"/>
      <c r="AA320" s="1470"/>
      <c r="AB320" s="1470"/>
      <c r="AC320" s="1470"/>
      <c r="AD320" s="1470"/>
      <c r="AE320" s="1470"/>
      <c r="AF320" s="1470"/>
      <c r="AG320" s="1470"/>
      <c r="AH320" s="1470"/>
      <c r="AI320" s="1470"/>
      <c r="AJ320" s="1470"/>
      <c r="AK320" s="1470"/>
      <c r="AL320" s="1470"/>
      <c r="AM320" s="1470"/>
      <c r="AN320" s="1470"/>
      <c r="AO320" s="1470"/>
      <c r="AP320" s="1470"/>
      <c r="AQ320" s="1470"/>
      <c r="AR320" s="1470"/>
      <c r="AS320" s="1470"/>
      <c r="AT320" s="1470"/>
      <c r="AU320" s="1470"/>
      <c r="AV320" s="1470"/>
      <c r="AW320" s="1470"/>
      <c r="AX320" s="1470"/>
      <c r="AY320" s="1470"/>
      <c r="AZ320" s="1470"/>
      <c r="BA320" s="1470"/>
      <c r="BB320" s="1470"/>
      <c r="BC320" s="1470"/>
      <c r="BD320" s="1470"/>
      <c r="BE320" s="1470"/>
      <c r="BF320" s="1470"/>
      <c r="BG320" s="1470"/>
      <c r="BH320" s="1470"/>
      <c r="BI320" s="1470"/>
      <c r="BJ320" s="1470"/>
      <c r="BK320" s="1470"/>
      <c r="BL320" s="1470"/>
      <c r="BM320" s="1470"/>
      <c r="BN320" s="1470"/>
      <c r="BO320" s="1470"/>
      <c r="BP320" s="1470"/>
      <c r="BQ320" s="1470"/>
      <c r="BR320" s="1470"/>
      <c r="BS320" s="1470"/>
      <c r="BT320" s="1470"/>
      <c r="BU320" s="1470"/>
      <c r="BV320" s="1470"/>
      <c r="BW320" s="1470"/>
      <c r="BX320" s="1470"/>
    </row>
    <row r="321" customFormat="false" ht="15" hidden="false" customHeight="false" outlineLevel="0" collapsed="false">
      <c r="A321" s="1448" t="n">
        <f aca="false">A320+1</f>
        <v>45188</v>
      </c>
      <c r="B321" s="1470"/>
      <c r="C321" s="1470"/>
      <c r="D321" s="1470"/>
      <c r="E321" s="1470"/>
      <c r="F321" s="1470"/>
      <c r="G321" s="1470"/>
      <c r="H321" s="1470"/>
      <c r="I321" s="1452"/>
      <c r="J321" s="1470"/>
      <c r="K321" s="1470"/>
      <c r="L321" s="1470"/>
      <c r="M321" s="1470"/>
      <c r="N321" s="1470"/>
      <c r="O321" s="1470"/>
      <c r="P321" s="1452"/>
      <c r="Q321" s="1452"/>
      <c r="R321" s="1452"/>
      <c r="S321" s="1452"/>
      <c r="T321" s="1452"/>
      <c r="U321" s="1452"/>
      <c r="V321" s="1470"/>
      <c r="W321" s="1470"/>
      <c r="X321" s="1470"/>
      <c r="Y321" s="1470"/>
      <c r="Z321" s="1470"/>
      <c r="AA321" s="1470"/>
      <c r="AB321" s="1470"/>
      <c r="AC321" s="1470"/>
      <c r="AD321" s="1470"/>
      <c r="AE321" s="1470"/>
      <c r="AF321" s="1470"/>
      <c r="AG321" s="1470"/>
      <c r="AH321" s="1470"/>
      <c r="AI321" s="1470"/>
      <c r="AJ321" s="1470"/>
      <c r="AK321" s="1470"/>
      <c r="AL321" s="1470"/>
      <c r="AM321" s="1470"/>
      <c r="AN321" s="1470"/>
      <c r="AO321" s="1470"/>
      <c r="AP321" s="1470"/>
      <c r="AQ321" s="1470"/>
      <c r="AR321" s="1470"/>
      <c r="AS321" s="1470"/>
      <c r="AT321" s="1470"/>
      <c r="AU321" s="1470"/>
      <c r="AV321" s="1470"/>
      <c r="AW321" s="1470"/>
      <c r="AX321" s="1470"/>
      <c r="AY321" s="1470"/>
      <c r="AZ321" s="1470"/>
      <c r="BA321" s="1470"/>
      <c r="BB321" s="1470"/>
      <c r="BC321" s="1470"/>
      <c r="BD321" s="1470"/>
      <c r="BE321" s="1470"/>
      <c r="BF321" s="1470"/>
      <c r="BG321" s="1470"/>
      <c r="BH321" s="1470"/>
      <c r="BI321" s="1470"/>
      <c r="BJ321" s="1470"/>
      <c r="BK321" s="1470"/>
      <c r="BL321" s="1470"/>
      <c r="BM321" s="1470"/>
      <c r="BN321" s="1470"/>
      <c r="BO321" s="1470"/>
      <c r="BP321" s="1470"/>
      <c r="BQ321" s="1470"/>
      <c r="BR321" s="1470"/>
      <c r="BS321" s="1470"/>
      <c r="BT321" s="1470"/>
      <c r="BU321" s="1470"/>
      <c r="BV321" s="1470"/>
      <c r="BW321" s="1470"/>
      <c r="BX321" s="1470"/>
    </row>
    <row r="322" customFormat="false" ht="15" hidden="false" customHeight="false" outlineLevel="0" collapsed="false">
      <c r="A322" s="1448" t="n">
        <f aca="false">A321+1</f>
        <v>45189</v>
      </c>
      <c r="B322" s="1470"/>
      <c r="C322" s="1470"/>
      <c r="D322" s="1470"/>
      <c r="E322" s="1470"/>
      <c r="F322" s="1470"/>
      <c r="G322" s="1470"/>
      <c r="H322" s="1470"/>
      <c r="I322" s="1452"/>
      <c r="J322" s="1470"/>
      <c r="K322" s="1470"/>
      <c r="L322" s="1470"/>
      <c r="M322" s="1470"/>
      <c r="N322" s="1470"/>
      <c r="O322" s="1470"/>
      <c r="P322" s="1452"/>
      <c r="Q322" s="1452"/>
      <c r="R322" s="1452"/>
      <c r="S322" s="1452"/>
      <c r="T322" s="1452"/>
      <c r="U322" s="1452"/>
      <c r="V322" s="1470"/>
      <c r="W322" s="1470"/>
      <c r="X322" s="1470"/>
      <c r="Y322" s="1470"/>
      <c r="Z322" s="1470"/>
      <c r="AA322" s="1470"/>
      <c r="AB322" s="1470"/>
      <c r="AC322" s="1470"/>
      <c r="AD322" s="1470"/>
      <c r="AE322" s="1470"/>
      <c r="AF322" s="1470"/>
      <c r="AG322" s="1470"/>
      <c r="AH322" s="1470"/>
      <c r="AI322" s="1470"/>
      <c r="AJ322" s="1470"/>
      <c r="AK322" s="1470"/>
      <c r="AL322" s="1470"/>
      <c r="AM322" s="1470"/>
      <c r="AN322" s="1470"/>
      <c r="AO322" s="1470"/>
      <c r="AP322" s="1470"/>
      <c r="AQ322" s="1470"/>
      <c r="AR322" s="1470"/>
      <c r="AS322" s="1470"/>
      <c r="AT322" s="1470"/>
      <c r="AU322" s="1470"/>
      <c r="AV322" s="1470"/>
      <c r="AW322" s="1470"/>
      <c r="AX322" s="1470"/>
      <c r="AY322" s="1470"/>
      <c r="AZ322" s="1470"/>
      <c r="BA322" s="1470"/>
      <c r="BB322" s="1470"/>
      <c r="BC322" s="1470"/>
      <c r="BD322" s="1470"/>
      <c r="BE322" s="1470"/>
      <c r="BF322" s="1470"/>
      <c r="BG322" s="1470"/>
      <c r="BH322" s="1470"/>
      <c r="BI322" s="1470"/>
      <c r="BJ322" s="1470"/>
      <c r="BK322" s="1470"/>
      <c r="BL322" s="1470"/>
      <c r="BM322" s="1470"/>
      <c r="BN322" s="1470"/>
      <c r="BO322" s="1470"/>
      <c r="BP322" s="1470"/>
      <c r="BQ322" s="1470"/>
      <c r="BR322" s="1470"/>
      <c r="BS322" s="1470"/>
      <c r="BT322" s="1470"/>
      <c r="BU322" s="1470"/>
      <c r="BV322" s="1470"/>
      <c r="BW322" s="1470"/>
      <c r="BX322" s="1470"/>
    </row>
    <row r="323" customFormat="false" ht="15" hidden="false" customHeight="false" outlineLevel="0" collapsed="false">
      <c r="A323" s="1448" t="n">
        <f aca="false">A322+1</f>
        <v>45190</v>
      </c>
      <c r="B323" s="1470"/>
      <c r="C323" s="1470"/>
      <c r="D323" s="1470"/>
      <c r="E323" s="1470"/>
      <c r="F323" s="1470"/>
      <c r="G323" s="1470"/>
      <c r="H323" s="1470"/>
      <c r="I323" s="1452"/>
      <c r="J323" s="1470"/>
      <c r="K323" s="1470"/>
      <c r="L323" s="1470"/>
      <c r="M323" s="1470"/>
      <c r="N323" s="1470"/>
      <c r="O323" s="1470"/>
      <c r="P323" s="1452"/>
      <c r="Q323" s="1452"/>
      <c r="R323" s="1452"/>
      <c r="S323" s="1452"/>
      <c r="T323" s="1452"/>
      <c r="U323" s="1452"/>
      <c r="V323" s="1470"/>
      <c r="W323" s="1470"/>
      <c r="X323" s="1470"/>
      <c r="Y323" s="1470"/>
      <c r="Z323" s="1470"/>
      <c r="AA323" s="1470"/>
      <c r="AB323" s="1470"/>
      <c r="AC323" s="1470"/>
      <c r="AD323" s="1470"/>
      <c r="AE323" s="1470"/>
      <c r="AF323" s="1470"/>
      <c r="AG323" s="1470"/>
      <c r="AH323" s="1470"/>
      <c r="AI323" s="1470"/>
      <c r="AJ323" s="1470"/>
      <c r="AK323" s="1470"/>
      <c r="AL323" s="1470"/>
      <c r="AM323" s="1470"/>
      <c r="AN323" s="1470"/>
      <c r="AO323" s="1470"/>
      <c r="AP323" s="1470"/>
      <c r="AQ323" s="1470"/>
      <c r="AR323" s="1470"/>
      <c r="AS323" s="1470"/>
      <c r="AT323" s="1470"/>
      <c r="AU323" s="1470"/>
      <c r="AV323" s="1470"/>
      <c r="AW323" s="1470"/>
      <c r="AX323" s="1470"/>
      <c r="AY323" s="1470"/>
      <c r="AZ323" s="1470"/>
      <c r="BA323" s="1470"/>
      <c r="BB323" s="1470"/>
      <c r="BC323" s="1470"/>
      <c r="BD323" s="1470"/>
      <c r="BE323" s="1470"/>
      <c r="BF323" s="1470"/>
      <c r="BG323" s="1470"/>
      <c r="BH323" s="1470"/>
      <c r="BI323" s="1470"/>
      <c r="BJ323" s="1470"/>
      <c r="BK323" s="1470"/>
      <c r="BL323" s="1470"/>
      <c r="BM323" s="1470"/>
      <c r="BN323" s="1470"/>
      <c r="BO323" s="1470"/>
      <c r="BP323" s="1470"/>
      <c r="BQ323" s="1470"/>
      <c r="BR323" s="1470"/>
      <c r="BS323" s="1470"/>
      <c r="BT323" s="1470"/>
      <c r="BU323" s="1470"/>
      <c r="BV323" s="1470"/>
      <c r="BW323" s="1470"/>
      <c r="BX323" s="1470"/>
    </row>
    <row r="324" customFormat="false" ht="15" hidden="false" customHeight="false" outlineLevel="0" collapsed="false">
      <c r="A324" s="1448" t="n">
        <f aca="false">A323+1</f>
        <v>45191</v>
      </c>
      <c r="B324" s="1470"/>
      <c r="C324" s="1470"/>
      <c r="D324" s="1470"/>
      <c r="E324" s="1470"/>
      <c r="F324" s="1470"/>
      <c r="G324" s="1470"/>
      <c r="H324" s="1470"/>
      <c r="I324" s="1452"/>
      <c r="J324" s="1470"/>
      <c r="K324" s="1470"/>
      <c r="L324" s="1470"/>
      <c r="M324" s="1470"/>
      <c r="N324" s="1470"/>
      <c r="O324" s="1470"/>
      <c r="P324" s="1452"/>
      <c r="Q324" s="1452"/>
      <c r="R324" s="1452"/>
      <c r="S324" s="1452"/>
      <c r="T324" s="1452"/>
      <c r="U324" s="1452"/>
      <c r="V324" s="1470"/>
      <c r="W324" s="1470"/>
      <c r="X324" s="1470"/>
      <c r="Y324" s="1470"/>
      <c r="Z324" s="1470"/>
      <c r="AA324" s="1470"/>
      <c r="AB324" s="1470"/>
      <c r="AC324" s="1470"/>
      <c r="AD324" s="1470"/>
      <c r="AE324" s="1470"/>
      <c r="AF324" s="1470"/>
      <c r="AG324" s="1470"/>
      <c r="AH324" s="1470"/>
      <c r="AI324" s="1470"/>
      <c r="AJ324" s="1470"/>
      <c r="AK324" s="1470"/>
      <c r="AL324" s="1470"/>
      <c r="AM324" s="1470"/>
      <c r="AN324" s="1470"/>
      <c r="AO324" s="1470"/>
      <c r="AP324" s="1470"/>
      <c r="AQ324" s="1470"/>
      <c r="AR324" s="1470"/>
      <c r="AS324" s="1470"/>
      <c r="AT324" s="1470"/>
      <c r="AU324" s="1470"/>
      <c r="AV324" s="1470"/>
      <c r="AW324" s="1470"/>
      <c r="AX324" s="1470"/>
      <c r="AY324" s="1470"/>
      <c r="AZ324" s="1470"/>
      <c r="BA324" s="1470"/>
      <c r="BB324" s="1470"/>
      <c r="BC324" s="1470"/>
      <c r="BD324" s="1470"/>
      <c r="BE324" s="1470"/>
      <c r="BF324" s="1470"/>
      <c r="BG324" s="1470"/>
      <c r="BH324" s="1470"/>
      <c r="BI324" s="1470"/>
      <c r="BJ324" s="1470"/>
      <c r="BK324" s="1470"/>
      <c r="BL324" s="1470"/>
      <c r="BM324" s="1470"/>
      <c r="BN324" s="1470"/>
      <c r="BO324" s="1470"/>
      <c r="BP324" s="1470"/>
      <c r="BQ324" s="1470"/>
      <c r="BR324" s="1470"/>
      <c r="BS324" s="1470"/>
      <c r="BT324" s="1470"/>
      <c r="BU324" s="1470"/>
      <c r="BV324" s="1470"/>
      <c r="BW324" s="1470"/>
      <c r="BX324" s="1470"/>
    </row>
    <row r="325" customFormat="false" ht="15" hidden="false" customHeight="false" outlineLevel="0" collapsed="false">
      <c r="A325" s="1448" t="n">
        <f aca="false">A324+1</f>
        <v>45192</v>
      </c>
      <c r="B325" s="1470"/>
      <c r="C325" s="1470"/>
      <c r="D325" s="1470"/>
      <c r="E325" s="1470"/>
      <c r="F325" s="1470"/>
      <c r="G325" s="1470"/>
      <c r="H325" s="1470"/>
      <c r="I325" s="1452"/>
      <c r="J325" s="1470"/>
      <c r="K325" s="1470"/>
      <c r="L325" s="1470"/>
      <c r="M325" s="1470"/>
      <c r="N325" s="1470"/>
      <c r="O325" s="1470"/>
      <c r="P325" s="1452"/>
      <c r="Q325" s="1452"/>
      <c r="R325" s="1452"/>
      <c r="S325" s="1452"/>
      <c r="T325" s="1452"/>
      <c r="U325" s="1452"/>
      <c r="V325" s="1470"/>
      <c r="W325" s="1470"/>
      <c r="X325" s="1470"/>
      <c r="Y325" s="1470"/>
      <c r="Z325" s="1470"/>
      <c r="AA325" s="1470"/>
      <c r="AB325" s="1470"/>
      <c r="AC325" s="1470"/>
      <c r="AD325" s="1470"/>
      <c r="AE325" s="1470"/>
      <c r="AF325" s="1470"/>
      <c r="AG325" s="1470"/>
      <c r="AH325" s="1470"/>
      <c r="AI325" s="1470"/>
      <c r="AJ325" s="1470"/>
      <c r="AK325" s="1470"/>
      <c r="AL325" s="1470"/>
      <c r="AM325" s="1470"/>
      <c r="AN325" s="1470"/>
      <c r="AO325" s="1470"/>
      <c r="AP325" s="1470"/>
      <c r="AQ325" s="1470"/>
      <c r="AR325" s="1470"/>
      <c r="AS325" s="1470"/>
      <c r="AT325" s="1470"/>
      <c r="AU325" s="1470"/>
      <c r="AV325" s="1470"/>
      <c r="AW325" s="1470"/>
      <c r="AX325" s="1470"/>
      <c r="AY325" s="1470"/>
      <c r="AZ325" s="1470"/>
      <c r="BA325" s="1470"/>
      <c r="BB325" s="1470"/>
      <c r="BC325" s="1470"/>
      <c r="BD325" s="1470"/>
      <c r="BE325" s="1470"/>
      <c r="BF325" s="1470"/>
      <c r="BG325" s="1470"/>
      <c r="BH325" s="1470"/>
      <c r="BI325" s="1470"/>
      <c r="BJ325" s="1470"/>
      <c r="BK325" s="1470"/>
      <c r="BL325" s="1470"/>
      <c r="BM325" s="1470"/>
      <c r="BN325" s="1470"/>
      <c r="BO325" s="1470"/>
      <c r="BP325" s="1470"/>
      <c r="BQ325" s="1470"/>
      <c r="BR325" s="1470"/>
      <c r="BS325" s="1470"/>
      <c r="BT325" s="1470"/>
      <c r="BU325" s="1470"/>
      <c r="BV325" s="1470"/>
      <c r="BW325" s="1470"/>
      <c r="BX325" s="1470"/>
    </row>
    <row r="326" customFormat="false" ht="15" hidden="false" customHeight="false" outlineLevel="0" collapsed="false">
      <c r="A326" s="1448" t="n">
        <f aca="false">A325+1</f>
        <v>45193</v>
      </c>
      <c r="B326" s="1470"/>
      <c r="C326" s="1470"/>
      <c r="D326" s="1470"/>
      <c r="E326" s="1470"/>
      <c r="F326" s="1470"/>
      <c r="G326" s="1470"/>
      <c r="H326" s="1470"/>
      <c r="I326" s="1452"/>
      <c r="J326" s="1470"/>
      <c r="K326" s="1470"/>
      <c r="L326" s="1470"/>
      <c r="M326" s="1470"/>
      <c r="N326" s="1470"/>
      <c r="O326" s="1470"/>
      <c r="P326" s="1452"/>
      <c r="Q326" s="1452"/>
      <c r="R326" s="1452"/>
      <c r="S326" s="1452"/>
      <c r="T326" s="1452"/>
      <c r="U326" s="1452"/>
      <c r="V326" s="1470"/>
      <c r="W326" s="1470"/>
      <c r="X326" s="1470"/>
      <c r="Y326" s="1470"/>
      <c r="Z326" s="1470"/>
      <c r="AA326" s="1470"/>
      <c r="AB326" s="1470"/>
      <c r="AC326" s="1470"/>
      <c r="AD326" s="1470"/>
      <c r="AE326" s="1470"/>
      <c r="AF326" s="1470"/>
      <c r="AG326" s="1470"/>
      <c r="AH326" s="1470"/>
      <c r="AI326" s="1470"/>
      <c r="AJ326" s="1470"/>
      <c r="AK326" s="1470"/>
      <c r="AL326" s="1470"/>
      <c r="AM326" s="1470"/>
      <c r="AN326" s="1470"/>
      <c r="AO326" s="1470"/>
      <c r="AP326" s="1470"/>
      <c r="AQ326" s="1470"/>
      <c r="AR326" s="1470"/>
      <c r="AS326" s="1470"/>
      <c r="AT326" s="1470"/>
      <c r="AU326" s="1470"/>
      <c r="AV326" s="1470"/>
      <c r="AW326" s="1470"/>
      <c r="AX326" s="1470"/>
      <c r="AY326" s="1470"/>
      <c r="AZ326" s="1470"/>
      <c r="BA326" s="1470"/>
      <c r="BB326" s="1470"/>
      <c r="BC326" s="1470"/>
      <c r="BD326" s="1470"/>
      <c r="BE326" s="1470"/>
      <c r="BF326" s="1470"/>
      <c r="BG326" s="1470"/>
      <c r="BH326" s="1470"/>
      <c r="BI326" s="1470"/>
      <c r="BJ326" s="1470"/>
      <c r="BK326" s="1470"/>
      <c r="BL326" s="1470"/>
      <c r="BM326" s="1470"/>
      <c r="BN326" s="1470"/>
      <c r="BO326" s="1470"/>
      <c r="BP326" s="1470"/>
      <c r="BQ326" s="1470"/>
      <c r="BR326" s="1470"/>
      <c r="BS326" s="1470"/>
      <c r="BT326" s="1470"/>
      <c r="BU326" s="1470"/>
      <c r="BV326" s="1470"/>
      <c r="BW326" s="1470"/>
      <c r="BX326" s="1470"/>
    </row>
    <row r="327" customFormat="false" ht="15" hidden="false" customHeight="false" outlineLevel="0" collapsed="false">
      <c r="A327" s="1448" t="n">
        <f aca="false">A326+1</f>
        <v>45194</v>
      </c>
      <c r="B327" s="1470"/>
      <c r="C327" s="1470"/>
      <c r="D327" s="1470"/>
      <c r="E327" s="1470"/>
      <c r="F327" s="1470"/>
      <c r="G327" s="1470"/>
      <c r="H327" s="1470"/>
      <c r="I327" s="1452"/>
      <c r="J327" s="1470"/>
      <c r="K327" s="1470"/>
      <c r="L327" s="1470"/>
      <c r="M327" s="1470"/>
      <c r="N327" s="1470"/>
      <c r="O327" s="1470"/>
      <c r="P327" s="1452"/>
      <c r="Q327" s="1452"/>
      <c r="R327" s="1452"/>
      <c r="S327" s="1452"/>
      <c r="T327" s="1452"/>
      <c r="U327" s="1452"/>
      <c r="V327" s="1470"/>
      <c r="W327" s="1470"/>
      <c r="X327" s="1470"/>
      <c r="Y327" s="1470"/>
      <c r="Z327" s="1470"/>
      <c r="AA327" s="1470"/>
      <c r="AB327" s="1470"/>
      <c r="AC327" s="1470"/>
      <c r="AD327" s="1470"/>
      <c r="AE327" s="1470"/>
      <c r="AF327" s="1470"/>
      <c r="AG327" s="1470"/>
      <c r="AH327" s="1470"/>
      <c r="AI327" s="1470"/>
      <c r="AJ327" s="1470"/>
      <c r="AK327" s="1470"/>
      <c r="AL327" s="1470"/>
      <c r="AM327" s="1470"/>
      <c r="AN327" s="1470"/>
      <c r="AO327" s="1470"/>
      <c r="AP327" s="1470"/>
      <c r="AQ327" s="1470"/>
      <c r="AR327" s="1470"/>
      <c r="AS327" s="1470"/>
      <c r="AT327" s="1470"/>
      <c r="AU327" s="1470"/>
      <c r="AV327" s="1470"/>
      <c r="AW327" s="1470"/>
      <c r="AX327" s="1470"/>
      <c r="AY327" s="1470"/>
      <c r="AZ327" s="1470"/>
      <c r="BA327" s="1470"/>
      <c r="BB327" s="1470"/>
      <c r="BC327" s="1470"/>
      <c r="BD327" s="1470"/>
      <c r="BE327" s="1470"/>
      <c r="BF327" s="1470"/>
      <c r="BG327" s="1470"/>
      <c r="BH327" s="1470"/>
      <c r="BI327" s="1470"/>
      <c r="BJ327" s="1470"/>
      <c r="BK327" s="1470"/>
      <c r="BL327" s="1470"/>
      <c r="BM327" s="1470"/>
      <c r="BN327" s="1470"/>
      <c r="BO327" s="1470"/>
      <c r="BP327" s="1470"/>
      <c r="BQ327" s="1470"/>
      <c r="BR327" s="1470"/>
      <c r="BS327" s="1470"/>
      <c r="BT327" s="1470"/>
      <c r="BU327" s="1470"/>
      <c r="BV327" s="1470"/>
      <c r="BW327" s="1470"/>
      <c r="BX327" s="1470"/>
    </row>
    <row r="328" customFormat="false" ht="15" hidden="false" customHeight="false" outlineLevel="0" collapsed="false">
      <c r="A328" s="1448" t="n">
        <f aca="false">A327+1</f>
        <v>45195</v>
      </c>
      <c r="B328" s="1470"/>
      <c r="C328" s="1470"/>
      <c r="D328" s="1470"/>
      <c r="E328" s="1470"/>
      <c r="F328" s="1470"/>
      <c r="G328" s="1470"/>
      <c r="H328" s="1470"/>
      <c r="I328" s="1452"/>
      <c r="J328" s="1470"/>
      <c r="K328" s="1470"/>
      <c r="L328" s="1470"/>
      <c r="M328" s="1470"/>
      <c r="N328" s="1470"/>
      <c r="O328" s="1470"/>
      <c r="P328" s="1452"/>
      <c r="Q328" s="1452"/>
      <c r="R328" s="1452"/>
      <c r="S328" s="1452"/>
      <c r="T328" s="1452"/>
      <c r="U328" s="1452"/>
      <c r="V328" s="1470"/>
      <c r="W328" s="1470"/>
      <c r="X328" s="1470"/>
      <c r="Y328" s="1470"/>
      <c r="Z328" s="1470"/>
      <c r="AA328" s="1470"/>
      <c r="AB328" s="1470"/>
      <c r="AC328" s="1470"/>
      <c r="AD328" s="1470"/>
      <c r="AE328" s="1470"/>
      <c r="AF328" s="1470"/>
      <c r="AG328" s="1470"/>
      <c r="AH328" s="1470"/>
      <c r="AI328" s="1470"/>
      <c r="AJ328" s="1470"/>
      <c r="AK328" s="1470"/>
      <c r="AL328" s="1470"/>
      <c r="AM328" s="1470"/>
      <c r="AN328" s="1470"/>
      <c r="AO328" s="1470"/>
      <c r="AP328" s="1470"/>
      <c r="AQ328" s="1470"/>
      <c r="AR328" s="1470"/>
      <c r="AS328" s="1470"/>
      <c r="AT328" s="1470"/>
      <c r="AU328" s="1470"/>
      <c r="AV328" s="1470"/>
      <c r="AW328" s="1470"/>
      <c r="AX328" s="1470"/>
      <c r="AY328" s="1470"/>
      <c r="AZ328" s="1470"/>
      <c r="BA328" s="1470"/>
      <c r="BB328" s="1470"/>
      <c r="BC328" s="1470"/>
      <c r="BD328" s="1470"/>
      <c r="BE328" s="1470"/>
      <c r="BF328" s="1470"/>
      <c r="BG328" s="1470"/>
      <c r="BH328" s="1470"/>
      <c r="BI328" s="1470"/>
      <c r="BJ328" s="1470"/>
      <c r="BK328" s="1470"/>
      <c r="BL328" s="1470"/>
      <c r="BM328" s="1470"/>
      <c r="BN328" s="1470"/>
      <c r="BO328" s="1470"/>
      <c r="BP328" s="1470"/>
      <c r="BQ328" s="1470"/>
      <c r="BR328" s="1470"/>
      <c r="BS328" s="1470"/>
      <c r="BT328" s="1470"/>
      <c r="BU328" s="1470"/>
      <c r="BV328" s="1470"/>
      <c r="BW328" s="1470"/>
      <c r="BX328" s="1470"/>
    </row>
    <row r="329" customFormat="false" ht="15" hidden="false" customHeight="false" outlineLevel="0" collapsed="false">
      <c r="A329" s="1448" t="n">
        <f aca="false">A328+1</f>
        <v>45196</v>
      </c>
      <c r="B329" s="1470"/>
      <c r="C329" s="1470"/>
      <c r="D329" s="1470"/>
      <c r="E329" s="1470"/>
      <c r="F329" s="1470"/>
      <c r="G329" s="1470"/>
      <c r="H329" s="1470"/>
      <c r="I329" s="1452"/>
      <c r="J329" s="1470"/>
      <c r="K329" s="1470"/>
      <c r="L329" s="1470"/>
      <c r="M329" s="1470"/>
      <c r="N329" s="1470"/>
      <c r="O329" s="1470"/>
      <c r="P329" s="1452"/>
      <c r="Q329" s="1452"/>
      <c r="R329" s="1452"/>
      <c r="S329" s="1452"/>
      <c r="T329" s="1452"/>
      <c r="U329" s="1452"/>
      <c r="V329" s="1470"/>
      <c r="W329" s="1470"/>
      <c r="X329" s="1470"/>
      <c r="Y329" s="1470"/>
      <c r="Z329" s="1470"/>
      <c r="AA329" s="1470"/>
      <c r="AB329" s="1470"/>
      <c r="AC329" s="1470"/>
      <c r="AD329" s="1470"/>
      <c r="AE329" s="1470"/>
      <c r="AF329" s="1470"/>
      <c r="AG329" s="1470"/>
      <c r="AH329" s="1470"/>
      <c r="AI329" s="1470"/>
      <c r="AJ329" s="1470"/>
      <c r="AK329" s="1470"/>
      <c r="AL329" s="1470"/>
      <c r="AM329" s="1470"/>
      <c r="AN329" s="1470"/>
      <c r="AO329" s="1470"/>
      <c r="AP329" s="1470"/>
      <c r="AQ329" s="1470"/>
      <c r="AR329" s="1470"/>
      <c r="AS329" s="1470"/>
      <c r="AT329" s="1470"/>
      <c r="AU329" s="1470"/>
      <c r="AV329" s="1470"/>
      <c r="AW329" s="1470"/>
      <c r="AX329" s="1470"/>
      <c r="AY329" s="1470"/>
      <c r="AZ329" s="1470"/>
      <c r="BA329" s="1470"/>
      <c r="BB329" s="1470"/>
      <c r="BC329" s="1470"/>
      <c r="BD329" s="1470"/>
      <c r="BE329" s="1470"/>
      <c r="BF329" s="1470"/>
      <c r="BG329" s="1470"/>
      <c r="BH329" s="1470"/>
      <c r="BI329" s="1470"/>
      <c r="BJ329" s="1470"/>
      <c r="BK329" s="1470"/>
      <c r="BL329" s="1470"/>
      <c r="BM329" s="1470"/>
      <c r="BN329" s="1470"/>
      <c r="BO329" s="1470"/>
      <c r="BP329" s="1470"/>
      <c r="BQ329" s="1470"/>
      <c r="BR329" s="1470"/>
      <c r="BS329" s="1470"/>
      <c r="BT329" s="1470"/>
      <c r="BU329" s="1470"/>
      <c r="BV329" s="1470"/>
      <c r="BW329" s="1470"/>
      <c r="BX329" s="1470"/>
    </row>
    <row r="330" customFormat="false" ht="15" hidden="false" customHeight="false" outlineLevel="0" collapsed="false">
      <c r="A330" s="1448" t="n">
        <f aca="false">A329+1</f>
        <v>45197</v>
      </c>
      <c r="B330" s="1470"/>
      <c r="C330" s="1470"/>
      <c r="D330" s="1470"/>
      <c r="E330" s="1470"/>
      <c r="F330" s="1470"/>
      <c r="G330" s="1470"/>
      <c r="H330" s="1470"/>
      <c r="I330" s="1452"/>
      <c r="J330" s="1470"/>
      <c r="K330" s="1470"/>
      <c r="L330" s="1470"/>
      <c r="M330" s="1470"/>
      <c r="N330" s="1470"/>
      <c r="O330" s="1470"/>
      <c r="P330" s="1452"/>
      <c r="Q330" s="1452"/>
      <c r="R330" s="1452"/>
      <c r="S330" s="1452"/>
      <c r="T330" s="1452"/>
      <c r="U330" s="1452"/>
      <c r="V330" s="1470"/>
      <c r="W330" s="1470"/>
      <c r="X330" s="1470"/>
      <c r="Y330" s="1470"/>
      <c r="Z330" s="1470"/>
      <c r="AA330" s="1470"/>
      <c r="AB330" s="1470"/>
      <c r="AC330" s="1470"/>
      <c r="AD330" s="1470"/>
      <c r="AE330" s="1470"/>
      <c r="AF330" s="1470"/>
      <c r="AG330" s="1470"/>
      <c r="AH330" s="1470"/>
      <c r="AI330" s="1470"/>
      <c r="AJ330" s="1470"/>
      <c r="AK330" s="1470"/>
      <c r="AL330" s="1470"/>
      <c r="AM330" s="1470"/>
      <c r="AN330" s="1470"/>
      <c r="AO330" s="1470"/>
      <c r="AP330" s="1470"/>
      <c r="AQ330" s="1470"/>
      <c r="AR330" s="1470"/>
      <c r="AS330" s="1470"/>
      <c r="AT330" s="1470"/>
      <c r="AU330" s="1470"/>
      <c r="AV330" s="1470"/>
      <c r="AW330" s="1470"/>
      <c r="AX330" s="1470"/>
      <c r="AY330" s="1470"/>
      <c r="AZ330" s="1470"/>
      <c r="BA330" s="1470"/>
      <c r="BB330" s="1470"/>
      <c r="BC330" s="1470"/>
      <c r="BD330" s="1470"/>
      <c r="BE330" s="1470"/>
      <c r="BF330" s="1470"/>
      <c r="BG330" s="1470"/>
      <c r="BH330" s="1470"/>
      <c r="BI330" s="1470"/>
      <c r="BJ330" s="1470"/>
      <c r="BK330" s="1470"/>
      <c r="BL330" s="1470"/>
      <c r="BM330" s="1470"/>
      <c r="BN330" s="1470"/>
      <c r="BO330" s="1470"/>
      <c r="BP330" s="1470"/>
      <c r="BQ330" s="1470"/>
      <c r="BR330" s="1470"/>
      <c r="BS330" s="1470"/>
      <c r="BT330" s="1470"/>
      <c r="BU330" s="1470"/>
      <c r="BV330" s="1470"/>
      <c r="BW330" s="1470"/>
      <c r="BX330" s="1470"/>
    </row>
    <row r="331" customFormat="false" ht="15" hidden="false" customHeight="false" outlineLevel="0" collapsed="false">
      <c r="A331" s="1448" t="n">
        <f aca="false">A330+1</f>
        <v>45198</v>
      </c>
      <c r="B331" s="1470"/>
      <c r="C331" s="1470"/>
      <c r="D331" s="1470"/>
      <c r="E331" s="1470"/>
      <c r="F331" s="1470"/>
      <c r="G331" s="1470"/>
      <c r="H331" s="1470"/>
      <c r="I331" s="1452"/>
      <c r="J331" s="1470"/>
      <c r="K331" s="1470"/>
      <c r="L331" s="1470"/>
      <c r="M331" s="1470"/>
      <c r="N331" s="1470"/>
      <c r="O331" s="1470"/>
      <c r="P331" s="1452"/>
      <c r="Q331" s="1452"/>
      <c r="R331" s="1452"/>
      <c r="S331" s="1452"/>
      <c r="T331" s="1452"/>
      <c r="U331" s="1452"/>
      <c r="V331" s="1470"/>
      <c r="W331" s="1470"/>
      <c r="X331" s="1470"/>
      <c r="Y331" s="1470"/>
      <c r="Z331" s="1470"/>
      <c r="AA331" s="1470"/>
      <c r="AB331" s="1470"/>
      <c r="AC331" s="1470"/>
      <c r="AD331" s="1470"/>
      <c r="AE331" s="1470"/>
      <c r="AF331" s="1470"/>
      <c r="AG331" s="1470"/>
      <c r="AH331" s="1470"/>
      <c r="AI331" s="1470"/>
      <c r="AJ331" s="1470"/>
      <c r="AK331" s="1470"/>
      <c r="AL331" s="1470"/>
      <c r="AM331" s="1470"/>
      <c r="AN331" s="1470"/>
      <c r="AO331" s="1470"/>
      <c r="AP331" s="1470"/>
      <c r="AQ331" s="1470"/>
      <c r="AR331" s="1470"/>
      <c r="AS331" s="1470"/>
      <c r="AT331" s="1470"/>
      <c r="AU331" s="1470"/>
      <c r="AV331" s="1470"/>
      <c r="AW331" s="1470"/>
      <c r="AX331" s="1470"/>
      <c r="AY331" s="1470"/>
      <c r="AZ331" s="1470"/>
      <c r="BA331" s="1470"/>
      <c r="BB331" s="1470"/>
      <c r="BC331" s="1470"/>
      <c r="BD331" s="1470"/>
      <c r="BE331" s="1470"/>
      <c r="BF331" s="1470"/>
      <c r="BG331" s="1470"/>
      <c r="BH331" s="1470"/>
      <c r="BI331" s="1470"/>
      <c r="BJ331" s="1470"/>
      <c r="BK331" s="1470"/>
      <c r="BL331" s="1470"/>
      <c r="BM331" s="1470"/>
      <c r="BN331" s="1470"/>
      <c r="BO331" s="1470"/>
      <c r="BP331" s="1470"/>
      <c r="BQ331" s="1470"/>
      <c r="BR331" s="1470"/>
      <c r="BS331" s="1470"/>
      <c r="BT331" s="1470"/>
      <c r="BU331" s="1470"/>
      <c r="BV331" s="1470"/>
      <c r="BW331" s="1470"/>
      <c r="BX331" s="1470"/>
    </row>
    <row r="332" customFormat="false" ht="15" hidden="false" customHeight="false" outlineLevel="0" collapsed="false">
      <c r="A332" s="1448" t="n">
        <f aca="false">A331+1</f>
        <v>45199</v>
      </c>
      <c r="B332" s="1470"/>
      <c r="C332" s="1470"/>
      <c r="D332" s="1470"/>
      <c r="E332" s="1470"/>
      <c r="F332" s="1470"/>
      <c r="G332" s="1470"/>
      <c r="H332" s="1470"/>
      <c r="I332" s="1452"/>
      <c r="J332" s="1470"/>
      <c r="K332" s="1470"/>
      <c r="L332" s="1470"/>
      <c r="M332" s="1470"/>
      <c r="N332" s="1470"/>
      <c r="O332" s="1470"/>
      <c r="P332" s="1452"/>
      <c r="Q332" s="1452"/>
      <c r="R332" s="1452"/>
      <c r="S332" s="1452"/>
      <c r="T332" s="1452"/>
      <c r="U332" s="1452"/>
      <c r="V332" s="1470"/>
      <c r="W332" s="1470"/>
      <c r="X332" s="1470"/>
      <c r="Y332" s="1470"/>
      <c r="Z332" s="1470"/>
      <c r="AA332" s="1470"/>
      <c r="AB332" s="1470"/>
      <c r="AC332" s="1470"/>
      <c r="AD332" s="1470"/>
      <c r="AE332" s="1470"/>
      <c r="AF332" s="1470"/>
      <c r="AG332" s="1470"/>
      <c r="AH332" s="1470"/>
      <c r="AI332" s="1470"/>
      <c r="AJ332" s="1470"/>
      <c r="AK332" s="1470"/>
      <c r="AL332" s="1470"/>
      <c r="AM332" s="1470"/>
      <c r="AN332" s="1470"/>
      <c r="AO332" s="1470"/>
      <c r="AP332" s="1470"/>
      <c r="AQ332" s="1470"/>
      <c r="AR332" s="1470"/>
      <c r="AS332" s="1470"/>
      <c r="AT332" s="1470"/>
      <c r="AU332" s="1470"/>
      <c r="AV332" s="1470"/>
      <c r="AW332" s="1470"/>
      <c r="AX332" s="1470"/>
      <c r="AY332" s="1470"/>
      <c r="AZ332" s="1470"/>
      <c r="BA332" s="1470"/>
      <c r="BB332" s="1470"/>
      <c r="BC332" s="1470"/>
      <c r="BD332" s="1470"/>
      <c r="BE332" s="1470"/>
      <c r="BF332" s="1470"/>
      <c r="BG332" s="1470"/>
      <c r="BH332" s="1470"/>
      <c r="BI332" s="1470"/>
      <c r="BJ332" s="1470"/>
      <c r="BK332" s="1470"/>
      <c r="BL332" s="1470"/>
      <c r="BM332" s="1470"/>
      <c r="BN332" s="1470"/>
      <c r="BO332" s="1470"/>
      <c r="BP332" s="1470"/>
      <c r="BQ332" s="1470"/>
      <c r="BR332" s="1470"/>
      <c r="BS332" s="1470"/>
      <c r="BT332" s="1470"/>
      <c r="BU332" s="1470"/>
      <c r="BV332" s="1470"/>
      <c r="BW332" s="1470"/>
      <c r="BX332" s="1470"/>
    </row>
    <row r="333" customFormat="false" ht="15" hidden="false" customHeight="false" outlineLevel="0" collapsed="false">
      <c r="A333" s="1448" t="n">
        <f aca="false">A332+1</f>
        <v>45200</v>
      </c>
      <c r="B333" s="1470"/>
      <c r="C333" s="1470"/>
      <c r="D333" s="1470"/>
      <c r="E333" s="1470"/>
      <c r="F333" s="1470"/>
      <c r="G333" s="1470"/>
      <c r="H333" s="1470"/>
      <c r="I333" s="1452"/>
      <c r="J333" s="1470"/>
      <c r="K333" s="1470"/>
      <c r="L333" s="1470"/>
      <c r="M333" s="1470"/>
      <c r="N333" s="1470"/>
      <c r="O333" s="1470"/>
      <c r="P333" s="1452"/>
      <c r="Q333" s="1452"/>
      <c r="R333" s="1452"/>
      <c r="S333" s="1452"/>
      <c r="T333" s="1452"/>
      <c r="U333" s="1452"/>
      <c r="V333" s="1470"/>
      <c r="W333" s="1470"/>
      <c r="X333" s="1470"/>
      <c r="Y333" s="1470"/>
      <c r="Z333" s="1470"/>
      <c r="AA333" s="1470"/>
      <c r="AB333" s="1470"/>
      <c r="AC333" s="1470"/>
      <c r="AD333" s="1470"/>
      <c r="AE333" s="1470"/>
      <c r="AF333" s="1470"/>
      <c r="AG333" s="1470"/>
      <c r="AH333" s="1470"/>
      <c r="AI333" s="1470"/>
      <c r="AJ333" s="1470"/>
      <c r="AK333" s="1470"/>
      <c r="AL333" s="1470"/>
      <c r="AM333" s="1470"/>
      <c r="AN333" s="1470"/>
      <c r="AO333" s="1470"/>
      <c r="AP333" s="1470"/>
      <c r="AQ333" s="1470"/>
      <c r="AR333" s="1470"/>
      <c r="AS333" s="1470"/>
      <c r="AT333" s="1470"/>
      <c r="AU333" s="1470"/>
      <c r="AV333" s="1470"/>
      <c r="AW333" s="1470"/>
      <c r="AX333" s="1470"/>
      <c r="AY333" s="1470"/>
      <c r="AZ333" s="1470"/>
      <c r="BA333" s="1470"/>
      <c r="BB333" s="1470"/>
      <c r="BC333" s="1470"/>
      <c r="BD333" s="1470"/>
      <c r="BE333" s="1470"/>
      <c r="BF333" s="1470"/>
      <c r="BG333" s="1470"/>
      <c r="BH333" s="1470"/>
      <c r="BI333" s="1470"/>
      <c r="BJ333" s="1470"/>
      <c r="BK333" s="1470"/>
      <c r="BL333" s="1470"/>
      <c r="BM333" s="1470"/>
      <c r="BN333" s="1470"/>
      <c r="BO333" s="1470"/>
      <c r="BP333" s="1470"/>
      <c r="BQ333" s="1470"/>
      <c r="BR333" s="1470"/>
      <c r="BS333" s="1470"/>
      <c r="BT333" s="1470"/>
      <c r="BU333" s="1470"/>
      <c r="BV333" s="1470"/>
      <c r="BW333" s="1470"/>
      <c r="BX333" s="1470"/>
    </row>
    <row r="334" customFormat="false" ht="15" hidden="false" customHeight="false" outlineLevel="0" collapsed="false">
      <c r="A334" s="1448" t="n">
        <f aca="false">A333+1</f>
        <v>45201</v>
      </c>
      <c r="B334" s="1470"/>
      <c r="C334" s="1470"/>
      <c r="D334" s="1470"/>
      <c r="E334" s="1470"/>
      <c r="F334" s="1470"/>
      <c r="G334" s="1470"/>
      <c r="H334" s="1470"/>
      <c r="I334" s="1452"/>
      <c r="J334" s="1470"/>
      <c r="K334" s="1470"/>
      <c r="L334" s="1470"/>
      <c r="M334" s="1470"/>
      <c r="N334" s="1470"/>
      <c r="O334" s="1470"/>
      <c r="P334" s="1452"/>
      <c r="Q334" s="1452"/>
      <c r="R334" s="1452"/>
      <c r="S334" s="1452"/>
      <c r="T334" s="1452"/>
      <c r="U334" s="1452"/>
      <c r="V334" s="1470"/>
      <c r="W334" s="1470"/>
      <c r="X334" s="1470"/>
      <c r="Y334" s="1470"/>
      <c r="Z334" s="1470"/>
      <c r="AA334" s="1470"/>
      <c r="AB334" s="1470"/>
      <c r="AC334" s="1470"/>
      <c r="AD334" s="1470"/>
      <c r="AE334" s="1470"/>
      <c r="AF334" s="1470"/>
      <c r="AG334" s="1470"/>
      <c r="AH334" s="1470"/>
      <c r="AI334" s="1470"/>
      <c r="AJ334" s="1470"/>
      <c r="AK334" s="1470"/>
      <c r="AL334" s="1470"/>
      <c r="AM334" s="1470"/>
      <c r="AN334" s="1470"/>
      <c r="AO334" s="1470"/>
      <c r="AP334" s="1470"/>
      <c r="AQ334" s="1470"/>
      <c r="AR334" s="1470"/>
      <c r="AS334" s="1470"/>
      <c r="AT334" s="1470"/>
      <c r="AU334" s="1470"/>
      <c r="AV334" s="1470"/>
      <c r="AW334" s="1470"/>
      <c r="AX334" s="1470"/>
      <c r="AY334" s="1470"/>
      <c r="AZ334" s="1470"/>
      <c r="BA334" s="1470"/>
      <c r="BB334" s="1470"/>
      <c r="BC334" s="1470"/>
      <c r="BD334" s="1470"/>
      <c r="BE334" s="1470"/>
      <c r="BF334" s="1470"/>
      <c r="BG334" s="1470"/>
      <c r="BH334" s="1470"/>
      <c r="BI334" s="1470"/>
      <c r="BJ334" s="1470"/>
      <c r="BK334" s="1470"/>
      <c r="BL334" s="1470"/>
      <c r="BM334" s="1470"/>
      <c r="BN334" s="1470"/>
      <c r="BO334" s="1470"/>
      <c r="BP334" s="1470"/>
      <c r="BQ334" s="1470"/>
      <c r="BR334" s="1470"/>
      <c r="BS334" s="1470"/>
      <c r="BT334" s="1470"/>
      <c r="BU334" s="1470"/>
      <c r="BV334" s="1470"/>
      <c r="BW334" s="1470"/>
      <c r="BX334" s="1470"/>
    </row>
    <row r="335" customFormat="false" ht="15" hidden="false" customHeight="false" outlineLevel="0" collapsed="false">
      <c r="A335" s="1448" t="n">
        <f aca="false">A334+1</f>
        <v>45202</v>
      </c>
      <c r="B335" s="1470"/>
      <c r="C335" s="1470"/>
      <c r="D335" s="1470"/>
      <c r="E335" s="1470"/>
      <c r="F335" s="1470"/>
      <c r="G335" s="1470"/>
      <c r="H335" s="1470"/>
      <c r="I335" s="1452"/>
      <c r="J335" s="1470"/>
      <c r="K335" s="1470"/>
      <c r="L335" s="1470"/>
      <c r="M335" s="1470"/>
      <c r="N335" s="1470"/>
      <c r="O335" s="1470"/>
      <c r="P335" s="1452"/>
      <c r="Q335" s="1452"/>
      <c r="R335" s="1452"/>
      <c r="S335" s="1452"/>
      <c r="T335" s="1452"/>
      <c r="U335" s="1452"/>
      <c r="V335" s="1470"/>
      <c r="W335" s="1470"/>
      <c r="X335" s="1470"/>
      <c r="Y335" s="1470"/>
      <c r="Z335" s="1470"/>
      <c r="AA335" s="1470"/>
      <c r="AB335" s="1470"/>
      <c r="AC335" s="1470"/>
      <c r="AD335" s="1470"/>
      <c r="AE335" s="1470"/>
      <c r="AF335" s="1470"/>
      <c r="AG335" s="1470"/>
      <c r="AH335" s="1470"/>
      <c r="AI335" s="1470"/>
      <c r="AJ335" s="1470"/>
      <c r="AK335" s="1470"/>
      <c r="AL335" s="1470"/>
      <c r="AM335" s="1470"/>
      <c r="AN335" s="1470"/>
      <c r="AO335" s="1470"/>
      <c r="AP335" s="1470"/>
      <c r="AQ335" s="1470"/>
      <c r="AR335" s="1470"/>
      <c r="AS335" s="1470"/>
      <c r="AT335" s="1470"/>
      <c r="AU335" s="1470"/>
      <c r="AV335" s="1470"/>
      <c r="AW335" s="1470"/>
      <c r="AX335" s="1470"/>
      <c r="AY335" s="1470"/>
      <c r="AZ335" s="1470"/>
      <c r="BA335" s="1470"/>
      <c r="BB335" s="1470"/>
      <c r="BC335" s="1470"/>
      <c r="BD335" s="1470"/>
      <c r="BE335" s="1470"/>
      <c r="BF335" s="1470"/>
      <c r="BG335" s="1470"/>
      <c r="BH335" s="1470"/>
      <c r="BI335" s="1470"/>
      <c r="BJ335" s="1470"/>
      <c r="BK335" s="1470"/>
      <c r="BL335" s="1470"/>
      <c r="BM335" s="1470"/>
      <c r="BN335" s="1470"/>
      <c r="BO335" s="1470"/>
      <c r="BP335" s="1470"/>
      <c r="BQ335" s="1470"/>
      <c r="BR335" s="1470"/>
      <c r="BS335" s="1470"/>
      <c r="BT335" s="1470"/>
      <c r="BU335" s="1470"/>
      <c r="BV335" s="1470"/>
      <c r="BW335" s="1470"/>
      <c r="BX335" s="1470"/>
    </row>
    <row r="336" customFormat="false" ht="15" hidden="false" customHeight="false" outlineLevel="0" collapsed="false">
      <c r="A336" s="1448" t="n">
        <f aca="false">A335+1</f>
        <v>45203</v>
      </c>
      <c r="B336" s="1470"/>
      <c r="C336" s="1470"/>
      <c r="D336" s="1470"/>
      <c r="E336" s="1470"/>
      <c r="F336" s="1470"/>
      <c r="G336" s="1470"/>
      <c r="H336" s="1470"/>
      <c r="I336" s="1452"/>
      <c r="J336" s="1470"/>
      <c r="K336" s="1470"/>
      <c r="L336" s="1470"/>
      <c r="M336" s="1470"/>
      <c r="N336" s="1470"/>
      <c r="O336" s="1470"/>
      <c r="P336" s="1452"/>
      <c r="Q336" s="1452"/>
      <c r="R336" s="1452"/>
      <c r="S336" s="1452"/>
      <c r="T336" s="1452"/>
      <c r="U336" s="1452"/>
      <c r="V336" s="1470"/>
      <c r="W336" s="1470"/>
      <c r="X336" s="1470"/>
      <c r="Y336" s="1470"/>
      <c r="Z336" s="1470"/>
      <c r="AA336" s="1470"/>
      <c r="AB336" s="1470"/>
      <c r="AC336" s="1470"/>
      <c r="AD336" s="1470"/>
      <c r="AE336" s="1470"/>
      <c r="AF336" s="1470"/>
      <c r="AG336" s="1470"/>
      <c r="AH336" s="1470"/>
      <c r="AI336" s="1470"/>
      <c r="AJ336" s="1470"/>
      <c r="AK336" s="1470"/>
      <c r="AL336" s="1470"/>
      <c r="AM336" s="1470"/>
      <c r="AN336" s="1470"/>
      <c r="AO336" s="1470"/>
      <c r="AP336" s="1470"/>
      <c r="AQ336" s="1470"/>
      <c r="AR336" s="1470"/>
      <c r="AS336" s="1470"/>
      <c r="AT336" s="1470"/>
      <c r="AU336" s="1470"/>
      <c r="AV336" s="1470"/>
      <c r="AW336" s="1470"/>
      <c r="AX336" s="1470"/>
      <c r="AY336" s="1470"/>
      <c r="AZ336" s="1470"/>
      <c r="BA336" s="1470"/>
      <c r="BB336" s="1470"/>
      <c r="BC336" s="1470"/>
      <c r="BD336" s="1470"/>
      <c r="BE336" s="1470"/>
      <c r="BF336" s="1470"/>
      <c r="BG336" s="1470"/>
      <c r="BH336" s="1470"/>
      <c r="BI336" s="1470"/>
      <c r="BJ336" s="1470"/>
      <c r="BK336" s="1470"/>
      <c r="BL336" s="1470"/>
      <c r="BM336" s="1470"/>
      <c r="BN336" s="1470"/>
      <c r="BO336" s="1470"/>
      <c r="BP336" s="1470"/>
      <c r="BQ336" s="1470"/>
      <c r="BR336" s="1470"/>
      <c r="BS336" s="1470"/>
      <c r="BT336" s="1470"/>
      <c r="BU336" s="1470"/>
      <c r="BV336" s="1470"/>
      <c r="BW336" s="1470"/>
      <c r="BX336" s="1470"/>
    </row>
    <row r="337" customFormat="false" ht="15" hidden="false" customHeight="false" outlineLevel="0" collapsed="false">
      <c r="A337" s="1448" t="n">
        <f aca="false">A336+1</f>
        <v>45204</v>
      </c>
      <c r="B337" s="1470"/>
      <c r="C337" s="1470"/>
      <c r="D337" s="1470"/>
      <c r="E337" s="1470"/>
      <c r="F337" s="1470"/>
      <c r="G337" s="1470"/>
      <c r="H337" s="1470"/>
      <c r="I337" s="1452"/>
      <c r="J337" s="1470"/>
      <c r="K337" s="1470"/>
      <c r="L337" s="1470"/>
      <c r="M337" s="1470"/>
      <c r="N337" s="1470"/>
      <c r="O337" s="1470"/>
      <c r="P337" s="1452"/>
      <c r="Q337" s="1452"/>
      <c r="R337" s="1452"/>
      <c r="S337" s="1452"/>
      <c r="T337" s="1452"/>
      <c r="U337" s="1452"/>
      <c r="V337" s="1470"/>
      <c r="W337" s="1470"/>
      <c r="X337" s="1470"/>
      <c r="Y337" s="1470"/>
      <c r="Z337" s="1470"/>
      <c r="AA337" s="1470"/>
      <c r="AB337" s="1470"/>
      <c r="AC337" s="1470"/>
      <c r="AD337" s="1470"/>
      <c r="AE337" s="1470"/>
      <c r="AF337" s="1470"/>
      <c r="AG337" s="1470"/>
      <c r="AH337" s="1470"/>
      <c r="AI337" s="1470"/>
      <c r="AJ337" s="1470"/>
      <c r="AK337" s="1470"/>
      <c r="AL337" s="1470"/>
      <c r="AM337" s="1470"/>
      <c r="AN337" s="1470"/>
      <c r="AO337" s="1470"/>
      <c r="AP337" s="1470"/>
      <c r="AQ337" s="1470"/>
      <c r="AR337" s="1470"/>
      <c r="AS337" s="1470"/>
      <c r="AT337" s="1470"/>
      <c r="AU337" s="1470"/>
      <c r="AV337" s="1470"/>
      <c r="AW337" s="1470"/>
      <c r="AX337" s="1470"/>
      <c r="AY337" s="1470"/>
      <c r="AZ337" s="1470"/>
      <c r="BA337" s="1470"/>
      <c r="BB337" s="1470"/>
      <c r="BC337" s="1470"/>
      <c r="BD337" s="1470"/>
      <c r="BE337" s="1470"/>
      <c r="BF337" s="1470"/>
      <c r="BG337" s="1470"/>
      <c r="BH337" s="1470"/>
      <c r="BI337" s="1470"/>
      <c r="BJ337" s="1470"/>
      <c r="BK337" s="1470"/>
      <c r="BL337" s="1470"/>
      <c r="BM337" s="1470"/>
      <c r="BN337" s="1470"/>
      <c r="BO337" s="1470"/>
      <c r="BP337" s="1470"/>
      <c r="BQ337" s="1470"/>
      <c r="BR337" s="1470"/>
      <c r="BS337" s="1470"/>
      <c r="BT337" s="1470"/>
      <c r="BU337" s="1470"/>
      <c r="BV337" s="1470"/>
      <c r="BW337" s="1470"/>
      <c r="BX337" s="1470"/>
    </row>
    <row r="338" customFormat="false" ht="15" hidden="false" customHeight="false" outlineLevel="0" collapsed="false">
      <c r="A338" s="1448" t="n">
        <f aca="false">A337+1</f>
        <v>45205</v>
      </c>
      <c r="B338" s="1470"/>
      <c r="C338" s="1470"/>
      <c r="D338" s="1470"/>
      <c r="E338" s="1470"/>
      <c r="F338" s="1470"/>
      <c r="G338" s="1470"/>
      <c r="H338" s="1470"/>
      <c r="I338" s="1452"/>
      <c r="J338" s="1470"/>
      <c r="K338" s="1470"/>
      <c r="L338" s="1470"/>
      <c r="M338" s="1470"/>
      <c r="N338" s="1470"/>
      <c r="O338" s="1470"/>
      <c r="P338" s="1452"/>
      <c r="Q338" s="1452"/>
      <c r="R338" s="1452"/>
      <c r="S338" s="1452"/>
      <c r="T338" s="1452"/>
      <c r="U338" s="1452"/>
      <c r="V338" s="1470"/>
      <c r="W338" s="1470"/>
      <c r="X338" s="1470"/>
      <c r="Y338" s="1470"/>
      <c r="Z338" s="1470"/>
      <c r="AA338" s="1470"/>
      <c r="AB338" s="1470"/>
      <c r="AC338" s="1470"/>
      <c r="AD338" s="1470"/>
      <c r="AE338" s="1470"/>
      <c r="AF338" s="1470"/>
      <c r="AG338" s="1470"/>
      <c r="AH338" s="1470"/>
      <c r="AI338" s="1470"/>
      <c r="AJ338" s="1470"/>
      <c r="AK338" s="1470"/>
      <c r="AL338" s="1470"/>
      <c r="AM338" s="1470"/>
      <c r="AN338" s="1470"/>
      <c r="AO338" s="1470"/>
      <c r="AP338" s="1470"/>
      <c r="AQ338" s="1470"/>
      <c r="AR338" s="1470"/>
      <c r="AS338" s="1470"/>
      <c r="AT338" s="1470"/>
      <c r="AU338" s="1470"/>
      <c r="AV338" s="1470"/>
      <c r="AW338" s="1470"/>
      <c r="AX338" s="1470"/>
      <c r="AY338" s="1470"/>
      <c r="AZ338" s="1470"/>
      <c r="BA338" s="1470"/>
      <c r="BB338" s="1470"/>
      <c r="BC338" s="1470"/>
      <c r="BD338" s="1470"/>
      <c r="BE338" s="1470"/>
      <c r="BF338" s="1470"/>
      <c r="BG338" s="1470"/>
      <c r="BH338" s="1470"/>
      <c r="BI338" s="1470"/>
      <c r="BJ338" s="1470"/>
      <c r="BK338" s="1470"/>
      <c r="BL338" s="1470"/>
      <c r="BM338" s="1470"/>
      <c r="BN338" s="1470"/>
      <c r="BO338" s="1470"/>
      <c r="BP338" s="1470"/>
      <c r="BQ338" s="1470"/>
      <c r="BR338" s="1470"/>
      <c r="BS338" s="1470"/>
      <c r="BT338" s="1470"/>
      <c r="BU338" s="1470"/>
      <c r="BV338" s="1470"/>
      <c r="BW338" s="1470"/>
      <c r="BX338" s="1470"/>
    </row>
    <row r="339" customFormat="false" ht="15" hidden="false" customHeight="false" outlineLevel="0" collapsed="false">
      <c r="A339" s="1448" t="n">
        <f aca="false">A338+1</f>
        <v>45206</v>
      </c>
      <c r="B339" s="1470"/>
      <c r="C339" s="1470"/>
      <c r="D339" s="1470"/>
      <c r="E339" s="1470"/>
      <c r="F339" s="1470"/>
      <c r="G339" s="1470"/>
      <c r="H339" s="1470"/>
      <c r="I339" s="1452"/>
      <c r="J339" s="1470"/>
      <c r="K339" s="1470"/>
      <c r="L339" s="1470"/>
      <c r="M339" s="1470"/>
      <c r="N339" s="1470"/>
      <c r="O339" s="1470"/>
      <c r="P339" s="1452"/>
      <c r="Q339" s="1452"/>
      <c r="R339" s="1452"/>
      <c r="S339" s="1452"/>
      <c r="T339" s="1452"/>
      <c r="U339" s="1452"/>
      <c r="V339" s="1470"/>
      <c r="W339" s="1470"/>
      <c r="X339" s="1470"/>
      <c r="Y339" s="1470"/>
      <c r="Z339" s="1470"/>
      <c r="AA339" s="1470"/>
      <c r="AB339" s="1470"/>
      <c r="AC339" s="1470"/>
      <c r="AD339" s="1470"/>
      <c r="AE339" s="1470"/>
      <c r="AF339" s="1470"/>
      <c r="AG339" s="1470"/>
      <c r="AH339" s="1470"/>
      <c r="AI339" s="1470"/>
      <c r="AJ339" s="1470"/>
      <c r="AK339" s="1470"/>
      <c r="AL339" s="1470"/>
      <c r="AM339" s="1470"/>
      <c r="AN339" s="1470"/>
      <c r="AO339" s="1470"/>
      <c r="AP339" s="1470"/>
      <c r="AQ339" s="1470"/>
      <c r="AR339" s="1470"/>
      <c r="AS339" s="1470"/>
      <c r="AT339" s="1470"/>
      <c r="AU339" s="1470"/>
      <c r="AV339" s="1470"/>
      <c r="AW339" s="1470"/>
      <c r="AX339" s="1470"/>
      <c r="AY339" s="1470"/>
      <c r="AZ339" s="1470"/>
      <c r="BA339" s="1470"/>
      <c r="BB339" s="1470"/>
      <c r="BC339" s="1470"/>
      <c r="BD339" s="1470"/>
      <c r="BE339" s="1470"/>
      <c r="BF339" s="1470"/>
      <c r="BG339" s="1470"/>
      <c r="BH339" s="1470"/>
      <c r="BI339" s="1470"/>
      <c r="BJ339" s="1470"/>
      <c r="BK339" s="1470"/>
      <c r="BL339" s="1470"/>
      <c r="BM339" s="1470"/>
      <c r="BN339" s="1470"/>
      <c r="BO339" s="1470"/>
      <c r="BP339" s="1470"/>
      <c r="BQ339" s="1470"/>
      <c r="BR339" s="1470"/>
      <c r="BS339" s="1470"/>
      <c r="BT339" s="1470"/>
      <c r="BU339" s="1470"/>
      <c r="BV339" s="1470"/>
      <c r="BW339" s="1470"/>
      <c r="BX339" s="1470"/>
    </row>
    <row r="340" customFormat="false" ht="15" hidden="false" customHeight="false" outlineLevel="0" collapsed="false">
      <c r="A340" s="1448" t="n">
        <f aca="false">A339+1</f>
        <v>45207</v>
      </c>
      <c r="B340" s="1470"/>
      <c r="C340" s="1470"/>
      <c r="D340" s="1470"/>
      <c r="E340" s="1470"/>
      <c r="F340" s="1470"/>
      <c r="G340" s="1470"/>
      <c r="H340" s="1470"/>
      <c r="I340" s="1452"/>
      <c r="J340" s="1470"/>
      <c r="K340" s="1470"/>
      <c r="L340" s="1470"/>
      <c r="M340" s="1470"/>
      <c r="N340" s="1470"/>
      <c r="O340" s="1470"/>
      <c r="P340" s="1452"/>
      <c r="Q340" s="1452"/>
      <c r="R340" s="1452"/>
      <c r="S340" s="1452"/>
      <c r="T340" s="1452"/>
      <c r="U340" s="1452"/>
      <c r="V340" s="1470"/>
      <c r="W340" s="1470"/>
      <c r="X340" s="1470"/>
      <c r="Y340" s="1470"/>
      <c r="Z340" s="1470"/>
      <c r="AA340" s="1470"/>
      <c r="AB340" s="1470"/>
      <c r="AC340" s="1470"/>
      <c r="AD340" s="1470"/>
      <c r="AE340" s="1470"/>
      <c r="AF340" s="1470"/>
      <c r="AG340" s="1470"/>
      <c r="AH340" s="1470"/>
      <c r="AI340" s="1470"/>
      <c r="AJ340" s="1470"/>
      <c r="AK340" s="1470"/>
      <c r="AL340" s="1470"/>
      <c r="AM340" s="1470"/>
      <c r="AN340" s="1470"/>
      <c r="AO340" s="1470"/>
      <c r="AP340" s="1470"/>
      <c r="AQ340" s="1470"/>
      <c r="AR340" s="1470"/>
      <c r="AS340" s="1470"/>
      <c r="AT340" s="1470"/>
      <c r="AU340" s="1470"/>
      <c r="AV340" s="1470"/>
      <c r="AW340" s="1470"/>
      <c r="AX340" s="1470"/>
      <c r="AY340" s="1470"/>
      <c r="AZ340" s="1470"/>
      <c r="BA340" s="1470"/>
      <c r="BB340" s="1470"/>
      <c r="BC340" s="1470"/>
      <c r="BD340" s="1470"/>
      <c r="BE340" s="1470"/>
      <c r="BF340" s="1470"/>
      <c r="BG340" s="1470"/>
      <c r="BH340" s="1470"/>
      <c r="BI340" s="1470"/>
      <c r="BJ340" s="1470"/>
      <c r="BK340" s="1470"/>
      <c r="BL340" s="1470"/>
      <c r="BM340" s="1470"/>
      <c r="BN340" s="1470"/>
      <c r="BO340" s="1470"/>
      <c r="BP340" s="1470"/>
      <c r="BQ340" s="1470"/>
      <c r="BR340" s="1470"/>
      <c r="BS340" s="1470"/>
      <c r="BT340" s="1470"/>
      <c r="BU340" s="1470"/>
      <c r="BV340" s="1470"/>
      <c r="BW340" s="1470"/>
      <c r="BX340" s="1470"/>
    </row>
    <row r="341" customFormat="false" ht="15" hidden="false" customHeight="false" outlineLevel="0" collapsed="false">
      <c r="A341" s="1448" t="n">
        <f aca="false">A340+1</f>
        <v>45208</v>
      </c>
      <c r="B341" s="1470"/>
      <c r="C341" s="1470"/>
      <c r="D341" s="1470"/>
      <c r="E341" s="1470"/>
      <c r="F341" s="1470"/>
      <c r="G341" s="1470"/>
      <c r="H341" s="1470"/>
      <c r="I341" s="1452"/>
      <c r="J341" s="1470"/>
      <c r="K341" s="1470"/>
      <c r="L341" s="1470"/>
      <c r="M341" s="1470"/>
      <c r="N341" s="1470"/>
      <c r="O341" s="1470"/>
      <c r="P341" s="1452"/>
      <c r="Q341" s="1452"/>
      <c r="R341" s="1452"/>
      <c r="S341" s="1452"/>
      <c r="T341" s="1452"/>
      <c r="U341" s="1452"/>
      <c r="V341" s="1470"/>
      <c r="W341" s="1470"/>
      <c r="X341" s="1470"/>
      <c r="Y341" s="1470"/>
      <c r="Z341" s="1470"/>
      <c r="AA341" s="1470"/>
      <c r="AB341" s="1470"/>
      <c r="AC341" s="1470"/>
      <c r="AD341" s="1470"/>
      <c r="AE341" s="1470"/>
      <c r="AF341" s="1470"/>
      <c r="AG341" s="1470"/>
      <c r="AH341" s="1470"/>
      <c r="AI341" s="1470"/>
      <c r="AJ341" s="1470"/>
      <c r="AK341" s="1470"/>
      <c r="AL341" s="1470"/>
      <c r="AM341" s="1470"/>
      <c r="AN341" s="1470"/>
      <c r="AO341" s="1470"/>
      <c r="AP341" s="1470"/>
      <c r="AQ341" s="1470"/>
      <c r="AR341" s="1470"/>
      <c r="AS341" s="1470"/>
      <c r="AT341" s="1470"/>
      <c r="AU341" s="1470"/>
      <c r="AV341" s="1470"/>
      <c r="AW341" s="1470"/>
      <c r="AX341" s="1470"/>
      <c r="AY341" s="1470"/>
      <c r="AZ341" s="1470"/>
      <c r="BA341" s="1470"/>
      <c r="BB341" s="1470"/>
      <c r="BC341" s="1470"/>
      <c r="BD341" s="1470"/>
      <c r="BE341" s="1470"/>
      <c r="BF341" s="1470"/>
      <c r="BG341" s="1470"/>
      <c r="BH341" s="1470"/>
      <c r="BI341" s="1470"/>
      <c r="BJ341" s="1470"/>
      <c r="BK341" s="1470"/>
      <c r="BL341" s="1470"/>
      <c r="BM341" s="1470"/>
      <c r="BN341" s="1470"/>
      <c r="BO341" s="1470"/>
      <c r="BP341" s="1470"/>
      <c r="BQ341" s="1470"/>
      <c r="BR341" s="1470"/>
      <c r="BS341" s="1470"/>
      <c r="BT341" s="1470"/>
      <c r="BU341" s="1470"/>
      <c r="BV341" s="1470"/>
      <c r="BW341" s="1470"/>
      <c r="BX341" s="1470"/>
    </row>
    <row r="342" customFormat="false" ht="15" hidden="false" customHeight="false" outlineLevel="0" collapsed="false">
      <c r="A342" s="1448" t="n">
        <f aca="false">A341+1</f>
        <v>45209</v>
      </c>
      <c r="B342" s="1470"/>
      <c r="C342" s="1470"/>
      <c r="D342" s="1470"/>
      <c r="E342" s="1470"/>
      <c r="F342" s="1470"/>
      <c r="G342" s="1470"/>
      <c r="H342" s="1470"/>
      <c r="I342" s="1452"/>
      <c r="J342" s="1470"/>
      <c r="K342" s="1470"/>
      <c r="L342" s="1470"/>
      <c r="M342" s="1470"/>
      <c r="N342" s="1470"/>
      <c r="O342" s="1470"/>
      <c r="P342" s="1452"/>
      <c r="Q342" s="1452"/>
      <c r="R342" s="1452"/>
      <c r="S342" s="1452"/>
      <c r="T342" s="1452"/>
      <c r="U342" s="1452"/>
      <c r="V342" s="1470"/>
      <c r="W342" s="1470"/>
      <c r="X342" s="1470"/>
      <c r="Y342" s="1470"/>
      <c r="Z342" s="1470"/>
      <c r="AA342" s="1470"/>
      <c r="AB342" s="1470"/>
      <c r="AC342" s="1470"/>
      <c r="AD342" s="1470"/>
      <c r="AE342" s="1470"/>
      <c r="AF342" s="1470"/>
      <c r="AG342" s="1470"/>
      <c r="AH342" s="1470"/>
      <c r="AI342" s="1470"/>
      <c r="AJ342" s="1470"/>
      <c r="AK342" s="1470"/>
      <c r="AL342" s="1470"/>
      <c r="AM342" s="1470"/>
      <c r="AN342" s="1470"/>
      <c r="AO342" s="1470"/>
      <c r="AP342" s="1470"/>
      <c r="AQ342" s="1470"/>
      <c r="AR342" s="1470"/>
      <c r="AS342" s="1470"/>
      <c r="AT342" s="1470"/>
      <c r="AU342" s="1470"/>
      <c r="AV342" s="1470"/>
      <c r="AW342" s="1470"/>
      <c r="AX342" s="1470"/>
      <c r="AY342" s="1470"/>
      <c r="AZ342" s="1470"/>
      <c r="BA342" s="1470"/>
      <c r="BB342" s="1470"/>
      <c r="BC342" s="1470"/>
      <c r="BD342" s="1470"/>
      <c r="BE342" s="1470"/>
      <c r="BF342" s="1470"/>
      <c r="BG342" s="1470"/>
      <c r="BH342" s="1470"/>
      <c r="BI342" s="1470"/>
      <c r="BJ342" s="1470"/>
      <c r="BK342" s="1470"/>
      <c r="BL342" s="1470"/>
      <c r="BM342" s="1470"/>
      <c r="BN342" s="1470"/>
      <c r="BO342" s="1470"/>
      <c r="BP342" s="1470"/>
      <c r="BQ342" s="1470"/>
      <c r="BR342" s="1470"/>
      <c r="BS342" s="1470"/>
      <c r="BT342" s="1470"/>
      <c r="BU342" s="1470"/>
      <c r="BV342" s="1470"/>
      <c r="BW342" s="1470"/>
      <c r="BX342" s="1470"/>
    </row>
    <row r="343" customFormat="false" ht="15" hidden="false" customHeight="false" outlineLevel="0" collapsed="false">
      <c r="A343" s="1448" t="n">
        <f aca="false">A342+1</f>
        <v>45210</v>
      </c>
      <c r="B343" s="1470"/>
      <c r="C343" s="1470"/>
      <c r="D343" s="1470"/>
      <c r="E343" s="1470"/>
      <c r="F343" s="1470"/>
      <c r="G343" s="1470"/>
      <c r="H343" s="1470"/>
      <c r="I343" s="1452"/>
      <c r="J343" s="1470"/>
      <c r="K343" s="1470"/>
      <c r="L343" s="1470"/>
      <c r="M343" s="1470"/>
      <c r="N343" s="1470"/>
      <c r="O343" s="1470"/>
      <c r="P343" s="1452"/>
      <c r="Q343" s="1452"/>
      <c r="R343" s="1452"/>
      <c r="S343" s="1452"/>
      <c r="T343" s="1452"/>
      <c r="U343" s="1452"/>
      <c r="V343" s="1470"/>
      <c r="W343" s="1470"/>
      <c r="X343" s="1470"/>
      <c r="Y343" s="1470"/>
      <c r="Z343" s="1470"/>
      <c r="AA343" s="1470"/>
      <c r="AB343" s="1470"/>
      <c r="AC343" s="1470"/>
      <c r="AD343" s="1470"/>
      <c r="AE343" s="1470"/>
      <c r="AF343" s="1470"/>
      <c r="AG343" s="1470"/>
      <c r="AH343" s="1470"/>
      <c r="AI343" s="1470"/>
      <c r="AJ343" s="1470"/>
      <c r="AK343" s="1470"/>
      <c r="AL343" s="1470"/>
      <c r="AM343" s="1470"/>
      <c r="AN343" s="1470"/>
      <c r="AO343" s="1470"/>
      <c r="AP343" s="1470"/>
      <c r="AQ343" s="1470"/>
      <c r="AR343" s="1470"/>
      <c r="AS343" s="1470"/>
      <c r="AT343" s="1470"/>
      <c r="AU343" s="1470"/>
      <c r="AV343" s="1470"/>
      <c r="AW343" s="1470"/>
      <c r="AX343" s="1470"/>
      <c r="AY343" s="1470"/>
      <c r="AZ343" s="1470"/>
      <c r="BA343" s="1470"/>
      <c r="BB343" s="1470"/>
      <c r="BC343" s="1470"/>
      <c r="BD343" s="1470"/>
      <c r="BE343" s="1470"/>
      <c r="BF343" s="1470"/>
      <c r="BG343" s="1470"/>
      <c r="BH343" s="1470"/>
      <c r="BI343" s="1470"/>
      <c r="BJ343" s="1470"/>
      <c r="BK343" s="1470"/>
      <c r="BL343" s="1470"/>
      <c r="BM343" s="1470"/>
      <c r="BN343" s="1470"/>
      <c r="BO343" s="1470"/>
      <c r="BP343" s="1470"/>
      <c r="BQ343" s="1470"/>
      <c r="BR343" s="1470"/>
      <c r="BS343" s="1470"/>
      <c r="BT343" s="1470"/>
      <c r="BU343" s="1470"/>
      <c r="BV343" s="1470"/>
      <c r="BW343" s="1470"/>
      <c r="BX343" s="1470"/>
    </row>
    <row r="344" customFormat="false" ht="15" hidden="false" customHeight="false" outlineLevel="0" collapsed="false">
      <c r="A344" s="1448" t="n">
        <f aca="false">A343+1</f>
        <v>45211</v>
      </c>
      <c r="B344" s="1470"/>
      <c r="C344" s="1470"/>
      <c r="D344" s="1470"/>
      <c r="E344" s="1470"/>
      <c r="F344" s="1470"/>
      <c r="G344" s="1470"/>
      <c r="H344" s="1470"/>
      <c r="I344" s="1452"/>
      <c r="J344" s="1470"/>
      <c r="K344" s="1470"/>
      <c r="L344" s="1470"/>
      <c r="M344" s="1470"/>
      <c r="N344" s="1470"/>
      <c r="O344" s="1470"/>
      <c r="P344" s="1452"/>
      <c r="Q344" s="1452"/>
      <c r="R344" s="1452"/>
      <c r="S344" s="1452"/>
      <c r="T344" s="1452"/>
      <c r="U344" s="1452"/>
      <c r="V344" s="1470"/>
      <c r="W344" s="1470"/>
      <c r="X344" s="1470"/>
      <c r="Y344" s="1470"/>
      <c r="Z344" s="1470"/>
      <c r="AA344" s="1470"/>
      <c r="AB344" s="1470"/>
      <c r="AC344" s="1470"/>
      <c r="AD344" s="1470"/>
      <c r="AE344" s="1470"/>
      <c r="AF344" s="1470"/>
      <c r="AG344" s="1470"/>
      <c r="AH344" s="1470"/>
      <c r="AI344" s="1470"/>
      <c r="AJ344" s="1470"/>
      <c r="AK344" s="1470"/>
      <c r="AL344" s="1470"/>
      <c r="AM344" s="1470"/>
      <c r="AN344" s="1470"/>
      <c r="AO344" s="1470"/>
      <c r="AP344" s="1470"/>
      <c r="AQ344" s="1470"/>
      <c r="AR344" s="1470"/>
      <c r="AS344" s="1470"/>
      <c r="AT344" s="1470"/>
      <c r="AU344" s="1470"/>
      <c r="AV344" s="1470"/>
      <c r="AW344" s="1470"/>
      <c r="AX344" s="1470"/>
      <c r="AY344" s="1470"/>
      <c r="AZ344" s="1470"/>
      <c r="BA344" s="1470"/>
      <c r="BB344" s="1470"/>
      <c r="BC344" s="1470"/>
      <c r="BD344" s="1470"/>
      <c r="BE344" s="1470"/>
      <c r="BF344" s="1470"/>
      <c r="BG344" s="1470"/>
      <c r="BH344" s="1470"/>
      <c r="BI344" s="1470"/>
      <c r="BJ344" s="1470"/>
      <c r="BK344" s="1470"/>
      <c r="BL344" s="1470"/>
      <c r="BM344" s="1470"/>
      <c r="BN344" s="1470"/>
      <c r="BO344" s="1470"/>
      <c r="BP344" s="1470"/>
      <c r="BQ344" s="1470"/>
      <c r="BR344" s="1470"/>
      <c r="BS344" s="1470"/>
      <c r="BT344" s="1470"/>
      <c r="BU344" s="1470"/>
      <c r="BV344" s="1470"/>
      <c r="BW344" s="1470"/>
      <c r="BX344" s="1470"/>
    </row>
    <row r="345" customFormat="false" ht="15" hidden="false" customHeight="false" outlineLevel="0" collapsed="false">
      <c r="A345" s="1448" t="n">
        <f aca="false">A344+1</f>
        <v>45212</v>
      </c>
      <c r="B345" s="1470"/>
      <c r="C345" s="1470"/>
      <c r="D345" s="1470"/>
      <c r="E345" s="1470"/>
      <c r="F345" s="1470"/>
      <c r="G345" s="1470"/>
      <c r="H345" s="1470"/>
      <c r="I345" s="1452"/>
      <c r="J345" s="1470"/>
      <c r="K345" s="1470"/>
      <c r="L345" s="1470"/>
      <c r="M345" s="1470"/>
      <c r="N345" s="1470"/>
      <c r="O345" s="1470"/>
      <c r="P345" s="1452"/>
      <c r="Q345" s="1452"/>
      <c r="R345" s="1452"/>
      <c r="S345" s="1452"/>
      <c r="T345" s="1452"/>
      <c r="U345" s="1452"/>
      <c r="V345" s="1470"/>
      <c r="W345" s="1470"/>
      <c r="X345" s="1470"/>
      <c r="Y345" s="1470"/>
      <c r="Z345" s="1470"/>
      <c r="AA345" s="1470"/>
      <c r="AB345" s="1470"/>
      <c r="AC345" s="1470"/>
      <c r="AD345" s="1470"/>
      <c r="AE345" s="1470"/>
      <c r="AF345" s="1470"/>
      <c r="AG345" s="1470"/>
      <c r="AH345" s="1470"/>
      <c r="AI345" s="1470"/>
      <c r="AJ345" s="1470"/>
      <c r="AK345" s="1470"/>
      <c r="AL345" s="1470"/>
      <c r="AM345" s="1470"/>
      <c r="AN345" s="1470"/>
      <c r="AO345" s="1470"/>
      <c r="AP345" s="1470"/>
      <c r="AQ345" s="1470"/>
      <c r="AR345" s="1470"/>
      <c r="AS345" s="1470"/>
      <c r="AT345" s="1470"/>
      <c r="AU345" s="1470"/>
      <c r="AV345" s="1470"/>
      <c r="AW345" s="1470"/>
      <c r="AX345" s="1470"/>
      <c r="AY345" s="1470"/>
      <c r="AZ345" s="1470"/>
      <c r="BA345" s="1470"/>
      <c r="BB345" s="1470"/>
      <c r="BC345" s="1470"/>
      <c r="BD345" s="1470"/>
      <c r="BE345" s="1470"/>
      <c r="BF345" s="1470"/>
      <c r="BG345" s="1470"/>
      <c r="BH345" s="1470"/>
      <c r="BI345" s="1470"/>
      <c r="BJ345" s="1470"/>
      <c r="BK345" s="1470"/>
      <c r="BL345" s="1470"/>
      <c r="BM345" s="1470"/>
      <c r="BN345" s="1470"/>
      <c r="BO345" s="1470"/>
      <c r="BP345" s="1470"/>
      <c r="BQ345" s="1470"/>
      <c r="BR345" s="1470"/>
      <c r="BS345" s="1470"/>
      <c r="BT345" s="1470"/>
      <c r="BU345" s="1470"/>
      <c r="BV345" s="1470"/>
      <c r="BW345" s="1470"/>
      <c r="BX345" s="1470"/>
    </row>
    <row r="346" customFormat="false" ht="15" hidden="false" customHeight="false" outlineLevel="0" collapsed="false">
      <c r="A346" s="1448" t="n">
        <f aca="false">A345+1</f>
        <v>45213</v>
      </c>
      <c r="B346" s="1470"/>
      <c r="C346" s="1470"/>
      <c r="D346" s="1470"/>
      <c r="E346" s="1470"/>
      <c r="F346" s="1470"/>
      <c r="G346" s="1470"/>
      <c r="H346" s="1470"/>
      <c r="I346" s="1452"/>
      <c r="J346" s="1470"/>
      <c r="K346" s="1470"/>
      <c r="L346" s="1470"/>
      <c r="M346" s="1470"/>
      <c r="N346" s="1470"/>
      <c r="O346" s="1470"/>
      <c r="P346" s="1452"/>
      <c r="Q346" s="1452"/>
      <c r="R346" s="1452"/>
      <c r="S346" s="1452"/>
      <c r="T346" s="1452"/>
      <c r="U346" s="1452"/>
      <c r="V346" s="1470"/>
      <c r="W346" s="1470"/>
      <c r="X346" s="1470"/>
      <c r="Y346" s="1470"/>
      <c r="Z346" s="1470"/>
      <c r="AA346" s="1470"/>
      <c r="AB346" s="1470"/>
      <c r="AC346" s="1470"/>
      <c r="AD346" s="1470"/>
      <c r="AE346" s="1470"/>
      <c r="AF346" s="1470"/>
      <c r="AG346" s="1470"/>
      <c r="AH346" s="1470"/>
      <c r="AI346" s="1470"/>
      <c r="AJ346" s="1470"/>
      <c r="AK346" s="1470"/>
      <c r="AL346" s="1470"/>
      <c r="AM346" s="1470"/>
      <c r="AN346" s="1470"/>
      <c r="AO346" s="1470"/>
      <c r="AP346" s="1470"/>
      <c r="AQ346" s="1470"/>
      <c r="AR346" s="1470"/>
      <c r="AS346" s="1470"/>
      <c r="AT346" s="1470"/>
      <c r="AU346" s="1470"/>
      <c r="AV346" s="1470"/>
      <c r="AW346" s="1470"/>
      <c r="AX346" s="1470"/>
      <c r="AY346" s="1470"/>
      <c r="AZ346" s="1470"/>
      <c r="BA346" s="1470"/>
      <c r="BB346" s="1470"/>
      <c r="BC346" s="1470"/>
      <c r="BD346" s="1470"/>
      <c r="BE346" s="1470"/>
      <c r="BF346" s="1470"/>
      <c r="BG346" s="1470"/>
      <c r="BH346" s="1470"/>
      <c r="BI346" s="1470"/>
      <c r="BJ346" s="1470"/>
      <c r="BK346" s="1470"/>
      <c r="BL346" s="1470"/>
      <c r="BM346" s="1470"/>
      <c r="BN346" s="1470"/>
      <c r="BO346" s="1470"/>
      <c r="BP346" s="1470"/>
      <c r="BQ346" s="1470"/>
      <c r="BR346" s="1470"/>
      <c r="BS346" s="1470"/>
      <c r="BT346" s="1470"/>
      <c r="BU346" s="1470"/>
      <c r="BV346" s="1470"/>
      <c r="BW346" s="1470"/>
      <c r="BX346" s="1470"/>
    </row>
    <row r="347" customFormat="false" ht="15" hidden="false" customHeight="false" outlineLevel="0" collapsed="false">
      <c r="A347" s="1448" t="n">
        <f aca="false">A346+1</f>
        <v>45214</v>
      </c>
      <c r="B347" s="1470"/>
      <c r="C347" s="1470"/>
      <c r="D347" s="1470"/>
      <c r="E347" s="1470"/>
      <c r="F347" s="1470"/>
      <c r="G347" s="1470"/>
      <c r="H347" s="1470"/>
      <c r="I347" s="1452"/>
      <c r="J347" s="1470"/>
      <c r="K347" s="1470"/>
      <c r="L347" s="1470"/>
      <c r="M347" s="1470"/>
      <c r="N347" s="1470"/>
      <c r="O347" s="1470"/>
      <c r="P347" s="1452"/>
      <c r="Q347" s="1452"/>
      <c r="R347" s="1452"/>
      <c r="S347" s="1452"/>
      <c r="T347" s="1452"/>
      <c r="U347" s="1452"/>
      <c r="V347" s="1470"/>
      <c r="W347" s="1470"/>
      <c r="X347" s="1470"/>
      <c r="Y347" s="1470"/>
      <c r="Z347" s="1470"/>
      <c r="AA347" s="1470"/>
      <c r="AB347" s="1470"/>
      <c r="AC347" s="1470"/>
      <c r="AD347" s="1470"/>
      <c r="AE347" s="1470"/>
      <c r="AF347" s="1470"/>
      <c r="AG347" s="1470"/>
      <c r="AH347" s="1470"/>
      <c r="AI347" s="1470"/>
      <c r="AJ347" s="1470"/>
      <c r="AK347" s="1470"/>
      <c r="AL347" s="1470"/>
      <c r="AM347" s="1470"/>
      <c r="AN347" s="1470"/>
      <c r="AO347" s="1470"/>
      <c r="AP347" s="1470"/>
      <c r="AQ347" s="1470"/>
      <c r="AR347" s="1470"/>
      <c r="AS347" s="1470"/>
      <c r="AT347" s="1470"/>
      <c r="AU347" s="1470"/>
      <c r="AV347" s="1470"/>
      <c r="AW347" s="1470"/>
      <c r="AX347" s="1470"/>
      <c r="AY347" s="1470"/>
      <c r="AZ347" s="1470"/>
      <c r="BA347" s="1470"/>
      <c r="BB347" s="1470"/>
      <c r="BC347" s="1470"/>
      <c r="BD347" s="1470"/>
      <c r="BE347" s="1470"/>
      <c r="BF347" s="1470"/>
      <c r="BG347" s="1470"/>
      <c r="BH347" s="1470"/>
      <c r="BI347" s="1470"/>
      <c r="BJ347" s="1470"/>
      <c r="BK347" s="1470"/>
      <c r="BL347" s="1470"/>
      <c r="BM347" s="1470"/>
      <c r="BN347" s="1470"/>
      <c r="BO347" s="1470"/>
      <c r="BP347" s="1470"/>
      <c r="BQ347" s="1470"/>
      <c r="BR347" s="1470"/>
      <c r="BS347" s="1470"/>
      <c r="BT347" s="1470"/>
      <c r="BU347" s="1470"/>
      <c r="BV347" s="1470"/>
      <c r="BW347" s="1470"/>
      <c r="BX347" s="1470"/>
    </row>
    <row r="348" customFormat="false" ht="15" hidden="false" customHeight="false" outlineLevel="0" collapsed="false">
      <c r="A348" s="1448" t="n">
        <f aca="false">A347+1</f>
        <v>45215</v>
      </c>
      <c r="B348" s="1470"/>
      <c r="C348" s="1470"/>
      <c r="D348" s="1470"/>
      <c r="E348" s="1470"/>
      <c r="F348" s="1470"/>
      <c r="G348" s="1470"/>
      <c r="H348" s="1470"/>
      <c r="I348" s="1452"/>
      <c r="J348" s="1470"/>
      <c r="K348" s="1470"/>
      <c r="L348" s="1470"/>
      <c r="M348" s="1470"/>
      <c r="N348" s="1470"/>
      <c r="O348" s="1470"/>
      <c r="P348" s="1452"/>
      <c r="Q348" s="1452"/>
      <c r="R348" s="1452"/>
      <c r="S348" s="1452"/>
      <c r="T348" s="1452"/>
      <c r="U348" s="1452"/>
      <c r="V348" s="1470"/>
      <c r="W348" s="1470"/>
      <c r="X348" s="1470"/>
      <c r="Y348" s="1470"/>
      <c r="Z348" s="1470"/>
      <c r="AA348" s="1470"/>
      <c r="AB348" s="1470"/>
      <c r="AC348" s="1470"/>
      <c r="AD348" s="1470"/>
      <c r="AE348" s="1470"/>
      <c r="AF348" s="1470"/>
      <c r="AG348" s="1470"/>
      <c r="AH348" s="1470"/>
      <c r="AI348" s="1470"/>
      <c r="AJ348" s="1470"/>
      <c r="AK348" s="1470"/>
      <c r="AL348" s="1470"/>
      <c r="AM348" s="1470"/>
      <c r="AN348" s="1470"/>
      <c r="AO348" s="1470"/>
      <c r="AP348" s="1470"/>
      <c r="AQ348" s="1470"/>
      <c r="AR348" s="1470"/>
      <c r="AS348" s="1470"/>
      <c r="AT348" s="1470"/>
      <c r="AU348" s="1470"/>
      <c r="AV348" s="1470"/>
      <c r="AW348" s="1470"/>
      <c r="AX348" s="1470"/>
      <c r="AY348" s="1470"/>
      <c r="AZ348" s="1470"/>
      <c r="BA348" s="1470"/>
      <c r="BB348" s="1470"/>
      <c r="BC348" s="1470"/>
      <c r="BD348" s="1470"/>
      <c r="BE348" s="1470"/>
      <c r="BF348" s="1470"/>
      <c r="BG348" s="1470"/>
      <c r="BH348" s="1470"/>
      <c r="BI348" s="1470"/>
      <c r="BJ348" s="1470"/>
      <c r="BK348" s="1470"/>
      <c r="BL348" s="1470"/>
      <c r="BM348" s="1470"/>
      <c r="BN348" s="1470"/>
      <c r="BO348" s="1470"/>
      <c r="BP348" s="1470"/>
      <c r="BQ348" s="1470"/>
      <c r="BR348" s="1470"/>
      <c r="BS348" s="1470"/>
      <c r="BT348" s="1470"/>
      <c r="BU348" s="1470"/>
      <c r="BV348" s="1470"/>
      <c r="BW348" s="1470"/>
      <c r="BX348" s="1470"/>
    </row>
    <row r="349" customFormat="false" ht="15" hidden="false" customHeight="false" outlineLevel="0" collapsed="false">
      <c r="A349" s="1448" t="n">
        <f aca="false">A348+1</f>
        <v>45216</v>
      </c>
      <c r="B349" s="1470"/>
      <c r="C349" s="1470"/>
      <c r="D349" s="1470"/>
      <c r="E349" s="1470"/>
      <c r="F349" s="1470"/>
      <c r="G349" s="1470"/>
      <c r="H349" s="1470"/>
      <c r="I349" s="1452"/>
      <c r="J349" s="1470"/>
      <c r="K349" s="1470"/>
      <c r="L349" s="1470"/>
      <c r="M349" s="1470"/>
      <c r="N349" s="1470"/>
      <c r="O349" s="1470"/>
      <c r="P349" s="1452"/>
      <c r="Q349" s="1452"/>
      <c r="R349" s="1452"/>
      <c r="S349" s="1452"/>
      <c r="T349" s="1452"/>
      <c r="U349" s="1452"/>
      <c r="V349" s="1470"/>
      <c r="W349" s="1470"/>
      <c r="X349" s="1470"/>
      <c r="Y349" s="1470"/>
      <c r="Z349" s="1470"/>
      <c r="AA349" s="1470"/>
      <c r="AB349" s="1470"/>
      <c r="AC349" s="1470"/>
      <c r="AD349" s="1470"/>
      <c r="AE349" s="1470"/>
      <c r="AF349" s="1470"/>
      <c r="AG349" s="1470"/>
      <c r="AH349" s="1470"/>
      <c r="AI349" s="1470"/>
      <c r="AJ349" s="1470"/>
      <c r="AK349" s="1470"/>
      <c r="AL349" s="1470"/>
      <c r="AM349" s="1470"/>
      <c r="AN349" s="1470"/>
      <c r="AO349" s="1470"/>
      <c r="AP349" s="1470"/>
      <c r="AQ349" s="1470"/>
      <c r="AR349" s="1470"/>
      <c r="AS349" s="1470"/>
      <c r="AT349" s="1470"/>
      <c r="AU349" s="1470"/>
      <c r="AV349" s="1470"/>
      <c r="AW349" s="1470"/>
      <c r="AX349" s="1470"/>
      <c r="AY349" s="1470"/>
      <c r="AZ349" s="1470"/>
      <c r="BA349" s="1470"/>
      <c r="BB349" s="1470"/>
      <c r="BC349" s="1470"/>
      <c r="BD349" s="1470"/>
      <c r="BE349" s="1470"/>
      <c r="BF349" s="1470"/>
      <c r="BG349" s="1470"/>
      <c r="BH349" s="1470"/>
      <c r="BI349" s="1470"/>
      <c r="BJ349" s="1470"/>
      <c r="BK349" s="1470"/>
      <c r="BL349" s="1470"/>
      <c r="BM349" s="1470"/>
      <c r="BN349" s="1470"/>
      <c r="BO349" s="1470"/>
      <c r="BP349" s="1470"/>
      <c r="BQ349" s="1470"/>
      <c r="BR349" s="1470"/>
      <c r="BS349" s="1470"/>
      <c r="BT349" s="1470"/>
      <c r="BU349" s="1470"/>
      <c r="BV349" s="1470"/>
      <c r="BW349" s="1470"/>
      <c r="BX349" s="1470"/>
    </row>
    <row r="350" customFormat="false" ht="15" hidden="false" customHeight="false" outlineLevel="0" collapsed="false">
      <c r="A350" s="1448" t="n">
        <f aca="false">A349+1</f>
        <v>45217</v>
      </c>
      <c r="B350" s="1470"/>
      <c r="C350" s="1470"/>
      <c r="D350" s="1470"/>
      <c r="E350" s="1470"/>
      <c r="F350" s="1470"/>
      <c r="G350" s="1470"/>
      <c r="H350" s="1470"/>
      <c r="I350" s="1452"/>
      <c r="J350" s="1470"/>
      <c r="K350" s="1470"/>
      <c r="L350" s="1470"/>
      <c r="M350" s="1470"/>
      <c r="N350" s="1470"/>
      <c r="O350" s="1470"/>
      <c r="P350" s="1452"/>
      <c r="Q350" s="1452"/>
      <c r="R350" s="1452"/>
      <c r="S350" s="1452"/>
      <c r="T350" s="1452"/>
      <c r="U350" s="1452"/>
      <c r="V350" s="1470"/>
      <c r="W350" s="1470"/>
      <c r="X350" s="1470"/>
      <c r="Y350" s="1470"/>
      <c r="Z350" s="1470"/>
      <c r="AA350" s="1470"/>
      <c r="AB350" s="1470"/>
      <c r="AC350" s="1470"/>
      <c r="AD350" s="1470"/>
      <c r="AE350" s="1470"/>
      <c r="AF350" s="1470"/>
      <c r="AG350" s="1470"/>
      <c r="AH350" s="1470"/>
      <c r="AI350" s="1470"/>
      <c r="AJ350" s="1470"/>
      <c r="AK350" s="1470"/>
      <c r="AL350" s="1470"/>
      <c r="AM350" s="1470"/>
      <c r="AN350" s="1470"/>
      <c r="AO350" s="1470"/>
      <c r="AP350" s="1470"/>
      <c r="AQ350" s="1470"/>
      <c r="AR350" s="1470"/>
      <c r="AS350" s="1470"/>
      <c r="AT350" s="1470"/>
      <c r="AU350" s="1470"/>
      <c r="AV350" s="1470"/>
      <c r="AW350" s="1470"/>
      <c r="AX350" s="1470"/>
      <c r="AY350" s="1470"/>
      <c r="AZ350" s="1470"/>
      <c r="BA350" s="1470"/>
      <c r="BB350" s="1470"/>
      <c r="BC350" s="1470"/>
      <c r="BD350" s="1470"/>
      <c r="BE350" s="1470"/>
      <c r="BF350" s="1470"/>
      <c r="BG350" s="1470"/>
      <c r="BH350" s="1470"/>
      <c r="BI350" s="1470"/>
      <c r="BJ350" s="1470"/>
      <c r="BK350" s="1470"/>
      <c r="BL350" s="1470"/>
      <c r="BM350" s="1470"/>
      <c r="BN350" s="1470"/>
      <c r="BO350" s="1470"/>
      <c r="BP350" s="1470"/>
      <c r="BQ350" s="1470"/>
      <c r="BR350" s="1470"/>
      <c r="BS350" s="1470"/>
      <c r="BT350" s="1470"/>
      <c r="BU350" s="1470"/>
      <c r="BV350" s="1470"/>
      <c r="BW350" s="1470"/>
      <c r="BX350" s="1470"/>
    </row>
    <row r="351" customFormat="false" ht="15" hidden="false" customHeight="false" outlineLevel="0" collapsed="false">
      <c r="A351" s="1448" t="n">
        <f aca="false">A350+1</f>
        <v>45218</v>
      </c>
      <c r="B351" s="1470"/>
      <c r="C351" s="1470"/>
      <c r="D351" s="1470"/>
      <c r="E351" s="1470"/>
      <c r="F351" s="1470"/>
      <c r="G351" s="1470"/>
      <c r="H351" s="1470"/>
      <c r="I351" s="1452"/>
      <c r="J351" s="1470"/>
      <c r="K351" s="1470"/>
      <c r="L351" s="1470"/>
      <c r="M351" s="1470"/>
      <c r="N351" s="1470"/>
      <c r="O351" s="1470"/>
      <c r="P351" s="1452"/>
      <c r="Q351" s="1452"/>
      <c r="R351" s="1452"/>
      <c r="S351" s="1452"/>
      <c r="T351" s="1452"/>
      <c r="U351" s="1452"/>
      <c r="V351" s="1470"/>
      <c r="W351" s="1470"/>
      <c r="X351" s="1470"/>
      <c r="Y351" s="1470"/>
      <c r="Z351" s="1470"/>
      <c r="AA351" s="1470"/>
      <c r="AB351" s="1470"/>
      <c r="AC351" s="1470"/>
      <c r="AD351" s="1470"/>
      <c r="AE351" s="1470"/>
      <c r="AF351" s="1470"/>
      <c r="AG351" s="1470"/>
      <c r="AH351" s="1470"/>
      <c r="AI351" s="1470"/>
      <c r="AJ351" s="1470"/>
      <c r="AK351" s="1470"/>
      <c r="AL351" s="1470"/>
      <c r="AM351" s="1470"/>
      <c r="AN351" s="1470"/>
      <c r="AO351" s="1470"/>
      <c r="AP351" s="1470"/>
      <c r="AQ351" s="1470"/>
      <c r="AR351" s="1470"/>
      <c r="AS351" s="1470"/>
      <c r="AT351" s="1470"/>
      <c r="AU351" s="1470"/>
      <c r="AV351" s="1470"/>
      <c r="AW351" s="1470"/>
      <c r="AX351" s="1470"/>
      <c r="AY351" s="1470"/>
      <c r="AZ351" s="1470"/>
      <c r="BA351" s="1470"/>
      <c r="BB351" s="1470"/>
      <c r="BC351" s="1470"/>
      <c r="BD351" s="1470"/>
      <c r="BE351" s="1470"/>
      <c r="BF351" s="1470"/>
      <c r="BG351" s="1470"/>
      <c r="BH351" s="1470"/>
      <c r="BI351" s="1470"/>
      <c r="BJ351" s="1470"/>
      <c r="BK351" s="1470"/>
      <c r="BL351" s="1470"/>
      <c r="BM351" s="1470"/>
      <c r="BN351" s="1470"/>
      <c r="BO351" s="1470"/>
      <c r="BP351" s="1470"/>
      <c r="BQ351" s="1470"/>
      <c r="BR351" s="1470"/>
      <c r="BS351" s="1470"/>
      <c r="BT351" s="1470"/>
      <c r="BU351" s="1470"/>
      <c r="BV351" s="1470"/>
      <c r="BW351" s="1470"/>
      <c r="BX351" s="1470"/>
    </row>
    <row r="352" customFormat="false" ht="15" hidden="false" customHeight="false" outlineLevel="0" collapsed="false">
      <c r="A352" s="1448" t="n">
        <f aca="false">A351+1</f>
        <v>45219</v>
      </c>
      <c r="B352" s="1470"/>
      <c r="C352" s="1470"/>
      <c r="D352" s="1470"/>
      <c r="E352" s="1470"/>
      <c r="F352" s="1470"/>
      <c r="G352" s="1470"/>
      <c r="H352" s="1470"/>
      <c r="I352" s="1452"/>
      <c r="J352" s="1470"/>
      <c r="K352" s="1470"/>
      <c r="L352" s="1470"/>
      <c r="M352" s="1470"/>
      <c r="N352" s="1470"/>
      <c r="O352" s="1470"/>
      <c r="P352" s="1452"/>
      <c r="Q352" s="1452"/>
      <c r="R352" s="1452"/>
      <c r="S352" s="1452"/>
      <c r="T352" s="1452"/>
      <c r="U352" s="1452"/>
      <c r="V352" s="1470"/>
      <c r="W352" s="1470"/>
      <c r="X352" s="1470"/>
      <c r="Y352" s="1470"/>
      <c r="Z352" s="1470"/>
      <c r="AA352" s="1470"/>
      <c r="AB352" s="1470"/>
      <c r="AC352" s="1470"/>
      <c r="AD352" s="1470"/>
      <c r="AE352" s="1470"/>
      <c r="AF352" s="1470"/>
      <c r="AG352" s="1470"/>
      <c r="AH352" s="1470"/>
      <c r="AI352" s="1470"/>
      <c r="AJ352" s="1470"/>
      <c r="AK352" s="1470"/>
      <c r="AL352" s="1470"/>
      <c r="AM352" s="1470"/>
      <c r="AN352" s="1470"/>
      <c r="AO352" s="1470"/>
      <c r="AP352" s="1470"/>
      <c r="AQ352" s="1470"/>
      <c r="AR352" s="1470"/>
      <c r="AS352" s="1470"/>
      <c r="AT352" s="1470"/>
      <c r="AU352" s="1470"/>
      <c r="AV352" s="1470"/>
      <c r="AW352" s="1470"/>
      <c r="AX352" s="1470"/>
      <c r="AY352" s="1470"/>
      <c r="AZ352" s="1470"/>
      <c r="BA352" s="1470"/>
      <c r="BB352" s="1470"/>
      <c r="BC352" s="1470"/>
      <c r="BD352" s="1470"/>
      <c r="BE352" s="1470"/>
      <c r="BF352" s="1470"/>
      <c r="BG352" s="1470"/>
      <c r="BH352" s="1470"/>
      <c r="BI352" s="1470"/>
      <c r="BJ352" s="1470"/>
      <c r="BK352" s="1470"/>
      <c r="BL352" s="1470"/>
      <c r="BM352" s="1470"/>
      <c r="BN352" s="1470"/>
      <c r="BO352" s="1470"/>
      <c r="BP352" s="1470"/>
      <c r="BQ352" s="1470"/>
      <c r="BR352" s="1470"/>
      <c r="BS352" s="1470"/>
      <c r="BT352" s="1470"/>
      <c r="BU352" s="1470"/>
      <c r="BV352" s="1470"/>
      <c r="BW352" s="1470"/>
      <c r="BX352" s="1470"/>
    </row>
    <row r="353" customFormat="false" ht="15" hidden="false" customHeight="false" outlineLevel="0" collapsed="false">
      <c r="A353" s="1448" t="n">
        <f aca="false">A352+1</f>
        <v>45220</v>
      </c>
      <c r="B353" s="1470"/>
      <c r="C353" s="1470"/>
      <c r="D353" s="1470"/>
      <c r="E353" s="1470"/>
      <c r="F353" s="1470"/>
      <c r="G353" s="1470"/>
      <c r="H353" s="1470"/>
      <c r="I353" s="1452"/>
      <c r="J353" s="1470"/>
      <c r="K353" s="1470"/>
      <c r="L353" s="1470"/>
      <c r="M353" s="1470"/>
      <c r="N353" s="1470"/>
      <c r="O353" s="1470"/>
      <c r="P353" s="1452"/>
      <c r="Q353" s="1452"/>
      <c r="R353" s="1452"/>
      <c r="S353" s="1452"/>
      <c r="T353" s="1452"/>
      <c r="U353" s="1452"/>
      <c r="V353" s="1470"/>
      <c r="W353" s="1470"/>
      <c r="X353" s="1470"/>
      <c r="Y353" s="1470"/>
      <c r="Z353" s="1470"/>
      <c r="AA353" s="1470"/>
      <c r="AB353" s="1470"/>
      <c r="AC353" s="1470"/>
      <c r="AD353" s="1470"/>
      <c r="AE353" s="1470"/>
      <c r="AF353" s="1470"/>
      <c r="AG353" s="1470"/>
      <c r="AH353" s="1470"/>
      <c r="AI353" s="1470"/>
      <c r="AJ353" s="1470"/>
      <c r="AK353" s="1470"/>
      <c r="AL353" s="1470"/>
      <c r="AM353" s="1470"/>
      <c r="AN353" s="1470"/>
      <c r="AO353" s="1470"/>
      <c r="AP353" s="1470"/>
      <c r="AQ353" s="1470"/>
      <c r="AR353" s="1470"/>
      <c r="AS353" s="1470"/>
      <c r="AT353" s="1470"/>
      <c r="AU353" s="1470"/>
      <c r="AV353" s="1470"/>
      <c r="AW353" s="1470"/>
      <c r="AX353" s="1470"/>
      <c r="AY353" s="1470"/>
      <c r="AZ353" s="1470"/>
      <c r="BA353" s="1470"/>
      <c r="BB353" s="1470"/>
      <c r="BC353" s="1470"/>
      <c r="BD353" s="1470"/>
      <c r="BE353" s="1470"/>
      <c r="BF353" s="1470"/>
      <c r="BG353" s="1470"/>
      <c r="BH353" s="1470"/>
      <c r="BI353" s="1470"/>
      <c r="BJ353" s="1470"/>
      <c r="BK353" s="1470"/>
      <c r="BL353" s="1470"/>
      <c r="BM353" s="1470"/>
      <c r="BN353" s="1470"/>
      <c r="BO353" s="1470"/>
      <c r="BP353" s="1470"/>
      <c r="BQ353" s="1470"/>
      <c r="BR353" s="1470"/>
      <c r="BS353" s="1470"/>
      <c r="BT353" s="1470"/>
      <c r="BU353" s="1470"/>
      <c r="BV353" s="1470"/>
      <c r="BW353" s="1470"/>
      <c r="BX353" s="1470"/>
    </row>
    <row r="354" customFormat="false" ht="15" hidden="false" customHeight="false" outlineLevel="0" collapsed="false">
      <c r="A354" s="1448" t="n">
        <f aca="false">A353+1</f>
        <v>45221</v>
      </c>
      <c r="B354" s="1470"/>
      <c r="C354" s="1470"/>
      <c r="D354" s="1470"/>
      <c r="E354" s="1470"/>
      <c r="F354" s="1470"/>
      <c r="G354" s="1470"/>
      <c r="H354" s="1470"/>
      <c r="I354" s="1452"/>
      <c r="J354" s="1470"/>
      <c r="K354" s="1470"/>
      <c r="L354" s="1470"/>
      <c r="M354" s="1470"/>
      <c r="N354" s="1470"/>
      <c r="O354" s="1470"/>
      <c r="P354" s="1452"/>
      <c r="Q354" s="1452"/>
      <c r="R354" s="1452"/>
      <c r="S354" s="1452"/>
      <c r="T354" s="1452"/>
      <c r="U354" s="1452"/>
      <c r="V354" s="1470"/>
      <c r="W354" s="1470"/>
      <c r="X354" s="1470"/>
      <c r="Y354" s="1470"/>
      <c r="Z354" s="1470"/>
      <c r="AA354" s="1470"/>
      <c r="AB354" s="1470"/>
      <c r="AC354" s="1470"/>
      <c r="AD354" s="1470"/>
      <c r="AE354" s="1470"/>
      <c r="AF354" s="1470"/>
      <c r="AG354" s="1470"/>
      <c r="AH354" s="1470"/>
      <c r="AI354" s="1470"/>
      <c r="AJ354" s="1470"/>
      <c r="AK354" s="1470"/>
      <c r="AL354" s="1470"/>
      <c r="AM354" s="1470"/>
      <c r="AN354" s="1470"/>
      <c r="AO354" s="1470"/>
      <c r="AP354" s="1470"/>
      <c r="AQ354" s="1470"/>
      <c r="AR354" s="1470"/>
      <c r="AS354" s="1470"/>
      <c r="AT354" s="1470"/>
      <c r="AU354" s="1470"/>
      <c r="AV354" s="1470"/>
      <c r="AW354" s="1470"/>
      <c r="AX354" s="1470"/>
      <c r="AY354" s="1470"/>
      <c r="AZ354" s="1470"/>
      <c r="BA354" s="1470"/>
      <c r="BB354" s="1470"/>
      <c r="BC354" s="1470"/>
      <c r="BD354" s="1470"/>
      <c r="BE354" s="1470"/>
      <c r="BF354" s="1470"/>
      <c r="BG354" s="1470"/>
      <c r="BH354" s="1470"/>
      <c r="BI354" s="1470"/>
      <c r="BJ354" s="1470"/>
      <c r="BK354" s="1470"/>
      <c r="BL354" s="1470"/>
      <c r="BM354" s="1470"/>
      <c r="BN354" s="1470"/>
      <c r="BO354" s="1470"/>
      <c r="BP354" s="1470"/>
      <c r="BQ354" s="1470"/>
      <c r="BR354" s="1470"/>
      <c r="BS354" s="1470"/>
      <c r="BT354" s="1470"/>
      <c r="BU354" s="1470"/>
      <c r="BV354" s="1470"/>
      <c r="BW354" s="1470"/>
      <c r="BX354" s="1470"/>
    </row>
    <row r="355" customFormat="false" ht="15" hidden="false" customHeight="false" outlineLevel="0" collapsed="false">
      <c r="A355" s="1448" t="n">
        <f aca="false">A354+1</f>
        <v>45222</v>
      </c>
      <c r="B355" s="1470"/>
      <c r="C355" s="1470"/>
      <c r="D355" s="1470"/>
      <c r="E355" s="1470"/>
      <c r="F355" s="1470"/>
      <c r="G355" s="1470"/>
      <c r="H355" s="1470"/>
      <c r="I355" s="1452"/>
      <c r="J355" s="1470"/>
      <c r="K355" s="1470"/>
      <c r="L355" s="1470"/>
      <c r="M355" s="1470"/>
      <c r="N355" s="1470"/>
      <c r="O355" s="1470"/>
      <c r="P355" s="1452"/>
      <c r="Q355" s="1452"/>
      <c r="R355" s="1452"/>
      <c r="S355" s="1452"/>
      <c r="T355" s="1452"/>
      <c r="U355" s="1452"/>
      <c r="V355" s="1470"/>
      <c r="W355" s="1470"/>
      <c r="X355" s="1470"/>
      <c r="Y355" s="1470"/>
      <c r="Z355" s="1470"/>
      <c r="AA355" s="1470"/>
      <c r="AB355" s="1470"/>
      <c r="AC355" s="1470"/>
      <c r="AD355" s="1470"/>
      <c r="AE355" s="1470"/>
      <c r="AF355" s="1470"/>
      <c r="AG355" s="1470"/>
      <c r="AH355" s="1470"/>
      <c r="AI355" s="1470"/>
      <c r="AJ355" s="1470"/>
      <c r="AK355" s="1470"/>
      <c r="AL355" s="1470"/>
      <c r="AM355" s="1470"/>
      <c r="AN355" s="1470"/>
      <c r="AO355" s="1470"/>
      <c r="AP355" s="1470"/>
      <c r="AQ355" s="1470"/>
      <c r="AR355" s="1470"/>
      <c r="AS355" s="1470"/>
      <c r="AT355" s="1470"/>
      <c r="AU355" s="1470"/>
      <c r="AV355" s="1470"/>
      <c r="AW355" s="1470"/>
      <c r="AX355" s="1470"/>
      <c r="AY355" s="1470"/>
      <c r="AZ355" s="1470"/>
      <c r="BA355" s="1470"/>
      <c r="BB355" s="1470"/>
      <c r="BC355" s="1470"/>
      <c r="BD355" s="1470"/>
      <c r="BE355" s="1470"/>
      <c r="BF355" s="1470"/>
      <c r="BG355" s="1470"/>
      <c r="BH355" s="1470"/>
      <c r="BI355" s="1470"/>
      <c r="BJ355" s="1470"/>
      <c r="BK355" s="1470"/>
      <c r="BL355" s="1470"/>
      <c r="BM355" s="1470"/>
      <c r="BN355" s="1470"/>
      <c r="BO355" s="1470"/>
      <c r="BP355" s="1470"/>
      <c r="BQ355" s="1470"/>
      <c r="BR355" s="1470"/>
      <c r="BS355" s="1470"/>
      <c r="BT355" s="1470"/>
      <c r="BU355" s="1470"/>
      <c r="BV355" s="1470"/>
      <c r="BW355" s="1470"/>
      <c r="BX355" s="1470"/>
    </row>
    <row r="356" customFormat="false" ht="15" hidden="false" customHeight="false" outlineLevel="0" collapsed="false">
      <c r="A356" s="1448" t="n">
        <f aca="false">A355+1</f>
        <v>45223</v>
      </c>
      <c r="B356" s="1470"/>
      <c r="C356" s="1470"/>
      <c r="D356" s="1470"/>
      <c r="E356" s="1470"/>
      <c r="F356" s="1470"/>
      <c r="G356" s="1470"/>
      <c r="H356" s="1470"/>
      <c r="I356" s="1452"/>
      <c r="J356" s="1470"/>
      <c r="K356" s="1470"/>
      <c r="L356" s="1470"/>
      <c r="M356" s="1470"/>
      <c r="N356" s="1470"/>
      <c r="O356" s="1470"/>
      <c r="P356" s="1452"/>
      <c r="Q356" s="1452"/>
      <c r="R356" s="1452"/>
      <c r="S356" s="1452"/>
      <c r="T356" s="1452"/>
      <c r="U356" s="1452"/>
      <c r="V356" s="1470"/>
      <c r="W356" s="1470"/>
      <c r="X356" s="1470"/>
      <c r="Y356" s="1470"/>
      <c r="Z356" s="1470"/>
      <c r="AA356" s="1470"/>
      <c r="AB356" s="1470"/>
      <c r="AC356" s="1470"/>
      <c r="AD356" s="1470"/>
      <c r="AE356" s="1470"/>
      <c r="AF356" s="1470"/>
      <c r="AG356" s="1470"/>
      <c r="AH356" s="1470"/>
      <c r="AI356" s="1470"/>
      <c r="AJ356" s="1470"/>
      <c r="AK356" s="1470"/>
      <c r="AL356" s="1470"/>
      <c r="AM356" s="1470"/>
      <c r="AN356" s="1470"/>
      <c r="AO356" s="1470"/>
      <c r="AP356" s="1470"/>
      <c r="AQ356" s="1470"/>
      <c r="AR356" s="1470"/>
      <c r="AS356" s="1470"/>
      <c r="AT356" s="1470"/>
      <c r="AU356" s="1470"/>
      <c r="AV356" s="1470"/>
      <c r="AW356" s="1470"/>
      <c r="AX356" s="1470"/>
      <c r="AY356" s="1470"/>
      <c r="AZ356" s="1470"/>
      <c r="BA356" s="1470"/>
      <c r="BB356" s="1470"/>
      <c r="BC356" s="1470"/>
      <c r="BD356" s="1470"/>
      <c r="BE356" s="1470"/>
      <c r="BF356" s="1470"/>
      <c r="BG356" s="1470"/>
      <c r="BH356" s="1470"/>
      <c r="BI356" s="1470"/>
      <c r="BJ356" s="1470"/>
      <c r="BK356" s="1470"/>
      <c r="BL356" s="1470"/>
      <c r="BM356" s="1470"/>
      <c r="BN356" s="1470"/>
      <c r="BO356" s="1470"/>
      <c r="BP356" s="1470"/>
      <c r="BQ356" s="1470"/>
      <c r="BR356" s="1470"/>
      <c r="BS356" s="1470"/>
      <c r="BT356" s="1470"/>
      <c r="BU356" s="1470"/>
      <c r="BV356" s="1470"/>
      <c r="BW356" s="1470"/>
      <c r="BX356" s="1470"/>
    </row>
    <row r="357" customFormat="false" ht="15" hidden="false" customHeight="false" outlineLevel="0" collapsed="false">
      <c r="A357" s="1448" t="n">
        <f aca="false">A356+1</f>
        <v>45224</v>
      </c>
      <c r="B357" s="1470"/>
      <c r="C357" s="1470"/>
      <c r="D357" s="1470"/>
      <c r="E357" s="1470"/>
      <c r="F357" s="1470"/>
      <c r="G357" s="1470"/>
      <c r="H357" s="1470"/>
      <c r="I357" s="1452"/>
      <c r="J357" s="1470"/>
      <c r="K357" s="1470"/>
      <c r="L357" s="1470"/>
      <c r="M357" s="1470"/>
      <c r="N357" s="1470"/>
      <c r="O357" s="1470"/>
      <c r="P357" s="1452"/>
      <c r="Q357" s="1452"/>
      <c r="R357" s="1452"/>
      <c r="S357" s="1452"/>
      <c r="T357" s="1452"/>
      <c r="U357" s="1452"/>
      <c r="V357" s="1470"/>
      <c r="W357" s="1470"/>
      <c r="X357" s="1470"/>
      <c r="Y357" s="1470"/>
      <c r="Z357" s="1470"/>
      <c r="AA357" s="1470"/>
      <c r="AB357" s="1470"/>
      <c r="AC357" s="1470"/>
      <c r="AD357" s="1470"/>
      <c r="AE357" s="1470"/>
      <c r="AF357" s="1470"/>
      <c r="AG357" s="1470"/>
      <c r="AH357" s="1470"/>
      <c r="AI357" s="1470"/>
      <c r="AJ357" s="1470"/>
      <c r="AK357" s="1470"/>
      <c r="AL357" s="1470"/>
      <c r="AM357" s="1470"/>
      <c r="AN357" s="1470"/>
      <c r="AO357" s="1470"/>
      <c r="AP357" s="1470"/>
      <c r="AQ357" s="1470"/>
      <c r="AR357" s="1470"/>
      <c r="AS357" s="1470"/>
      <c r="AT357" s="1470"/>
      <c r="AU357" s="1470"/>
      <c r="AV357" s="1470"/>
      <c r="AW357" s="1470"/>
      <c r="AX357" s="1470"/>
      <c r="AY357" s="1470"/>
      <c r="AZ357" s="1470"/>
      <c r="BA357" s="1470"/>
      <c r="BB357" s="1470"/>
      <c r="BC357" s="1470"/>
      <c r="BD357" s="1470"/>
      <c r="BE357" s="1470"/>
      <c r="BF357" s="1470"/>
      <c r="BG357" s="1470"/>
      <c r="BH357" s="1470"/>
      <c r="BI357" s="1470"/>
      <c r="BJ357" s="1470"/>
      <c r="BK357" s="1470"/>
      <c r="BL357" s="1470"/>
      <c r="BM357" s="1470"/>
      <c r="BN357" s="1470"/>
      <c r="BO357" s="1470"/>
      <c r="BP357" s="1470"/>
      <c r="BQ357" s="1470"/>
      <c r="BR357" s="1470"/>
      <c r="BS357" s="1470"/>
      <c r="BT357" s="1470"/>
      <c r="BU357" s="1470"/>
      <c r="BV357" s="1470"/>
      <c r="BW357" s="1470"/>
      <c r="BX357" s="1470"/>
    </row>
    <row r="358" customFormat="false" ht="15" hidden="false" customHeight="false" outlineLevel="0" collapsed="false">
      <c r="A358" s="1448" t="n">
        <f aca="false">A357+1</f>
        <v>45225</v>
      </c>
      <c r="B358" s="1470"/>
      <c r="C358" s="1470"/>
      <c r="D358" s="1470"/>
      <c r="E358" s="1470"/>
      <c r="F358" s="1470"/>
      <c r="G358" s="1470"/>
      <c r="H358" s="1470"/>
      <c r="I358" s="1452"/>
      <c r="J358" s="1470"/>
      <c r="K358" s="1470"/>
      <c r="L358" s="1470"/>
      <c r="M358" s="1470"/>
      <c r="N358" s="1470"/>
      <c r="O358" s="1470"/>
      <c r="P358" s="1452"/>
      <c r="Q358" s="1452"/>
      <c r="R358" s="1452"/>
      <c r="S358" s="1452"/>
      <c r="T358" s="1452"/>
      <c r="U358" s="1452"/>
      <c r="V358" s="1470"/>
      <c r="W358" s="1470"/>
      <c r="X358" s="1470"/>
      <c r="Y358" s="1470"/>
      <c r="Z358" s="1470"/>
      <c r="AA358" s="1470"/>
      <c r="AB358" s="1470"/>
      <c r="AC358" s="1470"/>
      <c r="AD358" s="1470"/>
      <c r="AE358" s="1470"/>
      <c r="AF358" s="1470"/>
      <c r="AG358" s="1470"/>
      <c r="AH358" s="1470"/>
      <c r="AI358" s="1470"/>
      <c r="AJ358" s="1470"/>
      <c r="AK358" s="1470"/>
      <c r="AL358" s="1470"/>
      <c r="AM358" s="1470"/>
      <c r="AN358" s="1470"/>
      <c r="AO358" s="1470"/>
      <c r="AP358" s="1470"/>
      <c r="AQ358" s="1470"/>
      <c r="AR358" s="1470"/>
      <c r="AS358" s="1470"/>
      <c r="AT358" s="1470"/>
      <c r="AU358" s="1470"/>
      <c r="AV358" s="1470"/>
      <c r="AW358" s="1470"/>
      <c r="AX358" s="1470"/>
      <c r="AY358" s="1470"/>
      <c r="AZ358" s="1470"/>
      <c r="BA358" s="1470"/>
      <c r="BB358" s="1470"/>
      <c r="BC358" s="1470"/>
      <c r="BD358" s="1470"/>
      <c r="BE358" s="1470"/>
      <c r="BF358" s="1470"/>
      <c r="BG358" s="1470"/>
      <c r="BH358" s="1470"/>
      <c r="BI358" s="1470"/>
      <c r="BJ358" s="1470"/>
      <c r="BK358" s="1470"/>
      <c r="BL358" s="1470"/>
      <c r="BM358" s="1470"/>
      <c r="BN358" s="1470"/>
      <c r="BO358" s="1470"/>
      <c r="BP358" s="1470"/>
      <c r="BQ358" s="1470"/>
      <c r="BR358" s="1470"/>
      <c r="BS358" s="1470"/>
      <c r="BT358" s="1470"/>
      <c r="BU358" s="1470"/>
      <c r="BV358" s="1470"/>
      <c r="BW358" s="1470"/>
      <c r="BX358" s="1470"/>
    </row>
    <row r="359" customFormat="false" ht="15" hidden="false" customHeight="false" outlineLevel="0" collapsed="false">
      <c r="A359" s="1448" t="n">
        <f aca="false">A358+1</f>
        <v>45226</v>
      </c>
      <c r="B359" s="1470"/>
      <c r="C359" s="1470"/>
      <c r="D359" s="1470"/>
      <c r="E359" s="1470"/>
      <c r="F359" s="1470"/>
      <c r="G359" s="1470"/>
      <c r="H359" s="1470"/>
      <c r="I359" s="1452"/>
      <c r="J359" s="1470"/>
      <c r="K359" s="1470"/>
      <c r="L359" s="1491"/>
      <c r="M359" s="1470"/>
      <c r="N359" s="1470"/>
      <c r="O359" s="1470"/>
      <c r="P359" s="1452"/>
      <c r="Q359" s="1452"/>
      <c r="R359" s="1452"/>
      <c r="S359" s="1452"/>
      <c r="T359" s="1452"/>
      <c r="U359" s="1452"/>
      <c r="V359" s="1470"/>
      <c r="W359" s="1470"/>
      <c r="X359" s="1470"/>
      <c r="Y359" s="1470"/>
      <c r="Z359" s="1470"/>
      <c r="AA359" s="1470"/>
      <c r="AB359" s="1470"/>
      <c r="AC359" s="1470"/>
      <c r="AD359" s="1470"/>
      <c r="AE359" s="1470"/>
      <c r="AF359" s="1470"/>
      <c r="AG359" s="1470"/>
      <c r="AH359" s="1470"/>
      <c r="AI359" s="1470"/>
      <c r="AJ359" s="1470"/>
      <c r="AK359" s="1470"/>
      <c r="AL359" s="1470"/>
      <c r="AM359" s="1470"/>
      <c r="AN359" s="1470"/>
      <c r="AO359" s="1470"/>
      <c r="AP359" s="1470"/>
      <c r="AQ359" s="1470"/>
      <c r="AR359" s="1470"/>
      <c r="AS359" s="1470"/>
      <c r="AT359" s="1470"/>
      <c r="AU359" s="1470"/>
      <c r="AV359" s="1470"/>
      <c r="AW359" s="1470"/>
      <c r="AX359" s="1470"/>
      <c r="AY359" s="1470"/>
      <c r="AZ359" s="1470"/>
      <c r="BA359" s="1470"/>
      <c r="BB359" s="1470"/>
      <c r="BC359" s="1470"/>
      <c r="BD359" s="1470"/>
      <c r="BE359" s="1470"/>
      <c r="BF359" s="1470"/>
      <c r="BG359" s="1470"/>
      <c r="BH359" s="1470"/>
      <c r="BI359" s="1470"/>
      <c r="BJ359" s="1470"/>
      <c r="BK359" s="1470"/>
      <c r="BL359" s="1470"/>
      <c r="BM359" s="1470"/>
      <c r="BN359" s="1470"/>
      <c r="BO359" s="1470"/>
      <c r="BP359" s="1470"/>
      <c r="BQ359" s="1470"/>
      <c r="BR359" s="1470"/>
      <c r="BS359" s="1470"/>
      <c r="BT359" s="1470"/>
      <c r="BU359" s="1470"/>
      <c r="BV359" s="1470"/>
      <c r="BW359" s="1470"/>
      <c r="BX359" s="1470"/>
    </row>
    <row r="360" customFormat="false" ht="15" hidden="false" customHeight="false" outlineLevel="0" collapsed="false">
      <c r="A360" s="1448" t="n">
        <f aca="false">A359+1</f>
        <v>45227</v>
      </c>
      <c r="B360" s="1470"/>
      <c r="C360" s="1470"/>
      <c r="D360" s="1470"/>
      <c r="E360" s="1470"/>
      <c r="F360" s="1470"/>
      <c r="G360" s="1470"/>
      <c r="H360" s="1470"/>
      <c r="I360" s="1452"/>
      <c r="J360" s="1470"/>
      <c r="K360" s="1470"/>
      <c r="L360" s="1470"/>
      <c r="M360" s="1470"/>
      <c r="N360" s="1470"/>
      <c r="O360" s="1470"/>
      <c r="P360" s="1452"/>
      <c r="Q360" s="1452"/>
      <c r="R360" s="1452"/>
      <c r="S360" s="1452"/>
      <c r="T360" s="1452"/>
      <c r="U360" s="1452"/>
      <c r="V360" s="1470"/>
      <c r="W360" s="1470"/>
      <c r="X360" s="1470"/>
      <c r="Y360" s="1470"/>
      <c r="Z360" s="1470"/>
      <c r="AA360" s="1470"/>
      <c r="AB360" s="1470"/>
      <c r="AC360" s="1470"/>
      <c r="AD360" s="1470"/>
      <c r="AE360" s="1470"/>
      <c r="AF360" s="1470"/>
      <c r="AG360" s="1470"/>
      <c r="AH360" s="1470"/>
      <c r="AI360" s="1470"/>
      <c r="AJ360" s="1470"/>
      <c r="AK360" s="1470"/>
      <c r="AL360" s="1470"/>
      <c r="AM360" s="1470"/>
      <c r="AN360" s="1470"/>
      <c r="AO360" s="1470"/>
      <c r="AP360" s="1470"/>
      <c r="AQ360" s="1470"/>
      <c r="AR360" s="1470"/>
      <c r="AS360" s="1470"/>
      <c r="AT360" s="1470"/>
      <c r="AU360" s="1470"/>
      <c r="AV360" s="1470"/>
      <c r="AW360" s="1470"/>
      <c r="AX360" s="1470"/>
      <c r="AY360" s="1470"/>
      <c r="AZ360" s="1470"/>
      <c r="BA360" s="1470"/>
      <c r="BB360" s="1470"/>
      <c r="BC360" s="1470"/>
      <c r="BD360" s="1470"/>
      <c r="BE360" s="1470"/>
      <c r="BF360" s="1470"/>
      <c r="BG360" s="1470"/>
      <c r="BH360" s="1470"/>
      <c r="BI360" s="1470"/>
      <c r="BJ360" s="1470"/>
      <c r="BK360" s="1470"/>
      <c r="BL360" s="1470"/>
      <c r="BM360" s="1470"/>
      <c r="BN360" s="1470"/>
      <c r="BO360" s="1470"/>
      <c r="BP360" s="1470"/>
      <c r="BQ360" s="1470"/>
      <c r="BR360" s="1470"/>
      <c r="BS360" s="1470"/>
      <c r="BT360" s="1470"/>
      <c r="BU360" s="1470"/>
      <c r="BV360" s="1470"/>
      <c r="BW360" s="1470"/>
      <c r="BX360" s="1470"/>
    </row>
    <row r="361" customFormat="false" ht="15" hidden="false" customHeight="false" outlineLevel="0" collapsed="false">
      <c r="A361" s="1448" t="n">
        <f aca="false">A360+1</f>
        <v>45228</v>
      </c>
      <c r="B361" s="1470"/>
      <c r="C361" s="1470"/>
      <c r="D361" s="1470"/>
      <c r="E361" s="1470"/>
      <c r="F361" s="1470"/>
      <c r="G361" s="1470"/>
      <c r="H361" s="1470"/>
      <c r="I361" s="1452"/>
      <c r="J361" s="1470"/>
      <c r="K361" s="1470"/>
      <c r="L361" s="1470"/>
      <c r="M361" s="1470"/>
      <c r="N361" s="1470"/>
      <c r="O361" s="1470"/>
      <c r="P361" s="1452"/>
      <c r="Q361" s="1452"/>
      <c r="R361" s="1452"/>
      <c r="S361" s="1452"/>
      <c r="T361" s="1452"/>
      <c r="U361" s="1452"/>
      <c r="V361" s="1470"/>
      <c r="W361" s="1470"/>
      <c r="X361" s="1470"/>
      <c r="Y361" s="1470"/>
      <c r="Z361" s="1470"/>
      <c r="AA361" s="1470"/>
      <c r="AB361" s="1470"/>
      <c r="AC361" s="1470"/>
      <c r="AD361" s="1470"/>
      <c r="AE361" s="1470"/>
      <c r="AF361" s="1470"/>
      <c r="AG361" s="1470"/>
      <c r="AH361" s="1470"/>
      <c r="AI361" s="1470"/>
      <c r="AJ361" s="1470"/>
      <c r="AK361" s="1470"/>
      <c r="AL361" s="1470"/>
      <c r="AM361" s="1470"/>
      <c r="AN361" s="1470"/>
      <c r="AO361" s="1470"/>
      <c r="AP361" s="1470"/>
      <c r="AQ361" s="1470"/>
      <c r="AR361" s="1470"/>
      <c r="AS361" s="1470"/>
      <c r="AT361" s="1470"/>
      <c r="AU361" s="1470"/>
      <c r="AV361" s="1470"/>
      <c r="AW361" s="1470"/>
      <c r="AX361" s="1470"/>
      <c r="AY361" s="1470"/>
      <c r="AZ361" s="1470"/>
      <c r="BA361" s="1470"/>
      <c r="BB361" s="1470"/>
      <c r="BC361" s="1470"/>
      <c r="BD361" s="1470"/>
      <c r="BE361" s="1470"/>
      <c r="BF361" s="1470"/>
      <c r="BG361" s="1470"/>
      <c r="BH361" s="1470"/>
      <c r="BI361" s="1470"/>
      <c r="BJ361" s="1470"/>
      <c r="BK361" s="1470"/>
      <c r="BL361" s="1470"/>
      <c r="BM361" s="1470"/>
      <c r="BN361" s="1470"/>
      <c r="BO361" s="1470"/>
      <c r="BP361" s="1470"/>
      <c r="BQ361" s="1470"/>
      <c r="BR361" s="1470"/>
      <c r="BS361" s="1470"/>
      <c r="BT361" s="1470"/>
      <c r="BU361" s="1470"/>
      <c r="BV361" s="1470"/>
      <c r="BW361" s="1470"/>
      <c r="BX361" s="1470"/>
    </row>
    <row r="362" customFormat="false" ht="15" hidden="false" customHeight="false" outlineLevel="0" collapsed="false">
      <c r="A362" s="1448" t="n">
        <f aca="false">A361+1</f>
        <v>45229</v>
      </c>
      <c r="B362" s="1470"/>
      <c r="C362" s="1470"/>
      <c r="D362" s="1470"/>
      <c r="E362" s="1470"/>
      <c r="F362" s="1470"/>
      <c r="G362" s="1470"/>
      <c r="H362" s="1470"/>
      <c r="I362" s="1452"/>
      <c r="J362" s="1470"/>
      <c r="K362" s="1470"/>
      <c r="L362" s="1470"/>
      <c r="M362" s="1470"/>
      <c r="N362" s="1470"/>
      <c r="O362" s="1470"/>
      <c r="P362" s="1452"/>
      <c r="Q362" s="1452"/>
      <c r="R362" s="1452"/>
      <c r="S362" s="1452"/>
      <c r="T362" s="1452"/>
      <c r="U362" s="1452"/>
      <c r="V362" s="1470"/>
      <c r="W362" s="1470"/>
      <c r="X362" s="1470"/>
      <c r="Y362" s="1470"/>
      <c r="Z362" s="1470"/>
      <c r="AA362" s="1470"/>
      <c r="AB362" s="1470"/>
      <c r="AC362" s="1470"/>
      <c r="AD362" s="1470"/>
      <c r="AE362" s="1470"/>
      <c r="AF362" s="1470"/>
      <c r="AG362" s="1470"/>
      <c r="AH362" s="1470"/>
      <c r="AI362" s="1470"/>
      <c r="AJ362" s="1470"/>
      <c r="AK362" s="1470"/>
      <c r="AL362" s="1470"/>
      <c r="AM362" s="1470"/>
      <c r="AN362" s="1470"/>
      <c r="AO362" s="1470"/>
      <c r="AP362" s="1470"/>
      <c r="AQ362" s="1470"/>
      <c r="AR362" s="1470"/>
      <c r="AS362" s="1470"/>
      <c r="AT362" s="1470"/>
      <c r="AU362" s="1470"/>
      <c r="AV362" s="1470"/>
      <c r="AW362" s="1470"/>
      <c r="AX362" s="1470"/>
      <c r="AY362" s="1470"/>
      <c r="AZ362" s="1470"/>
      <c r="BA362" s="1470"/>
      <c r="BB362" s="1470"/>
      <c r="BC362" s="1470"/>
      <c r="BD362" s="1470"/>
      <c r="BE362" s="1470"/>
      <c r="BF362" s="1470"/>
      <c r="BG362" s="1470"/>
      <c r="BH362" s="1470"/>
      <c r="BI362" s="1470"/>
      <c r="BJ362" s="1470"/>
      <c r="BK362" s="1470"/>
      <c r="BL362" s="1470"/>
      <c r="BM362" s="1470"/>
      <c r="BN362" s="1470"/>
      <c r="BO362" s="1470"/>
      <c r="BP362" s="1470"/>
      <c r="BQ362" s="1470"/>
      <c r="BR362" s="1470"/>
      <c r="BS362" s="1470"/>
      <c r="BT362" s="1470"/>
      <c r="BU362" s="1470"/>
      <c r="BV362" s="1470"/>
      <c r="BW362" s="1470"/>
      <c r="BX362" s="1470"/>
    </row>
    <row r="363" customFormat="false" ht="15" hidden="false" customHeight="false" outlineLevel="0" collapsed="false">
      <c r="A363" s="1448" t="n">
        <f aca="false">A362+1</f>
        <v>45230</v>
      </c>
      <c r="B363" s="1470"/>
      <c r="C363" s="1470"/>
      <c r="D363" s="1470"/>
      <c r="E363" s="1470"/>
      <c r="F363" s="1470"/>
      <c r="G363" s="1470"/>
      <c r="H363" s="1470"/>
      <c r="I363" s="1452"/>
      <c r="J363" s="1470"/>
      <c r="K363" s="1470"/>
      <c r="L363" s="1470"/>
      <c r="M363" s="1470"/>
      <c r="N363" s="1470"/>
      <c r="O363" s="1470"/>
      <c r="P363" s="1452"/>
      <c r="Q363" s="1452"/>
      <c r="R363" s="1452"/>
      <c r="S363" s="1452"/>
      <c r="T363" s="1452"/>
      <c r="U363" s="1452"/>
      <c r="V363" s="1470"/>
      <c r="W363" s="1470"/>
      <c r="X363" s="1470"/>
      <c r="Y363" s="1470"/>
      <c r="Z363" s="1470"/>
      <c r="AA363" s="1470"/>
      <c r="AB363" s="1470"/>
      <c r="AC363" s="1470"/>
      <c r="AD363" s="1470"/>
      <c r="AE363" s="1470"/>
      <c r="AF363" s="1470"/>
      <c r="AG363" s="1470"/>
      <c r="AH363" s="1470"/>
      <c r="AI363" s="1470"/>
      <c r="AJ363" s="1470"/>
      <c r="AK363" s="1470"/>
      <c r="AL363" s="1470"/>
      <c r="AM363" s="1470"/>
      <c r="AN363" s="1470"/>
      <c r="AO363" s="1470"/>
      <c r="AP363" s="1470"/>
      <c r="AQ363" s="1470"/>
      <c r="AR363" s="1470"/>
      <c r="AS363" s="1470"/>
      <c r="AT363" s="1470"/>
      <c r="AU363" s="1470"/>
      <c r="AV363" s="1470"/>
      <c r="AW363" s="1470"/>
      <c r="AX363" s="1470"/>
      <c r="AY363" s="1470"/>
      <c r="AZ363" s="1470"/>
      <c r="BA363" s="1470"/>
      <c r="BB363" s="1470"/>
      <c r="BC363" s="1470"/>
      <c r="BD363" s="1470"/>
      <c r="BE363" s="1470"/>
      <c r="BF363" s="1470"/>
      <c r="BG363" s="1470"/>
      <c r="BH363" s="1470"/>
      <c r="BI363" s="1470"/>
      <c r="BJ363" s="1470"/>
      <c r="BK363" s="1470"/>
      <c r="BL363" s="1470"/>
      <c r="BM363" s="1470"/>
      <c r="BN363" s="1470"/>
      <c r="BO363" s="1470"/>
      <c r="BP363" s="1470"/>
      <c r="BQ363" s="1470"/>
      <c r="BR363" s="1470"/>
      <c r="BS363" s="1470"/>
      <c r="BT363" s="1470"/>
      <c r="BU363" s="1470"/>
      <c r="BV363" s="1470"/>
      <c r="BW363" s="1470"/>
      <c r="BX363" s="1470"/>
    </row>
    <row r="364" customFormat="false" ht="15" hidden="false" customHeight="false" outlineLevel="0" collapsed="false">
      <c r="A364" s="1448" t="n">
        <f aca="false">A363+1</f>
        <v>45231</v>
      </c>
      <c r="B364" s="1470"/>
      <c r="C364" s="1470"/>
      <c r="D364" s="1470"/>
      <c r="E364" s="1470"/>
      <c r="F364" s="1470"/>
      <c r="G364" s="1470"/>
      <c r="H364" s="1470"/>
      <c r="I364" s="1452"/>
      <c r="J364" s="1470"/>
      <c r="K364" s="1470"/>
      <c r="L364" s="1470"/>
      <c r="M364" s="1470"/>
      <c r="N364" s="1470"/>
      <c r="O364" s="1470"/>
      <c r="P364" s="1452"/>
      <c r="Q364" s="1452"/>
      <c r="R364" s="1452"/>
      <c r="S364" s="1452"/>
      <c r="T364" s="1452"/>
      <c r="U364" s="1452"/>
      <c r="V364" s="1470"/>
      <c r="W364" s="1470"/>
      <c r="X364" s="1470"/>
      <c r="Y364" s="1470"/>
      <c r="Z364" s="1470"/>
      <c r="AA364" s="1470"/>
      <c r="AB364" s="1470"/>
      <c r="AC364" s="1470"/>
      <c r="AD364" s="1470"/>
      <c r="AE364" s="1470"/>
      <c r="AF364" s="1470"/>
      <c r="AG364" s="1470"/>
      <c r="AH364" s="1470"/>
      <c r="AI364" s="1470"/>
      <c r="AJ364" s="1470"/>
      <c r="AK364" s="1470"/>
      <c r="AL364" s="1470"/>
      <c r="AM364" s="1470"/>
      <c r="AN364" s="1470"/>
      <c r="AO364" s="1470"/>
      <c r="AP364" s="1470"/>
      <c r="AQ364" s="1470"/>
      <c r="AR364" s="1470"/>
      <c r="AS364" s="1470"/>
      <c r="AT364" s="1470"/>
      <c r="AU364" s="1470"/>
      <c r="AV364" s="1470"/>
      <c r="AW364" s="1470"/>
      <c r="AX364" s="1470"/>
      <c r="AY364" s="1470"/>
      <c r="AZ364" s="1470"/>
      <c r="BA364" s="1470"/>
      <c r="BB364" s="1470"/>
      <c r="BC364" s="1470"/>
      <c r="BD364" s="1470"/>
      <c r="BE364" s="1470"/>
      <c r="BF364" s="1470"/>
      <c r="BG364" s="1470"/>
      <c r="BH364" s="1470"/>
      <c r="BI364" s="1470"/>
      <c r="BJ364" s="1470"/>
      <c r="BK364" s="1470"/>
      <c r="BL364" s="1470"/>
      <c r="BM364" s="1470"/>
      <c r="BN364" s="1470"/>
      <c r="BO364" s="1470"/>
      <c r="BP364" s="1470"/>
      <c r="BQ364" s="1470"/>
      <c r="BR364" s="1470"/>
      <c r="BS364" s="1470"/>
      <c r="BT364" s="1470"/>
      <c r="BU364" s="1470"/>
      <c r="BV364" s="1470"/>
      <c r="BW364" s="1470"/>
      <c r="BX364" s="1470"/>
    </row>
    <row r="365" customFormat="false" ht="15" hidden="false" customHeight="false" outlineLevel="0" collapsed="false">
      <c r="A365" s="1448" t="n">
        <f aca="false">A364+1</f>
        <v>45232</v>
      </c>
      <c r="B365" s="1470"/>
      <c r="C365" s="1470"/>
      <c r="D365" s="1470"/>
      <c r="E365" s="1470"/>
      <c r="F365" s="1470"/>
      <c r="G365" s="1470"/>
      <c r="H365" s="1470"/>
      <c r="I365" s="1452"/>
      <c r="J365" s="1470"/>
      <c r="K365" s="1470"/>
      <c r="L365" s="1470"/>
      <c r="M365" s="1470"/>
      <c r="N365" s="1470"/>
      <c r="O365" s="1470"/>
      <c r="P365" s="1452"/>
      <c r="Q365" s="1452"/>
      <c r="R365" s="1452"/>
      <c r="S365" s="1452"/>
      <c r="T365" s="1452"/>
      <c r="U365" s="1452"/>
      <c r="V365" s="1470"/>
      <c r="W365" s="1470"/>
      <c r="X365" s="1470"/>
      <c r="Y365" s="1470"/>
      <c r="Z365" s="1470"/>
      <c r="AA365" s="1470"/>
      <c r="AB365" s="1470"/>
      <c r="AC365" s="1470"/>
      <c r="AD365" s="1470"/>
      <c r="AE365" s="1470"/>
      <c r="AF365" s="1470"/>
      <c r="AG365" s="1470"/>
      <c r="AH365" s="1470"/>
      <c r="AI365" s="1470"/>
      <c r="AJ365" s="1470"/>
      <c r="AK365" s="1470"/>
      <c r="AL365" s="1470"/>
      <c r="AM365" s="1470"/>
      <c r="AN365" s="1470"/>
      <c r="AO365" s="1470"/>
      <c r="AP365" s="1470"/>
      <c r="AQ365" s="1470"/>
      <c r="AR365" s="1470"/>
      <c r="AS365" s="1470"/>
      <c r="AT365" s="1470"/>
      <c r="AU365" s="1470"/>
      <c r="AV365" s="1470"/>
      <c r="AW365" s="1470"/>
      <c r="AX365" s="1470"/>
      <c r="AY365" s="1470"/>
      <c r="AZ365" s="1470"/>
      <c r="BA365" s="1470"/>
      <c r="BB365" s="1470"/>
      <c r="BC365" s="1470"/>
      <c r="BD365" s="1470"/>
      <c r="BE365" s="1470"/>
      <c r="BF365" s="1470"/>
      <c r="BG365" s="1470"/>
      <c r="BH365" s="1470"/>
      <c r="BI365" s="1470"/>
      <c r="BJ365" s="1470"/>
      <c r="BK365" s="1470"/>
      <c r="BL365" s="1470"/>
      <c r="BM365" s="1470"/>
      <c r="BN365" s="1470"/>
      <c r="BO365" s="1470"/>
      <c r="BP365" s="1470"/>
      <c r="BQ365" s="1470"/>
      <c r="BR365" s="1470"/>
      <c r="BS365" s="1470"/>
      <c r="BT365" s="1470"/>
      <c r="BU365" s="1470"/>
      <c r="BV365" s="1470"/>
      <c r="BW365" s="1470"/>
      <c r="BX365" s="1470"/>
    </row>
    <row r="366" customFormat="false" ht="15" hidden="false" customHeight="false" outlineLevel="0" collapsed="false">
      <c r="A366" s="1448" t="n">
        <f aca="false">A365+1</f>
        <v>45233</v>
      </c>
      <c r="B366" s="1470"/>
      <c r="C366" s="1470"/>
      <c r="D366" s="1470"/>
      <c r="E366" s="1470"/>
      <c r="F366" s="1470"/>
      <c r="G366" s="1470"/>
      <c r="H366" s="1470"/>
      <c r="I366" s="1452"/>
      <c r="J366" s="1470"/>
      <c r="K366" s="1470"/>
      <c r="L366" s="1470"/>
      <c r="M366" s="1470"/>
      <c r="N366" s="1470"/>
      <c r="O366" s="1470"/>
      <c r="P366" s="1452"/>
      <c r="Q366" s="1452"/>
      <c r="R366" s="1452"/>
      <c r="S366" s="1452"/>
      <c r="T366" s="1452"/>
      <c r="U366" s="1452"/>
      <c r="V366" s="1470"/>
      <c r="W366" s="1470"/>
      <c r="X366" s="1470"/>
      <c r="Y366" s="1470"/>
      <c r="Z366" s="1470"/>
      <c r="AA366" s="1470"/>
      <c r="AB366" s="1470"/>
      <c r="AC366" s="1470"/>
      <c r="AD366" s="1470"/>
      <c r="AE366" s="1470"/>
      <c r="AF366" s="1470"/>
      <c r="AG366" s="1470"/>
      <c r="AH366" s="1470"/>
      <c r="AI366" s="1470"/>
      <c r="AJ366" s="1470"/>
      <c r="AK366" s="1470"/>
      <c r="AL366" s="1470"/>
      <c r="AM366" s="1470"/>
      <c r="AN366" s="1470"/>
      <c r="AO366" s="1470"/>
      <c r="AP366" s="1470"/>
      <c r="AQ366" s="1470"/>
      <c r="AR366" s="1470"/>
      <c r="AS366" s="1470"/>
      <c r="AT366" s="1470"/>
      <c r="AU366" s="1470"/>
      <c r="AV366" s="1470"/>
      <c r="AW366" s="1470"/>
      <c r="AX366" s="1470"/>
      <c r="AY366" s="1470"/>
      <c r="AZ366" s="1470"/>
      <c r="BA366" s="1470"/>
      <c r="BB366" s="1470"/>
      <c r="BC366" s="1470"/>
      <c r="BD366" s="1470"/>
      <c r="BE366" s="1470"/>
      <c r="BF366" s="1470"/>
      <c r="BG366" s="1470"/>
      <c r="BH366" s="1470"/>
      <c r="BI366" s="1470"/>
      <c r="BJ366" s="1470"/>
      <c r="BK366" s="1470"/>
      <c r="BL366" s="1470"/>
      <c r="BM366" s="1470"/>
      <c r="BN366" s="1470"/>
      <c r="BO366" s="1470"/>
      <c r="BP366" s="1470"/>
      <c r="BQ366" s="1470"/>
      <c r="BR366" s="1470"/>
      <c r="BS366" s="1470"/>
      <c r="BT366" s="1470"/>
      <c r="BU366" s="1470"/>
      <c r="BV366" s="1470"/>
      <c r="BW366" s="1470"/>
      <c r="BX366" s="1470"/>
    </row>
    <row r="367" customFormat="false" ht="15" hidden="false" customHeight="false" outlineLevel="0" collapsed="false">
      <c r="A367" s="1448" t="n">
        <f aca="false">A366+1</f>
        <v>45234</v>
      </c>
      <c r="B367" s="1470"/>
      <c r="C367" s="1470"/>
      <c r="D367" s="1470"/>
      <c r="E367" s="1470"/>
      <c r="F367" s="1470"/>
      <c r="G367" s="1470"/>
      <c r="H367" s="1470"/>
      <c r="I367" s="1452"/>
      <c r="J367" s="1470"/>
      <c r="K367" s="1470"/>
      <c r="L367" s="1470"/>
      <c r="M367" s="1470"/>
      <c r="N367" s="1470"/>
      <c r="O367" s="1470"/>
      <c r="P367" s="1452"/>
      <c r="Q367" s="1452"/>
      <c r="R367" s="1452"/>
      <c r="S367" s="1452"/>
      <c r="T367" s="1452"/>
      <c r="U367" s="1452"/>
      <c r="V367" s="1470"/>
      <c r="W367" s="1470"/>
      <c r="X367" s="1470"/>
      <c r="Y367" s="1470"/>
      <c r="Z367" s="1470"/>
      <c r="AA367" s="1470"/>
      <c r="AB367" s="1470"/>
      <c r="AC367" s="1470"/>
      <c r="AD367" s="1470"/>
      <c r="AE367" s="1470"/>
      <c r="AF367" s="1470"/>
      <c r="AG367" s="1470"/>
      <c r="AH367" s="1470"/>
      <c r="AI367" s="1470"/>
      <c r="AJ367" s="1470"/>
      <c r="AK367" s="1470"/>
      <c r="AL367" s="1470"/>
      <c r="AM367" s="1470"/>
      <c r="AN367" s="1470"/>
      <c r="AO367" s="1470"/>
      <c r="AP367" s="1470"/>
      <c r="AQ367" s="1470"/>
      <c r="AR367" s="1470"/>
      <c r="AS367" s="1470"/>
      <c r="AT367" s="1470"/>
      <c r="AU367" s="1470"/>
      <c r="AV367" s="1470"/>
      <c r="AW367" s="1470"/>
      <c r="AX367" s="1470"/>
      <c r="AY367" s="1470"/>
      <c r="AZ367" s="1470"/>
      <c r="BA367" s="1470"/>
      <c r="BB367" s="1470"/>
      <c r="BC367" s="1470"/>
      <c r="BD367" s="1470"/>
      <c r="BE367" s="1470"/>
      <c r="BF367" s="1470"/>
      <c r="BG367" s="1470"/>
      <c r="BH367" s="1470"/>
      <c r="BI367" s="1470"/>
      <c r="BJ367" s="1470"/>
      <c r="BK367" s="1470"/>
      <c r="BL367" s="1470"/>
      <c r="BM367" s="1470"/>
      <c r="BN367" s="1470"/>
      <c r="BO367" s="1470"/>
      <c r="BP367" s="1470"/>
      <c r="BQ367" s="1470"/>
      <c r="BR367" s="1470"/>
      <c r="BS367" s="1470"/>
      <c r="BT367" s="1470"/>
      <c r="BU367" s="1470"/>
      <c r="BV367" s="1470"/>
      <c r="BW367" s="1470"/>
      <c r="BX367" s="1470"/>
    </row>
    <row r="368" customFormat="false" ht="15" hidden="false" customHeight="false" outlineLevel="0" collapsed="false">
      <c r="A368" s="1448" t="n">
        <f aca="false">A367+1</f>
        <v>45235</v>
      </c>
      <c r="B368" s="1470"/>
      <c r="C368" s="1470"/>
      <c r="D368" s="1470"/>
      <c r="E368" s="1470"/>
      <c r="F368" s="1470"/>
      <c r="G368" s="1470"/>
      <c r="H368" s="1470"/>
      <c r="I368" s="1452"/>
      <c r="J368" s="1470"/>
      <c r="K368" s="1470"/>
      <c r="L368" s="1470"/>
      <c r="M368" s="1470"/>
      <c r="N368" s="1470"/>
      <c r="O368" s="1470"/>
      <c r="P368" s="1452"/>
      <c r="Q368" s="1452"/>
      <c r="R368" s="1452"/>
      <c r="S368" s="1452"/>
      <c r="T368" s="1452"/>
      <c r="U368" s="1452"/>
      <c r="V368" s="1470"/>
      <c r="W368" s="1470"/>
      <c r="X368" s="1470"/>
      <c r="Y368" s="1470"/>
      <c r="Z368" s="1470"/>
      <c r="AA368" s="1470"/>
      <c r="AB368" s="1470"/>
      <c r="AC368" s="1470"/>
      <c r="AD368" s="1470"/>
      <c r="AE368" s="1470"/>
      <c r="AF368" s="1470"/>
      <c r="AG368" s="1470"/>
      <c r="AH368" s="1470"/>
      <c r="AI368" s="1470"/>
      <c r="AJ368" s="1470"/>
      <c r="AK368" s="1470"/>
      <c r="AL368" s="1470"/>
      <c r="AM368" s="1470"/>
      <c r="AN368" s="1470"/>
      <c r="AO368" s="1470"/>
      <c r="AP368" s="1470"/>
      <c r="AQ368" s="1470"/>
      <c r="AR368" s="1470"/>
      <c r="AS368" s="1470"/>
      <c r="AT368" s="1470"/>
      <c r="AU368" s="1470"/>
      <c r="AV368" s="1470"/>
      <c r="AW368" s="1470"/>
      <c r="AX368" s="1470"/>
      <c r="AY368" s="1470"/>
      <c r="AZ368" s="1470"/>
      <c r="BA368" s="1470"/>
      <c r="BB368" s="1470"/>
      <c r="BC368" s="1470"/>
      <c r="BD368" s="1470"/>
      <c r="BE368" s="1470"/>
      <c r="BF368" s="1470"/>
      <c r="BG368" s="1470"/>
      <c r="BH368" s="1470"/>
      <c r="BI368" s="1470"/>
      <c r="BJ368" s="1470"/>
      <c r="BK368" s="1470"/>
      <c r="BL368" s="1470"/>
      <c r="BM368" s="1470"/>
      <c r="BN368" s="1470"/>
      <c r="BO368" s="1470"/>
      <c r="BP368" s="1470"/>
      <c r="BQ368" s="1470"/>
      <c r="BR368" s="1470"/>
      <c r="BS368" s="1470"/>
      <c r="BT368" s="1470"/>
      <c r="BU368" s="1470"/>
      <c r="BV368" s="1470"/>
      <c r="BW368" s="1470"/>
      <c r="BX368" s="1470"/>
    </row>
    <row r="369" customFormat="false" ht="15" hidden="false" customHeight="false" outlineLevel="0" collapsed="false">
      <c r="A369" s="1448" t="n">
        <f aca="false">A368+1</f>
        <v>45236</v>
      </c>
      <c r="B369" s="1470"/>
      <c r="C369" s="1470"/>
      <c r="D369" s="1470"/>
      <c r="E369" s="1470"/>
      <c r="F369" s="1470"/>
      <c r="G369" s="1470"/>
      <c r="H369" s="1470"/>
      <c r="I369" s="1452"/>
      <c r="J369" s="1470"/>
      <c r="K369" s="1470"/>
      <c r="L369" s="1470"/>
      <c r="M369" s="1470"/>
      <c r="N369" s="1470"/>
      <c r="O369" s="1470"/>
      <c r="P369" s="1452"/>
      <c r="Q369" s="1452"/>
      <c r="R369" s="1452"/>
      <c r="S369" s="1452"/>
      <c r="T369" s="1452"/>
      <c r="U369" s="1452"/>
      <c r="V369" s="1470"/>
      <c r="W369" s="1470"/>
      <c r="X369" s="1470"/>
      <c r="Y369" s="1470"/>
      <c r="Z369" s="1470"/>
      <c r="AA369" s="1470"/>
      <c r="AB369" s="1470"/>
      <c r="AC369" s="1470"/>
      <c r="AD369" s="1470"/>
      <c r="AE369" s="1470"/>
      <c r="AF369" s="1470"/>
      <c r="AG369" s="1470"/>
      <c r="AH369" s="1470"/>
      <c r="AI369" s="1470"/>
      <c r="AJ369" s="1470"/>
      <c r="AK369" s="1470"/>
      <c r="AL369" s="1470"/>
      <c r="AM369" s="1470"/>
      <c r="AN369" s="1470"/>
      <c r="AO369" s="1470"/>
      <c r="AP369" s="1470"/>
      <c r="AQ369" s="1470"/>
      <c r="AR369" s="1470"/>
      <c r="AS369" s="1470"/>
      <c r="AT369" s="1470"/>
      <c r="AU369" s="1470"/>
      <c r="AV369" s="1470"/>
      <c r="AW369" s="1470"/>
      <c r="AX369" s="1470"/>
      <c r="AY369" s="1470"/>
      <c r="AZ369" s="1470"/>
      <c r="BA369" s="1470"/>
      <c r="BB369" s="1470"/>
      <c r="BC369" s="1470"/>
      <c r="BD369" s="1470"/>
      <c r="BE369" s="1470"/>
      <c r="BF369" s="1470"/>
      <c r="BG369" s="1470"/>
      <c r="BH369" s="1470"/>
      <c r="BI369" s="1470"/>
      <c r="BJ369" s="1470"/>
      <c r="BK369" s="1470"/>
      <c r="BL369" s="1470"/>
      <c r="BM369" s="1470"/>
      <c r="BN369" s="1470"/>
      <c r="BO369" s="1470"/>
      <c r="BP369" s="1470"/>
      <c r="BQ369" s="1470"/>
      <c r="BR369" s="1470"/>
      <c r="BS369" s="1470"/>
      <c r="BT369" s="1470"/>
      <c r="BU369" s="1470"/>
      <c r="BV369" s="1470"/>
      <c r="BW369" s="1470"/>
      <c r="BX369" s="1470"/>
    </row>
    <row r="370" customFormat="false" ht="15" hidden="false" customHeight="false" outlineLevel="0" collapsed="false">
      <c r="A370" s="1448" t="n">
        <f aca="false">A369+1</f>
        <v>45237</v>
      </c>
      <c r="B370" s="1470"/>
      <c r="C370" s="1470"/>
      <c r="D370" s="1470"/>
      <c r="E370" s="1470"/>
      <c r="F370" s="1470"/>
      <c r="G370" s="1470"/>
      <c r="H370" s="1470"/>
      <c r="I370" s="1452"/>
      <c r="J370" s="1470"/>
      <c r="K370" s="1470"/>
      <c r="L370" s="1470"/>
      <c r="M370" s="1470"/>
      <c r="N370" s="1470"/>
      <c r="O370" s="1470"/>
      <c r="P370" s="1452"/>
      <c r="Q370" s="1452"/>
      <c r="R370" s="1452"/>
      <c r="S370" s="1452"/>
      <c r="T370" s="1452"/>
      <c r="U370" s="1452"/>
      <c r="V370" s="1470"/>
      <c r="W370" s="1470"/>
      <c r="X370" s="1470"/>
      <c r="Y370" s="1470"/>
      <c r="Z370" s="1470"/>
      <c r="AA370" s="1470"/>
      <c r="AB370" s="1470"/>
      <c r="AC370" s="1470"/>
      <c r="AD370" s="1470"/>
      <c r="AE370" s="1470"/>
      <c r="AF370" s="1470"/>
      <c r="AG370" s="1470"/>
      <c r="AH370" s="1470"/>
      <c r="AI370" s="1470"/>
      <c r="AJ370" s="1470"/>
      <c r="AK370" s="1470"/>
      <c r="AL370" s="1470"/>
      <c r="AM370" s="1470"/>
      <c r="AN370" s="1470"/>
      <c r="AO370" s="1470"/>
      <c r="AP370" s="1470"/>
      <c r="AQ370" s="1470"/>
      <c r="AR370" s="1470"/>
      <c r="AS370" s="1470"/>
      <c r="AT370" s="1470"/>
      <c r="AU370" s="1470"/>
      <c r="AV370" s="1470"/>
      <c r="AW370" s="1470"/>
      <c r="AX370" s="1470"/>
      <c r="AY370" s="1470"/>
      <c r="AZ370" s="1470"/>
      <c r="BA370" s="1470"/>
      <c r="BB370" s="1470"/>
      <c r="BC370" s="1470"/>
      <c r="BD370" s="1470"/>
      <c r="BE370" s="1470"/>
      <c r="BF370" s="1470"/>
      <c r="BG370" s="1470"/>
      <c r="BH370" s="1470"/>
      <c r="BI370" s="1470"/>
      <c r="BJ370" s="1470"/>
      <c r="BK370" s="1470"/>
      <c r="BL370" s="1470"/>
      <c r="BM370" s="1470"/>
      <c r="BN370" s="1470"/>
      <c r="BO370" s="1470"/>
      <c r="BP370" s="1470"/>
      <c r="BQ370" s="1470"/>
      <c r="BR370" s="1470"/>
      <c r="BS370" s="1470"/>
      <c r="BT370" s="1470"/>
      <c r="BU370" s="1470"/>
      <c r="BV370" s="1470"/>
      <c r="BW370" s="1470"/>
      <c r="BX370" s="1470"/>
    </row>
    <row r="371" customFormat="false" ht="15" hidden="false" customHeight="false" outlineLevel="0" collapsed="false">
      <c r="A371" s="1448" t="n">
        <f aca="false">A370+1</f>
        <v>45238</v>
      </c>
      <c r="B371" s="1470"/>
      <c r="C371" s="1470"/>
      <c r="D371" s="1470"/>
      <c r="E371" s="1470"/>
      <c r="F371" s="1470"/>
      <c r="G371" s="1470"/>
      <c r="H371" s="1470"/>
      <c r="I371" s="1452"/>
      <c r="J371" s="1470"/>
      <c r="K371" s="1470"/>
      <c r="L371" s="1470"/>
      <c r="M371" s="1470"/>
      <c r="N371" s="1470"/>
      <c r="O371" s="1470"/>
      <c r="P371" s="1452"/>
      <c r="Q371" s="1452"/>
      <c r="R371" s="1452"/>
      <c r="S371" s="1452"/>
      <c r="T371" s="1452"/>
      <c r="U371" s="1452"/>
      <c r="V371" s="1470"/>
      <c r="W371" s="1470"/>
      <c r="X371" s="1470"/>
      <c r="Y371" s="1470"/>
      <c r="Z371" s="1470"/>
      <c r="AA371" s="1470"/>
      <c r="AB371" s="1470"/>
      <c r="AC371" s="1470"/>
      <c r="AD371" s="1470"/>
      <c r="AE371" s="1470"/>
      <c r="AF371" s="1470"/>
      <c r="AG371" s="1470"/>
      <c r="AH371" s="1470"/>
      <c r="AI371" s="1470"/>
      <c r="AJ371" s="1470"/>
      <c r="AK371" s="1470"/>
      <c r="AL371" s="1470"/>
      <c r="AM371" s="1470"/>
      <c r="AN371" s="1470"/>
      <c r="AO371" s="1470"/>
      <c r="AP371" s="1470"/>
      <c r="AQ371" s="1470"/>
      <c r="AR371" s="1470"/>
      <c r="AS371" s="1470"/>
      <c r="AT371" s="1470"/>
      <c r="AU371" s="1470"/>
      <c r="AV371" s="1470"/>
      <c r="AW371" s="1470"/>
      <c r="AX371" s="1470"/>
      <c r="AY371" s="1470"/>
      <c r="AZ371" s="1470"/>
      <c r="BA371" s="1470"/>
      <c r="BB371" s="1470"/>
      <c r="BC371" s="1470"/>
      <c r="BD371" s="1470"/>
      <c r="BE371" s="1470"/>
      <c r="BF371" s="1470"/>
      <c r="BG371" s="1470"/>
      <c r="BH371" s="1470"/>
      <c r="BI371" s="1470"/>
      <c r="BJ371" s="1470"/>
      <c r="BK371" s="1470"/>
      <c r="BL371" s="1470"/>
      <c r="BM371" s="1470"/>
      <c r="BN371" s="1470"/>
      <c r="BO371" s="1470"/>
      <c r="BP371" s="1470"/>
      <c r="BQ371" s="1470"/>
      <c r="BR371" s="1470"/>
      <c r="BS371" s="1470"/>
      <c r="BT371" s="1470"/>
      <c r="BU371" s="1470"/>
      <c r="BV371" s="1470"/>
      <c r="BW371" s="1470"/>
      <c r="BX371" s="1470"/>
    </row>
    <row r="372" customFormat="false" ht="15" hidden="false" customHeight="false" outlineLevel="0" collapsed="false">
      <c r="A372" s="1448" t="n">
        <f aca="false">A371+1</f>
        <v>45239</v>
      </c>
      <c r="B372" s="1470"/>
      <c r="C372" s="1470"/>
      <c r="D372" s="1470"/>
      <c r="E372" s="1470"/>
      <c r="F372" s="1470"/>
      <c r="G372" s="1470"/>
      <c r="H372" s="1470"/>
      <c r="I372" s="1452"/>
      <c r="J372" s="1470"/>
      <c r="K372" s="1470"/>
      <c r="L372" s="1470"/>
      <c r="M372" s="1470"/>
      <c r="N372" s="1470"/>
      <c r="O372" s="1470"/>
      <c r="P372" s="1452"/>
      <c r="Q372" s="1452"/>
      <c r="R372" s="1452"/>
      <c r="S372" s="1452"/>
      <c r="T372" s="1452"/>
      <c r="U372" s="1452"/>
      <c r="V372" s="1470"/>
      <c r="W372" s="1470"/>
      <c r="X372" s="1470"/>
      <c r="Y372" s="1470"/>
      <c r="Z372" s="1470"/>
      <c r="AA372" s="1470"/>
      <c r="AB372" s="1470"/>
      <c r="AC372" s="1470"/>
      <c r="AD372" s="1470"/>
      <c r="AE372" s="1470"/>
      <c r="AF372" s="1470"/>
      <c r="AG372" s="1470"/>
      <c r="AH372" s="1470"/>
      <c r="AI372" s="1470"/>
      <c r="AJ372" s="1470"/>
      <c r="AK372" s="1470"/>
      <c r="AL372" s="1470"/>
      <c r="AM372" s="1470"/>
      <c r="AN372" s="1470"/>
      <c r="AO372" s="1470"/>
      <c r="AP372" s="1470"/>
      <c r="AQ372" s="1470"/>
      <c r="AR372" s="1470"/>
      <c r="AS372" s="1470"/>
      <c r="AT372" s="1470"/>
      <c r="AU372" s="1470"/>
      <c r="AV372" s="1470"/>
      <c r="AW372" s="1470"/>
      <c r="AX372" s="1470"/>
      <c r="AY372" s="1470"/>
      <c r="AZ372" s="1470"/>
      <c r="BA372" s="1470"/>
      <c r="BB372" s="1470"/>
      <c r="BC372" s="1470"/>
      <c r="BD372" s="1470"/>
      <c r="BE372" s="1470"/>
      <c r="BF372" s="1470"/>
      <c r="BG372" s="1470"/>
      <c r="BH372" s="1470"/>
      <c r="BI372" s="1470"/>
      <c r="BJ372" s="1470"/>
      <c r="BK372" s="1470"/>
      <c r="BL372" s="1470"/>
      <c r="BM372" s="1470"/>
      <c r="BN372" s="1470"/>
      <c r="BO372" s="1470"/>
      <c r="BP372" s="1470"/>
      <c r="BQ372" s="1470"/>
      <c r="BR372" s="1470"/>
      <c r="BS372" s="1470"/>
      <c r="BT372" s="1470"/>
      <c r="BU372" s="1470"/>
      <c r="BV372" s="1470"/>
      <c r="BW372" s="1470"/>
      <c r="BX372" s="1470"/>
    </row>
    <row r="373" customFormat="false" ht="15" hidden="false" customHeight="false" outlineLevel="0" collapsed="false">
      <c r="A373" s="1448" t="n">
        <f aca="false">A372+1</f>
        <v>45240</v>
      </c>
      <c r="B373" s="1470"/>
      <c r="C373" s="1470"/>
      <c r="D373" s="1470"/>
      <c r="E373" s="1470"/>
      <c r="F373" s="1470"/>
      <c r="G373" s="1470"/>
      <c r="H373" s="1470"/>
      <c r="I373" s="1452"/>
      <c r="J373" s="1470"/>
      <c r="K373" s="1470"/>
      <c r="L373" s="1470"/>
      <c r="M373" s="1470"/>
      <c r="N373" s="1470"/>
      <c r="O373" s="1470"/>
      <c r="P373" s="1452"/>
      <c r="Q373" s="1452"/>
      <c r="R373" s="1452"/>
      <c r="S373" s="1452"/>
      <c r="T373" s="1452"/>
      <c r="U373" s="1452"/>
      <c r="V373" s="1470"/>
      <c r="W373" s="1470"/>
      <c r="X373" s="1470"/>
      <c r="Y373" s="1470"/>
      <c r="Z373" s="1470"/>
      <c r="AA373" s="1470"/>
      <c r="AB373" s="1470"/>
      <c r="AC373" s="1470"/>
      <c r="AD373" s="1470"/>
      <c r="AE373" s="1470"/>
      <c r="AF373" s="1470"/>
      <c r="AG373" s="1470"/>
      <c r="AH373" s="1470"/>
      <c r="AI373" s="1470"/>
      <c r="AJ373" s="1470"/>
      <c r="AK373" s="1470"/>
      <c r="AL373" s="1470"/>
      <c r="AM373" s="1470"/>
      <c r="AN373" s="1470"/>
      <c r="AO373" s="1470"/>
      <c r="AP373" s="1470"/>
      <c r="AQ373" s="1470"/>
      <c r="AR373" s="1470"/>
      <c r="AS373" s="1470"/>
      <c r="AT373" s="1470"/>
      <c r="AU373" s="1470"/>
      <c r="AV373" s="1470"/>
      <c r="AW373" s="1470"/>
      <c r="AX373" s="1470"/>
      <c r="AY373" s="1470"/>
      <c r="AZ373" s="1470"/>
      <c r="BA373" s="1470"/>
      <c r="BB373" s="1470"/>
      <c r="BC373" s="1470"/>
      <c r="BD373" s="1470"/>
      <c r="BE373" s="1470"/>
      <c r="BF373" s="1470"/>
      <c r="BG373" s="1470"/>
      <c r="BH373" s="1470"/>
      <c r="BI373" s="1470"/>
      <c r="BJ373" s="1470"/>
      <c r="BK373" s="1470"/>
      <c r="BL373" s="1470"/>
      <c r="BM373" s="1470"/>
      <c r="BN373" s="1470"/>
      <c r="BO373" s="1470"/>
      <c r="BP373" s="1470"/>
      <c r="BQ373" s="1470"/>
      <c r="BR373" s="1470"/>
      <c r="BS373" s="1470"/>
      <c r="BT373" s="1470"/>
      <c r="BU373" s="1470"/>
      <c r="BV373" s="1470"/>
      <c r="BW373" s="1470"/>
      <c r="BX373" s="1470"/>
    </row>
    <row r="374" customFormat="false" ht="15" hidden="false" customHeight="false" outlineLevel="0" collapsed="false">
      <c r="A374" s="1448" t="n">
        <f aca="false">A373+1</f>
        <v>45241</v>
      </c>
      <c r="B374" s="1470"/>
      <c r="C374" s="1470"/>
      <c r="D374" s="1470"/>
      <c r="E374" s="1470"/>
      <c r="F374" s="1470"/>
      <c r="G374" s="1470"/>
      <c r="H374" s="1470"/>
      <c r="I374" s="1452"/>
      <c r="J374" s="1470"/>
      <c r="K374" s="1470"/>
      <c r="L374" s="1470"/>
      <c r="M374" s="1470"/>
      <c r="N374" s="1470"/>
      <c r="O374" s="1470"/>
      <c r="P374" s="1452"/>
      <c r="Q374" s="1452"/>
      <c r="R374" s="1452"/>
      <c r="S374" s="1452"/>
      <c r="T374" s="1452"/>
      <c r="U374" s="1452"/>
      <c r="V374" s="1470"/>
      <c r="W374" s="1470"/>
      <c r="X374" s="1470"/>
      <c r="Y374" s="1470"/>
      <c r="Z374" s="1470"/>
      <c r="AA374" s="1470"/>
      <c r="AB374" s="1470"/>
      <c r="AC374" s="1470"/>
      <c r="AD374" s="1470"/>
      <c r="AE374" s="1470"/>
      <c r="AF374" s="1470"/>
      <c r="AG374" s="1470"/>
      <c r="AH374" s="1470"/>
      <c r="AI374" s="1470"/>
      <c r="AJ374" s="1470"/>
      <c r="AK374" s="1470"/>
      <c r="AL374" s="1470"/>
      <c r="AM374" s="1470"/>
      <c r="AN374" s="1470"/>
      <c r="AO374" s="1470"/>
      <c r="AP374" s="1470"/>
      <c r="AQ374" s="1470"/>
      <c r="AR374" s="1470"/>
      <c r="AS374" s="1470"/>
      <c r="AT374" s="1470"/>
      <c r="AU374" s="1470"/>
      <c r="AV374" s="1470"/>
      <c r="AW374" s="1470"/>
      <c r="AX374" s="1470"/>
      <c r="AY374" s="1470"/>
      <c r="AZ374" s="1470"/>
      <c r="BA374" s="1470"/>
      <c r="BB374" s="1470"/>
      <c r="BC374" s="1470"/>
      <c r="BD374" s="1470"/>
      <c r="BE374" s="1470"/>
      <c r="BF374" s="1470"/>
      <c r="BG374" s="1470"/>
      <c r="BH374" s="1470"/>
      <c r="BI374" s="1470"/>
      <c r="BJ374" s="1470"/>
      <c r="BK374" s="1470"/>
      <c r="BL374" s="1470"/>
      <c r="BM374" s="1470"/>
      <c r="BN374" s="1470"/>
      <c r="BO374" s="1470"/>
      <c r="BP374" s="1470"/>
      <c r="BQ374" s="1470"/>
      <c r="BR374" s="1470"/>
      <c r="BS374" s="1470"/>
      <c r="BT374" s="1470"/>
      <c r="BU374" s="1470"/>
      <c r="BV374" s="1470"/>
      <c r="BW374" s="1470"/>
      <c r="BX374" s="1470"/>
    </row>
    <row r="375" customFormat="false" ht="15" hidden="false" customHeight="false" outlineLevel="0" collapsed="false">
      <c r="A375" s="1448" t="n">
        <f aca="false">A374+1</f>
        <v>45242</v>
      </c>
      <c r="B375" s="1470"/>
      <c r="C375" s="1470"/>
      <c r="D375" s="1470"/>
      <c r="E375" s="1470"/>
      <c r="F375" s="1470"/>
      <c r="G375" s="1470"/>
      <c r="H375" s="1470"/>
      <c r="I375" s="1452"/>
      <c r="J375" s="1470"/>
      <c r="K375" s="1470"/>
      <c r="L375" s="1470"/>
      <c r="M375" s="1470"/>
      <c r="N375" s="1470"/>
      <c r="O375" s="1470"/>
      <c r="P375" s="1452"/>
      <c r="Q375" s="1452"/>
      <c r="R375" s="1452"/>
      <c r="S375" s="1452"/>
      <c r="T375" s="1452"/>
      <c r="U375" s="1452"/>
      <c r="V375" s="1470"/>
      <c r="W375" s="1470"/>
      <c r="X375" s="1470"/>
      <c r="Y375" s="1470"/>
      <c r="Z375" s="1470"/>
      <c r="AA375" s="1470"/>
      <c r="AB375" s="1470"/>
      <c r="AC375" s="1470"/>
      <c r="AD375" s="1470"/>
      <c r="AE375" s="1470"/>
      <c r="AF375" s="1470"/>
      <c r="AG375" s="1470"/>
      <c r="AH375" s="1470"/>
      <c r="AI375" s="1470"/>
      <c r="AJ375" s="1470"/>
      <c r="AK375" s="1470"/>
      <c r="AL375" s="1470"/>
      <c r="AM375" s="1470"/>
      <c r="AN375" s="1470"/>
      <c r="AO375" s="1470"/>
      <c r="AP375" s="1470"/>
      <c r="AQ375" s="1470"/>
      <c r="AR375" s="1470"/>
      <c r="AS375" s="1470"/>
      <c r="AT375" s="1470"/>
      <c r="AU375" s="1470"/>
      <c r="AV375" s="1470"/>
      <c r="AW375" s="1470"/>
      <c r="AX375" s="1470"/>
      <c r="AY375" s="1470"/>
      <c r="AZ375" s="1470"/>
      <c r="BA375" s="1470"/>
      <c r="BB375" s="1470"/>
      <c r="BC375" s="1470"/>
      <c r="BD375" s="1470"/>
      <c r="BE375" s="1470"/>
      <c r="BF375" s="1470"/>
      <c r="BG375" s="1470"/>
      <c r="BH375" s="1470"/>
      <c r="BI375" s="1470"/>
      <c r="BJ375" s="1470"/>
      <c r="BK375" s="1470"/>
      <c r="BL375" s="1470"/>
      <c r="BM375" s="1470"/>
      <c r="BN375" s="1470"/>
      <c r="BO375" s="1470"/>
      <c r="BP375" s="1470"/>
      <c r="BQ375" s="1470"/>
      <c r="BR375" s="1470"/>
      <c r="BS375" s="1470"/>
      <c r="BT375" s="1470"/>
      <c r="BU375" s="1470"/>
      <c r="BV375" s="1470"/>
      <c r="BW375" s="1470"/>
      <c r="BX375" s="1470"/>
    </row>
    <row r="376" customFormat="false" ht="15" hidden="false" customHeight="false" outlineLevel="0" collapsed="false">
      <c r="A376" s="1448" t="n">
        <f aca="false">A375+1</f>
        <v>45243</v>
      </c>
      <c r="B376" s="1470"/>
      <c r="C376" s="1470"/>
      <c r="D376" s="1470"/>
      <c r="E376" s="1470"/>
      <c r="F376" s="1470"/>
      <c r="G376" s="1470"/>
      <c r="H376" s="1470"/>
      <c r="I376" s="1452"/>
      <c r="J376" s="1470"/>
      <c r="K376" s="1470"/>
      <c r="L376" s="1470"/>
      <c r="M376" s="1470"/>
      <c r="N376" s="1470"/>
      <c r="O376" s="1470"/>
      <c r="P376" s="1452"/>
      <c r="Q376" s="1452"/>
      <c r="R376" s="1452"/>
      <c r="S376" s="1452"/>
      <c r="T376" s="1452"/>
      <c r="U376" s="1452"/>
      <c r="V376" s="1470"/>
      <c r="W376" s="1470"/>
      <c r="X376" s="1470"/>
      <c r="Y376" s="1470"/>
      <c r="Z376" s="1470"/>
      <c r="AA376" s="1470"/>
      <c r="AB376" s="1470"/>
      <c r="AC376" s="1470"/>
      <c r="AD376" s="1470"/>
      <c r="AE376" s="1470"/>
      <c r="AF376" s="1470"/>
      <c r="AG376" s="1470"/>
      <c r="AH376" s="1470"/>
      <c r="AI376" s="1470"/>
      <c r="AJ376" s="1470"/>
      <c r="AK376" s="1470"/>
      <c r="AL376" s="1470"/>
      <c r="AM376" s="1470"/>
      <c r="AN376" s="1470"/>
      <c r="AO376" s="1470"/>
      <c r="AP376" s="1470"/>
      <c r="AQ376" s="1470"/>
      <c r="AR376" s="1470"/>
      <c r="AS376" s="1470"/>
      <c r="AT376" s="1470"/>
      <c r="AU376" s="1470"/>
      <c r="AV376" s="1470"/>
      <c r="AW376" s="1470"/>
      <c r="AX376" s="1470"/>
      <c r="AY376" s="1470"/>
      <c r="AZ376" s="1470"/>
      <c r="BA376" s="1470"/>
      <c r="BB376" s="1470"/>
      <c r="BC376" s="1470"/>
      <c r="BD376" s="1470"/>
      <c r="BE376" s="1470"/>
      <c r="BF376" s="1470"/>
      <c r="BG376" s="1470"/>
      <c r="BH376" s="1470"/>
      <c r="BI376" s="1470"/>
      <c r="BJ376" s="1470"/>
      <c r="BK376" s="1470"/>
      <c r="BL376" s="1470"/>
      <c r="BM376" s="1470"/>
      <c r="BN376" s="1470"/>
      <c r="BO376" s="1470"/>
      <c r="BP376" s="1470"/>
      <c r="BQ376" s="1470"/>
      <c r="BR376" s="1470"/>
      <c r="BS376" s="1470"/>
      <c r="BT376" s="1470"/>
      <c r="BU376" s="1470"/>
      <c r="BV376" s="1470"/>
      <c r="BW376" s="1470"/>
      <c r="BX376" s="1470"/>
    </row>
    <row r="377" customFormat="false" ht="15" hidden="false" customHeight="false" outlineLevel="0" collapsed="false">
      <c r="A377" s="1448" t="n">
        <f aca="false">A376+1</f>
        <v>45244</v>
      </c>
      <c r="B377" s="1470"/>
      <c r="C377" s="1470"/>
      <c r="D377" s="1470"/>
      <c r="E377" s="1470"/>
      <c r="F377" s="1470"/>
      <c r="G377" s="1470"/>
      <c r="H377" s="1470"/>
      <c r="I377" s="1452"/>
      <c r="J377" s="1470"/>
      <c r="K377" s="1470"/>
      <c r="L377" s="1470"/>
      <c r="M377" s="1470"/>
      <c r="N377" s="1470"/>
      <c r="O377" s="1470"/>
      <c r="P377" s="1452"/>
      <c r="Q377" s="1452"/>
      <c r="R377" s="1452"/>
      <c r="S377" s="1452"/>
      <c r="T377" s="1452"/>
      <c r="U377" s="1452"/>
      <c r="V377" s="1470"/>
      <c r="W377" s="1470"/>
      <c r="X377" s="1470"/>
      <c r="Y377" s="1470"/>
      <c r="Z377" s="1470"/>
      <c r="AA377" s="1470"/>
      <c r="AB377" s="1470"/>
      <c r="AC377" s="1470"/>
      <c r="AD377" s="1470"/>
      <c r="AE377" s="1470"/>
      <c r="AF377" s="1470"/>
      <c r="AG377" s="1470"/>
      <c r="AH377" s="1470"/>
      <c r="AI377" s="1470"/>
      <c r="AJ377" s="1470"/>
      <c r="AK377" s="1470"/>
      <c r="AL377" s="1470"/>
      <c r="AM377" s="1470"/>
      <c r="AN377" s="1470"/>
      <c r="AO377" s="1470"/>
      <c r="AP377" s="1470"/>
      <c r="AQ377" s="1470"/>
      <c r="AR377" s="1470"/>
      <c r="AS377" s="1470"/>
      <c r="AT377" s="1470"/>
      <c r="AU377" s="1470"/>
      <c r="AV377" s="1470"/>
      <c r="AW377" s="1470"/>
      <c r="AX377" s="1470"/>
      <c r="AY377" s="1470"/>
      <c r="AZ377" s="1470"/>
      <c r="BA377" s="1470"/>
      <c r="BB377" s="1470"/>
      <c r="BC377" s="1470"/>
      <c r="BD377" s="1470"/>
      <c r="BE377" s="1470"/>
      <c r="BF377" s="1470"/>
      <c r="BG377" s="1470"/>
      <c r="BH377" s="1470"/>
      <c r="BI377" s="1470"/>
      <c r="BJ377" s="1470"/>
      <c r="BK377" s="1470"/>
      <c r="BL377" s="1470"/>
      <c r="BM377" s="1470"/>
      <c r="BN377" s="1470"/>
      <c r="BO377" s="1470"/>
      <c r="BP377" s="1470"/>
      <c r="BQ377" s="1470"/>
      <c r="BR377" s="1470"/>
      <c r="BS377" s="1470"/>
      <c r="BT377" s="1470"/>
      <c r="BU377" s="1470"/>
      <c r="BV377" s="1470"/>
      <c r="BW377" s="1470"/>
      <c r="BX377" s="1470"/>
    </row>
    <row r="378" customFormat="false" ht="15" hidden="false" customHeight="false" outlineLevel="0" collapsed="false">
      <c r="A378" s="1448" t="n">
        <f aca="false">A377+1</f>
        <v>45245</v>
      </c>
      <c r="B378" s="1470"/>
      <c r="C378" s="1470"/>
      <c r="D378" s="1470"/>
      <c r="E378" s="1470"/>
      <c r="F378" s="1470"/>
      <c r="G378" s="1470"/>
      <c r="H378" s="1470"/>
      <c r="I378" s="1452"/>
      <c r="J378" s="1470"/>
      <c r="K378" s="1470"/>
      <c r="L378" s="1470"/>
      <c r="M378" s="1470"/>
      <c r="N378" s="1470"/>
      <c r="O378" s="1470"/>
      <c r="P378" s="1452"/>
      <c r="Q378" s="1452"/>
      <c r="R378" s="1452"/>
      <c r="S378" s="1452"/>
      <c r="T378" s="1452"/>
      <c r="U378" s="1452"/>
      <c r="V378" s="1470"/>
      <c r="W378" s="1470"/>
      <c r="X378" s="1470"/>
      <c r="Y378" s="1470"/>
      <c r="Z378" s="1470"/>
      <c r="AA378" s="1470"/>
      <c r="AB378" s="1470"/>
      <c r="AC378" s="1470"/>
      <c r="AD378" s="1470"/>
      <c r="AE378" s="1470"/>
      <c r="AF378" s="1470"/>
      <c r="AG378" s="1470"/>
      <c r="AH378" s="1470"/>
      <c r="AI378" s="1470"/>
      <c r="AJ378" s="1470"/>
      <c r="AK378" s="1470"/>
      <c r="AL378" s="1470"/>
      <c r="AM378" s="1470"/>
      <c r="AN378" s="1470"/>
      <c r="AO378" s="1470"/>
      <c r="AP378" s="1470"/>
      <c r="AQ378" s="1470"/>
      <c r="AR378" s="1470"/>
      <c r="AS378" s="1470"/>
      <c r="AT378" s="1470"/>
      <c r="AU378" s="1470"/>
      <c r="AV378" s="1470"/>
      <c r="AW378" s="1470"/>
      <c r="AX378" s="1470"/>
      <c r="AY378" s="1470"/>
      <c r="AZ378" s="1470"/>
      <c r="BA378" s="1470"/>
      <c r="BB378" s="1470"/>
      <c r="BC378" s="1470"/>
      <c r="BD378" s="1470"/>
      <c r="BE378" s="1470"/>
      <c r="BF378" s="1470"/>
      <c r="BG378" s="1470"/>
      <c r="BH378" s="1470"/>
      <c r="BI378" s="1470"/>
      <c r="BJ378" s="1470"/>
      <c r="BK378" s="1470"/>
      <c r="BL378" s="1470"/>
      <c r="BM378" s="1470"/>
      <c r="BN378" s="1470"/>
      <c r="BO378" s="1470"/>
      <c r="BP378" s="1470"/>
      <c r="BQ378" s="1470"/>
      <c r="BR378" s="1470"/>
      <c r="BS378" s="1470"/>
      <c r="BT378" s="1470"/>
      <c r="BU378" s="1470"/>
      <c r="BV378" s="1470"/>
      <c r="BW378" s="1470"/>
      <c r="BX378" s="1470"/>
    </row>
    <row r="379" customFormat="false" ht="15" hidden="false" customHeight="false" outlineLevel="0" collapsed="false">
      <c r="A379" s="1448" t="n">
        <f aca="false">A378+1</f>
        <v>45246</v>
      </c>
      <c r="B379" s="1470"/>
      <c r="C379" s="1470"/>
      <c r="D379" s="1470"/>
      <c r="E379" s="1470"/>
      <c r="F379" s="1470"/>
      <c r="G379" s="1470"/>
      <c r="H379" s="1470"/>
      <c r="I379" s="1452"/>
      <c r="J379" s="1470"/>
      <c r="K379" s="1470"/>
      <c r="L379" s="1470"/>
      <c r="M379" s="1470"/>
      <c r="N379" s="1470"/>
      <c r="O379" s="1470"/>
      <c r="P379" s="1452"/>
      <c r="Q379" s="1452"/>
      <c r="R379" s="1452"/>
      <c r="S379" s="1452"/>
      <c r="T379" s="1452"/>
      <c r="U379" s="1452"/>
      <c r="V379" s="1470"/>
      <c r="W379" s="1470"/>
      <c r="X379" s="1470"/>
      <c r="Y379" s="1470"/>
      <c r="Z379" s="1470"/>
      <c r="AA379" s="1470"/>
      <c r="AB379" s="1470"/>
      <c r="AC379" s="1470"/>
      <c r="AD379" s="1470"/>
      <c r="AE379" s="1470"/>
      <c r="AF379" s="1470"/>
      <c r="AG379" s="1470"/>
      <c r="AH379" s="1470"/>
      <c r="AI379" s="1470"/>
      <c r="AJ379" s="1470"/>
      <c r="AK379" s="1470"/>
      <c r="AL379" s="1470"/>
      <c r="AM379" s="1470"/>
      <c r="AN379" s="1470"/>
      <c r="AO379" s="1470"/>
      <c r="AP379" s="1470"/>
      <c r="AQ379" s="1470"/>
      <c r="AR379" s="1470"/>
      <c r="AS379" s="1470"/>
      <c r="AT379" s="1470"/>
      <c r="AU379" s="1470"/>
      <c r="AV379" s="1470"/>
      <c r="AW379" s="1470"/>
      <c r="AX379" s="1470"/>
      <c r="AY379" s="1470"/>
      <c r="AZ379" s="1470"/>
      <c r="BA379" s="1470"/>
      <c r="BB379" s="1470"/>
      <c r="BC379" s="1470"/>
      <c r="BD379" s="1470"/>
      <c r="BE379" s="1470"/>
      <c r="BF379" s="1470"/>
      <c r="BG379" s="1470"/>
      <c r="BH379" s="1470"/>
      <c r="BI379" s="1470"/>
      <c r="BJ379" s="1470"/>
      <c r="BK379" s="1470"/>
      <c r="BL379" s="1470"/>
      <c r="BM379" s="1470"/>
      <c r="BN379" s="1470"/>
      <c r="BO379" s="1470"/>
      <c r="BP379" s="1470"/>
      <c r="BQ379" s="1470"/>
      <c r="BR379" s="1470"/>
      <c r="BS379" s="1470"/>
      <c r="BT379" s="1470"/>
      <c r="BU379" s="1470"/>
      <c r="BV379" s="1470"/>
      <c r="BW379" s="1470"/>
      <c r="BX379" s="1470"/>
    </row>
    <row r="380" customFormat="false" ht="15" hidden="false" customHeight="false" outlineLevel="0" collapsed="false">
      <c r="A380" s="1448" t="n">
        <f aca="false">A379+1</f>
        <v>45247</v>
      </c>
      <c r="B380" s="1470"/>
      <c r="C380" s="1470"/>
      <c r="D380" s="1470"/>
      <c r="E380" s="1470"/>
      <c r="F380" s="1470"/>
      <c r="G380" s="1470"/>
      <c r="H380" s="1470"/>
      <c r="I380" s="1452"/>
      <c r="J380" s="1470"/>
      <c r="K380" s="1470"/>
      <c r="L380" s="1470"/>
      <c r="M380" s="1470"/>
      <c r="N380" s="1470"/>
      <c r="O380" s="1470"/>
      <c r="P380" s="1452"/>
      <c r="Q380" s="1452"/>
      <c r="R380" s="1452"/>
      <c r="S380" s="1452"/>
      <c r="T380" s="1452"/>
      <c r="U380" s="1452"/>
      <c r="V380" s="1470"/>
      <c r="W380" s="1470"/>
      <c r="X380" s="1470"/>
      <c r="Y380" s="1470"/>
      <c r="Z380" s="1470"/>
      <c r="AA380" s="1470"/>
      <c r="AB380" s="1470"/>
      <c r="AC380" s="1470"/>
      <c r="AD380" s="1470"/>
      <c r="AE380" s="1470"/>
      <c r="AF380" s="1470"/>
      <c r="AG380" s="1470"/>
      <c r="AH380" s="1470"/>
      <c r="AI380" s="1470"/>
      <c r="AJ380" s="1470"/>
      <c r="AK380" s="1470"/>
      <c r="AL380" s="1470"/>
      <c r="AM380" s="1470"/>
      <c r="AN380" s="1470"/>
      <c r="AO380" s="1470"/>
      <c r="AP380" s="1470"/>
      <c r="AQ380" s="1470"/>
      <c r="AR380" s="1470"/>
      <c r="AS380" s="1470"/>
      <c r="AT380" s="1470"/>
      <c r="AU380" s="1470"/>
      <c r="AV380" s="1470"/>
      <c r="AW380" s="1470"/>
      <c r="AX380" s="1470"/>
      <c r="AY380" s="1470"/>
      <c r="AZ380" s="1470"/>
      <c r="BA380" s="1470"/>
      <c r="BB380" s="1470"/>
      <c r="BC380" s="1470"/>
      <c r="BD380" s="1470"/>
      <c r="BE380" s="1470"/>
      <c r="BF380" s="1470"/>
      <c r="BG380" s="1470"/>
      <c r="BH380" s="1470"/>
      <c r="BI380" s="1470"/>
      <c r="BJ380" s="1470"/>
      <c r="BK380" s="1470"/>
      <c r="BL380" s="1470"/>
      <c r="BM380" s="1470"/>
      <c r="BN380" s="1470"/>
      <c r="BO380" s="1470"/>
      <c r="BP380" s="1470"/>
      <c r="BQ380" s="1470"/>
      <c r="BR380" s="1470"/>
      <c r="BS380" s="1470"/>
      <c r="BT380" s="1470"/>
      <c r="BU380" s="1470"/>
      <c r="BV380" s="1470"/>
      <c r="BW380" s="1470"/>
      <c r="BX380" s="1470"/>
    </row>
    <row r="381" customFormat="false" ht="15" hidden="false" customHeight="false" outlineLevel="0" collapsed="false">
      <c r="A381" s="1448" t="n">
        <f aca="false">A380+1</f>
        <v>45248</v>
      </c>
      <c r="B381" s="1470"/>
      <c r="C381" s="1470"/>
      <c r="D381" s="1470"/>
      <c r="E381" s="1470"/>
      <c r="F381" s="1470"/>
      <c r="G381" s="1470"/>
      <c r="H381" s="1470"/>
      <c r="I381" s="1452"/>
      <c r="J381" s="1470"/>
      <c r="K381" s="1470"/>
      <c r="L381" s="1470"/>
      <c r="M381" s="1470"/>
      <c r="N381" s="1470"/>
      <c r="O381" s="1470"/>
      <c r="P381" s="1452"/>
      <c r="Q381" s="1452"/>
      <c r="R381" s="1452"/>
      <c r="S381" s="1452"/>
      <c r="T381" s="1452"/>
      <c r="U381" s="1452"/>
      <c r="V381" s="1470"/>
      <c r="W381" s="1470"/>
      <c r="X381" s="1470"/>
      <c r="Y381" s="1470"/>
      <c r="Z381" s="1470"/>
      <c r="AA381" s="1470"/>
      <c r="AB381" s="1470"/>
      <c r="AC381" s="1470"/>
      <c r="AD381" s="1470"/>
      <c r="AE381" s="1470"/>
      <c r="AF381" s="1470"/>
      <c r="AG381" s="1470"/>
      <c r="AH381" s="1470"/>
      <c r="AI381" s="1470"/>
      <c r="AJ381" s="1470"/>
      <c r="AK381" s="1470"/>
      <c r="AL381" s="1470"/>
      <c r="AM381" s="1470"/>
      <c r="AN381" s="1470"/>
      <c r="AO381" s="1470"/>
      <c r="AP381" s="1470"/>
      <c r="AQ381" s="1470"/>
      <c r="AR381" s="1470"/>
      <c r="AS381" s="1470"/>
      <c r="AT381" s="1470"/>
      <c r="AU381" s="1470"/>
      <c r="AV381" s="1470"/>
      <c r="AW381" s="1470"/>
      <c r="AX381" s="1470"/>
      <c r="AY381" s="1470"/>
      <c r="AZ381" s="1470"/>
      <c r="BA381" s="1470"/>
      <c r="BB381" s="1470"/>
      <c r="BC381" s="1470"/>
      <c r="BD381" s="1470"/>
      <c r="BE381" s="1470"/>
      <c r="BF381" s="1470"/>
      <c r="BG381" s="1470"/>
      <c r="BH381" s="1470"/>
      <c r="BI381" s="1470"/>
      <c r="BJ381" s="1470"/>
      <c r="BK381" s="1470"/>
      <c r="BL381" s="1470"/>
      <c r="BM381" s="1470"/>
      <c r="BN381" s="1470"/>
      <c r="BO381" s="1470"/>
      <c r="BP381" s="1470"/>
      <c r="BQ381" s="1470"/>
      <c r="BR381" s="1470"/>
      <c r="BS381" s="1470"/>
      <c r="BT381" s="1470"/>
      <c r="BU381" s="1470"/>
      <c r="BV381" s="1470"/>
      <c r="BW381" s="1470"/>
      <c r="BX381" s="1470"/>
    </row>
    <row r="382" customFormat="false" ht="15" hidden="false" customHeight="false" outlineLevel="0" collapsed="false">
      <c r="A382" s="1448" t="n">
        <f aca="false">A381+1</f>
        <v>45249</v>
      </c>
      <c r="B382" s="1470"/>
      <c r="C382" s="1470"/>
      <c r="D382" s="1470"/>
      <c r="E382" s="1470"/>
      <c r="F382" s="1470"/>
      <c r="G382" s="1470"/>
      <c r="H382" s="1470"/>
      <c r="I382" s="1452"/>
      <c r="J382" s="1470"/>
      <c r="K382" s="1470"/>
      <c r="L382" s="1470"/>
      <c r="M382" s="1470"/>
      <c r="N382" s="1470"/>
      <c r="O382" s="1470"/>
      <c r="P382" s="1452"/>
      <c r="Q382" s="1452"/>
      <c r="R382" s="1452"/>
      <c r="S382" s="1452"/>
      <c r="T382" s="1452"/>
      <c r="U382" s="1452"/>
      <c r="V382" s="1470"/>
      <c r="W382" s="1470"/>
      <c r="X382" s="1470"/>
      <c r="Y382" s="1470"/>
      <c r="Z382" s="1470"/>
      <c r="AA382" s="1470"/>
      <c r="AB382" s="1470"/>
      <c r="AC382" s="1470"/>
      <c r="AD382" s="1470"/>
      <c r="AE382" s="1470"/>
      <c r="AF382" s="1470"/>
      <c r="AG382" s="1470"/>
      <c r="AH382" s="1470"/>
      <c r="AI382" s="1470"/>
      <c r="AJ382" s="1470"/>
      <c r="AK382" s="1470"/>
      <c r="AL382" s="1470"/>
      <c r="AM382" s="1470"/>
      <c r="AN382" s="1470"/>
      <c r="AO382" s="1470"/>
      <c r="AP382" s="1470"/>
      <c r="AQ382" s="1470"/>
      <c r="AR382" s="1470"/>
      <c r="AS382" s="1470"/>
      <c r="AT382" s="1470"/>
      <c r="AU382" s="1470"/>
      <c r="AV382" s="1470"/>
      <c r="AW382" s="1470"/>
      <c r="AX382" s="1470"/>
      <c r="AY382" s="1470"/>
      <c r="AZ382" s="1470"/>
      <c r="BA382" s="1470"/>
      <c r="BB382" s="1470"/>
      <c r="BC382" s="1470"/>
      <c r="BD382" s="1470"/>
      <c r="BE382" s="1470"/>
      <c r="BF382" s="1470"/>
      <c r="BG382" s="1470"/>
      <c r="BH382" s="1470"/>
      <c r="BI382" s="1470"/>
      <c r="BJ382" s="1470"/>
      <c r="BK382" s="1470"/>
      <c r="BL382" s="1470"/>
      <c r="BM382" s="1470"/>
      <c r="BN382" s="1470"/>
      <c r="BO382" s="1470"/>
      <c r="BP382" s="1470"/>
      <c r="BQ382" s="1470"/>
      <c r="BR382" s="1470"/>
      <c r="BS382" s="1470"/>
      <c r="BT382" s="1470"/>
      <c r="BU382" s="1470"/>
      <c r="BV382" s="1470"/>
      <c r="BW382" s="1470"/>
      <c r="BX382" s="1470"/>
    </row>
    <row r="383" customFormat="false" ht="15" hidden="false" customHeight="false" outlineLevel="0" collapsed="false">
      <c r="A383" s="1448" t="n">
        <f aca="false">A382+1</f>
        <v>45250</v>
      </c>
      <c r="B383" s="1470"/>
      <c r="C383" s="1470"/>
      <c r="D383" s="1470"/>
      <c r="E383" s="1470"/>
      <c r="F383" s="1470"/>
      <c r="G383" s="1470"/>
      <c r="H383" s="1470"/>
      <c r="I383" s="1452"/>
      <c r="J383" s="1470"/>
      <c r="K383" s="1470"/>
      <c r="L383" s="1470"/>
      <c r="M383" s="1470"/>
      <c r="N383" s="1470"/>
      <c r="O383" s="1470"/>
      <c r="P383" s="1452"/>
      <c r="Q383" s="1452"/>
      <c r="R383" s="1452"/>
      <c r="S383" s="1452"/>
      <c r="T383" s="1452"/>
      <c r="U383" s="1452"/>
      <c r="V383" s="1470"/>
      <c r="W383" s="1470"/>
      <c r="X383" s="1470"/>
      <c r="Y383" s="1470"/>
      <c r="Z383" s="1470"/>
      <c r="AA383" s="1470"/>
      <c r="AB383" s="1470"/>
      <c r="AC383" s="1470"/>
      <c r="AD383" s="1470"/>
      <c r="AE383" s="1470"/>
      <c r="AF383" s="1470"/>
      <c r="AG383" s="1470"/>
      <c r="AH383" s="1470"/>
      <c r="AI383" s="1470"/>
      <c r="AJ383" s="1470"/>
      <c r="AK383" s="1470"/>
      <c r="AL383" s="1470"/>
      <c r="AM383" s="1470"/>
      <c r="AN383" s="1470"/>
      <c r="AO383" s="1470"/>
      <c r="AP383" s="1470"/>
      <c r="AQ383" s="1470"/>
      <c r="AR383" s="1470"/>
      <c r="AS383" s="1470"/>
      <c r="AT383" s="1470"/>
      <c r="AU383" s="1470"/>
      <c r="AV383" s="1470"/>
      <c r="AW383" s="1470"/>
      <c r="AX383" s="1470"/>
      <c r="AY383" s="1470"/>
      <c r="AZ383" s="1470"/>
      <c r="BA383" s="1470"/>
      <c r="BB383" s="1470"/>
      <c r="BC383" s="1470"/>
      <c r="BD383" s="1470"/>
      <c r="BE383" s="1470"/>
      <c r="BF383" s="1470"/>
      <c r="BG383" s="1470"/>
      <c r="BH383" s="1470"/>
      <c r="BI383" s="1470"/>
      <c r="BJ383" s="1470"/>
      <c r="BK383" s="1470"/>
      <c r="BL383" s="1470"/>
      <c r="BM383" s="1470"/>
      <c r="BN383" s="1470"/>
      <c r="BO383" s="1470"/>
      <c r="BP383" s="1470"/>
      <c r="BQ383" s="1470"/>
      <c r="BR383" s="1470"/>
      <c r="BS383" s="1470"/>
      <c r="BT383" s="1470"/>
      <c r="BU383" s="1470"/>
      <c r="BV383" s="1470"/>
      <c r="BW383" s="1470"/>
      <c r="BX383" s="1470"/>
    </row>
    <row r="384" customFormat="false" ht="15" hidden="false" customHeight="false" outlineLevel="0" collapsed="false">
      <c r="A384" s="1448" t="n">
        <f aca="false">A383+1</f>
        <v>45251</v>
      </c>
      <c r="B384" s="1470"/>
      <c r="C384" s="1470"/>
      <c r="D384" s="1470"/>
      <c r="E384" s="1470"/>
      <c r="F384" s="1470"/>
      <c r="G384" s="1470"/>
      <c r="H384" s="1470"/>
      <c r="I384" s="1452"/>
      <c r="J384" s="1470"/>
      <c r="K384" s="1470"/>
      <c r="L384" s="1470"/>
      <c r="M384" s="1470"/>
      <c r="N384" s="1470"/>
      <c r="O384" s="1470"/>
      <c r="P384" s="1452"/>
      <c r="Q384" s="1452"/>
      <c r="R384" s="1452"/>
      <c r="S384" s="1452"/>
      <c r="T384" s="1452"/>
      <c r="U384" s="1452"/>
      <c r="V384" s="1470"/>
      <c r="W384" s="1470"/>
      <c r="X384" s="1470"/>
      <c r="Y384" s="1470"/>
      <c r="Z384" s="1470"/>
      <c r="AA384" s="1470"/>
      <c r="AB384" s="1470"/>
      <c r="AC384" s="1470"/>
      <c r="AD384" s="1470"/>
      <c r="AE384" s="1470"/>
      <c r="AF384" s="1470"/>
      <c r="AG384" s="1470"/>
      <c r="AH384" s="1470"/>
      <c r="AI384" s="1470"/>
      <c r="AJ384" s="1470"/>
      <c r="AK384" s="1470"/>
      <c r="AL384" s="1470"/>
      <c r="AM384" s="1470"/>
      <c r="AN384" s="1470"/>
      <c r="AO384" s="1470"/>
      <c r="AP384" s="1470"/>
      <c r="AQ384" s="1470"/>
      <c r="AR384" s="1470"/>
      <c r="AS384" s="1470"/>
      <c r="AT384" s="1470"/>
      <c r="AU384" s="1470"/>
      <c r="AV384" s="1470"/>
      <c r="AW384" s="1470"/>
      <c r="AX384" s="1470"/>
      <c r="AY384" s="1470"/>
      <c r="AZ384" s="1470"/>
      <c r="BA384" s="1470"/>
      <c r="BB384" s="1470"/>
      <c r="BC384" s="1470"/>
      <c r="BD384" s="1470"/>
      <c r="BE384" s="1470"/>
      <c r="BF384" s="1470"/>
      <c r="BG384" s="1470"/>
      <c r="BH384" s="1470"/>
      <c r="BI384" s="1470"/>
      <c r="BJ384" s="1470"/>
      <c r="BK384" s="1470"/>
      <c r="BL384" s="1470"/>
      <c r="BM384" s="1470"/>
      <c r="BN384" s="1470"/>
      <c r="BO384" s="1470"/>
      <c r="BP384" s="1470"/>
      <c r="BQ384" s="1470"/>
      <c r="BR384" s="1470"/>
      <c r="BS384" s="1470"/>
      <c r="BT384" s="1470"/>
      <c r="BU384" s="1470"/>
      <c r="BV384" s="1470"/>
      <c r="BW384" s="1470"/>
      <c r="BX384" s="1470"/>
    </row>
    <row r="385" customFormat="false" ht="15" hidden="false" customHeight="false" outlineLevel="0" collapsed="false">
      <c r="A385" s="1448" t="n">
        <f aca="false">A384+1</f>
        <v>45252</v>
      </c>
      <c r="B385" s="1470"/>
      <c r="C385" s="1470"/>
      <c r="D385" s="1470"/>
      <c r="E385" s="1470"/>
      <c r="F385" s="1470"/>
      <c r="G385" s="1470"/>
      <c r="H385" s="1470"/>
      <c r="I385" s="1452"/>
      <c r="J385" s="1470"/>
      <c r="K385" s="1470"/>
      <c r="L385" s="1470"/>
      <c r="M385" s="1470"/>
      <c r="N385" s="1470"/>
      <c r="O385" s="1470"/>
      <c r="P385" s="1452"/>
      <c r="Q385" s="1452"/>
      <c r="R385" s="1452"/>
      <c r="S385" s="1452"/>
      <c r="T385" s="1452"/>
      <c r="U385" s="1452"/>
      <c r="V385" s="1470"/>
      <c r="W385" s="1470"/>
      <c r="X385" s="1470"/>
      <c r="Y385" s="1470"/>
      <c r="Z385" s="1470"/>
      <c r="AA385" s="1470"/>
      <c r="AB385" s="1470"/>
      <c r="AC385" s="1470"/>
      <c r="AD385" s="1470"/>
      <c r="AE385" s="1470"/>
      <c r="AF385" s="1470"/>
      <c r="AG385" s="1470"/>
      <c r="AH385" s="1470"/>
      <c r="AI385" s="1470"/>
      <c r="AJ385" s="1470"/>
      <c r="AK385" s="1470"/>
      <c r="AL385" s="1470"/>
      <c r="AM385" s="1470"/>
      <c r="AN385" s="1470"/>
      <c r="AO385" s="1470"/>
      <c r="AP385" s="1470"/>
      <c r="AQ385" s="1470"/>
      <c r="AR385" s="1470"/>
      <c r="AS385" s="1470"/>
      <c r="AT385" s="1470"/>
      <c r="AU385" s="1470"/>
      <c r="AV385" s="1470"/>
      <c r="AW385" s="1470"/>
      <c r="AX385" s="1470"/>
      <c r="AY385" s="1470"/>
      <c r="AZ385" s="1470"/>
      <c r="BA385" s="1470"/>
      <c r="BB385" s="1470"/>
      <c r="BC385" s="1470"/>
      <c r="BD385" s="1470"/>
      <c r="BE385" s="1470"/>
      <c r="BF385" s="1470"/>
      <c r="BG385" s="1470"/>
      <c r="BH385" s="1470"/>
      <c r="BI385" s="1470"/>
      <c r="BJ385" s="1470"/>
      <c r="BK385" s="1470"/>
      <c r="BL385" s="1470"/>
      <c r="BM385" s="1470"/>
      <c r="BN385" s="1470"/>
      <c r="BO385" s="1470"/>
      <c r="BP385" s="1470"/>
      <c r="BQ385" s="1470"/>
      <c r="BR385" s="1470"/>
      <c r="BS385" s="1470"/>
      <c r="BT385" s="1470"/>
      <c r="BU385" s="1470"/>
      <c r="BV385" s="1470"/>
      <c r="BW385" s="1470"/>
      <c r="BX385" s="1470"/>
    </row>
    <row r="386" customFormat="false" ht="15" hidden="false" customHeight="false" outlineLevel="0" collapsed="false">
      <c r="A386" s="1448" t="n">
        <f aca="false">A385+1</f>
        <v>45253</v>
      </c>
      <c r="B386" s="1470"/>
      <c r="C386" s="1470"/>
      <c r="D386" s="1470"/>
      <c r="E386" s="1470"/>
      <c r="F386" s="1470"/>
      <c r="G386" s="1470"/>
      <c r="H386" s="1470"/>
      <c r="I386" s="1452"/>
      <c r="J386" s="1470"/>
      <c r="K386" s="1470"/>
      <c r="L386" s="1470"/>
      <c r="M386" s="1470"/>
      <c r="N386" s="1470"/>
      <c r="O386" s="1470"/>
      <c r="P386" s="1452"/>
      <c r="Q386" s="1452"/>
      <c r="R386" s="1452"/>
      <c r="S386" s="1452"/>
      <c r="T386" s="1452"/>
      <c r="U386" s="1452"/>
      <c r="V386" s="1470"/>
      <c r="W386" s="1470"/>
      <c r="X386" s="1470"/>
      <c r="Y386" s="1470"/>
      <c r="Z386" s="1470"/>
      <c r="AA386" s="1470"/>
      <c r="AB386" s="1470"/>
      <c r="AC386" s="1470"/>
      <c r="AD386" s="1470"/>
      <c r="AE386" s="1470"/>
      <c r="AF386" s="1470"/>
      <c r="AG386" s="1470"/>
      <c r="AH386" s="1470"/>
      <c r="AI386" s="1470"/>
      <c r="AJ386" s="1470"/>
      <c r="AK386" s="1470"/>
      <c r="AL386" s="1470"/>
      <c r="AM386" s="1470"/>
      <c r="AN386" s="1470"/>
      <c r="AO386" s="1470"/>
      <c r="AP386" s="1470"/>
      <c r="AQ386" s="1470"/>
      <c r="AR386" s="1470"/>
      <c r="AS386" s="1470"/>
      <c r="AT386" s="1470"/>
      <c r="AU386" s="1470"/>
      <c r="AV386" s="1470"/>
      <c r="AW386" s="1470"/>
      <c r="AX386" s="1470"/>
      <c r="AY386" s="1470"/>
      <c r="AZ386" s="1470"/>
      <c r="BA386" s="1470"/>
      <c r="BB386" s="1470"/>
      <c r="BC386" s="1470"/>
      <c r="BD386" s="1470"/>
      <c r="BE386" s="1470"/>
      <c r="BF386" s="1470"/>
      <c r="BG386" s="1470"/>
      <c r="BH386" s="1470"/>
      <c r="BI386" s="1470"/>
      <c r="BJ386" s="1470"/>
      <c r="BK386" s="1470"/>
      <c r="BL386" s="1470"/>
      <c r="BM386" s="1470"/>
      <c r="BN386" s="1470"/>
      <c r="BO386" s="1470"/>
      <c r="BP386" s="1470"/>
      <c r="BQ386" s="1470"/>
      <c r="BR386" s="1470"/>
      <c r="BS386" s="1470"/>
      <c r="BT386" s="1470"/>
      <c r="BU386" s="1470"/>
      <c r="BV386" s="1470"/>
      <c r="BW386" s="1470"/>
      <c r="BX386" s="1470"/>
    </row>
    <row r="387" customFormat="false" ht="15" hidden="false" customHeight="false" outlineLevel="0" collapsed="false">
      <c r="A387" s="1448" t="n">
        <f aca="false">A386+1</f>
        <v>45254</v>
      </c>
      <c r="B387" s="1470"/>
      <c r="C387" s="1470"/>
      <c r="D387" s="1470"/>
      <c r="E387" s="1470"/>
      <c r="F387" s="1470"/>
      <c r="G387" s="1470"/>
      <c r="H387" s="1470"/>
      <c r="I387" s="1452"/>
      <c r="J387" s="1470"/>
      <c r="K387" s="1470"/>
      <c r="L387" s="1470"/>
      <c r="M387" s="1470"/>
      <c r="N387" s="1470"/>
      <c r="O387" s="1470"/>
      <c r="P387" s="1452"/>
      <c r="Q387" s="1452"/>
      <c r="R387" s="1452"/>
      <c r="S387" s="1452"/>
      <c r="T387" s="1452"/>
      <c r="U387" s="1452"/>
      <c r="V387" s="1470"/>
      <c r="W387" s="1470"/>
      <c r="X387" s="1470"/>
      <c r="Y387" s="1470"/>
      <c r="Z387" s="1470"/>
      <c r="AA387" s="1470"/>
      <c r="AB387" s="1470"/>
      <c r="AC387" s="1470"/>
      <c r="AD387" s="1470"/>
      <c r="AE387" s="1470"/>
      <c r="AF387" s="1470"/>
      <c r="AG387" s="1470"/>
      <c r="AH387" s="1470"/>
      <c r="AI387" s="1470"/>
      <c r="AJ387" s="1470"/>
      <c r="AK387" s="1470"/>
      <c r="AL387" s="1470"/>
      <c r="AM387" s="1470"/>
      <c r="AN387" s="1470"/>
      <c r="AO387" s="1470"/>
      <c r="AP387" s="1470"/>
      <c r="AQ387" s="1470"/>
      <c r="AR387" s="1470"/>
      <c r="AS387" s="1470"/>
      <c r="AT387" s="1470"/>
      <c r="AU387" s="1470"/>
      <c r="AV387" s="1470"/>
      <c r="AW387" s="1470"/>
      <c r="AX387" s="1470"/>
      <c r="AY387" s="1470"/>
      <c r="AZ387" s="1470"/>
      <c r="BA387" s="1470"/>
      <c r="BB387" s="1470"/>
      <c r="BC387" s="1470"/>
      <c r="BD387" s="1470"/>
      <c r="BE387" s="1470"/>
      <c r="BF387" s="1470"/>
      <c r="BG387" s="1470"/>
      <c r="BH387" s="1470"/>
      <c r="BI387" s="1470"/>
      <c r="BJ387" s="1470"/>
      <c r="BK387" s="1470"/>
      <c r="BL387" s="1470"/>
      <c r="BM387" s="1470"/>
      <c r="BN387" s="1470"/>
      <c r="BO387" s="1470"/>
      <c r="BP387" s="1470"/>
      <c r="BQ387" s="1470"/>
      <c r="BR387" s="1470"/>
      <c r="BS387" s="1470"/>
      <c r="BT387" s="1470"/>
      <c r="BU387" s="1470"/>
      <c r="BV387" s="1470"/>
      <c r="BW387" s="1470"/>
      <c r="BX387" s="1470"/>
    </row>
    <row r="388" customFormat="false" ht="15" hidden="false" customHeight="false" outlineLevel="0" collapsed="false">
      <c r="A388" s="1448" t="n">
        <f aca="false">A387+1</f>
        <v>45255</v>
      </c>
      <c r="B388" s="1470"/>
      <c r="C388" s="1470"/>
      <c r="D388" s="1470"/>
      <c r="E388" s="1470"/>
      <c r="F388" s="1470"/>
      <c r="G388" s="1470"/>
      <c r="H388" s="1470"/>
      <c r="I388" s="1452"/>
      <c r="J388" s="1470"/>
      <c r="K388" s="1470"/>
      <c r="L388" s="1470"/>
      <c r="M388" s="1470"/>
      <c r="N388" s="1470"/>
      <c r="O388" s="1470"/>
      <c r="P388" s="1452"/>
      <c r="Q388" s="1452"/>
      <c r="R388" s="1452"/>
      <c r="S388" s="1452"/>
      <c r="T388" s="1452"/>
      <c r="U388" s="1452"/>
      <c r="V388" s="1470"/>
      <c r="W388" s="1470"/>
      <c r="X388" s="1470"/>
      <c r="Y388" s="1470"/>
      <c r="Z388" s="1470"/>
      <c r="AA388" s="1470"/>
      <c r="AB388" s="1470"/>
      <c r="AC388" s="1470"/>
      <c r="AD388" s="1470"/>
      <c r="AE388" s="1470"/>
      <c r="AF388" s="1470"/>
      <c r="AG388" s="1470"/>
      <c r="AH388" s="1470"/>
      <c r="AI388" s="1470"/>
      <c r="AJ388" s="1470"/>
      <c r="AK388" s="1470"/>
      <c r="AL388" s="1470"/>
      <c r="AM388" s="1470"/>
      <c r="AN388" s="1470"/>
      <c r="AO388" s="1470"/>
      <c r="AP388" s="1470"/>
      <c r="AQ388" s="1470"/>
      <c r="AR388" s="1470"/>
      <c r="AS388" s="1470"/>
      <c r="AT388" s="1470"/>
      <c r="AU388" s="1470"/>
      <c r="AV388" s="1470"/>
      <c r="AW388" s="1470"/>
      <c r="AX388" s="1470"/>
      <c r="AY388" s="1470"/>
      <c r="AZ388" s="1470"/>
      <c r="BA388" s="1470"/>
      <c r="BB388" s="1470"/>
      <c r="BC388" s="1470"/>
      <c r="BD388" s="1470"/>
      <c r="BE388" s="1470"/>
      <c r="BF388" s="1470"/>
      <c r="BG388" s="1470"/>
      <c r="BH388" s="1470"/>
      <c r="BI388" s="1470"/>
      <c r="BJ388" s="1470"/>
      <c r="BK388" s="1470"/>
      <c r="BL388" s="1470"/>
      <c r="BM388" s="1470"/>
      <c r="BN388" s="1470"/>
      <c r="BO388" s="1470"/>
      <c r="BP388" s="1470"/>
      <c r="BQ388" s="1470"/>
      <c r="BR388" s="1470"/>
      <c r="BS388" s="1470"/>
      <c r="BT388" s="1470"/>
      <c r="BU388" s="1470"/>
      <c r="BV388" s="1470"/>
      <c r="BW388" s="1470"/>
      <c r="BX388" s="1470"/>
    </row>
    <row r="389" customFormat="false" ht="15" hidden="false" customHeight="false" outlineLevel="0" collapsed="false">
      <c r="A389" s="1448" t="n">
        <f aca="false">A388+1</f>
        <v>45256</v>
      </c>
      <c r="B389" s="1470"/>
      <c r="C389" s="1470"/>
      <c r="D389" s="1470"/>
      <c r="E389" s="1470"/>
      <c r="F389" s="1470"/>
      <c r="G389" s="1470"/>
      <c r="H389" s="1470"/>
      <c r="I389" s="1452"/>
      <c r="J389" s="1470"/>
      <c r="K389" s="1470"/>
      <c r="L389" s="1470"/>
      <c r="M389" s="1470"/>
      <c r="N389" s="1470"/>
      <c r="O389" s="1470"/>
      <c r="P389" s="1452"/>
      <c r="Q389" s="1452"/>
      <c r="R389" s="1452"/>
      <c r="S389" s="1452"/>
      <c r="T389" s="1452"/>
      <c r="U389" s="1452"/>
      <c r="V389" s="1470"/>
      <c r="W389" s="1470"/>
      <c r="X389" s="1470"/>
      <c r="Y389" s="1470"/>
      <c r="Z389" s="1470"/>
      <c r="AA389" s="1470"/>
      <c r="AB389" s="1470"/>
      <c r="AC389" s="1470"/>
      <c r="AD389" s="1470"/>
      <c r="AE389" s="1470"/>
      <c r="AF389" s="1470"/>
      <c r="AG389" s="1470"/>
      <c r="AH389" s="1470"/>
      <c r="AI389" s="1470"/>
      <c r="AJ389" s="1470"/>
      <c r="AK389" s="1470"/>
      <c r="AL389" s="1470"/>
      <c r="AM389" s="1470"/>
      <c r="AN389" s="1470"/>
      <c r="AO389" s="1470"/>
      <c r="AP389" s="1470"/>
      <c r="AQ389" s="1470"/>
      <c r="AR389" s="1470"/>
      <c r="AS389" s="1470"/>
      <c r="AT389" s="1470"/>
      <c r="AU389" s="1470"/>
      <c r="AV389" s="1470"/>
      <c r="AW389" s="1470"/>
      <c r="AX389" s="1470"/>
      <c r="AY389" s="1470"/>
      <c r="AZ389" s="1470"/>
      <c r="BA389" s="1470"/>
      <c r="BB389" s="1470"/>
      <c r="BC389" s="1470"/>
      <c r="BD389" s="1470"/>
      <c r="BE389" s="1470"/>
      <c r="BF389" s="1470"/>
      <c r="BG389" s="1470"/>
      <c r="BH389" s="1470"/>
      <c r="BI389" s="1470"/>
      <c r="BJ389" s="1470"/>
      <c r="BK389" s="1470"/>
      <c r="BL389" s="1470"/>
      <c r="BM389" s="1470"/>
      <c r="BN389" s="1470"/>
      <c r="BO389" s="1470"/>
      <c r="BP389" s="1470"/>
      <c r="BQ389" s="1470"/>
      <c r="BR389" s="1470"/>
      <c r="BS389" s="1470"/>
      <c r="BT389" s="1470"/>
      <c r="BU389" s="1470"/>
      <c r="BV389" s="1470"/>
      <c r="BW389" s="1470"/>
      <c r="BX389" s="1470"/>
    </row>
    <row r="390" customFormat="false" ht="15" hidden="false" customHeight="false" outlineLevel="0" collapsed="false">
      <c r="A390" s="1448" t="n">
        <f aca="false">A389+1</f>
        <v>45257</v>
      </c>
      <c r="B390" s="1470"/>
      <c r="C390" s="1470"/>
      <c r="D390" s="1470"/>
      <c r="E390" s="1470"/>
      <c r="F390" s="1470"/>
      <c r="G390" s="1470"/>
      <c r="H390" s="1470"/>
      <c r="I390" s="1452"/>
      <c r="J390" s="1470"/>
      <c r="K390" s="1470"/>
      <c r="L390" s="1470"/>
      <c r="M390" s="1470"/>
      <c r="N390" s="1470"/>
      <c r="O390" s="1470"/>
      <c r="P390" s="1452"/>
      <c r="Q390" s="1452"/>
      <c r="R390" s="1452"/>
      <c r="S390" s="1452"/>
      <c r="T390" s="1452"/>
      <c r="U390" s="1452"/>
      <c r="V390" s="1470"/>
      <c r="W390" s="1470"/>
      <c r="X390" s="1470"/>
      <c r="Y390" s="1470"/>
      <c r="Z390" s="1470"/>
      <c r="AA390" s="1470"/>
      <c r="AB390" s="1470"/>
      <c r="AC390" s="1470"/>
      <c r="AD390" s="1470"/>
      <c r="AE390" s="1470"/>
      <c r="AF390" s="1470"/>
      <c r="AG390" s="1470"/>
      <c r="AH390" s="1470"/>
      <c r="AI390" s="1470"/>
      <c r="AJ390" s="1470"/>
      <c r="AK390" s="1470"/>
      <c r="AL390" s="1470"/>
      <c r="AM390" s="1470"/>
      <c r="AN390" s="1470"/>
      <c r="AO390" s="1470"/>
      <c r="AP390" s="1470"/>
      <c r="AQ390" s="1470"/>
      <c r="AR390" s="1470"/>
      <c r="AS390" s="1470"/>
      <c r="AT390" s="1470"/>
      <c r="AU390" s="1470"/>
      <c r="AV390" s="1470"/>
      <c r="AW390" s="1470"/>
      <c r="AX390" s="1470"/>
      <c r="AY390" s="1470"/>
      <c r="AZ390" s="1470"/>
      <c r="BA390" s="1470"/>
      <c r="BB390" s="1470"/>
      <c r="BC390" s="1470"/>
      <c r="BD390" s="1470"/>
      <c r="BE390" s="1470"/>
      <c r="BF390" s="1470"/>
      <c r="BG390" s="1470"/>
      <c r="BH390" s="1470"/>
      <c r="BI390" s="1470"/>
      <c r="BJ390" s="1470"/>
      <c r="BK390" s="1470"/>
      <c r="BL390" s="1470"/>
      <c r="BM390" s="1470"/>
      <c r="BN390" s="1470"/>
      <c r="BO390" s="1470"/>
      <c r="BP390" s="1470"/>
      <c r="BQ390" s="1470"/>
      <c r="BR390" s="1470"/>
      <c r="BS390" s="1470"/>
      <c r="BT390" s="1470"/>
      <c r="BU390" s="1470"/>
      <c r="BV390" s="1470"/>
      <c r="BW390" s="1470"/>
      <c r="BX390" s="1470"/>
    </row>
    <row r="391" customFormat="false" ht="15" hidden="false" customHeight="false" outlineLevel="0" collapsed="false">
      <c r="A391" s="1448" t="n">
        <f aca="false">A390+1</f>
        <v>45258</v>
      </c>
      <c r="B391" s="1470"/>
      <c r="C391" s="1470"/>
      <c r="D391" s="1470"/>
      <c r="E391" s="1470"/>
      <c r="F391" s="1470"/>
      <c r="G391" s="1470"/>
      <c r="H391" s="1470"/>
      <c r="I391" s="1452"/>
      <c r="J391" s="1470"/>
      <c r="K391" s="1470"/>
      <c r="L391" s="1470"/>
      <c r="M391" s="1470"/>
      <c r="N391" s="1470"/>
      <c r="O391" s="1470"/>
      <c r="P391" s="1452"/>
      <c r="Q391" s="1452"/>
      <c r="R391" s="1452"/>
      <c r="S391" s="1452"/>
      <c r="T391" s="1452"/>
      <c r="U391" s="1452"/>
      <c r="V391" s="1470"/>
      <c r="W391" s="1470"/>
      <c r="X391" s="1470"/>
      <c r="Y391" s="1470"/>
      <c r="Z391" s="1470"/>
      <c r="AA391" s="1470"/>
      <c r="AB391" s="1470"/>
      <c r="AC391" s="1470"/>
      <c r="AD391" s="1470"/>
      <c r="AE391" s="1470"/>
      <c r="AF391" s="1470"/>
      <c r="AG391" s="1470"/>
      <c r="AH391" s="1470"/>
      <c r="AI391" s="1470"/>
      <c r="AJ391" s="1470"/>
      <c r="AK391" s="1470"/>
      <c r="AL391" s="1470"/>
      <c r="AM391" s="1470"/>
      <c r="AN391" s="1470"/>
      <c r="AO391" s="1470"/>
      <c r="AP391" s="1470"/>
      <c r="AQ391" s="1470"/>
      <c r="AR391" s="1470"/>
      <c r="AS391" s="1470"/>
      <c r="AT391" s="1470"/>
      <c r="AU391" s="1470"/>
      <c r="AV391" s="1470"/>
      <c r="AW391" s="1470"/>
      <c r="AX391" s="1470"/>
      <c r="AY391" s="1470"/>
      <c r="AZ391" s="1470"/>
      <c r="BA391" s="1470"/>
      <c r="BB391" s="1470"/>
      <c r="BC391" s="1470"/>
      <c r="BD391" s="1470"/>
      <c r="BE391" s="1470"/>
      <c r="BF391" s="1470"/>
      <c r="BG391" s="1470"/>
      <c r="BH391" s="1470"/>
      <c r="BI391" s="1470"/>
      <c r="BJ391" s="1470"/>
      <c r="BK391" s="1470"/>
      <c r="BL391" s="1470"/>
      <c r="BM391" s="1470"/>
      <c r="BN391" s="1470"/>
      <c r="BO391" s="1470"/>
      <c r="BP391" s="1470"/>
      <c r="BQ391" s="1470"/>
      <c r="BR391" s="1470"/>
      <c r="BS391" s="1470"/>
      <c r="BT391" s="1470"/>
      <c r="BU391" s="1470"/>
      <c r="BV391" s="1470"/>
      <c r="BW391" s="1470"/>
      <c r="BX391" s="1470"/>
    </row>
    <row r="392" customFormat="false" ht="15" hidden="false" customHeight="false" outlineLevel="0" collapsed="false">
      <c r="A392" s="1448" t="n">
        <f aca="false">A391+1</f>
        <v>45259</v>
      </c>
      <c r="B392" s="1470"/>
      <c r="C392" s="1470"/>
      <c r="D392" s="1470"/>
      <c r="E392" s="1470"/>
      <c r="F392" s="1470"/>
      <c r="G392" s="1470"/>
      <c r="H392" s="1470"/>
      <c r="I392" s="1452"/>
      <c r="J392" s="1470"/>
      <c r="K392" s="1470"/>
      <c r="L392" s="1470"/>
      <c r="M392" s="1470"/>
      <c r="N392" s="1470"/>
      <c r="O392" s="1470"/>
      <c r="P392" s="1452"/>
      <c r="Q392" s="1452"/>
      <c r="R392" s="1452"/>
      <c r="S392" s="1452"/>
      <c r="T392" s="1452"/>
      <c r="U392" s="1452"/>
      <c r="V392" s="1470"/>
      <c r="W392" s="1470"/>
      <c r="X392" s="1470"/>
      <c r="Y392" s="1470"/>
      <c r="Z392" s="1470"/>
      <c r="AA392" s="1470"/>
      <c r="AB392" s="1470"/>
      <c r="AC392" s="1470"/>
      <c r="AD392" s="1470"/>
      <c r="AE392" s="1470"/>
      <c r="AF392" s="1470"/>
      <c r="AG392" s="1470"/>
      <c r="AH392" s="1470"/>
      <c r="AI392" s="1470"/>
      <c r="AJ392" s="1470"/>
      <c r="AK392" s="1470"/>
      <c r="AL392" s="1470"/>
      <c r="AM392" s="1470"/>
      <c r="AN392" s="1470"/>
      <c r="AO392" s="1470"/>
      <c r="AP392" s="1470"/>
      <c r="AQ392" s="1470"/>
      <c r="AR392" s="1470"/>
      <c r="AS392" s="1470"/>
      <c r="AT392" s="1470"/>
      <c r="AU392" s="1470"/>
      <c r="AV392" s="1470"/>
      <c r="AW392" s="1470"/>
      <c r="AX392" s="1470"/>
      <c r="AY392" s="1470"/>
      <c r="AZ392" s="1470"/>
      <c r="BA392" s="1470"/>
      <c r="BB392" s="1470"/>
      <c r="BC392" s="1470"/>
      <c r="BD392" s="1470"/>
      <c r="BE392" s="1470"/>
      <c r="BF392" s="1470"/>
      <c r="BG392" s="1470"/>
      <c r="BH392" s="1470"/>
      <c r="BI392" s="1470"/>
      <c r="BJ392" s="1470"/>
      <c r="BK392" s="1470"/>
      <c r="BL392" s="1470"/>
      <c r="BM392" s="1470"/>
      <c r="BN392" s="1470"/>
      <c r="BO392" s="1470"/>
      <c r="BP392" s="1470"/>
      <c r="BQ392" s="1470"/>
      <c r="BR392" s="1470"/>
      <c r="BS392" s="1470"/>
      <c r="BT392" s="1470"/>
      <c r="BU392" s="1470"/>
      <c r="BV392" s="1470"/>
      <c r="BW392" s="1470"/>
      <c r="BX392" s="1470"/>
    </row>
    <row r="393" customFormat="false" ht="15" hidden="false" customHeight="false" outlineLevel="0" collapsed="false">
      <c r="A393" s="1448" t="n">
        <f aca="false">A392+1</f>
        <v>45260</v>
      </c>
      <c r="B393" s="1470"/>
      <c r="C393" s="1470"/>
      <c r="D393" s="1470"/>
      <c r="E393" s="1470"/>
      <c r="F393" s="1470"/>
      <c r="G393" s="1470"/>
      <c r="H393" s="1470"/>
      <c r="I393" s="1452"/>
      <c r="J393" s="1470"/>
      <c r="K393" s="1470"/>
      <c r="L393" s="1470"/>
      <c r="M393" s="1470"/>
      <c r="N393" s="1470"/>
      <c r="O393" s="1470"/>
      <c r="P393" s="1452"/>
      <c r="Q393" s="1452"/>
      <c r="R393" s="1452"/>
      <c r="S393" s="1452"/>
      <c r="T393" s="1452"/>
      <c r="U393" s="1452"/>
      <c r="V393" s="1470"/>
      <c r="W393" s="1470"/>
      <c r="X393" s="1470"/>
      <c r="Y393" s="1470"/>
      <c r="Z393" s="1470"/>
      <c r="AA393" s="1470"/>
      <c r="AB393" s="1470"/>
      <c r="AC393" s="1470"/>
      <c r="AD393" s="1470"/>
      <c r="AE393" s="1470"/>
      <c r="AF393" s="1470"/>
      <c r="AG393" s="1470"/>
      <c r="AH393" s="1470"/>
      <c r="AI393" s="1470"/>
      <c r="AJ393" s="1470"/>
      <c r="AK393" s="1470"/>
      <c r="AL393" s="1470"/>
      <c r="AM393" s="1470"/>
      <c r="AN393" s="1470"/>
      <c r="AO393" s="1470"/>
      <c r="AP393" s="1470"/>
      <c r="AQ393" s="1470"/>
      <c r="AR393" s="1470"/>
      <c r="AS393" s="1470"/>
      <c r="AT393" s="1470"/>
      <c r="AU393" s="1470"/>
      <c r="AV393" s="1470"/>
      <c r="AW393" s="1470"/>
      <c r="AX393" s="1470"/>
      <c r="AY393" s="1470"/>
      <c r="AZ393" s="1470"/>
      <c r="BA393" s="1470"/>
      <c r="BB393" s="1470"/>
      <c r="BC393" s="1470"/>
      <c r="BD393" s="1470"/>
      <c r="BE393" s="1470"/>
      <c r="BF393" s="1470"/>
      <c r="BG393" s="1470"/>
      <c r="BH393" s="1470"/>
      <c r="BI393" s="1470"/>
      <c r="BJ393" s="1470"/>
      <c r="BK393" s="1470"/>
      <c r="BL393" s="1470"/>
      <c r="BM393" s="1470"/>
      <c r="BN393" s="1470"/>
      <c r="BO393" s="1470"/>
      <c r="BP393" s="1470"/>
      <c r="BQ393" s="1470"/>
      <c r="BR393" s="1470"/>
      <c r="BS393" s="1470"/>
      <c r="BT393" s="1470"/>
      <c r="BU393" s="1470"/>
      <c r="BV393" s="1470"/>
      <c r="BW393" s="1470"/>
      <c r="BX393" s="1470"/>
    </row>
    <row r="394" customFormat="false" ht="15" hidden="false" customHeight="false" outlineLevel="0" collapsed="false">
      <c r="A394" s="1448" t="n">
        <f aca="false">A393+1</f>
        <v>45261</v>
      </c>
      <c r="B394" s="1470"/>
      <c r="C394" s="1470"/>
      <c r="D394" s="1470"/>
      <c r="E394" s="1470"/>
      <c r="F394" s="1470"/>
      <c r="G394" s="1470"/>
      <c r="H394" s="1470"/>
      <c r="I394" s="1452"/>
      <c r="J394" s="1470"/>
      <c r="K394" s="1470"/>
      <c r="L394" s="1470"/>
      <c r="M394" s="1470"/>
      <c r="N394" s="1470"/>
      <c r="O394" s="1470"/>
      <c r="P394" s="1452"/>
      <c r="Q394" s="1452"/>
      <c r="R394" s="1452"/>
      <c r="S394" s="1452"/>
      <c r="T394" s="1452"/>
      <c r="U394" s="1452"/>
      <c r="V394" s="1470"/>
      <c r="W394" s="1470"/>
      <c r="X394" s="1470"/>
      <c r="Y394" s="1470"/>
      <c r="Z394" s="1470"/>
      <c r="AA394" s="1470"/>
      <c r="AB394" s="1470"/>
      <c r="AC394" s="1470"/>
      <c r="AD394" s="1470"/>
      <c r="AE394" s="1470"/>
      <c r="AF394" s="1470"/>
      <c r="AG394" s="1470"/>
      <c r="AH394" s="1470"/>
      <c r="AI394" s="1470"/>
      <c r="AJ394" s="1470"/>
      <c r="AK394" s="1470"/>
      <c r="AL394" s="1470"/>
      <c r="AM394" s="1470"/>
      <c r="AN394" s="1470"/>
      <c r="AO394" s="1470"/>
      <c r="AP394" s="1470"/>
      <c r="AQ394" s="1470"/>
      <c r="AR394" s="1470"/>
      <c r="AS394" s="1470"/>
      <c r="AT394" s="1470"/>
      <c r="AU394" s="1470"/>
      <c r="AV394" s="1470"/>
      <c r="AW394" s="1470"/>
      <c r="AX394" s="1470"/>
      <c r="AY394" s="1470"/>
      <c r="AZ394" s="1470"/>
      <c r="BA394" s="1470"/>
      <c r="BB394" s="1470"/>
      <c r="BC394" s="1470"/>
      <c r="BD394" s="1470"/>
      <c r="BE394" s="1470"/>
      <c r="BF394" s="1470"/>
      <c r="BG394" s="1470"/>
      <c r="BH394" s="1470"/>
      <c r="BI394" s="1470"/>
      <c r="BJ394" s="1470"/>
      <c r="BK394" s="1470"/>
      <c r="BL394" s="1470"/>
      <c r="BM394" s="1470"/>
      <c r="BN394" s="1470"/>
      <c r="BO394" s="1470"/>
      <c r="BP394" s="1470"/>
      <c r="BQ394" s="1470"/>
      <c r="BR394" s="1470"/>
      <c r="BS394" s="1470"/>
      <c r="BT394" s="1470"/>
      <c r="BU394" s="1470"/>
      <c r="BV394" s="1470"/>
      <c r="BW394" s="1470"/>
      <c r="BX394" s="1470"/>
    </row>
    <row r="395" customFormat="false" ht="15" hidden="false" customHeight="false" outlineLevel="0" collapsed="false">
      <c r="A395" s="1448" t="n">
        <f aca="false">A394+1</f>
        <v>45262</v>
      </c>
      <c r="B395" s="1470"/>
      <c r="C395" s="1470"/>
      <c r="D395" s="1470"/>
      <c r="E395" s="1470"/>
      <c r="F395" s="1470"/>
      <c r="G395" s="1470"/>
      <c r="H395" s="1470"/>
      <c r="I395" s="1452"/>
      <c r="J395" s="1470"/>
      <c r="K395" s="1470"/>
      <c r="L395" s="1470"/>
      <c r="M395" s="1470"/>
      <c r="N395" s="1470"/>
      <c r="O395" s="1470"/>
      <c r="P395" s="1452"/>
      <c r="Q395" s="1452"/>
      <c r="R395" s="1452"/>
      <c r="S395" s="1452"/>
      <c r="T395" s="1452"/>
      <c r="U395" s="1452"/>
      <c r="V395" s="1470"/>
      <c r="W395" s="1470"/>
      <c r="X395" s="1470"/>
      <c r="Y395" s="1470"/>
      <c r="Z395" s="1470"/>
      <c r="AA395" s="1470"/>
      <c r="AB395" s="1470"/>
      <c r="AC395" s="1470"/>
      <c r="AD395" s="1470"/>
      <c r="AE395" s="1470"/>
      <c r="AF395" s="1470"/>
      <c r="AG395" s="1470"/>
      <c r="AH395" s="1470"/>
      <c r="AI395" s="1470"/>
      <c r="AJ395" s="1470"/>
      <c r="AK395" s="1470"/>
      <c r="AL395" s="1470"/>
      <c r="AM395" s="1470"/>
      <c r="AN395" s="1470"/>
      <c r="AO395" s="1470"/>
      <c r="AP395" s="1470"/>
      <c r="AQ395" s="1470"/>
      <c r="AR395" s="1470"/>
      <c r="AS395" s="1470"/>
      <c r="AT395" s="1470"/>
      <c r="AU395" s="1470"/>
      <c r="AV395" s="1470"/>
      <c r="AW395" s="1470"/>
      <c r="AX395" s="1470"/>
      <c r="AY395" s="1470"/>
      <c r="AZ395" s="1470"/>
      <c r="BA395" s="1470"/>
      <c r="BB395" s="1470"/>
      <c r="BC395" s="1470"/>
      <c r="BD395" s="1470"/>
      <c r="BE395" s="1470"/>
      <c r="BF395" s="1470"/>
      <c r="BG395" s="1470"/>
      <c r="BH395" s="1470"/>
      <c r="BI395" s="1470"/>
      <c r="BJ395" s="1470"/>
      <c r="BK395" s="1470"/>
      <c r="BL395" s="1470"/>
      <c r="BM395" s="1470"/>
      <c r="BN395" s="1470"/>
      <c r="BO395" s="1470"/>
      <c r="BP395" s="1470"/>
      <c r="BQ395" s="1470"/>
      <c r="BR395" s="1470"/>
      <c r="BS395" s="1470"/>
      <c r="BT395" s="1470"/>
      <c r="BU395" s="1470"/>
      <c r="BV395" s="1470"/>
      <c r="BW395" s="1470"/>
      <c r="BX395" s="1470"/>
    </row>
    <row r="396" customFormat="false" ht="15" hidden="false" customHeight="false" outlineLevel="0" collapsed="false">
      <c r="A396" s="1448" t="n">
        <f aca="false">A395+1</f>
        <v>45263</v>
      </c>
      <c r="B396" s="1470"/>
      <c r="C396" s="1470"/>
      <c r="D396" s="1470"/>
      <c r="E396" s="1470"/>
      <c r="F396" s="1470"/>
      <c r="G396" s="1470"/>
      <c r="H396" s="1470"/>
      <c r="I396" s="1452"/>
      <c r="J396" s="1470"/>
      <c r="K396" s="1470"/>
      <c r="L396" s="1470"/>
      <c r="M396" s="1470"/>
      <c r="N396" s="1470"/>
      <c r="O396" s="1470"/>
      <c r="P396" s="1452"/>
      <c r="Q396" s="1452"/>
      <c r="R396" s="1452"/>
      <c r="S396" s="1452"/>
      <c r="T396" s="1452"/>
      <c r="U396" s="1452"/>
      <c r="V396" s="1470"/>
      <c r="W396" s="1470"/>
      <c r="X396" s="1470"/>
      <c r="Y396" s="1470"/>
      <c r="Z396" s="1470"/>
      <c r="AA396" s="1470"/>
      <c r="AB396" s="1470"/>
      <c r="AC396" s="1470"/>
      <c r="AD396" s="1470"/>
      <c r="AE396" s="1470"/>
      <c r="AF396" s="1470"/>
      <c r="AG396" s="1470"/>
      <c r="AH396" s="1470"/>
      <c r="AI396" s="1470"/>
      <c r="AJ396" s="1470"/>
      <c r="AK396" s="1470"/>
      <c r="AL396" s="1470"/>
      <c r="AM396" s="1470"/>
      <c r="AN396" s="1470"/>
      <c r="AO396" s="1470"/>
      <c r="AP396" s="1470"/>
      <c r="AQ396" s="1470"/>
      <c r="AR396" s="1470"/>
      <c r="AS396" s="1470"/>
      <c r="AT396" s="1470"/>
      <c r="AU396" s="1470"/>
      <c r="AV396" s="1470"/>
      <c r="AW396" s="1470"/>
      <c r="AX396" s="1470"/>
      <c r="AY396" s="1470"/>
      <c r="AZ396" s="1470"/>
      <c r="BA396" s="1470"/>
      <c r="BB396" s="1470"/>
      <c r="BC396" s="1470"/>
      <c r="BD396" s="1470"/>
      <c r="BE396" s="1470"/>
      <c r="BF396" s="1470"/>
      <c r="BG396" s="1470"/>
      <c r="BH396" s="1470"/>
      <c r="BI396" s="1470"/>
      <c r="BJ396" s="1470"/>
      <c r="BK396" s="1470"/>
      <c r="BL396" s="1470"/>
      <c r="BM396" s="1470"/>
      <c r="BN396" s="1470"/>
      <c r="BO396" s="1470"/>
      <c r="BP396" s="1470"/>
      <c r="BQ396" s="1470"/>
      <c r="BR396" s="1470"/>
      <c r="BS396" s="1470"/>
      <c r="BT396" s="1470"/>
      <c r="BU396" s="1470"/>
      <c r="BV396" s="1470"/>
      <c r="BW396" s="1470"/>
      <c r="BX396" s="1470"/>
    </row>
    <row r="397" customFormat="false" ht="15" hidden="false" customHeight="false" outlineLevel="0" collapsed="false">
      <c r="A397" s="1448" t="n">
        <f aca="false">A396+1</f>
        <v>45264</v>
      </c>
      <c r="B397" s="1470"/>
      <c r="C397" s="1470"/>
      <c r="D397" s="1470"/>
      <c r="E397" s="1470"/>
      <c r="F397" s="1470"/>
      <c r="G397" s="1470"/>
      <c r="H397" s="1470"/>
      <c r="I397" s="1452"/>
      <c r="J397" s="1470"/>
      <c r="K397" s="1470"/>
      <c r="L397" s="1470"/>
      <c r="M397" s="1470"/>
      <c r="N397" s="1470"/>
      <c r="O397" s="1470"/>
      <c r="P397" s="1452"/>
      <c r="Q397" s="1452"/>
      <c r="R397" s="1452"/>
      <c r="S397" s="1452"/>
      <c r="T397" s="1452"/>
      <c r="U397" s="1452"/>
      <c r="V397" s="1470"/>
      <c r="W397" s="1470"/>
      <c r="X397" s="1470"/>
      <c r="Y397" s="1470"/>
      <c r="Z397" s="1470"/>
      <c r="AA397" s="1470"/>
      <c r="AB397" s="1470"/>
      <c r="AC397" s="1470"/>
      <c r="AD397" s="1470"/>
      <c r="AE397" s="1470"/>
      <c r="AF397" s="1470"/>
      <c r="AG397" s="1470"/>
      <c r="AH397" s="1470"/>
      <c r="AI397" s="1470"/>
      <c r="AJ397" s="1470"/>
      <c r="AK397" s="1470"/>
      <c r="AL397" s="1470"/>
      <c r="AM397" s="1470"/>
      <c r="AN397" s="1470"/>
      <c r="AO397" s="1470"/>
      <c r="AP397" s="1470"/>
      <c r="AQ397" s="1470"/>
      <c r="AR397" s="1470"/>
      <c r="AS397" s="1470"/>
      <c r="AT397" s="1470"/>
      <c r="AU397" s="1470"/>
      <c r="AV397" s="1470"/>
      <c r="AW397" s="1470"/>
      <c r="AX397" s="1470"/>
      <c r="AY397" s="1470"/>
      <c r="AZ397" s="1470"/>
      <c r="BA397" s="1470"/>
      <c r="BB397" s="1470"/>
      <c r="BC397" s="1470"/>
      <c r="BD397" s="1470"/>
      <c r="BE397" s="1470"/>
      <c r="BF397" s="1470"/>
      <c r="BG397" s="1470"/>
      <c r="BH397" s="1470"/>
      <c r="BI397" s="1470"/>
      <c r="BJ397" s="1470"/>
      <c r="BK397" s="1470"/>
      <c r="BL397" s="1470"/>
      <c r="BM397" s="1470"/>
      <c r="BN397" s="1470"/>
      <c r="BO397" s="1470"/>
      <c r="BP397" s="1470"/>
      <c r="BQ397" s="1470"/>
      <c r="BR397" s="1470"/>
      <c r="BS397" s="1470"/>
      <c r="BT397" s="1470"/>
      <c r="BU397" s="1470"/>
      <c r="BV397" s="1470"/>
      <c r="BW397" s="1470"/>
      <c r="BX397" s="1470"/>
    </row>
    <row r="398" customFormat="false" ht="15" hidden="false" customHeight="false" outlineLevel="0" collapsed="false">
      <c r="A398" s="1448" t="n">
        <f aca="false">A397+1</f>
        <v>45265</v>
      </c>
      <c r="B398" s="1470"/>
      <c r="C398" s="1470"/>
      <c r="D398" s="1470"/>
      <c r="E398" s="1470"/>
      <c r="F398" s="1470"/>
      <c r="G398" s="1470"/>
      <c r="H398" s="1470"/>
      <c r="I398" s="1452"/>
      <c r="J398" s="1470"/>
      <c r="K398" s="1470"/>
      <c r="L398" s="1470"/>
      <c r="M398" s="1470"/>
      <c r="N398" s="1470"/>
      <c r="O398" s="1470"/>
      <c r="P398" s="1452"/>
      <c r="Q398" s="1452"/>
      <c r="R398" s="1452"/>
      <c r="S398" s="1452"/>
      <c r="T398" s="1452"/>
      <c r="U398" s="1452"/>
      <c r="V398" s="1470"/>
      <c r="W398" s="1470"/>
      <c r="X398" s="1470"/>
      <c r="Y398" s="1470"/>
      <c r="Z398" s="1470"/>
      <c r="AA398" s="1470"/>
      <c r="AB398" s="1470"/>
      <c r="AC398" s="1470"/>
      <c r="AD398" s="1470"/>
      <c r="AE398" s="1470"/>
      <c r="AF398" s="1470"/>
      <c r="AG398" s="1470"/>
      <c r="AH398" s="1470"/>
      <c r="AI398" s="1470"/>
      <c r="AJ398" s="1470"/>
      <c r="AK398" s="1470"/>
      <c r="AL398" s="1470"/>
      <c r="AM398" s="1470"/>
      <c r="AN398" s="1470"/>
      <c r="AO398" s="1470"/>
      <c r="AP398" s="1470"/>
      <c r="AQ398" s="1470"/>
      <c r="AR398" s="1470"/>
      <c r="AS398" s="1470"/>
      <c r="AT398" s="1470"/>
      <c r="AU398" s="1470"/>
      <c r="AV398" s="1470"/>
      <c r="AW398" s="1470"/>
      <c r="AX398" s="1470"/>
      <c r="AY398" s="1470"/>
      <c r="AZ398" s="1470"/>
      <c r="BA398" s="1470"/>
      <c r="BB398" s="1470"/>
      <c r="BC398" s="1470"/>
      <c r="BD398" s="1470"/>
      <c r="BE398" s="1470"/>
      <c r="BF398" s="1470"/>
      <c r="BG398" s="1470"/>
      <c r="BH398" s="1470"/>
      <c r="BI398" s="1470"/>
      <c r="BJ398" s="1470"/>
      <c r="BK398" s="1470"/>
      <c r="BL398" s="1470"/>
      <c r="BM398" s="1470"/>
      <c r="BN398" s="1470"/>
      <c r="BO398" s="1470"/>
      <c r="BP398" s="1470"/>
      <c r="BQ398" s="1470"/>
      <c r="BR398" s="1470"/>
      <c r="BS398" s="1470"/>
      <c r="BT398" s="1470"/>
      <c r="BU398" s="1470"/>
      <c r="BV398" s="1470"/>
      <c r="BW398" s="1470"/>
      <c r="BX398" s="1470"/>
    </row>
    <row r="399" customFormat="false" ht="15" hidden="false" customHeight="false" outlineLevel="0" collapsed="false">
      <c r="A399" s="1448" t="n">
        <f aca="false">A398+1</f>
        <v>45266</v>
      </c>
      <c r="B399" s="1470"/>
      <c r="C399" s="1470"/>
      <c r="D399" s="1470"/>
      <c r="E399" s="1470"/>
      <c r="F399" s="1470"/>
      <c r="G399" s="1470"/>
      <c r="H399" s="1470"/>
      <c r="I399" s="1452"/>
      <c r="J399" s="1470"/>
      <c r="K399" s="1470"/>
      <c r="L399" s="1470"/>
      <c r="M399" s="1470"/>
      <c r="N399" s="1470"/>
      <c r="O399" s="1470"/>
      <c r="P399" s="1452"/>
      <c r="Q399" s="1452"/>
      <c r="R399" s="1452"/>
      <c r="S399" s="1452"/>
      <c r="T399" s="1452"/>
      <c r="U399" s="1452"/>
      <c r="V399" s="1470"/>
      <c r="W399" s="1470"/>
      <c r="X399" s="1470"/>
      <c r="Y399" s="1470"/>
      <c r="Z399" s="1470"/>
      <c r="AA399" s="1470"/>
      <c r="AB399" s="1470"/>
      <c r="AC399" s="1470"/>
      <c r="AD399" s="1470"/>
      <c r="AE399" s="1470"/>
      <c r="AF399" s="1470"/>
      <c r="AG399" s="1470"/>
      <c r="AH399" s="1470"/>
      <c r="AI399" s="1470"/>
      <c r="AJ399" s="1470"/>
      <c r="AK399" s="1470"/>
      <c r="AL399" s="1470"/>
      <c r="AM399" s="1470"/>
      <c r="AN399" s="1470"/>
      <c r="AO399" s="1470"/>
      <c r="AP399" s="1470"/>
      <c r="AQ399" s="1470"/>
      <c r="AR399" s="1470"/>
      <c r="AS399" s="1470"/>
      <c r="AT399" s="1470"/>
      <c r="AU399" s="1470"/>
      <c r="AV399" s="1470"/>
      <c r="AW399" s="1470"/>
      <c r="AX399" s="1470"/>
      <c r="AY399" s="1470"/>
      <c r="AZ399" s="1470"/>
      <c r="BA399" s="1470"/>
      <c r="BB399" s="1470"/>
      <c r="BC399" s="1470"/>
      <c r="BD399" s="1470"/>
      <c r="BE399" s="1470"/>
      <c r="BF399" s="1470"/>
      <c r="BG399" s="1470"/>
      <c r="BH399" s="1470"/>
      <c r="BI399" s="1470"/>
      <c r="BJ399" s="1470"/>
      <c r="BK399" s="1470"/>
      <c r="BL399" s="1470"/>
      <c r="BM399" s="1470"/>
      <c r="BN399" s="1470"/>
      <c r="BO399" s="1470"/>
      <c r="BP399" s="1470"/>
      <c r="BQ399" s="1470"/>
      <c r="BR399" s="1470"/>
      <c r="BS399" s="1470"/>
      <c r="BT399" s="1470"/>
      <c r="BU399" s="1470"/>
      <c r="BV399" s="1470"/>
      <c r="BW399" s="1470"/>
      <c r="BX399" s="1470"/>
    </row>
    <row r="400" customFormat="false" ht="15" hidden="false" customHeight="false" outlineLevel="0" collapsed="false">
      <c r="A400" s="1448" t="n">
        <f aca="false">A399+1</f>
        <v>45267</v>
      </c>
      <c r="B400" s="1470"/>
      <c r="C400" s="1470"/>
      <c r="D400" s="1470"/>
      <c r="E400" s="1470"/>
      <c r="F400" s="1470"/>
      <c r="G400" s="1470"/>
      <c r="H400" s="1470"/>
      <c r="I400" s="1452"/>
      <c r="J400" s="1470"/>
      <c r="K400" s="1470"/>
      <c r="L400" s="1470"/>
      <c r="M400" s="1470"/>
      <c r="N400" s="1470"/>
      <c r="O400" s="1470"/>
      <c r="P400" s="1452"/>
      <c r="Q400" s="1452"/>
      <c r="R400" s="1452"/>
      <c r="S400" s="1452"/>
      <c r="T400" s="1452"/>
      <c r="U400" s="1452"/>
      <c r="V400" s="1470"/>
      <c r="W400" s="1470"/>
      <c r="X400" s="1470"/>
      <c r="Y400" s="1470"/>
      <c r="Z400" s="1470"/>
      <c r="AA400" s="1470"/>
      <c r="AB400" s="1470"/>
      <c r="AC400" s="1470"/>
      <c r="AD400" s="1470"/>
      <c r="AE400" s="1470"/>
      <c r="AF400" s="1470"/>
      <c r="AG400" s="1470"/>
      <c r="AH400" s="1470"/>
      <c r="AI400" s="1470"/>
      <c r="AJ400" s="1470"/>
      <c r="AK400" s="1470"/>
      <c r="AL400" s="1470"/>
      <c r="AM400" s="1470"/>
      <c r="AN400" s="1470"/>
      <c r="AO400" s="1470"/>
      <c r="AP400" s="1470"/>
      <c r="AQ400" s="1470"/>
      <c r="AR400" s="1470"/>
      <c r="AS400" s="1470"/>
      <c r="AT400" s="1470"/>
      <c r="AU400" s="1470"/>
      <c r="AV400" s="1470"/>
      <c r="AW400" s="1470"/>
      <c r="AX400" s="1470"/>
      <c r="AY400" s="1470"/>
      <c r="AZ400" s="1470"/>
      <c r="BA400" s="1470"/>
      <c r="BB400" s="1470"/>
      <c r="BC400" s="1470"/>
      <c r="BD400" s="1470"/>
      <c r="BE400" s="1470"/>
      <c r="BF400" s="1470"/>
      <c r="BG400" s="1470"/>
      <c r="BH400" s="1470"/>
      <c r="BI400" s="1470"/>
      <c r="BJ400" s="1470"/>
      <c r="BK400" s="1470"/>
      <c r="BL400" s="1470"/>
      <c r="BM400" s="1470"/>
      <c r="BN400" s="1470"/>
      <c r="BO400" s="1470"/>
      <c r="BP400" s="1470"/>
      <c r="BQ400" s="1470"/>
      <c r="BR400" s="1470"/>
      <c r="BS400" s="1470"/>
      <c r="BT400" s="1470"/>
      <c r="BU400" s="1470"/>
      <c r="BV400" s="1470"/>
      <c r="BW400" s="1470"/>
      <c r="BX400" s="1470"/>
    </row>
    <row r="401" customFormat="false" ht="15" hidden="false" customHeight="false" outlineLevel="0" collapsed="false">
      <c r="A401" s="1448" t="n">
        <f aca="false">A400+1</f>
        <v>45268</v>
      </c>
      <c r="B401" s="1470"/>
      <c r="C401" s="1470"/>
      <c r="D401" s="1470"/>
      <c r="E401" s="1470"/>
      <c r="F401" s="1470"/>
      <c r="G401" s="1470"/>
      <c r="H401" s="1470"/>
      <c r="I401" s="1452"/>
      <c r="J401" s="1470"/>
      <c r="K401" s="1470"/>
      <c r="L401" s="1470"/>
      <c r="M401" s="1470"/>
      <c r="N401" s="1470"/>
      <c r="O401" s="1470"/>
      <c r="P401" s="1452"/>
      <c r="Q401" s="1452"/>
      <c r="R401" s="1452"/>
      <c r="S401" s="1452"/>
      <c r="T401" s="1452"/>
      <c r="U401" s="1452"/>
      <c r="V401" s="1470"/>
      <c r="W401" s="1470"/>
      <c r="X401" s="1470"/>
      <c r="Y401" s="1470"/>
      <c r="Z401" s="1470"/>
      <c r="AA401" s="1470"/>
      <c r="AB401" s="1470"/>
      <c r="AC401" s="1470"/>
      <c r="AD401" s="1470"/>
      <c r="AE401" s="1470"/>
      <c r="AF401" s="1470"/>
      <c r="AG401" s="1470"/>
      <c r="AH401" s="1470"/>
      <c r="AI401" s="1470"/>
      <c r="AJ401" s="1470"/>
      <c r="AK401" s="1470"/>
      <c r="AL401" s="1470"/>
      <c r="AM401" s="1470"/>
      <c r="AN401" s="1470"/>
      <c r="AO401" s="1470"/>
      <c r="AP401" s="1470"/>
      <c r="AQ401" s="1470"/>
      <c r="AR401" s="1470"/>
      <c r="AS401" s="1470"/>
      <c r="AT401" s="1470"/>
      <c r="AU401" s="1470"/>
      <c r="AV401" s="1470"/>
      <c r="AW401" s="1470"/>
      <c r="AX401" s="1470"/>
      <c r="AY401" s="1470"/>
      <c r="AZ401" s="1470"/>
      <c r="BA401" s="1470"/>
      <c r="BB401" s="1470"/>
      <c r="BC401" s="1470"/>
      <c r="BD401" s="1470"/>
      <c r="BE401" s="1470"/>
      <c r="BF401" s="1470"/>
      <c r="BG401" s="1470"/>
      <c r="BH401" s="1470"/>
      <c r="BI401" s="1470"/>
      <c r="BJ401" s="1470"/>
      <c r="BK401" s="1470"/>
      <c r="BL401" s="1470"/>
      <c r="BM401" s="1470"/>
      <c r="BN401" s="1470"/>
      <c r="BO401" s="1470"/>
      <c r="BP401" s="1470"/>
      <c r="BQ401" s="1470"/>
      <c r="BR401" s="1470"/>
      <c r="BS401" s="1470"/>
      <c r="BT401" s="1470"/>
      <c r="BU401" s="1470"/>
      <c r="BV401" s="1470"/>
      <c r="BW401" s="1470"/>
      <c r="BX401" s="1470"/>
    </row>
    <row r="402" customFormat="false" ht="15" hidden="false" customHeight="false" outlineLevel="0" collapsed="false">
      <c r="A402" s="1448" t="n">
        <f aca="false">A401+1</f>
        <v>45269</v>
      </c>
      <c r="B402" s="1470"/>
      <c r="C402" s="1470"/>
      <c r="D402" s="1470"/>
      <c r="E402" s="1470"/>
      <c r="F402" s="1470"/>
      <c r="G402" s="1470"/>
      <c r="H402" s="1470"/>
      <c r="I402" s="1452"/>
      <c r="J402" s="1470"/>
      <c r="K402" s="1470"/>
      <c r="L402" s="1470"/>
      <c r="M402" s="1470"/>
      <c r="N402" s="1470"/>
      <c r="O402" s="1470"/>
      <c r="P402" s="1452"/>
      <c r="Q402" s="1452"/>
      <c r="R402" s="1452"/>
      <c r="S402" s="1452"/>
      <c r="T402" s="1452"/>
      <c r="U402" s="1452"/>
      <c r="V402" s="1470"/>
      <c r="W402" s="1470"/>
      <c r="X402" s="1470"/>
      <c r="Y402" s="1470"/>
      <c r="Z402" s="1470"/>
      <c r="AA402" s="1470"/>
      <c r="AB402" s="1470"/>
      <c r="AC402" s="1470"/>
      <c r="AD402" s="1470"/>
      <c r="AE402" s="1470"/>
      <c r="AF402" s="1470"/>
      <c r="AG402" s="1470"/>
      <c r="AH402" s="1470"/>
      <c r="AI402" s="1470"/>
      <c r="AJ402" s="1470"/>
      <c r="AK402" s="1470"/>
      <c r="AL402" s="1470"/>
      <c r="AM402" s="1470"/>
      <c r="AN402" s="1470"/>
      <c r="AO402" s="1470"/>
      <c r="AP402" s="1470"/>
      <c r="AQ402" s="1470"/>
      <c r="AR402" s="1470"/>
      <c r="AS402" s="1470"/>
      <c r="AT402" s="1470"/>
      <c r="AU402" s="1470"/>
      <c r="AV402" s="1470"/>
      <c r="AW402" s="1470"/>
      <c r="AX402" s="1470"/>
      <c r="AY402" s="1470"/>
      <c r="AZ402" s="1470"/>
      <c r="BA402" s="1470"/>
      <c r="BB402" s="1470"/>
      <c r="BC402" s="1470"/>
      <c r="BD402" s="1470"/>
      <c r="BE402" s="1470"/>
      <c r="BF402" s="1470"/>
      <c r="BG402" s="1470"/>
      <c r="BH402" s="1470"/>
      <c r="BI402" s="1470"/>
      <c r="BJ402" s="1470"/>
      <c r="BK402" s="1470"/>
      <c r="BL402" s="1470"/>
      <c r="BM402" s="1470"/>
      <c r="BN402" s="1470"/>
      <c r="BO402" s="1470"/>
      <c r="BP402" s="1470"/>
      <c r="BQ402" s="1470"/>
      <c r="BR402" s="1470"/>
      <c r="BS402" s="1470"/>
      <c r="BT402" s="1470"/>
      <c r="BU402" s="1470"/>
      <c r="BV402" s="1470"/>
      <c r="BW402" s="1470"/>
      <c r="BX402" s="1470"/>
    </row>
    <row r="403" customFormat="false" ht="15" hidden="false" customHeight="false" outlineLevel="0" collapsed="false">
      <c r="A403" s="1448" t="n">
        <f aca="false">A402+1</f>
        <v>45270</v>
      </c>
      <c r="B403" s="1470"/>
      <c r="C403" s="1470"/>
      <c r="D403" s="1470"/>
      <c r="E403" s="1470"/>
      <c r="F403" s="1470"/>
      <c r="G403" s="1470"/>
      <c r="H403" s="1470"/>
      <c r="I403" s="1452"/>
      <c r="J403" s="1470"/>
      <c r="K403" s="1470"/>
      <c r="L403" s="1470"/>
      <c r="M403" s="1470"/>
      <c r="N403" s="1470"/>
      <c r="O403" s="1470"/>
      <c r="P403" s="1452"/>
      <c r="Q403" s="1452"/>
      <c r="R403" s="1452"/>
      <c r="S403" s="1452"/>
      <c r="T403" s="1452"/>
      <c r="U403" s="1452"/>
      <c r="V403" s="1470"/>
      <c r="W403" s="1470"/>
      <c r="X403" s="1470"/>
      <c r="Y403" s="1470"/>
      <c r="Z403" s="1470"/>
      <c r="AA403" s="1470"/>
      <c r="AB403" s="1470"/>
      <c r="AC403" s="1470"/>
      <c r="AD403" s="1470"/>
      <c r="AE403" s="1470"/>
      <c r="AF403" s="1470"/>
      <c r="AG403" s="1470"/>
      <c r="AH403" s="1470"/>
      <c r="AI403" s="1470"/>
      <c r="AJ403" s="1470"/>
      <c r="AK403" s="1470"/>
      <c r="AL403" s="1470"/>
      <c r="AM403" s="1470"/>
      <c r="AN403" s="1470"/>
      <c r="AO403" s="1470"/>
      <c r="AP403" s="1470"/>
      <c r="AQ403" s="1470"/>
      <c r="AR403" s="1470"/>
      <c r="AS403" s="1470"/>
      <c r="AT403" s="1470"/>
      <c r="AU403" s="1470"/>
      <c r="AV403" s="1470"/>
      <c r="AW403" s="1470"/>
      <c r="AX403" s="1470"/>
      <c r="AY403" s="1470"/>
      <c r="AZ403" s="1470"/>
      <c r="BA403" s="1470"/>
      <c r="BB403" s="1470"/>
      <c r="BC403" s="1470"/>
      <c r="BD403" s="1470"/>
      <c r="BE403" s="1470"/>
      <c r="BF403" s="1470"/>
      <c r="BG403" s="1470"/>
      <c r="BH403" s="1470"/>
      <c r="BI403" s="1470"/>
      <c r="BJ403" s="1470"/>
      <c r="BK403" s="1470"/>
      <c r="BL403" s="1470"/>
      <c r="BM403" s="1470"/>
      <c r="BN403" s="1470"/>
      <c r="BO403" s="1470"/>
      <c r="BP403" s="1470"/>
      <c r="BQ403" s="1470"/>
      <c r="BR403" s="1470"/>
      <c r="BS403" s="1470"/>
      <c r="BT403" s="1470"/>
      <c r="BU403" s="1470"/>
      <c r="BV403" s="1470"/>
      <c r="BW403" s="1470"/>
      <c r="BX403" s="1470"/>
    </row>
    <row r="404" customFormat="false" ht="15" hidden="false" customHeight="false" outlineLevel="0" collapsed="false">
      <c r="A404" s="1448" t="n">
        <f aca="false">A403+1</f>
        <v>45271</v>
      </c>
      <c r="B404" s="1470"/>
      <c r="C404" s="1470"/>
      <c r="D404" s="1470"/>
      <c r="E404" s="1470"/>
      <c r="F404" s="1470"/>
      <c r="G404" s="1470"/>
      <c r="H404" s="1470"/>
      <c r="I404" s="1452"/>
      <c r="J404" s="1470"/>
      <c r="K404" s="1470"/>
      <c r="L404" s="1470"/>
      <c r="M404" s="1470"/>
      <c r="N404" s="1470"/>
      <c r="O404" s="1470"/>
      <c r="P404" s="1452"/>
      <c r="Q404" s="1452"/>
      <c r="R404" s="1452"/>
      <c r="S404" s="1452"/>
      <c r="T404" s="1452"/>
      <c r="U404" s="1452"/>
      <c r="V404" s="1470"/>
      <c r="W404" s="1470"/>
      <c r="X404" s="1470"/>
      <c r="Y404" s="1470"/>
      <c r="Z404" s="1470"/>
      <c r="AA404" s="1470"/>
      <c r="AB404" s="1470"/>
      <c r="AC404" s="1470"/>
      <c r="AD404" s="1470"/>
      <c r="AE404" s="1470"/>
      <c r="AF404" s="1470"/>
      <c r="AG404" s="1470"/>
      <c r="AH404" s="1470"/>
      <c r="AI404" s="1470"/>
      <c r="AJ404" s="1470"/>
      <c r="AK404" s="1470"/>
      <c r="AL404" s="1470"/>
      <c r="AM404" s="1470"/>
      <c r="AN404" s="1470"/>
      <c r="AO404" s="1470"/>
      <c r="AP404" s="1470"/>
      <c r="AQ404" s="1470"/>
      <c r="AR404" s="1470"/>
      <c r="AS404" s="1470"/>
      <c r="AT404" s="1470"/>
      <c r="AU404" s="1470"/>
      <c r="AV404" s="1470"/>
      <c r="AW404" s="1470"/>
      <c r="AX404" s="1470"/>
      <c r="AY404" s="1470"/>
      <c r="AZ404" s="1470"/>
      <c r="BA404" s="1470"/>
      <c r="BB404" s="1470"/>
      <c r="BC404" s="1470"/>
      <c r="BD404" s="1470"/>
      <c r="BE404" s="1470"/>
      <c r="BF404" s="1470"/>
      <c r="BG404" s="1470"/>
      <c r="BH404" s="1470"/>
      <c r="BI404" s="1470"/>
      <c r="BJ404" s="1470"/>
      <c r="BK404" s="1470"/>
      <c r="BL404" s="1470"/>
      <c r="BM404" s="1470"/>
      <c r="BN404" s="1470"/>
      <c r="BO404" s="1470"/>
      <c r="BP404" s="1470"/>
      <c r="BQ404" s="1470"/>
      <c r="BR404" s="1470"/>
      <c r="BS404" s="1470"/>
      <c r="BT404" s="1470"/>
      <c r="BU404" s="1470"/>
      <c r="BV404" s="1470"/>
      <c r="BW404" s="1470"/>
      <c r="BX404" s="1470"/>
    </row>
    <row r="405" customFormat="false" ht="15" hidden="false" customHeight="false" outlineLevel="0" collapsed="false">
      <c r="A405" s="1448" t="n">
        <f aca="false">A404+1</f>
        <v>45272</v>
      </c>
      <c r="B405" s="1470"/>
      <c r="C405" s="1470"/>
      <c r="D405" s="1470"/>
      <c r="E405" s="1470"/>
      <c r="F405" s="1470"/>
      <c r="G405" s="1470"/>
      <c r="H405" s="1470"/>
      <c r="I405" s="1452"/>
      <c r="J405" s="1470"/>
      <c r="K405" s="1470"/>
      <c r="L405" s="1470"/>
      <c r="M405" s="1470"/>
      <c r="N405" s="1470"/>
      <c r="O405" s="1470"/>
      <c r="P405" s="1452"/>
      <c r="Q405" s="1452"/>
      <c r="R405" s="1452"/>
      <c r="S405" s="1452"/>
      <c r="T405" s="1452"/>
      <c r="U405" s="1452"/>
      <c r="V405" s="1470"/>
      <c r="W405" s="1470"/>
      <c r="X405" s="1470"/>
      <c r="Y405" s="1470"/>
      <c r="Z405" s="1470"/>
      <c r="AA405" s="1470"/>
      <c r="AB405" s="1470"/>
      <c r="AC405" s="1470"/>
      <c r="AD405" s="1470"/>
      <c r="AE405" s="1470"/>
      <c r="AF405" s="1470"/>
      <c r="AG405" s="1470"/>
      <c r="AH405" s="1470"/>
      <c r="AI405" s="1470"/>
      <c r="AJ405" s="1470"/>
      <c r="AK405" s="1470"/>
      <c r="AL405" s="1470"/>
      <c r="AM405" s="1470"/>
      <c r="AN405" s="1470"/>
      <c r="AO405" s="1470"/>
      <c r="AP405" s="1470"/>
      <c r="AQ405" s="1470"/>
      <c r="AR405" s="1470"/>
      <c r="AS405" s="1470"/>
      <c r="AT405" s="1470"/>
      <c r="AU405" s="1470"/>
      <c r="AV405" s="1470"/>
      <c r="AW405" s="1470"/>
      <c r="AX405" s="1470"/>
      <c r="AY405" s="1470"/>
      <c r="AZ405" s="1470"/>
      <c r="BA405" s="1470"/>
      <c r="BB405" s="1470"/>
      <c r="BC405" s="1470"/>
      <c r="BD405" s="1470"/>
      <c r="BE405" s="1470"/>
      <c r="BF405" s="1470"/>
      <c r="BG405" s="1470"/>
      <c r="BH405" s="1470"/>
      <c r="BI405" s="1470"/>
      <c r="BJ405" s="1470"/>
      <c r="BK405" s="1470"/>
      <c r="BL405" s="1470"/>
      <c r="BM405" s="1470"/>
      <c r="BN405" s="1470"/>
      <c r="BO405" s="1470"/>
      <c r="BP405" s="1470"/>
      <c r="BQ405" s="1470"/>
      <c r="BR405" s="1470"/>
      <c r="BS405" s="1470"/>
      <c r="BT405" s="1470"/>
      <c r="BU405" s="1470"/>
      <c r="BV405" s="1470"/>
      <c r="BW405" s="1470"/>
      <c r="BX405" s="1470"/>
    </row>
    <row r="406" customFormat="false" ht="15" hidden="false" customHeight="false" outlineLevel="0" collapsed="false">
      <c r="A406" s="1448" t="n">
        <f aca="false">A405+1</f>
        <v>45273</v>
      </c>
      <c r="B406" s="1470"/>
      <c r="C406" s="1470"/>
      <c r="D406" s="1470"/>
      <c r="E406" s="1470"/>
      <c r="F406" s="1470"/>
      <c r="G406" s="1470"/>
      <c r="H406" s="1470"/>
      <c r="I406" s="1452"/>
      <c r="J406" s="1470"/>
      <c r="K406" s="1470"/>
      <c r="L406" s="1470"/>
      <c r="M406" s="1470"/>
      <c r="N406" s="1470"/>
      <c r="O406" s="1470"/>
      <c r="P406" s="1452"/>
      <c r="Q406" s="1452"/>
      <c r="R406" s="1452"/>
      <c r="S406" s="1452"/>
      <c r="T406" s="1452"/>
      <c r="U406" s="1452"/>
      <c r="V406" s="1470"/>
      <c r="W406" s="1470"/>
      <c r="X406" s="1470"/>
      <c r="Y406" s="1470"/>
      <c r="Z406" s="1470"/>
      <c r="AA406" s="1470"/>
      <c r="AB406" s="1470"/>
      <c r="AC406" s="1470"/>
      <c r="AD406" s="1470"/>
      <c r="AE406" s="1470"/>
      <c r="AF406" s="1470"/>
      <c r="AG406" s="1470"/>
      <c r="AH406" s="1470"/>
      <c r="AI406" s="1470"/>
      <c r="AJ406" s="1470"/>
      <c r="AK406" s="1470"/>
      <c r="AL406" s="1470"/>
      <c r="AM406" s="1470"/>
      <c r="AN406" s="1470"/>
      <c r="AO406" s="1470"/>
      <c r="AP406" s="1470"/>
      <c r="AQ406" s="1470"/>
      <c r="AR406" s="1470"/>
      <c r="AS406" s="1470"/>
      <c r="AT406" s="1470"/>
      <c r="AU406" s="1470"/>
      <c r="AV406" s="1470"/>
      <c r="AW406" s="1470"/>
      <c r="AX406" s="1470"/>
      <c r="AY406" s="1470"/>
      <c r="AZ406" s="1470"/>
      <c r="BA406" s="1470"/>
      <c r="BB406" s="1470"/>
      <c r="BC406" s="1470"/>
      <c r="BD406" s="1470"/>
      <c r="BE406" s="1470"/>
      <c r="BF406" s="1470"/>
      <c r="BG406" s="1470"/>
      <c r="BH406" s="1470"/>
      <c r="BI406" s="1470"/>
      <c r="BJ406" s="1470"/>
      <c r="BK406" s="1470"/>
      <c r="BL406" s="1470"/>
      <c r="BM406" s="1470"/>
      <c r="BN406" s="1470"/>
      <c r="BO406" s="1470"/>
      <c r="BP406" s="1470"/>
      <c r="BQ406" s="1470"/>
      <c r="BR406" s="1470"/>
      <c r="BS406" s="1470"/>
      <c r="BT406" s="1470"/>
      <c r="BU406" s="1470"/>
      <c r="BV406" s="1470"/>
      <c r="BW406" s="1470"/>
      <c r="BX406" s="1470"/>
    </row>
    <row r="407" customFormat="false" ht="15" hidden="false" customHeight="false" outlineLevel="0" collapsed="false">
      <c r="A407" s="1448" t="n">
        <f aca="false">A406+1</f>
        <v>45274</v>
      </c>
      <c r="B407" s="1470"/>
      <c r="C407" s="1470"/>
      <c r="D407" s="1470"/>
      <c r="E407" s="1470"/>
      <c r="F407" s="1470"/>
      <c r="G407" s="1470"/>
      <c r="H407" s="1470"/>
      <c r="I407" s="1452"/>
      <c r="J407" s="1470"/>
      <c r="K407" s="1470"/>
      <c r="L407" s="1470"/>
      <c r="M407" s="1470"/>
      <c r="N407" s="1470"/>
      <c r="O407" s="1470"/>
      <c r="P407" s="1452"/>
      <c r="Q407" s="1452"/>
      <c r="R407" s="1452"/>
      <c r="S407" s="1452"/>
      <c r="T407" s="1452"/>
      <c r="U407" s="1452"/>
      <c r="V407" s="1470"/>
      <c r="W407" s="1470"/>
      <c r="X407" s="1470"/>
      <c r="Y407" s="1470"/>
      <c r="Z407" s="1470"/>
      <c r="AA407" s="1470"/>
      <c r="AB407" s="1470"/>
      <c r="AC407" s="1470"/>
      <c r="AD407" s="1470"/>
      <c r="AE407" s="1470"/>
      <c r="AF407" s="1470"/>
      <c r="AG407" s="1470"/>
      <c r="AH407" s="1470"/>
      <c r="AI407" s="1470"/>
      <c r="AJ407" s="1470"/>
      <c r="AK407" s="1470"/>
      <c r="AL407" s="1470"/>
      <c r="AM407" s="1470"/>
      <c r="AN407" s="1470"/>
      <c r="AO407" s="1470"/>
      <c r="AP407" s="1470"/>
      <c r="AQ407" s="1470"/>
      <c r="AR407" s="1470"/>
      <c r="AS407" s="1470"/>
      <c r="AT407" s="1470"/>
      <c r="AU407" s="1470"/>
      <c r="AV407" s="1470"/>
      <c r="AW407" s="1470"/>
      <c r="AX407" s="1470"/>
      <c r="AY407" s="1470"/>
      <c r="AZ407" s="1470"/>
      <c r="BA407" s="1470"/>
      <c r="BB407" s="1470"/>
      <c r="BC407" s="1470"/>
      <c r="BD407" s="1470"/>
      <c r="BE407" s="1470"/>
      <c r="BF407" s="1470"/>
      <c r="BG407" s="1470"/>
      <c r="BH407" s="1470"/>
      <c r="BI407" s="1470"/>
      <c r="BJ407" s="1470"/>
      <c r="BK407" s="1470"/>
      <c r="BL407" s="1470"/>
      <c r="BM407" s="1470"/>
      <c r="BN407" s="1470"/>
      <c r="BO407" s="1470"/>
      <c r="BP407" s="1470"/>
      <c r="BQ407" s="1470"/>
      <c r="BR407" s="1470"/>
      <c r="BS407" s="1470"/>
      <c r="BT407" s="1470"/>
      <c r="BU407" s="1470"/>
      <c r="BV407" s="1470"/>
      <c r="BW407" s="1470"/>
      <c r="BX407" s="1470"/>
    </row>
    <row r="408" customFormat="false" ht="15" hidden="false" customHeight="false" outlineLevel="0" collapsed="false">
      <c r="A408" s="1448" t="n">
        <f aca="false">A407+1</f>
        <v>45275</v>
      </c>
      <c r="B408" s="1470"/>
      <c r="C408" s="1470"/>
      <c r="D408" s="1470"/>
      <c r="E408" s="1470"/>
      <c r="F408" s="1470"/>
      <c r="G408" s="1470"/>
      <c r="H408" s="1470"/>
      <c r="I408" s="1452"/>
      <c r="J408" s="1470"/>
      <c r="K408" s="1470"/>
      <c r="L408" s="1470"/>
      <c r="M408" s="1470"/>
      <c r="N408" s="1470"/>
      <c r="O408" s="1470"/>
      <c r="P408" s="1452"/>
      <c r="Q408" s="1452"/>
      <c r="R408" s="1452"/>
      <c r="S408" s="1452"/>
      <c r="T408" s="1452"/>
      <c r="U408" s="1452"/>
      <c r="V408" s="1470"/>
      <c r="W408" s="1470"/>
      <c r="X408" s="1470"/>
      <c r="Y408" s="1470"/>
      <c r="Z408" s="1470"/>
      <c r="AA408" s="1470"/>
      <c r="AB408" s="1470"/>
      <c r="AC408" s="1470"/>
      <c r="AD408" s="1470"/>
      <c r="AE408" s="1470"/>
      <c r="AF408" s="1470"/>
      <c r="AG408" s="1470"/>
      <c r="AH408" s="1470"/>
      <c r="AI408" s="1470"/>
      <c r="AJ408" s="1470"/>
      <c r="AK408" s="1470"/>
      <c r="AL408" s="1470"/>
      <c r="AM408" s="1470"/>
      <c r="AN408" s="1470"/>
      <c r="AO408" s="1470"/>
      <c r="AP408" s="1470"/>
      <c r="AQ408" s="1470"/>
      <c r="AR408" s="1470"/>
      <c r="AS408" s="1470"/>
      <c r="AT408" s="1470"/>
      <c r="AU408" s="1470"/>
      <c r="AV408" s="1470"/>
      <c r="AW408" s="1470"/>
      <c r="AX408" s="1470"/>
      <c r="AY408" s="1470"/>
      <c r="AZ408" s="1470"/>
      <c r="BA408" s="1470"/>
      <c r="BB408" s="1470"/>
      <c r="BC408" s="1470"/>
      <c r="BD408" s="1470"/>
      <c r="BE408" s="1470"/>
      <c r="BF408" s="1470"/>
      <c r="BG408" s="1470"/>
      <c r="BH408" s="1470"/>
      <c r="BI408" s="1470"/>
      <c r="BJ408" s="1470"/>
      <c r="BK408" s="1470"/>
      <c r="BL408" s="1470"/>
      <c r="BM408" s="1470"/>
      <c r="BN408" s="1470"/>
      <c r="BO408" s="1470"/>
      <c r="BP408" s="1470"/>
      <c r="BQ408" s="1470"/>
      <c r="BR408" s="1470"/>
      <c r="BS408" s="1470"/>
      <c r="BT408" s="1470"/>
      <c r="BU408" s="1470"/>
      <c r="BV408" s="1470"/>
      <c r="BW408" s="1470"/>
      <c r="BX408" s="1470"/>
    </row>
    <row r="409" customFormat="false" ht="15" hidden="false" customHeight="false" outlineLevel="0" collapsed="false">
      <c r="A409" s="1448" t="n">
        <f aca="false">A408+1</f>
        <v>45276</v>
      </c>
      <c r="B409" s="1470"/>
      <c r="C409" s="1470"/>
      <c r="D409" s="1470"/>
      <c r="E409" s="1470"/>
      <c r="F409" s="1470"/>
      <c r="G409" s="1470"/>
      <c r="H409" s="1470"/>
      <c r="I409" s="1452"/>
      <c r="J409" s="1470"/>
      <c r="K409" s="1470"/>
      <c r="L409" s="1470"/>
      <c r="M409" s="1470"/>
      <c r="N409" s="1470"/>
      <c r="O409" s="1470"/>
      <c r="P409" s="1452"/>
      <c r="Q409" s="1452"/>
      <c r="R409" s="1452"/>
      <c r="S409" s="1452"/>
      <c r="T409" s="1452"/>
      <c r="U409" s="1452"/>
      <c r="V409" s="1470"/>
      <c r="W409" s="1470"/>
      <c r="X409" s="1470"/>
      <c r="Y409" s="1470"/>
      <c r="Z409" s="1470"/>
      <c r="AA409" s="1470"/>
      <c r="AB409" s="1470"/>
      <c r="AC409" s="1470"/>
      <c r="AD409" s="1470"/>
      <c r="AE409" s="1470"/>
      <c r="AF409" s="1470"/>
      <c r="AG409" s="1470"/>
      <c r="AH409" s="1470"/>
      <c r="AI409" s="1470"/>
      <c r="AJ409" s="1470"/>
      <c r="AK409" s="1470"/>
      <c r="AL409" s="1470"/>
      <c r="AM409" s="1470"/>
      <c r="AN409" s="1470"/>
      <c r="AO409" s="1470"/>
      <c r="AP409" s="1470"/>
      <c r="AQ409" s="1470"/>
      <c r="AR409" s="1470"/>
      <c r="AS409" s="1470"/>
      <c r="AT409" s="1470"/>
      <c r="AU409" s="1470"/>
      <c r="AV409" s="1470"/>
      <c r="AW409" s="1470"/>
      <c r="AX409" s="1470"/>
      <c r="AY409" s="1470"/>
      <c r="AZ409" s="1470"/>
      <c r="BA409" s="1470"/>
      <c r="BB409" s="1470"/>
      <c r="BC409" s="1470"/>
      <c r="BD409" s="1470"/>
      <c r="BE409" s="1470"/>
      <c r="BF409" s="1470"/>
      <c r="BG409" s="1470"/>
      <c r="BH409" s="1470"/>
      <c r="BI409" s="1470"/>
      <c r="BJ409" s="1470"/>
      <c r="BK409" s="1470"/>
      <c r="BL409" s="1470"/>
      <c r="BM409" s="1470"/>
      <c r="BN409" s="1470"/>
      <c r="BO409" s="1470"/>
      <c r="BP409" s="1470"/>
      <c r="BQ409" s="1470"/>
      <c r="BR409" s="1470"/>
      <c r="BS409" s="1470"/>
      <c r="BT409" s="1470"/>
      <c r="BU409" s="1470"/>
      <c r="BV409" s="1470"/>
      <c r="BW409" s="1470"/>
      <c r="BX409" s="1470"/>
    </row>
    <row r="410" customFormat="false" ht="15" hidden="false" customHeight="false" outlineLevel="0" collapsed="false">
      <c r="A410" s="1448" t="n">
        <f aca="false">A409+1</f>
        <v>45277</v>
      </c>
      <c r="B410" s="1470"/>
      <c r="C410" s="1470"/>
      <c r="D410" s="1470"/>
      <c r="E410" s="1470"/>
      <c r="F410" s="1470"/>
      <c r="G410" s="1470"/>
      <c r="H410" s="1470"/>
      <c r="I410" s="1452"/>
      <c r="J410" s="1470"/>
      <c r="K410" s="1470"/>
      <c r="L410" s="1470"/>
      <c r="M410" s="1470"/>
      <c r="N410" s="1470"/>
      <c r="O410" s="1470"/>
      <c r="P410" s="1452"/>
      <c r="Q410" s="1452"/>
      <c r="R410" s="1452"/>
      <c r="S410" s="1452"/>
      <c r="T410" s="1452"/>
      <c r="U410" s="1452"/>
      <c r="V410" s="1470"/>
      <c r="W410" s="1470"/>
      <c r="X410" s="1470"/>
      <c r="Y410" s="1470"/>
      <c r="Z410" s="1470"/>
      <c r="AA410" s="1470"/>
      <c r="AB410" s="1470"/>
      <c r="AC410" s="1470"/>
      <c r="AD410" s="1470"/>
      <c r="AE410" s="1470"/>
      <c r="AF410" s="1470"/>
      <c r="AG410" s="1470"/>
      <c r="AH410" s="1470"/>
      <c r="AI410" s="1470"/>
      <c r="AJ410" s="1470"/>
      <c r="AK410" s="1470"/>
      <c r="AL410" s="1470"/>
      <c r="AM410" s="1470"/>
      <c r="AN410" s="1470"/>
      <c r="AO410" s="1470"/>
      <c r="AP410" s="1470"/>
      <c r="AQ410" s="1470"/>
      <c r="AR410" s="1470"/>
      <c r="AS410" s="1470"/>
      <c r="AT410" s="1470"/>
      <c r="AU410" s="1470"/>
      <c r="AV410" s="1470"/>
      <c r="AW410" s="1470"/>
      <c r="AX410" s="1470"/>
      <c r="AY410" s="1470"/>
      <c r="AZ410" s="1470"/>
      <c r="BA410" s="1470"/>
      <c r="BB410" s="1470"/>
      <c r="BC410" s="1470"/>
      <c r="BD410" s="1470"/>
      <c r="BE410" s="1470"/>
      <c r="BF410" s="1470"/>
      <c r="BG410" s="1470"/>
      <c r="BH410" s="1470"/>
      <c r="BI410" s="1470"/>
      <c r="BJ410" s="1470"/>
      <c r="BK410" s="1470"/>
      <c r="BL410" s="1470"/>
      <c r="BM410" s="1470"/>
      <c r="BN410" s="1470"/>
      <c r="BO410" s="1470"/>
      <c r="BP410" s="1470"/>
      <c r="BQ410" s="1470"/>
      <c r="BR410" s="1470"/>
      <c r="BS410" s="1470"/>
      <c r="BT410" s="1470"/>
      <c r="BU410" s="1470"/>
      <c r="BV410" s="1470"/>
      <c r="BW410" s="1470"/>
      <c r="BX410" s="1470"/>
    </row>
    <row r="411" customFormat="false" ht="15" hidden="false" customHeight="false" outlineLevel="0" collapsed="false">
      <c r="A411" s="1448" t="n">
        <f aca="false">A410+1</f>
        <v>45278</v>
      </c>
      <c r="B411" s="1470"/>
      <c r="C411" s="1470"/>
      <c r="D411" s="1470"/>
      <c r="E411" s="1470"/>
      <c r="F411" s="1470"/>
      <c r="G411" s="1470"/>
      <c r="H411" s="1470"/>
      <c r="I411" s="1452"/>
      <c r="J411" s="1470"/>
      <c r="K411" s="1470"/>
      <c r="L411" s="1470"/>
      <c r="M411" s="1470"/>
      <c r="N411" s="1470"/>
      <c r="O411" s="1470"/>
      <c r="P411" s="1452"/>
      <c r="Q411" s="1452"/>
      <c r="R411" s="1452"/>
      <c r="S411" s="1452"/>
      <c r="T411" s="1452"/>
      <c r="U411" s="1452"/>
      <c r="V411" s="1470"/>
      <c r="W411" s="1470"/>
      <c r="X411" s="1470"/>
      <c r="Y411" s="1470"/>
      <c r="Z411" s="1470"/>
      <c r="AA411" s="1470"/>
      <c r="AB411" s="1470"/>
      <c r="AC411" s="1470"/>
      <c r="AD411" s="1470"/>
      <c r="AE411" s="1470"/>
      <c r="AF411" s="1470"/>
      <c r="AG411" s="1470"/>
      <c r="AH411" s="1470"/>
      <c r="AI411" s="1470"/>
      <c r="AJ411" s="1470"/>
      <c r="AK411" s="1470"/>
      <c r="AL411" s="1470"/>
      <c r="AM411" s="1470"/>
      <c r="AN411" s="1470"/>
      <c r="AO411" s="1470"/>
      <c r="AP411" s="1470"/>
      <c r="AQ411" s="1470"/>
      <c r="AR411" s="1470"/>
      <c r="AS411" s="1470"/>
      <c r="AT411" s="1470"/>
      <c r="AU411" s="1470"/>
      <c r="AV411" s="1470"/>
      <c r="AW411" s="1470"/>
      <c r="AX411" s="1470"/>
      <c r="AY411" s="1470"/>
      <c r="AZ411" s="1470"/>
      <c r="BA411" s="1470"/>
      <c r="BB411" s="1470"/>
      <c r="BC411" s="1470"/>
      <c r="BD411" s="1470"/>
      <c r="BE411" s="1470"/>
      <c r="BF411" s="1470"/>
      <c r="BG411" s="1470"/>
      <c r="BH411" s="1470"/>
      <c r="BI411" s="1470"/>
      <c r="BJ411" s="1470"/>
      <c r="BK411" s="1470"/>
      <c r="BL411" s="1470"/>
      <c r="BM411" s="1470"/>
      <c r="BN411" s="1470"/>
      <c r="BO411" s="1470"/>
      <c r="BP411" s="1470"/>
      <c r="BQ411" s="1470"/>
      <c r="BR411" s="1470"/>
      <c r="BS411" s="1470"/>
      <c r="BT411" s="1470"/>
      <c r="BU411" s="1470"/>
      <c r="BV411" s="1470"/>
      <c r="BW411" s="1470"/>
      <c r="BX411" s="1470"/>
    </row>
    <row r="412" customFormat="false" ht="15" hidden="false" customHeight="false" outlineLevel="0" collapsed="false">
      <c r="A412" s="1448" t="n">
        <f aca="false">A411+1</f>
        <v>45279</v>
      </c>
      <c r="B412" s="1470"/>
      <c r="C412" s="1470"/>
      <c r="D412" s="1470"/>
      <c r="E412" s="1470"/>
      <c r="F412" s="1470"/>
      <c r="G412" s="1470"/>
      <c r="H412" s="1470"/>
      <c r="I412" s="1452"/>
      <c r="J412" s="1470"/>
      <c r="K412" s="1470"/>
      <c r="L412" s="1470"/>
      <c r="M412" s="1470"/>
      <c r="N412" s="1470"/>
      <c r="O412" s="1470"/>
      <c r="P412" s="1452"/>
      <c r="Q412" s="1452"/>
      <c r="R412" s="1452"/>
      <c r="S412" s="1452"/>
      <c r="T412" s="1452"/>
      <c r="U412" s="1452"/>
      <c r="V412" s="1470"/>
      <c r="W412" s="1470"/>
      <c r="X412" s="1470"/>
      <c r="Y412" s="1470"/>
      <c r="Z412" s="1470"/>
      <c r="AA412" s="1470"/>
      <c r="AB412" s="1470"/>
      <c r="AC412" s="1470"/>
      <c r="AD412" s="1470"/>
      <c r="AE412" s="1470"/>
      <c r="AF412" s="1470"/>
      <c r="AG412" s="1470"/>
      <c r="AH412" s="1470"/>
      <c r="AI412" s="1470"/>
      <c r="AJ412" s="1470"/>
      <c r="AK412" s="1470"/>
      <c r="AL412" s="1470"/>
      <c r="AM412" s="1470"/>
      <c r="AN412" s="1470"/>
      <c r="AO412" s="1470"/>
      <c r="AP412" s="1470"/>
      <c r="AQ412" s="1470"/>
      <c r="AR412" s="1470"/>
      <c r="AS412" s="1470"/>
      <c r="AT412" s="1470"/>
      <c r="AU412" s="1470"/>
      <c r="AV412" s="1470"/>
      <c r="AW412" s="1470"/>
      <c r="AX412" s="1470"/>
      <c r="AY412" s="1470"/>
      <c r="AZ412" s="1470"/>
      <c r="BA412" s="1470"/>
      <c r="BB412" s="1470"/>
      <c r="BC412" s="1470"/>
      <c r="BD412" s="1470"/>
      <c r="BE412" s="1470"/>
      <c r="BF412" s="1470"/>
      <c r="BG412" s="1470"/>
      <c r="BH412" s="1470"/>
      <c r="BI412" s="1470"/>
      <c r="BJ412" s="1470"/>
      <c r="BK412" s="1470"/>
      <c r="BL412" s="1470"/>
      <c r="BM412" s="1470"/>
      <c r="BN412" s="1470"/>
      <c r="BO412" s="1470"/>
      <c r="BP412" s="1470"/>
      <c r="BQ412" s="1470"/>
      <c r="BR412" s="1470"/>
      <c r="BS412" s="1470"/>
      <c r="BT412" s="1470"/>
      <c r="BU412" s="1470"/>
      <c r="BV412" s="1470"/>
      <c r="BW412" s="1470"/>
      <c r="BX412" s="1470"/>
    </row>
    <row r="413" customFormat="false" ht="15" hidden="false" customHeight="false" outlineLevel="0" collapsed="false">
      <c r="A413" s="1448" t="n">
        <f aca="false">A412+1</f>
        <v>45280</v>
      </c>
      <c r="B413" s="1470"/>
      <c r="C413" s="1470"/>
      <c r="D413" s="1470"/>
      <c r="E413" s="1470"/>
      <c r="F413" s="1470"/>
      <c r="G413" s="1470"/>
      <c r="H413" s="1470"/>
      <c r="I413" s="1452"/>
      <c r="J413" s="1470"/>
      <c r="K413" s="1470"/>
      <c r="L413" s="1470"/>
      <c r="M413" s="1470"/>
      <c r="N413" s="1470"/>
      <c r="O413" s="1470"/>
      <c r="P413" s="1452"/>
      <c r="Q413" s="1452"/>
      <c r="R413" s="1452"/>
      <c r="S413" s="1452"/>
      <c r="T413" s="1452"/>
      <c r="U413" s="1452"/>
      <c r="V413" s="1470"/>
      <c r="W413" s="1470"/>
      <c r="X413" s="1470"/>
      <c r="Y413" s="1470"/>
      <c r="Z413" s="1470"/>
      <c r="AA413" s="1470"/>
      <c r="AB413" s="1470"/>
      <c r="AC413" s="1470"/>
      <c r="AD413" s="1470"/>
      <c r="AE413" s="1470"/>
      <c r="AF413" s="1470"/>
      <c r="AG413" s="1470"/>
      <c r="AH413" s="1470"/>
      <c r="AI413" s="1470"/>
      <c r="AJ413" s="1470"/>
      <c r="AK413" s="1470"/>
      <c r="AL413" s="1470"/>
      <c r="AM413" s="1470"/>
      <c r="AN413" s="1470"/>
      <c r="AO413" s="1470"/>
      <c r="AP413" s="1470"/>
      <c r="AQ413" s="1470"/>
      <c r="AR413" s="1470"/>
      <c r="AS413" s="1470"/>
      <c r="AT413" s="1470"/>
      <c r="AU413" s="1470"/>
      <c r="AV413" s="1470"/>
      <c r="AW413" s="1470"/>
      <c r="AX413" s="1470"/>
      <c r="AY413" s="1470"/>
      <c r="AZ413" s="1470"/>
      <c r="BA413" s="1470"/>
      <c r="BB413" s="1470"/>
      <c r="BC413" s="1470"/>
      <c r="BD413" s="1470"/>
      <c r="BE413" s="1470"/>
      <c r="BF413" s="1470"/>
      <c r="BG413" s="1470"/>
      <c r="BH413" s="1470"/>
      <c r="BI413" s="1470"/>
      <c r="BJ413" s="1470"/>
      <c r="BK413" s="1470"/>
      <c r="BL413" s="1470"/>
      <c r="BM413" s="1470"/>
      <c r="BN413" s="1470"/>
      <c r="BO413" s="1470"/>
      <c r="BP413" s="1470"/>
      <c r="BQ413" s="1470"/>
      <c r="BR413" s="1470"/>
      <c r="BS413" s="1470"/>
      <c r="BT413" s="1470"/>
      <c r="BU413" s="1470"/>
      <c r="BV413" s="1470"/>
      <c r="BW413" s="1470"/>
      <c r="BX413" s="1470"/>
    </row>
    <row r="414" customFormat="false" ht="15" hidden="false" customHeight="false" outlineLevel="0" collapsed="false">
      <c r="A414" s="1448" t="n">
        <f aca="false">A413+1</f>
        <v>45281</v>
      </c>
      <c r="B414" s="1470"/>
      <c r="C414" s="1470"/>
      <c r="D414" s="1470"/>
      <c r="E414" s="1470"/>
      <c r="F414" s="1470"/>
      <c r="G414" s="1470"/>
      <c r="H414" s="1470"/>
      <c r="I414" s="1452"/>
      <c r="J414" s="1470"/>
      <c r="K414" s="1470"/>
      <c r="L414" s="1470"/>
      <c r="M414" s="1470"/>
      <c r="N414" s="1470"/>
      <c r="O414" s="1470"/>
      <c r="P414" s="1452"/>
      <c r="Q414" s="1452"/>
      <c r="R414" s="1452"/>
      <c r="S414" s="1452"/>
      <c r="T414" s="1452"/>
      <c r="U414" s="1452"/>
      <c r="V414" s="1470"/>
      <c r="W414" s="1470"/>
      <c r="X414" s="1470"/>
      <c r="Y414" s="1470"/>
      <c r="Z414" s="1470"/>
      <c r="AA414" s="1470"/>
      <c r="AB414" s="1470"/>
      <c r="AC414" s="1470"/>
      <c r="AD414" s="1470"/>
      <c r="AE414" s="1470"/>
      <c r="AF414" s="1470"/>
      <c r="AG414" s="1470"/>
      <c r="AH414" s="1470"/>
      <c r="AI414" s="1470"/>
      <c r="AJ414" s="1470"/>
      <c r="AK414" s="1470"/>
      <c r="AL414" s="1470"/>
      <c r="AM414" s="1470"/>
      <c r="AN414" s="1470"/>
      <c r="AO414" s="1470"/>
      <c r="AP414" s="1470"/>
      <c r="AQ414" s="1470"/>
      <c r="AR414" s="1470"/>
      <c r="AS414" s="1470"/>
      <c r="AT414" s="1470"/>
      <c r="AU414" s="1470"/>
      <c r="AV414" s="1470"/>
      <c r="AW414" s="1470"/>
      <c r="AX414" s="1470"/>
      <c r="AY414" s="1470"/>
      <c r="AZ414" s="1470"/>
      <c r="BA414" s="1470"/>
      <c r="BB414" s="1470"/>
      <c r="BC414" s="1470"/>
      <c r="BD414" s="1470"/>
      <c r="BE414" s="1470"/>
      <c r="BF414" s="1470"/>
      <c r="BG414" s="1470"/>
      <c r="BH414" s="1470"/>
      <c r="BI414" s="1470"/>
      <c r="BJ414" s="1470"/>
      <c r="BK414" s="1470"/>
      <c r="BL414" s="1470"/>
      <c r="BM414" s="1470"/>
      <c r="BN414" s="1470"/>
      <c r="BO414" s="1470"/>
      <c r="BP414" s="1470"/>
      <c r="BQ414" s="1470"/>
      <c r="BR414" s="1470"/>
      <c r="BS414" s="1470"/>
      <c r="BT414" s="1470"/>
      <c r="BU414" s="1470"/>
      <c r="BV414" s="1470"/>
      <c r="BW414" s="1470"/>
      <c r="BX414" s="1470"/>
    </row>
    <row r="415" customFormat="false" ht="15" hidden="false" customHeight="false" outlineLevel="0" collapsed="false">
      <c r="A415" s="1448" t="n">
        <f aca="false">A414+1</f>
        <v>45282</v>
      </c>
      <c r="B415" s="1470"/>
      <c r="C415" s="1470"/>
      <c r="D415" s="1470"/>
      <c r="E415" s="1470"/>
      <c r="F415" s="1470"/>
      <c r="G415" s="1470"/>
      <c r="H415" s="1470"/>
      <c r="I415" s="1452"/>
      <c r="J415" s="1470"/>
      <c r="K415" s="1470"/>
      <c r="L415" s="1470"/>
      <c r="M415" s="1470"/>
      <c r="N415" s="1470"/>
      <c r="O415" s="1470"/>
      <c r="P415" s="1452"/>
      <c r="Q415" s="1452"/>
      <c r="R415" s="1452"/>
      <c r="S415" s="1452"/>
      <c r="T415" s="1452"/>
      <c r="U415" s="1452"/>
      <c r="V415" s="1470"/>
      <c r="W415" s="1470"/>
      <c r="X415" s="1470"/>
      <c r="Y415" s="1470"/>
      <c r="Z415" s="1470"/>
      <c r="AA415" s="1470"/>
      <c r="AB415" s="1470"/>
      <c r="AC415" s="1470"/>
      <c r="AD415" s="1470"/>
      <c r="AE415" s="1470"/>
      <c r="AF415" s="1470"/>
      <c r="AG415" s="1470"/>
      <c r="AH415" s="1470"/>
      <c r="AI415" s="1470"/>
      <c r="AJ415" s="1470"/>
      <c r="AK415" s="1470"/>
      <c r="AL415" s="1470"/>
      <c r="AM415" s="1470"/>
      <c r="AN415" s="1470"/>
      <c r="AO415" s="1470"/>
      <c r="AP415" s="1470"/>
      <c r="AQ415" s="1470"/>
      <c r="AR415" s="1470"/>
      <c r="AS415" s="1470"/>
      <c r="AT415" s="1470"/>
      <c r="AU415" s="1470"/>
      <c r="AV415" s="1470"/>
      <c r="AW415" s="1470"/>
      <c r="AX415" s="1470"/>
      <c r="AY415" s="1470"/>
      <c r="AZ415" s="1470"/>
      <c r="BA415" s="1470"/>
      <c r="BB415" s="1470"/>
      <c r="BC415" s="1470"/>
      <c r="BD415" s="1470"/>
      <c r="BE415" s="1470"/>
      <c r="BF415" s="1470"/>
      <c r="BG415" s="1470"/>
      <c r="BH415" s="1470"/>
      <c r="BI415" s="1470"/>
      <c r="BJ415" s="1470"/>
      <c r="BK415" s="1470"/>
      <c r="BL415" s="1470"/>
      <c r="BM415" s="1470"/>
      <c r="BN415" s="1470"/>
      <c r="BO415" s="1470"/>
      <c r="BP415" s="1470"/>
      <c r="BQ415" s="1470"/>
      <c r="BR415" s="1470"/>
      <c r="BS415" s="1470"/>
      <c r="BT415" s="1470"/>
      <c r="BU415" s="1470"/>
      <c r="BV415" s="1470"/>
      <c r="BW415" s="1470"/>
      <c r="BX415" s="1470"/>
    </row>
    <row r="416" customFormat="false" ht="15" hidden="false" customHeight="false" outlineLevel="0" collapsed="false">
      <c r="A416" s="1448" t="n">
        <f aca="false">A415+1</f>
        <v>45283</v>
      </c>
      <c r="B416" s="1470"/>
      <c r="C416" s="1470"/>
      <c r="D416" s="1470"/>
      <c r="E416" s="1470"/>
      <c r="F416" s="1470"/>
      <c r="G416" s="1470"/>
      <c r="H416" s="1470"/>
      <c r="I416" s="1452"/>
      <c r="J416" s="1470"/>
      <c r="K416" s="1470"/>
      <c r="L416" s="1470"/>
      <c r="M416" s="1470"/>
      <c r="N416" s="1470"/>
      <c r="O416" s="1470"/>
      <c r="P416" s="1452"/>
      <c r="Q416" s="1452"/>
      <c r="R416" s="1452"/>
      <c r="S416" s="1452"/>
      <c r="T416" s="1452"/>
      <c r="U416" s="1452"/>
      <c r="V416" s="1470"/>
      <c r="W416" s="1470"/>
      <c r="X416" s="1470"/>
      <c r="Y416" s="1470"/>
      <c r="Z416" s="1470"/>
      <c r="AA416" s="1470"/>
      <c r="AB416" s="1470"/>
      <c r="AC416" s="1470"/>
      <c r="AD416" s="1470"/>
      <c r="AE416" s="1470"/>
      <c r="AF416" s="1470"/>
      <c r="AG416" s="1470"/>
      <c r="AH416" s="1470"/>
      <c r="AI416" s="1470"/>
      <c r="AJ416" s="1470"/>
      <c r="AK416" s="1470"/>
      <c r="AL416" s="1470"/>
      <c r="AM416" s="1470"/>
      <c r="AN416" s="1470"/>
      <c r="AO416" s="1470"/>
      <c r="AP416" s="1470"/>
      <c r="AQ416" s="1470"/>
      <c r="AR416" s="1470"/>
      <c r="AS416" s="1470"/>
      <c r="AT416" s="1470"/>
      <c r="AU416" s="1470"/>
      <c r="AV416" s="1470"/>
      <c r="AW416" s="1470"/>
      <c r="AX416" s="1470"/>
      <c r="AY416" s="1470"/>
      <c r="AZ416" s="1470"/>
      <c r="BA416" s="1470"/>
      <c r="BB416" s="1470"/>
      <c r="BC416" s="1470"/>
      <c r="BD416" s="1470"/>
      <c r="BE416" s="1470"/>
      <c r="BF416" s="1470"/>
      <c r="BG416" s="1470"/>
      <c r="BH416" s="1470"/>
      <c r="BI416" s="1470"/>
      <c r="BJ416" s="1470"/>
      <c r="BK416" s="1470"/>
      <c r="BL416" s="1470"/>
      <c r="BM416" s="1470"/>
      <c r="BN416" s="1470"/>
      <c r="BO416" s="1470"/>
      <c r="BP416" s="1470"/>
      <c r="BQ416" s="1470"/>
      <c r="BR416" s="1470"/>
      <c r="BS416" s="1470"/>
      <c r="BT416" s="1470"/>
      <c r="BU416" s="1470"/>
      <c r="BV416" s="1470"/>
      <c r="BW416" s="1470"/>
      <c r="BX416" s="1470"/>
    </row>
    <row r="417" customFormat="false" ht="15" hidden="false" customHeight="false" outlineLevel="0" collapsed="false">
      <c r="A417" s="1448" t="n">
        <f aca="false">A416+1</f>
        <v>45284</v>
      </c>
      <c r="B417" s="1470"/>
      <c r="C417" s="1470"/>
      <c r="D417" s="1470"/>
      <c r="E417" s="1470"/>
      <c r="F417" s="1470"/>
      <c r="G417" s="1470"/>
      <c r="H417" s="1470"/>
      <c r="I417" s="1452"/>
      <c r="J417" s="1470"/>
      <c r="K417" s="1470"/>
      <c r="L417" s="1470"/>
      <c r="M417" s="1470"/>
      <c r="N417" s="1470"/>
      <c r="O417" s="1470"/>
      <c r="P417" s="1452"/>
      <c r="Q417" s="1452"/>
      <c r="R417" s="1452"/>
      <c r="S417" s="1452"/>
      <c r="T417" s="1452"/>
      <c r="U417" s="1452"/>
      <c r="V417" s="1470"/>
      <c r="W417" s="1470"/>
      <c r="X417" s="1470"/>
      <c r="Y417" s="1470"/>
      <c r="Z417" s="1470"/>
      <c r="AA417" s="1470"/>
      <c r="AB417" s="1470"/>
      <c r="AC417" s="1470"/>
      <c r="AD417" s="1470"/>
      <c r="AE417" s="1470"/>
      <c r="AF417" s="1470"/>
      <c r="AG417" s="1470"/>
      <c r="AH417" s="1470"/>
      <c r="AI417" s="1470"/>
      <c r="AJ417" s="1470"/>
      <c r="AK417" s="1470"/>
      <c r="AL417" s="1470"/>
      <c r="AM417" s="1470"/>
      <c r="AN417" s="1470"/>
      <c r="AO417" s="1470"/>
      <c r="AP417" s="1470"/>
      <c r="AQ417" s="1470"/>
      <c r="AR417" s="1470"/>
      <c r="AS417" s="1470"/>
      <c r="AT417" s="1470"/>
      <c r="AU417" s="1470"/>
      <c r="AV417" s="1470"/>
      <c r="AW417" s="1470"/>
      <c r="AX417" s="1470"/>
      <c r="AY417" s="1470"/>
      <c r="AZ417" s="1470"/>
      <c r="BA417" s="1470"/>
      <c r="BB417" s="1470"/>
      <c r="BC417" s="1470"/>
      <c r="BD417" s="1470"/>
      <c r="BE417" s="1470"/>
      <c r="BF417" s="1470"/>
      <c r="BG417" s="1470"/>
      <c r="BH417" s="1470"/>
      <c r="BI417" s="1470"/>
      <c r="BJ417" s="1470"/>
      <c r="BK417" s="1470"/>
      <c r="BL417" s="1470"/>
      <c r="BM417" s="1470"/>
      <c r="BN417" s="1470"/>
      <c r="BO417" s="1470"/>
      <c r="BP417" s="1470"/>
      <c r="BQ417" s="1470"/>
      <c r="BR417" s="1470"/>
      <c r="BS417" s="1470"/>
      <c r="BT417" s="1470"/>
      <c r="BU417" s="1470"/>
      <c r="BV417" s="1470"/>
      <c r="BW417" s="1470"/>
      <c r="BX417" s="1470"/>
    </row>
    <row r="418" customFormat="false" ht="15" hidden="false" customHeight="false" outlineLevel="0" collapsed="false">
      <c r="A418" s="1448" t="n">
        <f aca="false">A417+1</f>
        <v>45285</v>
      </c>
      <c r="B418" s="1470"/>
      <c r="C418" s="1470"/>
      <c r="D418" s="1470"/>
      <c r="E418" s="1470"/>
      <c r="F418" s="1470"/>
      <c r="G418" s="1470"/>
      <c r="H418" s="1470"/>
      <c r="I418" s="1452"/>
      <c r="J418" s="1470"/>
      <c r="K418" s="1470"/>
      <c r="L418" s="1470"/>
      <c r="M418" s="1470"/>
      <c r="N418" s="1470"/>
      <c r="O418" s="1470"/>
      <c r="P418" s="1452"/>
      <c r="Q418" s="1452"/>
      <c r="R418" s="1452"/>
      <c r="S418" s="1452"/>
      <c r="T418" s="1452"/>
      <c r="U418" s="1452"/>
      <c r="V418" s="1470"/>
      <c r="W418" s="1470"/>
      <c r="X418" s="1470"/>
      <c r="Y418" s="1470"/>
      <c r="Z418" s="1470"/>
      <c r="AA418" s="1470"/>
      <c r="AB418" s="1470"/>
      <c r="AC418" s="1470"/>
      <c r="AD418" s="1470"/>
      <c r="AE418" s="1470"/>
      <c r="AF418" s="1470"/>
      <c r="AG418" s="1470"/>
      <c r="AH418" s="1470"/>
      <c r="AI418" s="1470"/>
      <c r="AJ418" s="1470"/>
      <c r="AK418" s="1470"/>
      <c r="AL418" s="1470"/>
      <c r="AM418" s="1470"/>
      <c r="AN418" s="1470"/>
      <c r="AO418" s="1470"/>
      <c r="AP418" s="1470"/>
      <c r="AQ418" s="1470"/>
      <c r="AR418" s="1470"/>
      <c r="AS418" s="1470"/>
      <c r="AT418" s="1470"/>
      <c r="AU418" s="1470"/>
      <c r="AV418" s="1470"/>
      <c r="AW418" s="1470"/>
      <c r="AX418" s="1470"/>
      <c r="AY418" s="1470"/>
      <c r="AZ418" s="1470"/>
      <c r="BA418" s="1470"/>
      <c r="BB418" s="1470"/>
      <c r="BC418" s="1470"/>
      <c r="BD418" s="1470"/>
      <c r="BE418" s="1470"/>
      <c r="BF418" s="1470"/>
      <c r="BG418" s="1470"/>
      <c r="BH418" s="1470"/>
      <c r="BI418" s="1470"/>
      <c r="BJ418" s="1470"/>
      <c r="BK418" s="1470"/>
      <c r="BL418" s="1470"/>
      <c r="BM418" s="1470"/>
      <c r="BN418" s="1470"/>
      <c r="BO418" s="1470"/>
      <c r="BP418" s="1470"/>
      <c r="BQ418" s="1470"/>
      <c r="BR418" s="1470"/>
      <c r="BS418" s="1470"/>
      <c r="BT418" s="1470"/>
      <c r="BU418" s="1470"/>
      <c r="BV418" s="1470"/>
      <c r="BW418" s="1470"/>
      <c r="BX418" s="1470"/>
    </row>
    <row r="419" customFormat="false" ht="15" hidden="false" customHeight="false" outlineLevel="0" collapsed="false">
      <c r="A419" s="1448" t="n">
        <f aca="false">A418+1</f>
        <v>45286</v>
      </c>
      <c r="B419" s="1470"/>
      <c r="C419" s="1470"/>
      <c r="D419" s="1470"/>
      <c r="E419" s="1470"/>
      <c r="F419" s="1470"/>
      <c r="G419" s="1470"/>
      <c r="H419" s="1470"/>
      <c r="I419" s="1452"/>
      <c r="J419" s="1470"/>
      <c r="K419" s="1470"/>
      <c r="L419" s="1470"/>
      <c r="M419" s="1470"/>
      <c r="N419" s="1470"/>
      <c r="O419" s="1470"/>
      <c r="P419" s="1452"/>
      <c r="Q419" s="1452"/>
      <c r="R419" s="1452"/>
      <c r="S419" s="1452"/>
      <c r="T419" s="1452"/>
      <c r="U419" s="1452"/>
      <c r="V419" s="1470"/>
      <c r="W419" s="1470"/>
      <c r="X419" s="1470"/>
      <c r="Y419" s="1470"/>
      <c r="Z419" s="1470"/>
      <c r="AA419" s="1470"/>
      <c r="AB419" s="1470"/>
      <c r="AC419" s="1470"/>
      <c r="AD419" s="1470"/>
      <c r="AE419" s="1470"/>
      <c r="AF419" s="1470"/>
      <c r="AG419" s="1470"/>
      <c r="AH419" s="1470"/>
      <c r="AI419" s="1470"/>
      <c r="AJ419" s="1470"/>
      <c r="AK419" s="1470"/>
      <c r="AL419" s="1470"/>
      <c r="AM419" s="1470"/>
      <c r="AN419" s="1470"/>
      <c r="AO419" s="1470"/>
      <c r="AP419" s="1470"/>
      <c r="AQ419" s="1470"/>
      <c r="AR419" s="1470"/>
      <c r="AS419" s="1470"/>
      <c r="AT419" s="1470"/>
      <c r="AU419" s="1470"/>
      <c r="AV419" s="1470"/>
      <c r="AW419" s="1470"/>
      <c r="AX419" s="1470"/>
      <c r="AY419" s="1470"/>
      <c r="AZ419" s="1470"/>
      <c r="BA419" s="1470"/>
      <c r="BB419" s="1470"/>
      <c r="BC419" s="1470"/>
      <c r="BD419" s="1470"/>
      <c r="BE419" s="1470"/>
      <c r="BF419" s="1470"/>
      <c r="BG419" s="1470"/>
      <c r="BH419" s="1470"/>
      <c r="BI419" s="1470"/>
      <c r="BJ419" s="1470"/>
      <c r="BK419" s="1470"/>
      <c r="BL419" s="1470"/>
      <c r="BM419" s="1470"/>
      <c r="BN419" s="1470"/>
      <c r="BO419" s="1470"/>
      <c r="BP419" s="1470"/>
      <c r="BQ419" s="1470"/>
      <c r="BR419" s="1470"/>
      <c r="BS419" s="1470"/>
      <c r="BT419" s="1470"/>
      <c r="BU419" s="1470"/>
      <c r="BV419" s="1470"/>
      <c r="BW419" s="1470"/>
      <c r="BX419" s="1470"/>
    </row>
    <row r="420" customFormat="false" ht="15" hidden="false" customHeight="false" outlineLevel="0" collapsed="false">
      <c r="A420" s="1448" t="n">
        <f aca="false">A419+1</f>
        <v>45287</v>
      </c>
      <c r="B420" s="1470"/>
      <c r="C420" s="1470"/>
      <c r="D420" s="1470"/>
      <c r="E420" s="1470"/>
      <c r="F420" s="1470"/>
      <c r="G420" s="1470"/>
      <c r="H420" s="1470"/>
      <c r="I420" s="1452"/>
      <c r="J420" s="1470"/>
      <c r="K420" s="1470"/>
      <c r="L420" s="1470"/>
      <c r="M420" s="1470"/>
      <c r="N420" s="1470"/>
      <c r="O420" s="1470"/>
      <c r="P420" s="1452"/>
      <c r="Q420" s="1452"/>
      <c r="R420" s="1452"/>
      <c r="S420" s="1452"/>
      <c r="T420" s="1452"/>
      <c r="U420" s="1452"/>
      <c r="V420" s="1470"/>
      <c r="W420" s="1470"/>
      <c r="X420" s="1470"/>
      <c r="Y420" s="1470"/>
      <c r="Z420" s="1470"/>
      <c r="AA420" s="1470"/>
      <c r="AB420" s="1470"/>
      <c r="AC420" s="1470"/>
      <c r="AD420" s="1470"/>
      <c r="AE420" s="1470"/>
      <c r="AF420" s="1470"/>
      <c r="AG420" s="1470"/>
      <c r="AH420" s="1470"/>
      <c r="AI420" s="1470"/>
      <c r="AJ420" s="1470"/>
      <c r="AK420" s="1470"/>
      <c r="AL420" s="1470"/>
      <c r="AM420" s="1470"/>
      <c r="AN420" s="1470"/>
      <c r="AO420" s="1470"/>
      <c r="AP420" s="1470"/>
      <c r="AQ420" s="1470"/>
      <c r="AR420" s="1470"/>
      <c r="AS420" s="1470"/>
      <c r="AT420" s="1470"/>
      <c r="AU420" s="1470"/>
      <c r="AV420" s="1470"/>
      <c r="AW420" s="1470"/>
      <c r="AX420" s="1470"/>
      <c r="AY420" s="1470"/>
      <c r="AZ420" s="1470"/>
      <c r="BA420" s="1470"/>
      <c r="BB420" s="1470"/>
      <c r="BC420" s="1470"/>
      <c r="BD420" s="1470"/>
      <c r="BE420" s="1470"/>
      <c r="BF420" s="1470"/>
      <c r="BG420" s="1470"/>
      <c r="BH420" s="1470"/>
      <c r="BI420" s="1470"/>
      <c r="BJ420" s="1470"/>
      <c r="BK420" s="1470"/>
      <c r="BL420" s="1470"/>
      <c r="BM420" s="1470"/>
      <c r="BN420" s="1470"/>
      <c r="BO420" s="1470"/>
      <c r="BP420" s="1470"/>
      <c r="BQ420" s="1470"/>
      <c r="BR420" s="1470"/>
      <c r="BS420" s="1470"/>
      <c r="BT420" s="1470"/>
      <c r="BU420" s="1470"/>
      <c r="BV420" s="1470"/>
      <c r="BW420" s="1470"/>
      <c r="BX420" s="1470"/>
    </row>
    <row r="421" customFormat="false" ht="15" hidden="false" customHeight="false" outlineLevel="0" collapsed="false">
      <c r="A421" s="1448" t="n">
        <f aca="false">A420+1</f>
        <v>45288</v>
      </c>
      <c r="B421" s="1470"/>
      <c r="C421" s="1470"/>
      <c r="D421" s="1470"/>
      <c r="E421" s="1470"/>
      <c r="F421" s="1470"/>
      <c r="G421" s="1470"/>
      <c r="H421" s="1470"/>
      <c r="I421" s="1452"/>
      <c r="J421" s="1470"/>
      <c r="K421" s="1470"/>
      <c r="L421" s="1470"/>
      <c r="M421" s="1470"/>
      <c r="N421" s="1470"/>
      <c r="O421" s="1470"/>
      <c r="P421" s="1452"/>
      <c r="Q421" s="1452"/>
      <c r="R421" s="1452"/>
      <c r="S421" s="1452"/>
      <c r="T421" s="1452"/>
      <c r="U421" s="1452"/>
      <c r="V421" s="1470"/>
      <c r="W421" s="1470"/>
      <c r="X421" s="1470"/>
      <c r="Y421" s="1470"/>
      <c r="Z421" s="1470"/>
      <c r="AA421" s="1470"/>
      <c r="AB421" s="1470"/>
      <c r="AC421" s="1470"/>
      <c r="AD421" s="1470"/>
      <c r="AE421" s="1470"/>
      <c r="AF421" s="1470"/>
      <c r="AG421" s="1470"/>
      <c r="AH421" s="1470"/>
      <c r="AI421" s="1470"/>
      <c r="AJ421" s="1470"/>
      <c r="AK421" s="1470"/>
      <c r="AL421" s="1470"/>
      <c r="AM421" s="1470"/>
      <c r="AN421" s="1470"/>
      <c r="AO421" s="1470"/>
      <c r="AP421" s="1470"/>
      <c r="AQ421" s="1470"/>
      <c r="AR421" s="1470"/>
      <c r="AS421" s="1470"/>
      <c r="AT421" s="1470"/>
      <c r="AU421" s="1470"/>
      <c r="AV421" s="1470"/>
      <c r="AW421" s="1470"/>
      <c r="AX421" s="1470"/>
      <c r="AY421" s="1470"/>
      <c r="AZ421" s="1470"/>
      <c r="BA421" s="1470"/>
      <c r="BB421" s="1470"/>
      <c r="BC421" s="1470"/>
      <c r="BD421" s="1470"/>
      <c r="BE421" s="1470"/>
      <c r="BF421" s="1470"/>
      <c r="BG421" s="1470"/>
      <c r="BH421" s="1470"/>
      <c r="BI421" s="1470"/>
      <c r="BJ421" s="1470"/>
      <c r="BK421" s="1470"/>
      <c r="BL421" s="1470"/>
      <c r="BM421" s="1470"/>
      <c r="BN421" s="1470"/>
      <c r="BO421" s="1470"/>
      <c r="BP421" s="1470"/>
      <c r="BQ421" s="1470"/>
      <c r="BR421" s="1470"/>
      <c r="BS421" s="1470"/>
      <c r="BT421" s="1470"/>
      <c r="BU421" s="1470"/>
      <c r="BV421" s="1470"/>
      <c r="BW421" s="1470"/>
      <c r="BX421" s="1470"/>
    </row>
    <row r="422" customFormat="false" ht="15" hidden="false" customHeight="false" outlineLevel="0" collapsed="false">
      <c r="A422" s="1448" t="n">
        <f aca="false">A421+1</f>
        <v>45289</v>
      </c>
      <c r="B422" s="1470"/>
      <c r="C422" s="1470"/>
      <c r="D422" s="1470"/>
      <c r="E422" s="1470"/>
      <c r="F422" s="1470"/>
      <c r="G422" s="1470"/>
      <c r="H422" s="1470"/>
      <c r="I422" s="1452"/>
      <c r="J422" s="1470"/>
      <c r="K422" s="1470"/>
      <c r="L422" s="1470"/>
      <c r="M422" s="1470"/>
      <c r="N422" s="1470"/>
      <c r="O422" s="1470"/>
      <c r="P422" s="1452"/>
      <c r="Q422" s="1452"/>
      <c r="R422" s="1452"/>
      <c r="S422" s="1452"/>
      <c r="T422" s="1452"/>
      <c r="U422" s="1452"/>
      <c r="V422" s="1470"/>
      <c r="W422" s="1470"/>
      <c r="X422" s="1470"/>
      <c r="Y422" s="1470"/>
      <c r="Z422" s="1470"/>
      <c r="AA422" s="1470"/>
      <c r="AB422" s="1470"/>
      <c r="AC422" s="1470"/>
      <c r="AD422" s="1470"/>
      <c r="AE422" s="1470"/>
      <c r="AF422" s="1470"/>
      <c r="AG422" s="1470"/>
      <c r="AH422" s="1470"/>
      <c r="AI422" s="1470"/>
      <c r="AJ422" s="1470"/>
      <c r="AK422" s="1470"/>
      <c r="AL422" s="1470"/>
      <c r="AM422" s="1470"/>
      <c r="AN422" s="1470"/>
      <c r="AO422" s="1470"/>
      <c r="AP422" s="1470"/>
      <c r="AQ422" s="1470"/>
      <c r="AR422" s="1470"/>
      <c r="AS422" s="1470"/>
      <c r="AT422" s="1470"/>
      <c r="AU422" s="1470"/>
      <c r="AV422" s="1470"/>
      <c r="AW422" s="1470"/>
      <c r="AX422" s="1470"/>
      <c r="AY422" s="1470"/>
      <c r="AZ422" s="1470"/>
      <c r="BA422" s="1470"/>
      <c r="BB422" s="1470"/>
      <c r="BC422" s="1470"/>
      <c r="BD422" s="1470"/>
      <c r="BE422" s="1470"/>
      <c r="BF422" s="1470"/>
      <c r="BG422" s="1470"/>
      <c r="BH422" s="1470"/>
      <c r="BI422" s="1470"/>
      <c r="BJ422" s="1470"/>
      <c r="BK422" s="1470"/>
      <c r="BL422" s="1470"/>
      <c r="BM422" s="1470"/>
      <c r="BN422" s="1470"/>
      <c r="BO422" s="1470"/>
      <c r="BP422" s="1470"/>
      <c r="BQ422" s="1470"/>
      <c r="BR422" s="1470"/>
      <c r="BS422" s="1470"/>
      <c r="BT422" s="1470"/>
      <c r="BU422" s="1470"/>
      <c r="BV422" s="1470"/>
      <c r="BW422" s="1470"/>
      <c r="BX422" s="1470"/>
    </row>
    <row r="423" customFormat="false" ht="15" hidden="false" customHeight="false" outlineLevel="0" collapsed="false">
      <c r="A423" s="1448" t="n">
        <f aca="false">A422+1</f>
        <v>45290</v>
      </c>
      <c r="B423" s="1470"/>
      <c r="C423" s="1470"/>
      <c r="D423" s="1470"/>
      <c r="E423" s="1470"/>
      <c r="F423" s="1470"/>
      <c r="G423" s="1470"/>
      <c r="H423" s="1470"/>
      <c r="I423" s="1452"/>
      <c r="J423" s="1470"/>
      <c r="K423" s="1470"/>
      <c r="L423" s="1470"/>
      <c r="M423" s="1470"/>
      <c r="N423" s="1470"/>
      <c r="O423" s="1470"/>
      <c r="P423" s="1452"/>
      <c r="Q423" s="1452"/>
      <c r="R423" s="1452"/>
      <c r="S423" s="1452"/>
      <c r="T423" s="1452"/>
      <c r="U423" s="1452"/>
      <c r="V423" s="1470"/>
      <c r="W423" s="1470"/>
      <c r="X423" s="1470"/>
      <c r="Y423" s="1470"/>
      <c r="Z423" s="1470"/>
      <c r="AA423" s="1470"/>
      <c r="AB423" s="1470"/>
      <c r="AC423" s="1470"/>
      <c r="AD423" s="1470"/>
      <c r="AE423" s="1470"/>
      <c r="AF423" s="1470"/>
      <c r="AG423" s="1470"/>
      <c r="AH423" s="1470"/>
      <c r="AI423" s="1470"/>
      <c r="AJ423" s="1470"/>
      <c r="AK423" s="1470"/>
      <c r="AL423" s="1470"/>
      <c r="AM423" s="1470"/>
      <c r="AN423" s="1470"/>
      <c r="AO423" s="1470"/>
      <c r="AP423" s="1470"/>
      <c r="AQ423" s="1470"/>
      <c r="AR423" s="1470"/>
      <c r="AS423" s="1470"/>
      <c r="AT423" s="1470"/>
      <c r="AU423" s="1470"/>
      <c r="AV423" s="1470"/>
      <c r="AW423" s="1470"/>
      <c r="AX423" s="1470"/>
      <c r="AY423" s="1470"/>
      <c r="AZ423" s="1470"/>
      <c r="BA423" s="1470"/>
      <c r="BB423" s="1470"/>
      <c r="BC423" s="1470"/>
      <c r="BD423" s="1470"/>
      <c r="BE423" s="1470"/>
      <c r="BF423" s="1470"/>
      <c r="BG423" s="1470"/>
      <c r="BH423" s="1470"/>
      <c r="BI423" s="1470"/>
      <c r="BJ423" s="1470"/>
      <c r="BK423" s="1470"/>
      <c r="BL423" s="1470"/>
      <c r="BM423" s="1470"/>
      <c r="BN423" s="1470"/>
      <c r="BO423" s="1470"/>
      <c r="BP423" s="1470"/>
      <c r="BQ423" s="1470"/>
      <c r="BR423" s="1470"/>
      <c r="BS423" s="1470"/>
      <c r="BT423" s="1470"/>
      <c r="BU423" s="1470"/>
      <c r="BV423" s="1470"/>
      <c r="BW423" s="1470"/>
      <c r="BX423" s="1470"/>
    </row>
    <row r="424" customFormat="false" ht="15" hidden="false" customHeight="false" outlineLevel="0" collapsed="false">
      <c r="A424" s="1448" t="n">
        <f aca="false">A423+1</f>
        <v>45291</v>
      </c>
      <c r="B424" s="1470"/>
      <c r="C424" s="1470"/>
      <c r="D424" s="1470"/>
      <c r="E424" s="1470"/>
      <c r="F424" s="1470"/>
      <c r="G424" s="1470"/>
      <c r="H424" s="1470"/>
      <c r="I424" s="1452"/>
      <c r="J424" s="1470"/>
      <c r="K424" s="1470"/>
      <c r="L424" s="1470"/>
      <c r="M424" s="1470"/>
      <c r="N424" s="1470"/>
      <c r="O424" s="1470"/>
      <c r="P424" s="1452"/>
      <c r="Q424" s="1452"/>
      <c r="R424" s="1452"/>
      <c r="S424" s="1452"/>
      <c r="T424" s="1452"/>
      <c r="U424" s="1452"/>
      <c r="V424" s="1470"/>
      <c r="W424" s="1470"/>
      <c r="X424" s="1470"/>
      <c r="Y424" s="1470"/>
      <c r="Z424" s="1470"/>
      <c r="AA424" s="1470"/>
      <c r="AB424" s="1470"/>
      <c r="AC424" s="1470"/>
      <c r="AD424" s="1470"/>
      <c r="AE424" s="1470"/>
      <c r="AF424" s="1470"/>
      <c r="AG424" s="1470"/>
      <c r="AH424" s="1470"/>
      <c r="AI424" s="1470"/>
      <c r="AJ424" s="1470"/>
      <c r="AK424" s="1470"/>
      <c r="AL424" s="1470"/>
      <c r="AM424" s="1470"/>
      <c r="AN424" s="1470"/>
      <c r="AO424" s="1470"/>
      <c r="AP424" s="1470"/>
      <c r="AQ424" s="1470"/>
      <c r="AR424" s="1470"/>
      <c r="AS424" s="1470"/>
      <c r="AT424" s="1470"/>
      <c r="AU424" s="1470"/>
      <c r="AV424" s="1470"/>
      <c r="AW424" s="1470"/>
      <c r="AX424" s="1470"/>
      <c r="AY424" s="1470"/>
      <c r="AZ424" s="1470"/>
      <c r="BA424" s="1470"/>
      <c r="BB424" s="1470"/>
      <c r="BC424" s="1470"/>
      <c r="BD424" s="1470"/>
      <c r="BE424" s="1470"/>
      <c r="BF424" s="1470"/>
      <c r="BG424" s="1470"/>
      <c r="BH424" s="1470"/>
      <c r="BI424" s="1470"/>
      <c r="BJ424" s="1470"/>
      <c r="BK424" s="1470"/>
      <c r="BL424" s="1470"/>
      <c r="BM424" s="1470"/>
      <c r="BN424" s="1470"/>
      <c r="BO424" s="1470"/>
      <c r="BP424" s="1470"/>
      <c r="BQ424" s="1470"/>
      <c r="BR424" s="1470"/>
      <c r="BS424" s="1470"/>
      <c r="BT424" s="1470"/>
      <c r="BU424" s="1470"/>
      <c r="BV424" s="1470"/>
      <c r="BW424" s="1470"/>
      <c r="BX424" s="1470"/>
    </row>
    <row r="425" customFormat="false" ht="15" hidden="false" customHeight="false" outlineLevel="0" collapsed="false">
      <c r="A425" s="1448" t="n">
        <f aca="false">A424+1</f>
        <v>45292</v>
      </c>
      <c r="B425" s="1470"/>
      <c r="C425" s="1470"/>
      <c r="D425" s="1470"/>
      <c r="E425" s="1470"/>
      <c r="F425" s="1470"/>
      <c r="G425" s="1470"/>
      <c r="H425" s="1470"/>
      <c r="I425" s="1452"/>
      <c r="J425" s="1470"/>
      <c r="K425" s="1470"/>
      <c r="L425" s="1470"/>
      <c r="M425" s="1470"/>
      <c r="N425" s="1470"/>
      <c r="O425" s="1470"/>
      <c r="P425" s="1452"/>
      <c r="Q425" s="1452"/>
      <c r="R425" s="1452"/>
      <c r="S425" s="1452"/>
      <c r="T425" s="1452"/>
      <c r="U425" s="1452"/>
      <c r="V425" s="1470"/>
      <c r="W425" s="1470"/>
      <c r="X425" s="1470"/>
      <c r="Y425" s="1470"/>
      <c r="Z425" s="1470"/>
      <c r="AA425" s="1470"/>
      <c r="AB425" s="1470"/>
      <c r="AC425" s="1470"/>
      <c r="AD425" s="1470"/>
      <c r="AE425" s="1470"/>
      <c r="AF425" s="1470"/>
      <c r="AG425" s="1470"/>
      <c r="AH425" s="1470"/>
      <c r="AI425" s="1470"/>
      <c r="AJ425" s="1470"/>
      <c r="AK425" s="1470"/>
      <c r="AL425" s="1470"/>
      <c r="AM425" s="1470"/>
      <c r="AN425" s="1470"/>
      <c r="AO425" s="1470"/>
      <c r="AP425" s="1470"/>
      <c r="AQ425" s="1470"/>
      <c r="AR425" s="1470"/>
      <c r="AS425" s="1470"/>
      <c r="AT425" s="1470"/>
      <c r="AU425" s="1470"/>
      <c r="AV425" s="1470"/>
      <c r="AW425" s="1470"/>
      <c r="AX425" s="1470"/>
      <c r="AY425" s="1470"/>
      <c r="AZ425" s="1470"/>
      <c r="BA425" s="1470"/>
      <c r="BB425" s="1470"/>
      <c r="BC425" s="1470"/>
      <c r="BD425" s="1470"/>
      <c r="BE425" s="1470"/>
      <c r="BF425" s="1470"/>
      <c r="BG425" s="1470"/>
      <c r="BH425" s="1470"/>
      <c r="BI425" s="1470"/>
      <c r="BJ425" s="1470"/>
      <c r="BK425" s="1470"/>
      <c r="BL425" s="1470"/>
      <c r="BM425" s="1470"/>
      <c r="BN425" s="1470"/>
      <c r="BO425" s="1470"/>
      <c r="BP425" s="1470"/>
      <c r="BQ425" s="1470"/>
      <c r="BR425" s="1470"/>
      <c r="BS425" s="1470"/>
      <c r="BT425" s="1470"/>
      <c r="BU425" s="1470"/>
      <c r="BV425" s="1470"/>
      <c r="BW425" s="1470"/>
      <c r="BX425" s="1470"/>
    </row>
    <row r="426" customFormat="false" ht="15" hidden="false" customHeight="false" outlineLevel="0" collapsed="false">
      <c r="A426" s="1448" t="n">
        <f aca="false">A425+1</f>
        <v>45293</v>
      </c>
      <c r="B426" s="1470"/>
      <c r="C426" s="1470"/>
      <c r="D426" s="1470"/>
      <c r="E426" s="1470"/>
      <c r="F426" s="1470"/>
      <c r="G426" s="1470"/>
      <c r="H426" s="1470"/>
      <c r="I426" s="1452"/>
      <c r="J426" s="1470"/>
      <c r="K426" s="1470"/>
      <c r="L426" s="1470"/>
      <c r="M426" s="1470"/>
      <c r="N426" s="1470"/>
      <c r="O426" s="1470"/>
      <c r="P426" s="1452"/>
      <c r="Q426" s="1452"/>
      <c r="R426" s="1452"/>
      <c r="S426" s="1452"/>
      <c r="T426" s="1452"/>
      <c r="U426" s="1452"/>
      <c r="V426" s="1470"/>
      <c r="W426" s="1470"/>
      <c r="X426" s="1470"/>
      <c r="Y426" s="1470"/>
      <c r="Z426" s="1470"/>
      <c r="AA426" s="1470"/>
      <c r="AB426" s="1470"/>
      <c r="AC426" s="1470"/>
      <c r="AD426" s="1470"/>
      <c r="AE426" s="1470"/>
      <c r="AF426" s="1470"/>
      <c r="AG426" s="1470"/>
      <c r="AH426" s="1470"/>
      <c r="AI426" s="1470"/>
      <c r="AJ426" s="1470"/>
      <c r="AK426" s="1470"/>
      <c r="AL426" s="1470"/>
      <c r="AM426" s="1470"/>
      <c r="AN426" s="1470"/>
      <c r="AO426" s="1470"/>
      <c r="AP426" s="1470"/>
      <c r="AQ426" s="1470"/>
      <c r="AR426" s="1470"/>
      <c r="AS426" s="1470"/>
      <c r="AT426" s="1470"/>
      <c r="AU426" s="1470"/>
      <c r="AV426" s="1470"/>
      <c r="AW426" s="1470"/>
      <c r="AX426" s="1470"/>
      <c r="AY426" s="1470"/>
      <c r="AZ426" s="1470"/>
      <c r="BA426" s="1470"/>
      <c r="BB426" s="1470"/>
      <c r="BC426" s="1470"/>
      <c r="BD426" s="1470"/>
      <c r="BE426" s="1470"/>
      <c r="BF426" s="1470"/>
      <c r="BG426" s="1470"/>
      <c r="BH426" s="1470"/>
      <c r="BI426" s="1470"/>
      <c r="BJ426" s="1470"/>
      <c r="BK426" s="1470"/>
      <c r="BL426" s="1470"/>
      <c r="BM426" s="1470"/>
      <c r="BN426" s="1470"/>
      <c r="BO426" s="1470"/>
      <c r="BP426" s="1470"/>
      <c r="BQ426" s="1470"/>
      <c r="BR426" s="1470"/>
      <c r="BS426" s="1470"/>
      <c r="BT426" s="1470"/>
      <c r="BU426" s="1470"/>
      <c r="BV426" s="1470"/>
      <c r="BW426" s="1470"/>
      <c r="BX426" s="1470"/>
    </row>
    <row r="427" customFormat="false" ht="15" hidden="false" customHeight="false" outlineLevel="0" collapsed="false">
      <c r="A427" s="1448" t="n">
        <f aca="false">A426+1</f>
        <v>45294</v>
      </c>
      <c r="B427" s="1470"/>
      <c r="C427" s="1470"/>
      <c r="D427" s="1470"/>
      <c r="E427" s="1470"/>
      <c r="F427" s="1470"/>
      <c r="G427" s="1470"/>
      <c r="H427" s="1470"/>
      <c r="I427" s="1452"/>
      <c r="J427" s="1470"/>
      <c r="K427" s="1470"/>
      <c r="L427" s="1470"/>
      <c r="M427" s="1470"/>
      <c r="N427" s="1470"/>
      <c r="O427" s="1470"/>
      <c r="P427" s="1452"/>
      <c r="Q427" s="1452"/>
      <c r="R427" s="1452"/>
      <c r="S427" s="1452"/>
      <c r="T427" s="1452"/>
      <c r="U427" s="1452"/>
      <c r="V427" s="1470"/>
      <c r="W427" s="1470"/>
      <c r="X427" s="1470"/>
      <c r="Y427" s="1470"/>
      <c r="Z427" s="1470"/>
      <c r="AA427" s="1470"/>
      <c r="AB427" s="1470"/>
      <c r="AC427" s="1470"/>
      <c r="AD427" s="1470"/>
      <c r="AE427" s="1470"/>
      <c r="AF427" s="1470"/>
      <c r="AG427" s="1470"/>
      <c r="AH427" s="1470"/>
      <c r="AI427" s="1470"/>
      <c r="AJ427" s="1470"/>
      <c r="AK427" s="1470"/>
      <c r="AL427" s="1470"/>
      <c r="AM427" s="1470"/>
      <c r="AN427" s="1470"/>
      <c r="AO427" s="1470"/>
      <c r="AP427" s="1470"/>
      <c r="AQ427" s="1470"/>
      <c r="AR427" s="1470"/>
      <c r="AS427" s="1470"/>
      <c r="AT427" s="1470"/>
      <c r="AU427" s="1470"/>
      <c r="AV427" s="1470"/>
      <c r="AW427" s="1470"/>
      <c r="AX427" s="1470"/>
      <c r="AY427" s="1470"/>
      <c r="AZ427" s="1470"/>
      <c r="BA427" s="1470"/>
      <c r="BB427" s="1470"/>
      <c r="BC427" s="1470"/>
      <c r="BD427" s="1470"/>
      <c r="BE427" s="1470"/>
      <c r="BF427" s="1470"/>
      <c r="BG427" s="1470"/>
      <c r="BH427" s="1470"/>
      <c r="BI427" s="1470"/>
      <c r="BJ427" s="1470"/>
      <c r="BK427" s="1470"/>
      <c r="BL427" s="1470"/>
      <c r="BM427" s="1470"/>
      <c r="BN427" s="1470"/>
      <c r="BO427" s="1470"/>
      <c r="BP427" s="1470"/>
      <c r="BQ427" s="1470"/>
      <c r="BR427" s="1470"/>
      <c r="BS427" s="1470"/>
      <c r="BT427" s="1470"/>
      <c r="BU427" s="1470"/>
      <c r="BV427" s="1470"/>
      <c r="BW427" s="1470"/>
      <c r="BX427" s="1470"/>
    </row>
    <row r="428" customFormat="false" ht="15" hidden="false" customHeight="false" outlineLevel="0" collapsed="false">
      <c r="A428" s="1448" t="n">
        <f aca="false">A427+1</f>
        <v>45295</v>
      </c>
      <c r="B428" s="1470"/>
      <c r="C428" s="1470"/>
      <c r="D428" s="1470"/>
      <c r="E428" s="1470"/>
      <c r="F428" s="1470"/>
      <c r="G428" s="1470"/>
      <c r="H428" s="1470"/>
      <c r="I428" s="1452"/>
      <c r="J428" s="1470"/>
      <c r="K428" s="1470"/>
      <c r="L428" s="1470"/>
      <c r="M428" s="1470"/>
      <c r="N428" s="1470"/>
      <c r="O428" s="1470"/>
      <c r="P428" s="1452"/>
      <c r="Q428" s="1452"/>
      <c r="R428" s="1452"/>
      <c r="S428" s="1452"/>
      <c r="T428" s="1452"/>
      <c r="U428" s="1452"/>
      <c r="V428" s="1470"/>
      <c r="W428" s="1470"/>
      <c r="X428" s="1470"/>
      <c r="Y428" s="1470"/>
      <c r="Z428" s="1470"/>
      <c r="AA428" s="1470"/>
      <c r="AB428" s="1470"/>
      <c r="AC428" s="1470"/>
      <c r="AD428" s="1470"/>
      <c r="AE428" s="1470"/>
      <c r="AF428" s="1470"/>
      <c r="AG428" s="1470"/>
      <c r="AH428" s="1470"/>
      <c r="AI428" s="1470"/>
      <c r="AJ428" s="1470"/>
      <c r="AK428" s="1470"/>
      <c r="AL428" s="1470"/>
      <c r="AM428" s="1470"/>
      <c r="AN428" s="1470"/>
      <c r="AO428" s="1470"/>
      <c r="AP428" s="1470"/>
      <c r="AQ428" s="1470"/>
      <c r="AR428" s="1470"/>
      <c r="AS428" s="1470"/>
      <c r="AT428" s="1470"/>
      <c r="AU428" s="1470"/>
      <c r="AV428" s="1470"/>
      <c r="AW428" s="1470"/>
      <c r="AX428" s="1470"/>
      <c r="AY428" s="1470"/>
      <c r="AZ428" s="1470"/>
      <c r="BA428" s="1470"/>
      <c r="BB428" s="1470"/>
      <c r="BC428" s="1470"/>
      <c r="BD428" s="1470"/>
      <c r="BE428" s="1470"/>
      <c r="BF428" s="1470"/>
      <c r="BG428" s="1470"/>
      <c r="BH428" s="1470"/>
      <c r="BI428" s="1470"/>
      <c r="BJ428" s="1470"/>
      <c r="BK428" s="1470"/>
      <c r="BL428" s="1470"/>
      <c r="BM428" s="1470"/>
      <c r="BN428" s="1470"/>
      <c r="BO428" s="1470"/>
      <c r="BP428" s="1470"/>
      <c r="BQ428" s="1470"/>
      <c r="BR428" s="1470"/>
      <c r="BS428" s="1470"/>
      <c r="BT428" s="1470"/>
      <c r="BU428" s="1470"/>
      <c r="BV428" s="1470"/>
      <c r="BW428" s="1470"/>
      <c r="BX428" s="1470"/>
    </row>
    <row r="429" customFormat="false" ht="15" hidden="false" customHeight="false" outlineLevel="0" collapsed="false">
      <c r="A429" s="1448" t="n">
        <f aca="false">A428+1</f>
        <v>45296</v>
      </c>
      <c r="B429" s="1470"/>
      <c r="C429" s="1470"/>
      <c r="D429" s="1470"/>
      <c r="E429" s="1470"/>
      <c r="F429" s="1470"/>
      <c r="G429" s="1470"/>
      <c r="H429" s="1470"/>
      <c r="I429" s="1452"/>
      <c r="J429" s="1470"/>
      <c r="K429" s="1470"/>
      <c r="L429" s="1470"/>
      <c r="M429" s="1470"/>
      <c r="N429" s="1470"/>
      <c r="O429" s="1470"/>
      <c r="P429" s="1452"/>
      <c r="Q429" s="1452"/>
      <c r="R429" s="1452"/>
      <c r="S429" s="1452"/>
      <c r="T429" s="1452"/>
      <c r="U429" s="1452"/>
      <c r="V429" s="1470"/>
      <c r="W429" s="1470"/>
      <c r="X429" s="1470"/>
      <c r="Y429" s="1470"/>
      <c r="Z429" s="1470"/>
      <c r="AA429" s="1470"/>
      <c r="AB429" s="1470"/>
      <c r="AC429" s="1470"/>
      <c r="AD429" s="1470"/>
      <c r="AE429" s="1470"/>
      <c r="AF429" s="1470"/>
      <c r="AG429" s="1470"/>
      <c r="AH429" s="1470"/>
      <c r="AI429" s="1470"/>
      <c r="AJ429" s="1470"/>
      <c r="AK429" s="1470"/>
      <c r="AL429" s="1470"/>
      <c r="AM429" s="1470"/>
      <c r="AN429" s="1470"/>
      <c r="AO429" s="1470"/>
      <c r="AP429" s="1470"/>
      <c r="AQ429" s="1470"/>
      <c r="AR429" s="1470"/>
      <c r="AS429" s="1470"/>
      <c r="AT429" s="1470"/>
      <c r="AU429" s="1470"/>
      <c r="AV429" s="1470"/>
      <c r="AW429" s="1470"/>
      <c r="AX429" s="1470"/>
      <c r="AY429" s="1470"/>
      <c r="AZ429" s="1470"/>
      <c r="BA429" s="1470"/>
      <c r="BB429" s="1470"/>
      <c r="BC429" s="1470"/>
      <c r="BD429" s="1470"/>
      <c r="BE429" s="1470"/>
      <c r="BF429" s="1470"/>
      <c r="BG429" s="1470"/>
      <c r="BH429" s="1470"/>
      <c r="BI429" s="1470"/>
      <c r="BJ429" s="1470"/>
      <c r="BK429" s="1470"/>
      <c r="BL429" s="1470"/>
      <c r="BM429" s="1470"/>
      <c r="BN429" s="1470"/>
      <c r="BO429" s="1470"/>
      <c r="BP429" s="1470"/>
      <c r="BQ429" s="1470"/>
      <c r="BR429" s="1470"/>
      <c r="BS429" s="1470"/>
      <c r="BT429" s="1470"/>
      <c r="BU429" s="1470"/>
      <c r="BV429" s="1470"/>
      <c r="BW429" s="1470"/>
      <c r="BX429" s="1470"/>
    </row>
    <row r="430" customFormat="false" ht="15" hidden="false" customHeight="false" outlineLevel="0" collapsed="false">
      <c r="A430" s="1448" t="n">
        <f aca="false">A429+1</f>
        <v>45297</v>
      </c>
      <c r="B430" s="1470"/>
      <c r="C430" s="1470"/>
      <c r="D430" s="1470"/>
      <c r="E430" s="1470"/>
      <c r="F430" s="1470"/>
      <c r="G430" s="1470"/>
      <c r="H430" s="1470"/>
      <c r="I430" s="1452"/>
      <c r="J430" s="1470"/>
      <c r="K430" s="1470"/>
      <c r="L430" s="1470"/>
      <c r="M430" s="1470"/>
      <c r="N430" s="1470"/>
      <c r="O430" s="1470"/>
      <c r="P430" s="1452"/>
      <c r="Q430" s="1452"/>
      <c r="R430" s="1452"/>
      <c r="S430" s="1452"/>
      <c r="T430" s="1452"/>
      <c r="U430" s="1452"/>
      <c r="V430" s="1470"/>
      <c r="W430" s="1470"/>
      <c r="X430" s="1470"/>
      <c r="Y430" s="1470"/>
      <c r="Z430" s="1470"/>
      <c r="AA430" s="1470"/>
      <c r="AB430" s="1470"/>
      <c r="AC430" s="1470"/>
      <c r="AD430" s="1470"/>
      <c r="AE430" s="1470"/>
      <c r="AF430" s="1470"/>
      <c r="AG430" s="1470"/>
      <c r="AH430" s="1470"/>
      <c r="AI430" s="1470"/>
      <c r="AJ430" s="1470"/>
      <c r="AK430" s="1470"/>
      <c r="AL430" s="1470"/>
      <c r="AM430" s="1470"/>
      <c r="AN430" s="1470"/>
      <c r="AO430" s="1470"/>
      <c r="AP430" s="1470"/>
      <c r="AQ430" s="1470"/>
      <c r="AR430" s="1470"/>
      <c r="AS430" s="1470"/>
      <c r="AT430" s="1470"/>
      <c r="AU430" s="1470"/>
      <c r="AV430" s="1470"/>
      <c r="AW430" s="1470"/>
      <c r="AX430" s="1470"/>
      <c r="AY430" s="1470"/>
      <c r="AZ430" s="1470"/>
      <c r="BA430" s="1470"/>
      <c r="BB430" s="1470"/>
      <c r="BC430" s="1470"/>
      <c r="BD430" s="1470"/>
      <c r="BE430" s="1470"/>
      <c r="BF430" s="1470"/>
      <c r="BG430" s="1470"/>
      <c r="BH430" s="1470"/>
      <c r="BI430" s="1470"/>
      <c r="BJ430" s="1470"/>
      <c r="BK430" s="1470"/>
      <c r="BL430" s="1470"/>
      <c r="BM430" s="1470"/>
      <c r="BN430" s="1470"/>
      <c r="BO430" s="1470"/>
      <c r="BP430" s="1470"/>
      <c r="BQ430" s="1470"/>
      <c r="BR430" s="1470"/>
      <c r="BS430" s="1470"/>
      <c r="BT430" s="1470"/>
      <c r="BU430" s="1470"/>
      <c r="BV430" s="1470"/>
      <c r="BW430" s="1470"/>
      <c r="BX430" s="1470"/>
    </row>
    <row r="431" customFormat="false" ht="15" hidden="false" customHeight="false" outlineLevel="0" collapsed="false">
      <c r="A431" s="1448" t="n">
        <f aca="false">A430+1</f>
        <v>45298</v>
      </c>
      <c r="B431" s="1470"/>
      <c r="C431" s="1470"/>
      <c r="D431" s="1470"/>
      <c r="E431" s="1470"/>
      <c r="F431" s="1470"/>
      <c r="G431" s="1470"/>
      <c r="H431" s="1470"/>
      <c r="I431" s="1452"/>
      <c r="J431" s="1470"/>
      <c r="K431" s="1470"/>
      <c r="L431" s="1470"/>
      <c r="M431" s="1470"/>
      <c r="N431" s="1470"/>
      <c r="O431" s="1470"/>
      <c r="P431" s="1452"/>
      <c r="Q431" s="1452"/>
      <c r="R431" s="1452"/>
      <c r="S431" s="1452"/>
      <c r="T431" s="1452"/>
      <c r="U431" s="1452"/>
      <c r="V431" s="1470"/>
      <c r="W431" s="1470"/>
      <c r="X431" s="1470"/>
      <c r="Y431" s="1470"/>
      <c r="Z431" s="1470"/>
      <c r="AA431" s="1470"/>
      <c r="AB431" s="1470"/>
      <c r="AC431" s="1470"/>
      <c r="AD431" s="1470"/>
      <c r="AE431" s="1470"/>
      <c r="AF431" s="1470"/>
      <c r="AG431" s="1470"/>
      <c r="AH431" s="1470"/>
      <c r="AI431" s="1470"/>
      <c r="AJ431" s="1470"/>
      <c r="AK431" s="1470"/>
      <c r="AL431" s="1470"/>
      <c r="AM431" s="1470"/>
      <c r="AN431" s="1470"/>
      <c r="AO431" s="1470"/>
      <c r="AP431" s="1470"/>
      <c r="AQ431" s="1470"/>
      <c r="AR431" s="1470"/>
      <c r="AS431" s="1470"/>
      <c r="AT431" s="1470"/>
      <c r="AU431" s="1470"/>
      <c r="AV431" s="1470"/>
      <c r="AW431" s="1470"/>
      <c r="AX431" s="1470"/>
      <c r="AY431" s="1470"/>
      <c r="AZ431" s="1470"/>
      <c r="BA431" s="1470"/>
      <c r="BB431" s="1470"/>
      <c r="BC431" s="1470"/>
      <c r="BD431" s="1470"/>
      <c r="BE431" s="1470"/>
      <c r="BF431" s="1470"/>
      <c r="BG431" s="1470"/>
      <c r="BH431" s="1470"/>
      <c r="BI431" s="1470"/>
      <c r="BJ431" s="1470"/>
      <c r="BK431" s="1470"/>
      <c r="BL431" s="1470"/>
      <c r="BM431" s="1470"/>
      <c r="BN431" s="1470"/>
      <c r="BO431" s="1470"/>
      <c r="BP431" s="1470"/>
      <c r="BQ431" s="1470"/>
      <c r="BR431" s="1470"/>
      <c r="BS431" s="1470"/>
      <c r="BT431" s="1470"/>
      <c r="BU431" s="1470"/>
      <c r="BV431" s="1470"/>
      <c r="BW431" s="1470"/>
      <c r="BX431" s="1470"/>
    </row>
    <row r="432" customFormat="false" ht="15" hidden="false" customHeight="false" outlineLevel="0" collapsed="false">
      <c r="A432" s="1448" t="n">
        <f aca="false">A431+1</f>
        <v>45299</v>
      </c>
      <c r="B432" s="1470"/>
      <c r="C432" s="1470"/>
      <c r="D432" s="1470"/>
      <c r="E432" s="1470"/>
      <c r="F432" s="1470"/>
      <c r="G432" s="1470"/>
      <c r="H432" s="1470"/>
      <c r="I432" s="1452"/>
      <c r="J432" s="1470"/>
      <c r="K432" s="1470"/>
      <c r="L432" s="1470"/>
      <c r="M432" s="1470"/>
      <c r="N432" s="1470"/>
      <c r="O432" s="1470"/>
      <c r="P432" s="1452"/>
      <c r="Q432" s="1452"/>
      <c r="R432" s="1452"/>
      <c r="S432" s="1452"/>
      <c r="T432" s="1452"/>
      <c r="U432" s="1452"/>
      <c r="V432" s="1470"/>
      <c r="W432" s="1470"/>
      <c r="X432" s="1470"/>
      <c r="Y432" s="1470"/>
      <c r="Z432" s="1470"/>
      <c r="AA432" s="1470"/>
      <c r="AB432" s="1470"/>
      <c r="AC432" s="1470"/>
      <c r="AD432" s="1470"/>
      <c r="AE432" s="1470"/>
      <c r="AF432" s="1470"/>
      <c r="AG432" s="1470"/>
      <c r="AH432" s="1470"/>
      <c r="AI432" s="1470"/>
      <c r="AJ432" s="1470"/>
      <c r="AK432" s="1470"/>
      <c r="AL432" s="1470"/>
      <c r="AM432" s="1470"/>
      <c r="AN432" s="1470"/>
      <c r="AO432" s="1470"/>
      <c r="AP432" s="1470"/>
      <c r="AQ432" s="1470"/>
      <c r="AR432" s="1470"/>
      <c r="AS432" s="1470"/>
      <c r="AT432" s="1470"/>
      <c r="AU432" s="1470"/>
      <c r="AV432" s="1470"/>
      <c r="AW432" s="1470"/>
      <c r="AX432" s="1470"/>
      <c r="AY432" s="1470"/>
      <c r="AZ432" s="1470"/>
      <c r="BA432" s="1470"/>
      <c r="BB432" s="1470"/>
      <c r="BC432" s="1470"/>
      <c r="BD432" s="1470"/>
      <c r="BE432" s="1470"/>
      <c r="BF432" s="1470"/>
      <c r="BG432" s="1470"/>
      <c r="BH432" s="1470"/>
      <c r="BI432" s="1470"/>
      <c r="BJ432" s="1470"/>
      <c r="BK432" s="1470"/>
      <c r="BL432" s="1470"/>
      <c r="BM432" s="1470"/>
      <c r="BN432" s="1470"/>
      <c r="BO432" s="1470"/>
      <c r="BP432" s="1470"/>
      <c r="BQ432" s="1470"/>
      <c r="BR432" s="1470"/>
      <c r="BS432" s="1470"/>
      <c r="BT432" s="1470"/>
      <c r="BU432" s="1470"/>
      <c r="BV432" s="1470"/>
      <c r="BW432" s="1470"/>
      <c r="BX432" s="1470"/>
    </row>
    <row r="433" customFormat="false" ht="15" hidden="false" customHeight="false" outlineLevel="0" collapsed="false">
      <c r="A433" s="1448" t="n">
        <f aca="false">A432+1</f>
        <v>45300</v>
      </c>
      <c r="B433" s="1470"/>
      <c r="C433" s="1470"/>
      <c r="D433" s="1470"/>
      <c r="E433" s="1470"/>
      <c r="F433" s="1470"/>
      <c r="G433" s="1470"/>
      <c r="H433" s="1470"/>
      <c r="I433" s="1452"/>
      <c r="J433" s="1470"/>
      <c r="K433" s="1470"/>
      <c r="L433" s="1470"/>
      <c r="M433" s="1470"/>
      <c r="N433" s="1470"/>
      <c r="O433" s="1470"/>
      <c r="P433" s="1452"/>
      <c r="Q433" s="1452"/>
      <c r="R433" s="1452"/>
      <c r="S433" s="1452"/>
      <c r="T433" s="1452"/>
      <c r="U433" s="1452"/>
      <c r="V433" s="1470"/>
      <c r="W433" s="1470"/>
      <c r="X433" s="1470"/>
      <c r="Y433" s="1470"/>
      <c r="Z433" s="1470"/>
      <c r="AA433" s="1470"/>
      <c r="AB433" s="1470"/>
      <c r="AC433" s="1470"/>
      <c r="AD433" s="1470"/>
      <c r="AE433" s="1470"/>
      <c r="AF433" s="1470"/>
      <c r="AG433" s="1470"/>
      <c r="AH433" s="1470"/>
      <c r="AI433" s="1470"/>
      <c r="AJ433" s="1470"/>
      <c r="AK433" s="1470"/>
      <c r="AL433" s="1470"/>
      <c r="AM433" s="1470"/>
      <c r="AN433" s="1470"/>
      <c r="AO433" s="1470"/>
      <c r="AP433" s="1470"/>
      <c r="AQ433" s="1470"/>
      <c r="AR433" s="1470"/>
      <c r="AS433" s="1470"/>
      <c r="AT433" s="1470"/>
      <c r="AU433" s="1470"/>
      <c r="AV433" s="1470"/>
      <c r="AW433" s="1470"/>
      <c r="AX433" s="1470"/>
      <c r="AY433" s="1470"/>
      <c r="AZ433" s="1470"/>
      <c r="BA433" s="1470"/>
      <c r="BB433" s="1470"/>
      <c r="BC433" s="1470"/>
      <c r="BD433" s="1470"/>
      <c r="BE433" s="1470"/>
      <c r="BF433" s="1470"/>
      <c r="BG433" s="1470"/>
      <c r="BH433" s="1470"/>
      <c r="BI433" s="1470"/>
      <c r="BJ433" s="1470"/>
      <c r="BK433" s="1470"/>
      <c r="BL433" s="1470"/>
      <c r="BM433" s="1470"/>
      <c r="BN433" s="1470"/>
      <c r="BO433" s="1470"/>
      <c r="BP433" s="1470"/>
      <c r="BQ433" s="1470"/>
      <c r="BR433" s="1470"/>
      <c r="BS433" s="1470"/>
      <c r="BT433" s="1470"/>
      <c r="BU433" s="1470"/>
      <c r="BV433" s="1470"/>
      <c r="BW433" s="1470"/>
      <c r="BX433" s="1470"/>
    </row>
    <row r="434" customFormat="false" ht="15" hidden="false" customHeight="false" outlineLevel="0" collapsed="false">
      <c r="A434" s="1448" t="n">
        <f aca="false">A433+1</f>
        <v>45301</v>
      </c>
      <c r="B434" s="1470"/>
      <c r="C434" s="1470"/>
      <c r="D434" s="1470"/>
      <c r="E434" s="1470"/>
      <c r="F434" s="1470"/>
      <c r="G434" s="1470"/>
      <c r="H434" s="1470"/>
      <c r="I434" s="1452"/>
      <c r="J434" s="1470"/>
      <c r="K434" s="1470"/>
      <c r="L434" s="1470"/>
      <c r="M434" s="1470"/>
      <c r="N434" s="1470"/>
      <c r="O434" s="1470"/>
      <c r="P434" s="1452"/>
      <c r="Q434" s="1452"/>
      <c r="R434" s="1452"/>
      <c r="S434" s="1452"/>
      <c r="T434" s="1452"/>
      <c r="U434" s="1452"/>
      <c r="V434" s="1470"/>
      <c r="W434" s="1470"/>
      <c r="X434" s="1470"/>
      <c r="Y434" s="1470"/>
      <c r="Z434" s="1470"/>
      <c r="AA434" s="1470"/>
      <c r="AB434" s="1470"/>
      <c r="AC434" s="1470"/>
      <c r="AD434" s="1470"/>
      <c r="AE434" s="1470"/>
      <c r="AF434" s="1470"/>
      <c r="AG434" s="1470"/>
      <c r="AH434" s="1470"/>
      <c r="AI434" s="1470"/>
      <c r="AJ434" s="1470"/>
      <c r="AK434" s="1470"/>
      <c r="AL434" s="1470"/>
      <c r="AM434" s="1470"/>
      <c r="AN434" s="1470"/>
      <c r="AO434" s="1470"/>
      <c r="AP434" s="1470"/>
      <c r="AQ434" s="1470"/>
      <c r="AR434" s="1470"/>
      <c r="AS434" s="1470"/>
      <c r="AT434" s="1470"/>
      <c r="AU434" s="1470"/>
      <c r="AV434" s="1470"/>
      <c r="AW434" s="1470"/>
      <c r="AX434" s="1470"/>
      <c r="AY434" s="1470"/>
      <c r="AZ434" s="1470"/>
      <c r="BA434" s="1470"/>
      <c r="BB434" s="1470"/>
      <c r="BC434" s="1470"/>
      <c r="BD434" s="1470"/>
      <c r="BE434" s="1470"/>
      <c r="BF434" s="1470"/>
      <c r="BG434" s="1470"/>
      <c r="BH434" s="1470"/>
      <c r="BI434" s="1470"/>
      <c r="BJ434" s="1470"/>
      <c r="BK434" s="1470"/>
      <c r="BL434" s="1470"/>
      <c r="BM434" s="1470"/>
      <c r="BN434" s="1470"/>
      <c r="BO434" s="1470"/>
      <c r="BP434" s="1470"/>
      <c r="BQ434" s="1470"/>
      <c r="BR434" s="1470"/>
      <c r="BS434" s="1470"/>
      <c r="BT434" s="1470"/>
      <c r="BU434" s="1470"/>
      <c r="BV434" s="1470"/>
      <c r="BW434" s="1470"/>
      <c r="BX434" s="1470"/>
    </row>
    <row r="435" customFormat="false" ht="15" hidden="false" customHeight="false" outlineLevel="0" collapsed="false">
      <c r="A435" s="1448" t="n">
        <f aca="false">A434+1</f>
        <v>45302</v>
      </c>
      <c r="B435" s="1470"/>
      <c r="C435" s="1470"/>
      <c r="D435" s="1470"/>
      <c r="E435" s="1470"/>
      <c r="F435" s="1470"/>
      <c r="G435" s="1470"/>
      <c r="H435" s="1470"/>
      <c r="I435" s="1452"/>
      <c r="J435" s="1470"/>
      <c r="K435" s="1470"/>
      <c r="L435" s="1470"/>
      <c r="M435" s="1470"/>
      <c r="N435" s="1470"/>
      <c r="O435" s="1470"/>
      <c r="P435" s="1452"/>
      <c r="Q435" s="1452"/>
      <c r="R435" s="1452"/>
      <c r="S435" s="1452"/>
      <c r="T435" s="1452"/>
      <c r="U435" s="1452"/>
      <c r="V435" s="1470"/>
      <c r="W435" s="1470"/>
      <c r="X435" s="1470"/>
      <c r="Y435" s="1470"/>
      <c r="Z435" s="1470"/>
      <c r="AA435" s="1470"/>
      <c r="AB435" s="1470"/>
      <c r="AC435" s="1470"/>
      <c r="AD435" s="1470"/>
      <c r="AE435" s="1470"/>
      <c r="AF435" s="1470"/>
      <c r="AG435" s="1470"/>
      <c r="AH435" s="1470"/>
      <c r="AI435" s="1470"/>
      <c r="AJ435" s="1470"/>
      <c r="AK435" s="1470"/>
      <c r="AL435" s="1470"/>
      <c r="AM435" s="1470"/>
      <c r="AN435" s="1470"/>
      <c r="AO435" s="1470"/>
      <c r="AP435" s="1470"/>
      <c r="AQ435" s="1470"/>
      <c r="AR435" s="1470"/>
      <c r="AS435" s="1470"/>
      <c r="AT435" s="1470"/>
      <c r="AU435" s="1470"/>
      <c r="AV435" s="1470"/>
      <c r="AW435" s="1470"/>
      <c r="AX435" s="1470"/>
      <c r="AY435" s="1470"/>
      <c r="AZ435" s="1470"/>
      <c r="BA435" s="1470"/>
      <c r="BB435" s="1470"/>
      <c r="BC435" s="1470"/>
      <c r="BD435" s="1470"/>
      <c r="BE435" s="1470"/>
      <c r="BF435" s="1470"/>
      <c r="BG435" s="1470"/>
      <c r="BH435" s="1470"/>
      <c r="BI435" s="1470"/>
      <c r="BJ435" s="1470"/>
      <c r="BK435" s="1470"/>
      <c r="BL435" s="1470"/>
      <c r="BM435" s="1470"/>
      <c r="BN435" s="1470"/>
      <c r="BO435" s="1470"/>
      <c r="BP435" s="1470"/>
      <c r="BQ435" s="1470"/>
      <c r="BR435" s="1470"/>
      <c r="BS435" s="1470"/>
      <c r="BT435" s="1470"/>
      <c r="BU435" s="1470"/>
      <c r="BV435" s="1470"/>
      <c r="BW435" s="1470"/>
      <c r="BX435" s="1470"/>
    </row>
    <row r="436" customFormat="false" ht="15" hidden="false" customHeight="false" outlineLevel="0" collapsed="false">
      <c r="A436" s="1448" t="n">
        <f aca="false">A435+1</f>
        <v>45303</v>
      </c>
      <c r="B436" s="1470"/>
      <c r="C436" s="1470"/>
      <c r="D436" s="1470"/>
      <c r="E436" s="1470"/>
      <c r="F436" s="1470"/>
      <c r="G436" s="1470"/>
      <c r="H436" s="1470"/>
      <c r="I436" s="1452"/>
      <c r="J436" s="1470"/>
      <c r="K436" s="1470"/>
      <c r="L436" s="1470"/>
      <c r="M436" s="1470"/>
      <c r="N436" s="1470"/>
      <c r="O436" s="1470"/>
      <c r="P436" s="1452"/>
      <c r="Q436" s="1452"/>
      <c r="R436" s="1452"/>
      <c r="S436" s="1452"/>
      <c r="T436" s="1452"/>
      <c r="U436" s="1452"/>
      <c r="V436" s="1470"/>
      <c r="W436" s="1470"/>
      <c r="X436" s="1470"/>
      <c r="Y436" s="1470"/>
      <c r="Z436" s="1470"/>
      <c r="AA436" s="1470"/>
      <c r="AB436" s="1470"/>
      <c r="AC436" s="1470"/>
      <c r="AD436" s="1470"/>
      <c r="AE436" s="1470"/>
      <c r="AF436" s="1470"/>
      <c r="AG436" s="1470"/>
      <c r="AH436" s="1470"/>
      <c r="AI436" s="1470"/>
      <c r="AJ436" s="1470"/>
      <c r="AK436" s="1470"/>
      <c r="AL436" s="1470"/>
      <c r="AM436" s="1470"/>
      <c r="AN436" s="1470"/>
      <c r="AO436" s="1470"/>
      <c r="AP436" s="1470"/>
      <c r="AQ436" s="1470"/>
      <c r="AR436" s="1470"/>
      <c r="AS436" s="1470"/>
      <c r="AT436" s="1470"/>
      <c r="AU436" s="1470"/>
      <c r="AV436" s="1470"/>
      <c r="AW436" s="1470"/>
      <c r="AX436" s="1470"/>
      <c r="AY436" s="1470"/>
      <c r="AZ436" s="1470"/>
      <c r="BA436" s="1470"/>
      <c r="BB436" s="1470"/>
      <c r="BC436" s="1470"/>
      <c r="BD436" s="1470"/>
      <c r="BE436" s="1470"/>
      <c r="BF436" s="1470"/>
      <c r="BG436" s="1470"/>
      <c r="BH436" s="1470"/>
      <c r="BI436" s="1470"/>
      <c r="BJ436" s="1470"/>
      <c r="BK436" s="1470"/>
      <c r="BL436" s="1470"/>
      <c r="BM436" s="1470"/>
      <c r="BN436" s="1470"/>
      <c r="BO436" s="1470"/>
      <c r="BP436" s="1470"/>
      <c r="BQ436" s="1470"/>
      <c r="BR436" s="1470"/>
      <c r="BS436" s="1470"/>
      <c r="BT436" s="1470"/>
      <c r="BU436" s="1470"/>
      <c r="BV436" s="1470"/>
      <c r="BW436" s="1470"/>
      <c r="BX436" s="1470"/>
    </row>
    <row r="437" customFormat="false" ht="15" hidden="false" customHeight="false" outlineLevel="0" collapsed="false">
      <c r="A437" s="1448" t="n">
        <f aca="false">A436+1</f>
        <v>45304</v>
      </c>
      <c r="B437" s="1470"/>
      <c r="C437" s="1470"/>
      <c r="D437" s="1470"/>
      <c r="E437" s="1470"/>
      <c r="F437" s="1470"/>
      <c r="G437" s="1470"/>
      <c r="H437" s="1470"/>
      <c r="I437" s="1452"/>
      <c r="J437" s="1470"/>
      <c r="K437" s="1470"/>
      <c r="L437" s="1470"/>
      <c r="M437" s="1470"/>
      <c r="N437" s="1470"/>
      <c r="O437" s="1470"/>
      <c r="P437" s="1452"/>
      <c r="Q437" s="1452"/>
      <c r="R437" s="1452"/>
      <c r="S437" s="1452"/>
      <c r="T437" s="1452"/>
      <c r="U437" s="1452"/>
      <c r="V437" s="1470"/>
      <c r="W437" s="1470"/>
      <c r="X437" s="1470"/>
      <c r="Y437" s="1470"/>
      <c r="Z437" s="1470"/>
      <c r="AA437" s="1470"/>
      <c r="AB437" s="1470"/>
      <c r="AC437" s="1470"/>
      <c r="AD437" s="1470"/>
      <c r="AE437" s="1470"/>
      <c r="AF437" s="1470"/>
      <c r="AG437" s="1470"/>
      <c r="AH437" s="1470"/>
      <c r="AI437" s="1470"/>
      <c r="AJ437" s="1470"/>
      <c r="AK437" s="1470"/>
      <c r="AL437" s="1470"/>
      <c r="AM437" s="1470"/>
      <c r="AN437" s="1470"/>
      <c r="AO437" s="1470"/>
      <c r="AP437" s="1470"/>
      <c r="AQ437" s="1470"/>
      <c r="AR437" s="1470"/>
      <c r="AS437" s="1470"/>
      <c r="AT437" s="1470"/>
      <c r="AU437" s="1470"/>
      <c r="AV437" s="1470"/>
      <c r="AW437" s="1470"/>
      <c r="AX437" s="1470"/>
      <c r="AY437" s="1470"/>
      <c r="AZ437" s="1470"/>
      <c r="BA437" s="1470"/>
      <c r="BB437" s="1470"/>
      <c r="BC437" s="1470"/>
      <c r="BD437" s="1470"/>
      <c r="BE437" s="1470"/>
      <c r="BF437" s="1470"/>
      <c r="BG437" s="1470"/>
      <c r="BH437" s="1470"/>
      <c r="BI437" s="1470"/>
      <c r="BJ437" s="1470"/>
      <c r="BK437" s="1470"/>
      <c r="BL437" s="1470"/>
      <c r="BM437" s="1470"/>
      <c r="BN437" s="1470"/>
      <c r="BO437" s="1470"/>
      <c r="BP437" s="1470"/>
      <c r="BQ437" s="1470"/>
      <c r="BR437" s="1470"/>
      <c r="BS437" s="1470"/>
      <c r="BT437" s="1470"/>
      <c r="BU437" s="1470"/>
      <c r="BV437" s="1470"/>
      <c r="BW437" s="1470"/>
      <c r="BX437" s="1470"/>
    </row>
    <row r="438" customFormat="false" ht="15" hidden="false" customHeight="false" outlineLevel="0" collapsed="false">
      <c r="A438" s="1448" t="n">
        <f aca="false">A437+1</f>
        <v>45305</v>
      </c>
      <c r="B438" s="1470"/>
      <c r="C438" s="1470"/>
      <c r="D438" s="1470"/>
      <c r="E438" s="1470"/>
      <c r="F438" s="1470"/>
      <c r="G438" s="1470"/>
      <c r="H438" s="1470"/>
      <c r="I438" s="1452"/>
      <c r="J438" s="1470"/>
      <c r="K438" s="1470"/>
      <c r="L438" s="1470"/>
      <c r="M438" s="1470"/>
      <c r="N438" s="1470"/>
      <c r="O438" s="1470"/>
      <c r="P438" s="1452"/>
      <c r="Q438" s="1452"/>
      <c r="R438" s="1452"/>
      <c r="S438" s="1452"/>
      <c r="T438" s="1452"/>
      <c r="U438" s="1452"/>
      <c r="V438" s="1470"/>
      <c r="W438" s="1470"/>
      <c r="X438" s="1470"/>
      <c r="Y438" s="1470"/>
      <c r="Z438" s="1470"/>
      <c r="AA438" s="1470"/>
      <c r="AB438" s="1470"/>
      <c r="AC438" s="1470"/>
      <c r="AD438" s="1470"/>
      <c r="AE438" s="1470"/>
      <c r="AF438" s="1470"/>
      <c r="AG438" s="1470"/>
      <c r="AH438" s="1470"/>
      <c r="AI438" s="1470"/>
      <c r="AJ438" s="1470"/>
      <c r="AK438" s="1470"/>
      <c r="AL438" s="1470"/>
      <c r="AM438" s="1470"/>
      <c r="AN438" s="1470"/>
      <c r="AO438" s="1470"/>
      <c r="AP438" s="1470"/>
      <c r="AQ438" s="1470"/>
      <c r="AR438" s="1470"/>
      <c r="AS438" s="1470"/>
      <c r="AT438" s="1470"/>
      <c r="AU438" s="1470"/>
      <c r="AV438" s="1470"/>
      <c r="AW438" s="1470"/>
      <c r="AX438" s="1470"/>
      <c r="AY438" s="1470"/>
      <c r="AZ438" s="1470"/>
      <c r="BA438" s="1470"/>
      <c r="BB438" s="1470"/>
      <c r="BC438" s="1470"/>
      <c r="BD438" s="1470"/>
      <c r="BE438" s="1470"/>
      <c r="BF438" s="1470"/>
      <c r="BG438" s="1470"/>
      <c r="BH438" s="1470"/>
      <c r="BI438" s="1470"/>
      <c r="BJ438" s="1470"/>
      <c r="BK438" s="1470"/>
      <c r="BL438" s="1470"/>
      <c r="BM438" s="1470"/>
      <c r="BN438" s="1470"/>
      <c r="BO438" s="1470"/>
      <c r="BP438" s="1470"/>
      <c r="BQ438" s="1470"/>
      <c r="BR438" s="1470"/>
      <c r="BS438" s="1470"/>
      <c r="BT438" s="1470"/>
      <c r="BU438" s="1470"/>
      <c r="BV438" s="1470"/>
      <c r="BW438" s="1470"/>
      <c r="BX438" s="1470"/>
    </row>
    <row r="439" customFormat="false" ht="15" hidden="false" customHeight="false" outlineLevel="0" collapsed="false">
      <c r="A439" s="1448" t="n">
        <f aca="false">A438+1</f>
        <v>45306</v>
      </c>
      <c r="B439" s="1470"/>
      <c r="C439" s="1470"/>
      <c r="D439" s="1470"/>
      <c r="E439" s="1470"/>
      <c r="F439" s="1470"/>
      <c r="G439" s="1470"/>
      <c r="H439" s="1470"/>
      <c r="I439" s="1452"/>
      <c r="J439" s="1470"/>
      <c r="K439" s="1470"/>
      <c r="L439" s="1470"/>
      <c r="M439" s="1470"/>
      <c r="N439" s="1470"/>
      <c r="O439" s="1470"/>
      <c r="P439" s="1452"/>
      <c r="Q439" s="1452"/>
      <c r="R439" s="1452"/>
      <c r="S439" s="1452"/>
      <c r="T439" s="1452"/>
      <c r="U439" s="1452"/>
      <c r="V439" s="1470"/>
      <c r="W439" s="1470"/>
      <c r="X439" s="1470"/>
      <c r="Y439" s="1470"/>
      <c r="Z439" s="1470"/>
      <c r="AA439" s="1470"/>
      <c r="AB439" s="1470"/>
      <c r="AC439" s="1470"/>
      <c r="AD439" s="1470"/>
      <c r="AE439" s="1470"/>
      <c r="AF439" s="1470"/>
      <c r="AG439" s="1470"/>
      <c r="AH439" s="1470"/>
      <c r="AI439" s="1470"/>
      <c r="AJ439" s="1470"/>
      <c r="AK439" s="1470"/>
      <c r="AL439" s="1470"/>
      <c r="AM439" s="1470"/>
      <c r="AN439" s="1470"/>
      <c r="AO439" s="1470"/>
      <c r="AP439" s="1470"/>
      <c r="AQ439" s="1470"/>
      <c r="AR439" s="1470"/>
      <c r="AS439" s="1470"/>
      <c r="AT439" s="1470"/>
      <c r="AU439" s="1470"/>
      <c r="AV439" s="1470"/>
      <c r="AW439" s="1470"/>
      <c r="AX439" s="1470"/>
      <c r="AY439" s="1470"/>
      <c r="AZ439" s="1470"/>
      <c r="BA439" s="1470"/>
      <c r="BB439" s="1470"/>
      <c r="BC439" s="1470"/>
      <c r="BD439" s="1470"/>
      <c r="BE439" s="1470"/>
      <c r="BF439" s="1470"/>
      <c r="BG439" s="1470"/>
      <c r="BH439" s="1470"/>
      <c r="BI439" s="1470"/>
      <c r="BJ439" s="1470"/>
      <c r="BK439" s="1470"/>
      <c r="BL439" s="1470"/>
      <c r="BM439" s="1470"/>
      <c r="BN439" s="1470"/>
      <c r="BO439" s="1470"/>
      <c r="BP439" s="1470"/>
      <c r="BQ439" s="1470"/>
      <c r="BR439" s="1470"/>
      <c r="BS439" s="1470"/>
      <c r="BT439" s="1470"/>
      <c r="BU439" s="1470"/>
      <c r="BV439" s="1470"/>
      <c r="BW439" s="1470"/>
      <c r="BX439" s="1470"/>
    </row>
    <row r="440" customFormat="false" ht="15" hidden="false" customHeight="false" outlineLevel="0" collapsed="false">
      <c r="A440" s="1448" t="n">
        <f aca="false">A439+1</f>
        <v>45307</v>
      </c>
      <c r="B440" s="1470"/>
      <c r="C440" s="1470"/>
      <c r="D440" s="1470"/>
      <c r="E440" s="1470"/>
      <c r="F440" s="1470"/>
      <c r="G440" s="1470"/>
      <c r="H440" s="1470"/>
      <c r="I440" s="1452"/>
      <c r="J440" s="1470"/>
      <c r="K440" s="1470"/>
      <c r="L440" s="1470"/>
      <c r="M440" s="1470"/>
      <c r="N440" s="1470"/>
      <c r="O440" s="1470"/>
      <c r="P440" s="1452"/>
      <c r="Q440" s="1452"/>
      <c r="R440" s="1452"/>
      <c r="S440" s="1452"/>
      <c r="T440" s="1452"/>
      <c r="U440" s="1452"/>
      <c r="V440" s="1470"/>
      <c r="W440" s="1470"/>
      <c r="X440" s="1470"/>
      <c r="Y440" s="1470"/>
      <c r="Z440" s="1470"/>
      <c r="AA440" s="1470"/>
      <c r="AB440" s="1470"/>
      <c r="AC440" s="1470"/>
      <c r="AD440" s="1470"/>
      <c r="AE440" s="1470"/>
      <c r="AF440" s="1470"/>
      <c r="AG440" s="1470"/>
      <c r="AH440" s="1470"/>
      <c r="AI440" s="1470"/>
      <c r="AJ440" s="1470"/>
      <c r="AK440" s="1470"/>
      <c r="AL440" s="1470"/>
      <c r="AM440" s="1470"/>
      <c r="AN440" s="1470"/>
      <c r="AO440" s="1470"/>
      <c r="AP440" s="1470"/>
      <c r="AQ440" s="1470"/>
      <c r="AR440" s="1470"/>
      <c r="AS440" s="1470"/>
      <c r="AT440" s="1470"/>
      <c r="AU440" s="1470"/>
      <c r="AV440" s="1470"/>
      <c r="AW440" s="1470"/>
      <c r="AX440" s="1470"/>
      <c r="AY440" s="1470"/>
      <c r="AZ440" s="1470"/>
      <c r="BA440" s="1470"/>
      <c r="BB440" s="1470"/>
      <c r="BC440" s="1470"/>
      <c r="BD440" s="1470"/>
      <c r="BE440" s="1470"/>
      <c r="BF440" s="1470"/>
      <c r="BG440" s="1470"/>
      <c r="BH440" s="1470"/>
      <c r="BI440" s="1470"/>
      <c r="BJ440" s="1470"/>
      <c r="BK440" s="1470"/>
      <c r="BL440" s="1470"/>
      <c r="BM440" s="1470"/>
      <c r="BN440" s="1470"/>
      <c r="BO440" s="1470"/>
      <c r="BP440" s="1470"/>
      <c r="BQ440" s="1470"/>
      <c r="BR440" s="1470"/>
      <c r="BS440" s="1470"/>
      <c r="BT440" s="1470"/>
      <c r="BU440" s="1470"/>
      <c r="BV440" s="1470"/>
      <c r="BW440" s="1470"/>
      <c r="BX440" s="1470"/>
    </row>
    <row r="441" customFormat="false" ht="15" hidden="false" customHeight="false" outlineLevel="0" collapsed="false">
      <c r="A441" s="1448" t="n">
        <f aca="false">A440+1</f>
        <v>45308</v>
      </c>
      <c r="B441" s="1470"/>
      <c r="C441" s="1470"/>
      <c r="D441" s="1470"/>
      <c r="E441" s="1470"/>
      <c r="F441" s="1470"/>
      <c r="G441" s="1470"/>
      <c r="H441" s="1470"/>
      <c r="I441" s="1452"/>
      <c r="J441" s="1470"/>
      <c r="K441" s="1470"/>
      <c r="L441" s="1470"/>
      <c r="M441" s="1470"/>
      <c r="N441" s="1470"/>
      <c r="O441" s="1470"/>
      <c r="P441" s="1452"/>
      <c r="Q441" s="1452"/>
      <c r="R441" s="1452"/>
      <c r="S441" s="1452"/>
      <c r="T441" s="1452"/>
      <c r="U441" s="1452"/>
      <c r="V441" s="1470"/>
      <c r="W441" s="1470"/>
      <c r="X441" s="1470"/>
      <c r="Y441" s="1470"/>
      <c r="Z441" s="1470"/>
      <c r="AA441" s="1470"/>
      <c r="AB441" s="1470"/>
      <c r="AC441" s="1470"/>
      <c r="AD441" s="1470"/>
      <c r="AE441" s="1470"/>
      <c r="AF441" s="1470"/>
      <c r="AG441" s="1470"/>
      <c r="AH441" s="1470"/>
      <c r="AI441" s="1470"/>
      <c r="AJ441" s="1470"/>
      <c r="AK441" s="1470"/>
      <c r="AL441" s="1470"/>
      <c r="AM441" s="1470"/>
      <c r="AN441" s="1470"/>
      <c r="AO441" s="1470"/>
      <c r="AP441" s="1470"/>
      <c r="AQ441" s="1470"/>
      <c r="AR441" s="1470"/>
      <c r="AS441" s="1470"/>
      <c r="AT441" s="1470"/>
      <c r="AU441" s="1470"/>
      <c r="AV441" s="1470"/>
      <c r="AW441" s="1470"/>
      <c r="AX441" s="1470"/>
      <c r="AY441" s="1470"/>
      <c r="AZ441" s="1470"/>
      <c r="BA441" s="1470"/>
      <c r="BB441" s="1470"/>
      <c r="BC441" s="1470"/>
      <c r="BD441" s="1470"/>
      <c r="BE441" s="1470"/>
      <c r="BF441" s="1470"/>
      <c r="BG441" s="1470"/>
      <c r="BH441" s="1470"/>
      <c r="BI441" s="1470"/>
      <c r="BJ441" s="1470"/>
      <c r="BK441" s="1470"/>
      <c r="BL441" s="1470"/>
      <c r="BM441" s="1470"/>
      <c r="BN441" s="1470"/>
      <c r="BO441" s="1470"/>
      <c r="BP441" s="1470"/>
      <c r="BQ441" s="1470"/>
      <c r="BR441" s="1470"/>
      <c r="BS441" s="1470"/>
      <c r="BT441" s="1470"/>
      <c r="BU441" s="1470"/>
      <c r="BV441" s="1470"/>
      <c r="BW441" s="1470"/>
      <c r="BX441" s="1470"/>
    </row>
    <row r="442" customFormat="false" ht="15" hidden="false" customHeight="false" outlineLevel="0" collapsed="false">
      <c r="A442" s="1448" t="n">
        <f aca="false">A441+1</f>
        <v>45309</v>
      </c>
      <c r="B442" s="1470"/>
      <c r="C442" s="1470"/>
      <c r="D442" s="1470"/>
      <c r="E442" s="1470"/>
      <c r="F442" s="1470"/>
      <c r="G442" s="1470"/>
      <c r="H442" s="1470"/>
      <c r="I442" s="1452"/>
      <c r="J442" s="1470"/>
      <c r="K442" s="1470"/>
      <c r="L442" s="1470"/>
      <c r="M442" s="1470"/>
      <c r="N442" s="1470"/>
      <c r="O442" s="1470"/>
      <c r="P442" s="1452"/>
      <c r="Q442" s="1452"/>
      <c r="R442" s="1452"/>
      <c r="S442" s="1452"/>
      <c r="T442" s="1452"/>
      <c r="U442" s="1452"/>
      <c r="V442" s="1470"/>
      <c r="W442" s="1470"/>
      <c r="X442" s="1470"/>
      <c r="Y442" s="1470"/>
      <c r="Z442" s="1470"/>
      <c r="AA442" s="1470"/>
      <c r="AB442" s="1470"/>
      <c r="AC442" s="1470"/>
      <c r="AD442" s="1470"/>
      <c r="AE442" s="1470"/>
      <c r="AF442" s="1470"/>
      <c r="AG442" s="1470"/>
      <c r="AH442" s="1470"/>
      <c r="AI442" s="1470"/>
      <c r="AJ442" s="1470"/>
      <c r="AK442" s="1470"/>
      <c r="AL442" s="1470"/>
      <c r="AM442" s="1470"/>
      <c r="AN442" s="1470"/>
      <c r="AO442" s="1470"/>
      <c r="AP442" s="1470"/>
      <c r="AQ442" s="1470"/>
      <c r="AR442" s="1470"/>
      <c r="AS442" s="1470"/>
      <c r="AT442" s="1470"/>
      <c r="AU442" s="1470"/>
      <c r="AV442" s="1470"/>
      <c r="AW442" s="1470"/>
      <c r="AX442" s="1470"/>
      <c r="AY442" s="1470"/>
      <c r="AZ442" s="1470"/>
      <c r="BA442" s="1470"/>
      <c r="BB442" s="1470"/>
      <c r="BC442" s="1470"/>
      <c r="BD442" s="1470"/>
      <c r="BE442" s="1470"/>
      <c r="BF442" s="1470"/>
      <c r="BG442" s="1470"/>
      <c r="BH442" s="1470"/>
      <c r="BI442" s="1470"/>
      <c r="BJ442" s="1470"/>
      <c r="BK442" s="1470"/>
      <c r="BL442" s="1470"/>
      <c r="BM442" s="1470"/>
      <c r="BN442" s="1470"/>
      <c r="BO442" s="1470"/>
      <c r="BP442" s="1470"/>
      <c r="BQ442" s="1470"/>
      <c r="BR442" s="1470"/>
      <c r="BS442" s="1470"/>
      <c r="BT442" s="1470"/>
      <c r="BU442" s="1470"/>
      <c r="BV442" s="1470"/>
      <c r="BW442" s="1470"/>
      <c r="BX442" s="1470"/>
    </row>
    <row r="443" customFormat="false" ht="15" hidden="false" customHeight="false" outlineLevel="0" collapsed="false">
      <c r="A443" s="1448" t="n">
        <f aca="false">A442+1</f>
        <v>45310</v>
      </c>
      <c r="B443" s="1470"/>
      <c r="C443" s="1470"/>
      <c r="D443" s="1470"/>
      <c r="E443" s="1470"/>
      <c r="F443" s="1470"/>
      <c r="G443" s="1470"/>
      <c r="H443" s="1470"/>
      <c r="I443" s="1452"/>
      <c r="J443" s="1470"/>
      <c r="K443" s="1470"/>
      <c r="L443" s="1470"/>
      <c r="M443" s="1470"/>
      <c r="N443" s="1470"/>
      <c r="O443" s="1470"/>
      <c r="P443" s="1452"/>
      <c r="Q443" s="1452"/>
      <c r="R443" s="1452"/>
      <c r="S443" s="1452"/>
      <c r="T443" s="1452"/>
      <c r="U443" s="1452"/>
      <c r="V443" s="1470"/>
      <c r="W443" s="1470"/>
      <c r="X443" s="1470"/>
      <c r="Y443" s="1470"/>
      <c r="Z443" s="1470"/>
      <c r="AA443" s="1470"/>
      <c r="AB443" s="1470"/>
      <c r="AC443" s="1470"/>
      <c r="AD443" s="1470"/>
      <c r="AE443" s="1470"/>
      <c r="AF443" s="1470"/>
      <c r="AG443" s="1470"/>
      <c r="AH443" s="1470"/>
      <c r="AI443" s="1470"/>
      <c r="AJ443" s="1470"/>
      <c r="AK443" s="1470"/>
      <c r="AL443" s="1470"/>
      <c r="AM443" s="1470"/>
      <c r="AN443" s="1470"/>
      <c r="AO443" s="1470"/>
      <c r="AP443" s="1470"/>
      <c r="AQ443" s="1470"/>
      <c r="AR443" s="1470"/>
      <c r="AS443" s="1470"/>
      <c r="AT443" s="1470"/>
      <c r="AU443" s="1470"/>
      <c r="AV443" s="1470"/>
      <c r="AW443" s="1470"/>
      <c r="AX443" s="1470"/>
      <c r="AY443" s="1470"/>
      <c r="AZ443" s="1470"/>
      <c r="BA443" s="1470"/>
      <c r="BB443" s="1470"/>
      <c r="BC443" s="1470"/>
      <c r="BD443" s="1470"/>
      <c r="BE443" s="1470"/>
      <c r="BF443" s="1470"/>
      <c r="BG443" s="1470"/>
      <c r="BH443" s="1470"/>
      <c r="BI443" s="1470"/>
      <c r="BJ443" s="1470"/>
      <c r="BK443" s="1470"/>
      <c r="BL443" s="1470"/>
      <c r="BM443" s="1470"/>
      <c r="BN443" s="1470"/>
      <c r="BO443" s="1470"/>
      <c r="BP443" s="1470"/>
      <c r="BQ443" s="1470"/>
      <c r="BR443" s="1470"/>
      <c r="BS443" s="1470"/>
      <c r="BT443" s="1470"/>
      <c r="BU443" s="1470"/>
      <c r="BV443" s="1470"/>
      <c r="BW443" s="1470"/>
      <c r="BX443" s="1470"/>
    </row>
    <row r="444" customFormat="false" ht="15" hidden="false" customHeight="false" outlineLevel="0" collapsed="false">
      <c r="A444" s="1448" t="n">
        <f aca="false">A443+1</f>
        <v>45311</v>
      </c>
      <c r="B444" s="1470"/>
      <c r="C444" s="1470"/>
      <c r="D444" s="1470"/>
      <c r="E444" s="1470"/>
      <c r="F444" s="1470"/>
      <c r="G444" s="1470"/>
      <c r="H444" s="1470"/>
      <c r="I444" s="1452"/>
      <c r="J444" s="1470"/>
      <c r="K444" s="1470"/>
      <c r="L444" s="1470"/>
      <c r="M444" s="1470"/>
      <c r="N444" s="1470"/>
      <c r="O444" s="1470"/>
      <c r="P444" s="1452"/>
      <c r="Q444" s="1452"/>
      <c r="R444" s="1452"/>
      <c r="S444" s="1452"/>
      <c r="T444" s="1452"/>
      <c r="U444" s="1452"/>
      <c r="V444" s="1470"/>
      <c r="W444" s="1470"/>
      <c r="X444" s="1470"/>
      <c r="Y444" s="1470"/>
      <c r="Z444" s="1470"/>
      <c r="AA444" s="1470"/>
      <c r="AB444" s="1470"/>
      <c r="AC444" s="1470"/>
      <c r="AD444" s="1470"/>
      <c r="AE444" s="1470"/>
      <c r="AF444" s="1470"/>
      <c r="AG444" s="1470"/>
      <c r="AH444" s="1470"/>
      <c r="AI444" s="1470"/>
      <c r="AJ444" s="1470"/>
      <c r="AK444" s="1470"/>
      <c r="AL444" s="1470"/>
      <c r="AM444" s="1470"/>
      <c r="AN444" s="1470"/>
      <c r="AO444" s="1470"/>
      <c r="AP444" s="1470"/>
      <c r="AQ444" s="1470"/>
      <c r="AR444" s="1470"/>
      <c r="AS444" s="1470"/>
      <c r="AT444" s="1470"/>
      <c r="AU444" s="1470"/>
      <c r="AV444" s="1470"/>
      <c r="AW444" s="1470"/>
      <c r="AX444" s="1470"/>
      <c r="AY444" s="1470"/>
      <c r="AZ444" s="1470"/>
      <c r="BA444" s="1470"/>
      <c r="BB444" s="1470"/>
      <c r="BC444" s="1470"/>
      <c r="BD444" s="1470"/>
      <c r="BE444" s="1470"/>
      <c r="BF444" s="1470"/>
      <c r="BG444" s="1470"/>
      <c r="BH444" s="1470"/>
      <c r="BI444" s="1470"/>
      <c r="BJ444" s="1470"/>
      <c r="BK444" s="1470"/>
      <c r="BL444" s="1470"/>
      <c r="BM444" s="1470"/>
      <c r="BN444" s="1470"/>
      <c r="BO444" s="1470"/>
      <c r="BP444" s="1470"/>
      <c r="BQ444" s="1470"/>
      <c r="BR444" s="1470"/>
      <c r="BS444" s="1470"/>
      <c r="BT444" s="1470"/>
      <c r="BU444" s="1470"/>
      <c r="BV444" s="1470"/>
      <c r="BW444" s="1470"/>
      <c r="BX444" s="1470"/>
    </row>
    <row r="445" customFormat="false" ht="15" hidden="false" customHeight="false" outlineLevel="0" collapsed="false">
      <c r="A445" s="1448" t="n">
        <f aca="false">A444+1</f>
        <v>45312</v>
      </c>
      <c r="B445" s="1470"/>
      <c r="C445" s="1470"/>
      <c r="D445" s="1470"/>
      <c r="E445" s="1470"/>
      <c r="F445" s="1470"/>
      <c r="G445" s="1470"/>
      <c r="H445" s="1470"/>
      <c r="I445" s="1452"/>
      <c r="J445" s="1470"/>
      <c r="K445" s="1470"/>
      <c r="L445" s="1470"/>
      <c r="M445" s="1470"/>
      <c r="N445" s="1470"/>
      <c r="O445" s="1470"/>
      <c r="P445" s="1452"/>
      <c r="Q445" s="1452"/>
      <c r="R445" s="1452"/>
      <c r="S445" s="1452"/>
      <c r="T445" s="1452"/>
      <c r="U445" s="1452"/>
      <c r="V445" s="1470"/>
      <c r="W445" s="1470"/>
      <c r="X445" s="1470"/>
      <c r="Y445" s="1470"/>
      <c r="Z445" s="1470"/>
      <c r="AA445" s="1470"/>
      <c r="AB445" s="1470"/>
      <c r="AC445" s="1470"/>
      <c r="AD445" s="1470"/>
      <c r="AE445" s="1470"/>
      <c r="AF445" s="1470"/>
      <c r="AG445" s="1470"/>
      <c r="AH445" s="1470"/>
      <c r="AI445" s="1470"/>
      <c r="AJ445" s="1470"/>
      <c r="AK445" s="1470"/>
      <c r="AL445" s="1470"/>
      <c r="AM445" s="1470"/>
      <c r="AN445" s="1470"/>
      <c r="AO445" s="1470"/>
      <c r="AP445" s="1470"/>
      <c r="AQ445" s="1470"/>
      <c r="AR445" s="1470"/>
      <c r="AS445" s="1470"/>
      <c r="AT445" s="1470"/>
      <c r="AU445" s="1470"/>
      <c r="AV445" s="1470"/>
      <c r="AW445" s="1470"/>
      <c r="AX445" s="1470"/>
      <c r="AY445" s="1470"/>
      <c r="AZ445" s="1470"/>
      <c r="BA445" s="1470"/>
      <c r="BB445" s="1470"/>
      <c r="BC445" s="1470"/>
      <c r="BD445" s="1470"/>
      <c r="BE445" s="1470"/>
      <c r="BF445" s="1470"/>
      <c r="BG445" s="1470"/>
      <c r="BH445" s="1470"/>
      <c r="BI445" s="1470"/>
      <c r="BJ445" s="1470"/>
      <c r="BK445" s="1470"/>
      <c r="BL445" s="1470"/>
      <c r="BM445" s="1470"/>
      <c r="BN445" s="1470"/>
      <c r="BO445" s="1470"/>
      <c r="BP445" s="1470"/>
      <c r="BQ445" s="1470"/>
      <c r="BR445" s="1470"/>
      <c r="BS445" s="1470"/>
      <c r="BT445" s="1470"/>
      <c r="BU445" s="1470"/>
      <c r="BV445" s="1470"/>
      <c r="BW445" s="1470"/>
      <c r="BX445" s="1470"/>
    </row>
    <row r="446" customFormat="false" ht="15" hidden="false" customHeight="false" outlineLevel="0" collapsed="false">
      <c r="A446" s="1448" t="n">
        <f aca="false">A445+1</f>
        <v>45313</v>
      </c>
      <c r="B446" s="1470"/>
      <c r="C446" s="1470"/>
      <c r="D446" s="1470"/>
      <c r="E446" s="1470"/>
      <c r="F446" s="1470"/>
      <c r="G446" s="1470"/>
      <c r="H446" s="1470"/>
      <c r="I446" s="1452"/>
      <c r="J446" s="1470"/>
      <c r="K446" s="1470"/>
      <c r="L446" s="1470"/>
      <c r="M446" s="1470"/>
      <c r="N446" s="1470"/>
      <c r="O446" s="1470"/>
      <c r="P446" s="1452"/>
      <c r="Q446" s="1452"/>
      <c r="R446" s="1452"/>
      <c r="S446" s="1452"/>
      <c r="T446" s="1452"/>
      <c r="U446" s="1452"/>
      <c r="V446" s="1470"/>
      <c r="W446" s="1470"/>
      <c r="X446" s="1470"/>
      <c r="Y446" s="1470"/>
      <c r="Z446" s="1470"/>
      <c r="AA446" s="1470"/>
      <c r="AB446" s="1470"/>
      <c r="AC446" s="1470"/>
      <c r="AD446" s="1470"/>
      <c r="AE446" s="1470"/>
      <c r="AF446" s="1470"/>
      <c r="AG446" s="1470"/>
      <c r="AH446" s="1470"/>
      <c r="AI446" s="1470"/>
      <c r="AJ446" s="1470"/>
      <c r="AK446" s="1470"/>
      <c r="AL446" s="1470"/>
      <c r="AM446" s="1470"/>
      <c r="AN446" s="1470"/>
      <c r="AO446" s="1470"/>
      <c r="AP446" s="1470"/>
      <c r="AQ446" s="1470"/>
      <c r="AR446" s="1470"/>
      <c r="AS446" s="1470"/>
      <c r="AT446" s="1470"/>
      <c r="AU446" s="1470"/>
      <c r="AV446" s="1470"/>
      <c r="AW446" s="1470"/>
      <c r="AX446" s="1470"/>
      <c r="AY446" s="1470"/>
      <c r="AZ446" s="1470"/>
      <c r="BA446" s="1470"/>
      <c r="BB446" s="1470"/>
      <c r="BC446" s="1470"/>
      <c r="BD446" s="1470"/>
      <c r="BE446" s="1470"/>
      <c r="BF446" s="1470"/>
      <c r="BG446" s="1470"/>
      <c r="BH446" s="1470"/>
      <c r="BI446" s="1470"/>
      <c r="BJ446" s="1470"/>
      <c r="BK446" s="1470"/>
      <c r="BL446" s="1470"/>
      <c r="BM446" s="1470"/>
      <c r="BN446" s="1470"/>
      <c r="BO446" s="1470"/>
      <c r="BP446" s="1470"/>
      <c r="BQ446" s="1470"/>
      <c r="BR446" s="1470"/>
      <c r="BS446" s="1470"/>
      <c r="BT446" s="1470"/>
      <c r="BU446" s="1470"/>
      <c r="BV446" s="1470"/>
      <c r="BW446" s="1470"/>
      <c r="BX446" s="1470"/>
    </row>
    <row r="447" customFormat="false" ht="15" hidden="false" customHeight="false" outlineLevel="0" collapsed="false">
      <c r="A447" s="1448" t="n">
        <f aca="false">A446+1</f>
        <v>45314</v>
      </c>
      <c r="B447" s="1470"/>
      <c r="C447" s="1470"/>
      <c r="D447" s="1470"/>
      <c r="E447" s="1470"/>
      <c r="F447" s="1470"/>
      <c r="G447" s="1470"/>
      <c r="H447" s="1470"/>
      <c r="I447" s="1452"/>
      <c r="J447" s="1470"/>
      <c r="K447" s="1470"/>
      <c r="L447" s="1470"/>
      <c r="M447" s="1470"/>
      <c r="N447" s="1470"/>
      <c r="O447" s="1470"/>
      <c r="P447" s="1452"/>
      <c r="Q447" s="1452"/>
      <c r="R447" s="1452"/>
      <c r="S447" s="1452"/>
      <c r="T447" s="1452"/>
      <c r="U447" s="1452"/>
      <c r="V447" s="1470"/>
      <c r="W447" s="1470"/>
      <c r="X447" s="1470"/>
      <c r="Y447" s="1470"/>
      <c r="Z447" s="1470"/>
      <c r="AA447" s="1470"/>
      <c r="AB447" s="1470"/>
      <c r="AC447" s="1470"/>
      <c r="AD447" s="1470"/>
      <c r="AE447" s="1470"/>
      <c r="AF447" s="1470"/>
      <c r="AG447" s="1470"/>
      <c r="AH447" s="1470"/>
      <c r="AI447" s="1470"/>
      <c r="AJ447" s="1470"/>
      <c r="AK447" s="1470"/>
      <c r="AL447" s="1470"/>
      <c r="AM447" s="1470"/>
      <c r="AN447" s="1470"/>
      <c r="AO447" s="1470"/>
      <c r="AP447" s="1470"/>
      <c r="AQ447" s="1470"/>
      <c r="AR447" s="1470"/>
      <c r="AS447" s="1470"/>
      <c r="AT447" s="1470"/>
      <c r="AU447" s="1470"/>
      <c r="AV447" s="1470"/>
      <c r="AW447" s="1470"/>
      <c r="AX447" s="1470"/>
      <c r="AY447" s="1470"/>
      <c r="AZ447" s="1470"/>
      <c r="BA447" s="1470"/>
      <c r="BB447" s="1470"/>
      <c r="BC447" s="1470"/>
      <c r="BD447" s="1470"/>
      <c r="BE447" s="1470"/>
      <c r="BF447" s="1470"/>
      <c r="BG447" s="1470"/>
      <c r="BH447" s="1470"/>
      <c r="BI447" s="1470"/>
      <c r="BJ447" s="1470"/>
      <c r="BK447" s="1470"/>
      <c r="BL447" s="1470"/>
      <c r="BM447" s="1470"/>
      <c r="BN447" s="1470"/>
      <c r="BO447" s="1470"/>
      <c r="BP447" s="1470"/>
      <c r="BQ447" s="1470"/>
      <c r="BR447" s="1470"/>
      <c r="BS447" s="1470"/>
      <c r="BT447" s="1470"/>
      <c r="BU447" s="1470"/>
      <c r="BV447" s="1470"/>
      <c r="BW447" s="1470"/>
      <c r="BX447" s="1470"/>
    </row>
    <row r="448" customFormat="false" ht="15" hidden="false" customHeight="false" outlineLevel="0" collapsed="false">
      <c r="A448" s="1448" t="n">
        <f aca="false">A447+1</f>
        <v>45315</v>
      </c>
      <c r="B448" s="1470"/>
      <c r="C448" s="1470"/>
      <c r="D448" s="1470"/>
      <c r="E448" s="1470"/>
      <c r="F448" s="1470"/>
      <c r="G448" s="1470"/>
      <c r="H448" s="1470"/>
      <c r="I448" s="1452"/>
      <c r="J448" s="1470"/>
      <c r="K448" s="1470"/>
      <c r="L448" s="1470"/>
      <c r="M448" s="1470"/>
      <c r="N448" s="1470"/>
      <c r="O448" s="1470"/>
      <c r="P448" s="1452"/>
      <c r="Q448" s="1452"/>
      <c r="R448" s="1452"/>
      <c r="S448" s="1452"/>
      <c r="T448" s="1452"/>
      <c r="U448" s="1452"/>
      <c r="V448" s="1470"/>
      <c r="W448" s="1470"/>
      <c r="X448" s="1470"/>
      <c r="Y448" s="1470"/>
      <c r="Z448" s="1470"/>
      <c r="AA448" s="1470"/>
      <c r="AB448" s="1470"/>
      <c r="AC448" s="1470"/>
      <c r="AD448" s="1470"/>
      <c r="AE448" s="1470"/>
      <c r="AF448" s="1470"/>
      <c r="AG448" s="1470"/>
      <c r="AH448" s="1470"/>
      <c r="AI448" s="1470"/>
      <c r="AJ448" s="1470"/>
      <c r="AK448" s="1470"/>
      <c r="AL448" s="1470"/>
      <c r="AM448" s="1470"/>
      <c r="AN448" s="1470"/>
      <c r="AO448" s="1470"/>
      <c r="AP448" s="1470"/>
      <c r="AQ448" s="1470"/>
      <c r="AR448" s="1470"/>
      <c r="AS448" s="1470"/>
      <c r="AT448" s="1470"/>
      <c r="AU448" s="1470"/>
      <c r="AV448" s="1470"/>
      <c r="AW448" s="1470"/>
      <c r="AX448" s="1470"/>
      <c r="AY448" s="1470"/>
      <c r="AZ448" s="1470"/>
      <c r="BA448" s="1470"/>
      <c r="BB448" s="1470"/>
      <c r="BC448" s="1470"/>
      <c r="BD448" s="1470"/>
      <c r="BE448" s="1470"/>
      <c r="BF448" s="1470"/>
      <c r="BG448" s="1470"/>
      <c r="BH448" s="1470"/>
      <c r="BI448" s="1470"/>
      <c r="BJ448" s="1470"/>
      <c r="BK448" s="1470"/>
      <c r="BL448" s="1470"/>
      <c r="BM448" s="1470"/>
      <c r="BN448" s="1470"/>
      <c r="BO448" s="1470"/>
      <c r="BP448" s="1470"/>
      <c r="BQ448" s="1470"/>
      <c r="BR448" s="1470"/>
      <c r="BS448" s="1470"/>
      <c r="BT448" s="1470"/>
      <c r="BU448" s="1470"/>
      <c r="BV448" s="1470"/>
      <c r="BW448" s="1470"/>
      <c r="BX448" s="1470"/>
    </row>
    <row r="449" customFormat="false" ht="15" hidden="false" customHeight="false" outlineLevel="0" collapsed="false">
      <c r="A449" s="1448" t="n">
        <f aca="false">A448+1</f>
        <v>45316</v>
      </c>
      <c r="B449" s="1470"/>
      <c r="C449" s="1470"/>
      <c r="D449" s="1470"/>
      <c r="E449" s="1470"/>
      <c r="F449" s="1470"/>
      <c r="G449" s="1470"/>
      <c r="H449" s="1470"/>
      <c r="I449" s="1452"/>
      <c r="J449" s="1470"/>
      <c r="K449" s="1470"/>
      <c r="L449" s="1470"/>
      <c r="M449" s="1470"/>
      <c r="N449" s="1470"/>
      <c r="O449" s="1470"/>
      <c r="P449" s="1452"/>
      <c r="Q449" s="1452"/>
      <c r="R449" s="1452"/>
      <c r="S449" s="1452"/>
      <c r="T449" s="1452"/>
      <c r="U449" s="1452"/>
      <c r="V449" s="1470"/>
      <c r="W449" s="1470"/>
      <c r="X449" s="1470"/>
      <c r="Y449" s="1470"/>
      <c r="Z449" s="1470"/>
      <c r="AA449" s="1470"/>
      <c r="AB449" s="1470"/>
      <c r="AC449" s="1470"/>
      <c r="AD449" s="1470"/>
      <c r="AE449" s="1470"/>
      <c r="AF449" s="1470"/>
      <c r="AG449" s="1470"/>
      <c r="AH449" s="1470"/>
      <c r="AI449" s="1470"/>
      <c r="AJ449" s="1470"/>
      <c r="AK449" s="1470"/>
      <c r="AL449" s="1470"/>
      <c r="AM449" s="1470"/>
      <c r="AN449" s="1470"/>
      <c r="AO449" s="1470"/>
      <c r="AP449" s="1470"/>
      <c r="AQ449" s="1470"/>
      <c r="AR449" s="1470"/>
      <c r="AS449" s="1470"/>
      <c r="AT449" s="1470"/>
      <c r="AU449" s="1470"/>
      <c r="AV449" s="1470"/>
      <c r="AW449" s="1470"/>
      <c r="AX449" s="1470"/>
      <c r="AY449" s="1470"/>
      <c r="AZ449" s="1470"/>
      <c r="BA449" s="1470"/>
      <c r="BB449" s="1470"/>
      <c r="BC449" s="1470"/>
      <c r="BD449" s="1470"/>
      <c r="BE449" s="1470"/>
      <c r="BF449" s="1470"/>
      <c r="BG449" s="1470"/>
      <c r="BH449" s="1470"/>
      <c r="BI449" s="1470"/>
      <c r="BJ449" s="1470"/>
      <c r="BK449" s="1470"/>
      <c r="BL449" s="1470"/>
      <c r="BM449" s="1470"/>
      <c r="BN449" s="1470"/>
      <c r="BO449" s="1470"/>
      <c r="BP449" s="1470"/>
      <c r="BQ449" s="1470"/>
      <c r="BR449" s="1470"/>
      <c r="BS449" s="1470"/>
      <c r="BT449" s="1470"/>
      <c r="BU449" s="1470"/>
      <c r="BV449" s="1470"/>
      <c r="BW449" s="1470"/>
      <c r="BX449" s="1470"/>
    </row>
    <row r="450" customFormat="false" ht="15" hidden="false" customHeight="false" outlineLevel="0" collapsed="false">
      <c r="A450" s="1448" t="n">
        <f aca="false">A449+1</f>
        <v>45317</v>
      </c>
      <c r="B450" s="1470"/>
      <c r="C450" s="1470"/>
      <c r="D450" s="1470"/>
      <c r="E450" s="1470"/>
      <c r="F450" s="1470"/>
      <c r="G450" s="1470"/>
      <c r="H450" s="1470"/>
      <c r="I450" s="1452"/>
      <c r="J450" s="1470"/>
      <c r="K450" s="1470"/>
      <c r="L450" s="1470"/>
      <c r="M450" s="1470"/>
      <c r="N450" s="1470"/>
      <c r="O450" s="1470"/>
      <c r="P450" s="1452"/>
      <c r="Q450" s="1452"/>
      <c r="R450" s="1452"/>
      <c r="S450" s="1452"/>
      <c r="T450" s="1452"/>
      <c r="U450" s="1452"/>
      <c r="V450" s="1470"/>
      <c r="W450" s="1470"/>
      <c r="X450" s="1470"/>
      <c r="Y450" s="1470"/>
      <c r="Z450" s="1470"/>
      <c r="AA450" s="1470"/>
      <c r="AB450" s="1470"/>
      <c r="AC450" s="1470"/>
      <c r="AD450" s="1470"/>
      <c r="AE450" s="1470"/>
      <c r="AF450" s="1470"/>
      <c r="AG450" s="1470"/>
      <c r="AH450" s="1470"/>
      <c r="AI450" s="1470"/>
      <c r="AJ450" s="1470"/>
      <c r="AK450" s="1470"/>
      <c r="AL450" s="1470"/>
      <c r="AM450" s="1470"/>
      <c r="AN450" s="1470"/>
      <c r="AO450" s="1470"/>
      <c r="AP450" s="1470"/>
      <c r="AQ450" s="1470"/>
      <c r="AR450" s="1470"/>
      <c r="AS450" s="1470"/>
      <c r="AT450" s="1470"/>
      <c r="AU450" s="1470"/>
      <c r="AV450" s="1470"/>
      <c r="AW450" s="1470"/>
      <c r="AX450" s="1470"/>
      <c r="AY450" s="1470"/>
      <c r="AZ450" s="1470"/>
      <c r="BA450" s="1470"/>
      <c r="BB450" s="1470"/>
      <c r="BC450" s="1470"/>
      <c r="BD450" s="1470"/>
      <c r="BE450" s="1470"/>
      <c r="BF450" s="1470"/>
      <c r="BG450" s="1470"/>
      <c r="BH450" s="1470"/>
      <c r="BI450" s="1470"/>
      <c r="BJ450" s="1470"/>
      <c r="BK450" s="1470"/>
      <c r="BL450" s="1470"/>
      <c r="BM450" s="1470"/>
      <c r="BN450" s="1470"/>
      <c r="BO450" s="1470"/>
      <c r="BP450" s="1470"/>
      <c r="BQ450" s="1470"/>
      <c r="BR450" s="1470"/>
      <c r="BS450" s="1470"/>
      <c r="BT450" s="1470"/>
      <c r="BU450" s="1470"/>
      <c r="BV450" s="1470"/>
      <c r="BW450" s="1470"/>
      <c r="BX450" s="1470"/>
    </row>
    <row r="451" customFormat="false" ht="15" hidden="false" customHeight="false" outlineLevel="0" collapsed="false">
      <c r="A451" s="1448" t="n">
        <f aca="false">A450+1</f>
        <v>45318</v>
      </c>
      <c r="B451" s="1470"/>
      <c r="C451" s="1470"/>
      <c r="D451" s="1470"/>
      <c r="E451" s="1470"/>
      <c r="F451" s="1470"/>
      <c r="G451" s="1470"/>
      <c r="H451" s="1470"/>
      <c r="I451" s="1452"/>
      <c r="J451" s="1470"/>
      <c r="K451" s="1470"/>
      <c r="L451" s="1470"/>
      <c r="M451" s="1470"/>
      <c r="N451" s="1470"/>
      <c r="O451" s="1470"/>
      <c r="P451" s="1452"/>
      <c r="Q451" s="1452"/>
      <c r="R451" s="1452"/>
      <c r="S451" s="1452"/>
      <c r="T451" s="1452"/>
      <c r="U451" s="1452"/>
      <c r="V451" s="1470"/>
      <c r="W451" s="1470"/>
      <c r="X451" s="1470"/>
      <c r="Y451" s="1470"/>
      <c r="Z451" s="1470"/>
      <c r="AA451" s="1470"/>
      <c r="AB451" s="1470"/>
      <c r="AC451" s="1470"/>
      <c r="AD451" s="1470"/>
      <c r="AE451" s="1470"/>
      <c r="AF451" s="1470"/>
      <c r="AG451" s="1470"/>
      <c r="AH451" s="1470"/>
      <c r="AI451" s="1470"/>
      <c r="AJ451" s="1470"/>
      <c r="AK451" s="1470"/>
      <c r="AL451" s="1470"/>
      <c r="AM451" s="1470"/>
      <c r="AN451" s="1470"/>
      <c r="AO451" s="1470"/>
      <c r="AP451" s="1470"/>
      <c r="AQ451" s="1470"/>
      <c r="AR451" s="1470"/>
      <c r="AS451" s="1470"/>
      <c r="AT451" s="1470"/>
      <c r="AU451" s="1470"/>
      <c r="AV451" s="1470"/>
      <c r="AW451" s="1470"/>
      <c r="AX451" s="1470"/>
      <c r="AY451" s="1470"/>
      <c r="AZ451" s="1470"/>
      <c r="BA451" s="1470"/>
      <c r="BB451" s="1470"/>
      <c r="BC451" s="1470"/>
      <c r="BD451" s="1470"/>
      <c r="BE451" s="1470"/>
      <c r="BF451" s="1470"/>
      <c r="BG451" s="1470"/>
      <c r="BH451" s="1470"/>
      <c r="BI451" s="1470"/>
      <c r="BJ451" s="1470"/>
      <c r="BK451" s="1470"/>
      <c r="BL451" s="1470"/>
      <c r="BM451" s="1470"/>
      <c r="BN451" s="1470"/>
      <c r="BO451" s="1470"/>
      <c r="BP451" s="1470"/>
      <c r="BQ451" s="1470"/>
      <c r="BR451" s="1470"/>
      <c r="BS451" s="1470"/>
      <c r="BT451" s="1470"/>
      <c r="BU451" s="1470"/>
      <c r="BV451" s="1470"/>
      <c r="BW451" s="1470"/>
      <c r="BX451" s="1470"/>
    </row>
    <row r="452" customFormat="false" ht="15" hidden="false" customHeight="false" outlineLevel="0" collapsed="false">
      <c r="A452" s="1448" t="n">
        <f aca="false">A451+1</f>
        <v>45319</v>
      </c>
      <c r="B452" s="1470"/>
      <c r="C452" s="1470"/>
      <c r="D452" s="1470"/>
      <c r="E452" s="1470"/>
      <c r="F452" s="1470"/>
      <c r="G452" s="1470"/>
      <c r="H452" s="1470"/>
      <c r="I452" s="1452"/>
      <c r="J452" s="1470"/>
      <c r="K452" s="1470"/>
      <c r="L452" s="1470"/>
      <c r="M452" s="1470"/>
      <c r="N452" s="1470"/>
      <c r="O452" s="1470"/>
      <c r="P452" s="1452"/>
      <c r="Q452" s="1452"/>
      <c r="R452" s="1452"/>
      <c r="S452" s="1452"/>
      <c r="T452" s="1452"/>
      <c r="U452" s="1452"/>
      <c r="V452" s="1470"/>
      <c r="W452" s="1470"/>
      <c r="X452" s="1470"/>
      <c r="Y452" s="1470"/>
      <c r="Z452" s="1470"/>
      <c r="AA452" s="1470"/>
      <c r="AB452" s="1470"/>
      <c r="AC452" s="1470"/>
      <c r="AD452" s="1470"/>
      <c r="AE452" s="1470"/>
      <c r="AF452" s="1470"/>
      <c r="AG452" s="1470"/>
      <c r="AH452" s="1470"/>
      <c r="AI452" s="1470"/>
      <c r="AJ452" s="1470"/>
      <c r="AK452" s="1470"/>
      <c r="AL452" s="1470"/>
      <c r="AM452" s="1470"/>
      <c r="AN452" s="1470"/>
      <c r="AO452" s="1470"/>
      <c r="AP452" s="1470"/>
      <c r="AQ452" s="1470"/>
      <c r="AR452" s="1470"/>
      <c r="AS452" s="1470"/>
      <c r="AT452" s="1470"/>
      <c r="AU452" s="1470"/>
      <c r="AV452" s="1470"/>
      <c r="AW452" s="1470"/>
      <c r="AX452" s="1470"/>
      <c r="AY452" s="1470"/>
      <c r="AZ452" s="1470"/>
      <c r="BA452" s="1470"/>
      <c r="BB452" s="1470"/>
      <c r="BC452" s="1470"/>
      <c r="BD452" s="1470"/>
      <c r="BE452" s="1470"/>
      <c r="BF452" s="1470"/>
      <c r="BG452" s="1470"/>
      <c r="BH452" s="1470"/>
      <c r="BI452" s="1470"/>
      <c r="BJ452" s="1470"/>
      <c r="BK452" s="1470"/>
      <c r="BL452" s="1470"/>
      <c r="BM452" s="1470"/>
      <c r="BN452" s="1470"/>
      <c r="BO452" s="1470"/>
      <c r="BP452" s="1470"/>
      <c r="BQ452" s="1470"/>
      <c r="BR452" s="1470"/>
      <c r="BS452" s="1470"/>
      <c r="BT452" s="1470"/>
      <c r="BU452" s="1470"/>
      <c r="BV452" s="1470"/>
      <c r="BW452" s="1470"/>
      <c r="BX452" s="1470"/>
    </row>
    <row r="453" customFormat="false" ht="15" hidden="false" customHeight="false" outlineLevel="0" collapsed="false">
      <c r="A453" s="1448" t="n">
        <f aca="false">A452+1</f>
        <v>45320</v>
      </c>
      <c r="B453" s="1470"/>
      <c r="C453" s="1470"/>
      <c r="D453" s="1470"/>
      <c r="E453" s="1470"/>
      <c r="F453" s="1470"/>
      <c r="G453" s="1470"/>
      <c r="H453" s="1470"/>
      <c r="I453" s="1452"/>
      <c r="J453" s="1470"/>
      <c r="K453" s="1470"/>
      <c r="L453" s="1470"/>
      <c r="M453" s="1470"/>
      <c r="N453" s="1470"/>
      <c r="O453" s="1470"/>
      <c r="P453" s="1452"/>
      <c r="Q453" s="1452"/>
      <c r="R453" s="1452"/>
      <c r="S453" s="1452"/>
      <c r="T453" s="1452"/>
      <c r="U453" s="1452"/>
      <c r="V453" s="1470"/>
      <c r="W453" s="1470"/>
      <c r="X453" s="1470"/>
      <c r="Y453" s="1470"/>
      <c r="Z453" s="1470"/>
      <c r="AA453" s="1470"/>
      <c r="AB453" s="1470"/>
      <c r="AC453" s="1470"/>
      <c r="AD453" s="1470"/>
      <c r="AE453" s="1470"/>
      <c r="AF453" s="1470"/>
      <c r="AG453" s="1470"/>
      <c r="AH453" s="1470"/>
      <c r="AI453" s="1470"/>
      <c r="AJ453" s="1470"/>
      <c r="AK453" s="1470"/>
      <c r="AL453" s="1470"/>
      <c r="AM453" s="1470"/>
      <c r="AN453" s="1470"/>
      <c r="AO453" s="1470"/>
      <c r="AP453" s="1470"/>
      <c r="AQ453" s="1470"/>
      <c r="AR453" s="1470"/>
      <c r="AS453" s="1470"/>
      <c r="AT453" s="1470"/>
      <c r="AU453" s="1470"/>
      <c r="AV453" s="1470"/>
      <c r="AW453" s="1470"/>
      <c r="AX453" s="1470"/>
      <c r="AY453" s="1470"/>
      <c r="AZ453" s="1470"/>
      <c r="BA453" s="1470"/>
      <c r="BB453" s="1470"/>
      <c r="BC453" s="1470"/>
      <c r="BD453" s="1470"/>
      <c r="BE453" s="1470"/>
      <c r="BF453" s="1470"/>
      <c r="BG453" s="1470"/>
      <c r="BH453" s="1470"/>
      <c r="BI453" s="1470"/>
      <c r="BJ453" s="1470"/>
      <c r="BK453" s="1470"/>
      <c r="BL453" s="1470"/>
      <c r="BM453" s="1470"/>
      <c r="BN453" s="1470"/>
      <c r="BO453" s="1470"/>
      <c r="BP453" s="1470"/>
      <c r="BQ453" s="1470"/>
      <c r="BR453" s="1470"/>
      <c r="BS453" s="1470"/>
      <c r="BT453" s="1470"/>
      <c r="BU453" s="1470"/>
      <c r="BV453" s="1470"/>
      <c r="BW453" s="1470"/>
      <c r="BX453" s="1470"/>
    </row>
    <row r="454" customFormat="false" ht="15" hidden="false" customHeight="false" outlineLevel="0" collapsed="false">
      <c r="A454" s="1448" t="n">
        <f aca="false">A453+1</f>
        <v>45321</v>
      </c>
      <c r="B454" s="1470"/>
      <c r="C454" s="1470"/>
      <c r="D454" s="1470"/>
      <c r="E454" s="1470"/>
      <c r="F454" s="1470"/>
      <c r="G454" s="1470"/>
      <c r="H454" s="1470"/>
      <c r="I454" s="1452"/>
      <c r="J454" s="1470"/>
      <c r="K454" s="1470"/>
      <c r="L454" s="1470"/>
      <c r="M454" s="1470"/>
      <c r="N454" s="1470"/>
      <c r="O454" s="1470"/>
      <c r="P454" s="1452"/>
      <c r="Q454" s="1452"/>
      <c r="R454" s="1452"/>
      <c r="S454" s="1452"/>
      <c r="T454" s="1452"/>
      <c r="U454" s="1452"/>
      <c r="V454" s="1470"/>
      <c r="W454" s="1470"/>
      <c r="X454" s="1470"/>
      <c r="Y454" s="1470"/>
      <c r="Z454" s="1470"/>
      <c r="AA454" s="1470"/>
      <c r="AB454" s="1470"/>
      <c r="AC454" s="1470"/>
      <c r="AD454" s="1470"/>
      <c r="AE454" s="1470"/>
      <c r="AF454" s="1470"/>
      <c r="AG454" s="1470"/>
      <c r="AH454" s="1470"/>
      <c r="AI454" s="1470"/>
      <c r="AJ454" s="1470"/>
      <c r="AK454" s="1470"/>
      <c r="AL454" s="1470"/>
      <c r="AM454" s="1470"/>
      <c r="AN454" s="1470"/>
      <c r="AO454" s="1470"/>
      <c r="AP454" s="1470"/>
      <c r="AQ454" s="1470"/>
      <c r="AR454" s="1470"/>
      <c r="AS454" s="1470"/>
      <c r="AT454" s="1470"/>
      <c r="AU454" s="1470"/>
      <c r="AV454" s="1470"/>
      <c r="AW454" s="1470"/>
      <c r="AX454" s="1470"/>
      <c r="AY454" s="1470"/>
      <c r="AZ454" s="1470"/>
      <c r="BA454" s="1470"/>
      <c r="BB454" s="1470"/>
      <c r="BC454" s="1470"/>
      <c r="BD454" s="1470"/>
      <c r="BE454" s="1470"/>
      <c r="BF454" s="1470"/>
      <c r="BG454" s="1470"/>
      <c r="BH454" s="1470"/>
      <c r="BI454" s="1470"/>
      <c r="BJ454" s="1470"/>
      <c r="BK454" s="1470"/>
      <c r="BL454" s="1470"/>
      <c r="BM454" s="1470"/>
      <c r="BN454" s="1470"/>
      <c r="BO454" s="1470"/>
      <c r="BP454" s="1470"/>
      <c r="BQ454" s="1470"/>
      <c r="BR454" s="1470"/>
      <c r="BS454" s="1470"/>
      <c r="BT454" s="1470"/>
      <c r="BU454" s="1470"/>
      <c r="BV454" s="1470"/>
      <c r="BW454" s="1470"/>
      <c r="BX454" s="1470"/>
    </row>
    <row r="455" customFormat="false" ht="15" hidden="false" customHeight="false" outlineLevel="0" collapsed="false">
      <c r="A455" s="1448" t="n">
        <f aca="false">A454+1</f>
        <v>45322</v>
      </c>
      <c r="B455" s="1470"/>
      <c r="C455" s="1470"/>
      <c r="D455" s="1470"/>
      <c r="E455" s="1470"/>
      <c r="F455" s="1470"/>
      <c r="G455" s="1470"/>
      <c r="H455" s="1470"/>
      <c r="I455" s="1452"/>
      <c r="J455" s="1470"/>
      <c r="K455" s="1470"/>
      <c r="L455" s="1470"/>
      <c r="M455" s="1470"/>
      <c r="N455" s="1470"/>
      <c r="O455" s="1470"/>
      <c r="P455" s="1452"/>
      <c r="Q455" s="1452"/>
      <c r="R455" s="1452"/>
      <c r="S455" s="1452"/>
      <c r="T455" s="1452"/>
      <c r="U455" s="1452"/>
      <c r="V455" s="1470"/>
      <c r="W455" s="1470"/>
      <c r="X455" s="1470"/>
      <c r="Y455" s="1470"/>
      <c r="Z455" s="1470"/>
      <c r="AA455" s="1470"/>
      <c r="AB455" s="1470"/>
      <c r="AC455" s="1470"/>
      <c r="AD455" s="1470"/>
      <c r="AE455" s="1470"/>
      <c r="AF455" s="1470"/>
      <c r="AG455" s="1470"/>
      <c r="AH455" s="1470"/>
      <c r="AI455" s="1470"/>
      <c r="AJ455" s="1470"/>
      <c r="AK455" s="1470"/>
      <c r="AL455" s="1470"/>
      <c r="AM455" s="1470"/>
      <c r="AN455" s="1470"/>
      <c r="AO455" s="1470"/>
      <c r="AP455" s="1470"/>
      <c r="AQ455" s="1470"/>
      <c r="AR455" s="1470"/>
      <c r="AS455" s="1470"/>
      <c r="AT455" s="1470"/>
      <c r="AU455" s="1470"/>
      <c r="AV455" s="1470"/>
      <c r="AW455" s="1470"/>
      <c r="AX455" s="1470"/>
      <c r="AY455" s="1470"/>
      <c r="AZ455" s="1470"/>
      <c r="BA455" s="1470"/>
      <c r="BB455" s="1470"/>
      <c r="BC455" s="1470"/>
      <c r="BD455" s="1470"/>
      <c r="BE455" s="1470"/>
      <c r="BF455" s="1470"/>
      <c r="BG455" s="1470"/>
      <c r="BH455" s="1470"/>
      <c r="BI455" s="1470"/>
      <c r="BJ455" s="1470"/>
      <c r="BK455" s="1470"/>
      <c r="BL455" s="1470"/>
      <c r="BM455" s="1470"/>
      <c r="BN455" s="1470"/>
      <c r="BO455" s="1470"/>
      <c r="BP455" s="1470"/>
      <c r="BQ455" s="1470"/>
      <c r="BR455" s="1470"/>
      <c r="BS455" s="1470"/>
      <c r="BT455" s="1470"/>
      <c r="BU455" s="1470"/>
      <c r="BV455" s="1470"/>
      <c r="BW455" s="1470"/>
      <c r="BX455" s="1470"/>
    </row>
    <row r="456" customFormat="false" ht="15" hidden="false" customHeight="false" outlineLevel="0" collapsed="false">
      <c r="A456" s="1448" t="n">
        <f aca="false">A455+1</f>
        <v>45323</v>
      </c>
      <c r="B456" s="1470"/>
      <c r="C456" s="1470"/>
      <c r="D456" s="1470"/>
      <c r="E456" s="1470"/>
      <c r="F456" s="1470"/>
      <c r="G456" s="1470"/>
      <c r="H456" s="1470"/>
      <c r="I456" s="1452"/>
      <c r="J456" s="1470"/>
      <c r="K456" s="1470"/>
      <c r="L456" s="1470"/>
      <c r="M456" s="1470"/>
      <c r="N456" s="1470"/>
      <c r="O456" s="1470"/>
      <c r="P456" s="1452"/>
      <c r="Q456" s="1452"/>
      <c r="R456" s="1452"/>
      <c r="S456" s="1452"/>
      <c r="T456" s="1452"/>
      <c r="U456" s="1452"/>
      <c r="V456" s="1470"/>
      <c r="W456" s="1470"/>
      <c r="X456" s="1470"/>
      <c r="Y456" s="1470"/>
      <c r="Z456" s="1470"/>
      <c r="AA456" s="1470"/>
      <c r="AB456" s="1470"/>
      <c r="AC456" s="1470"/>
      <c r="AD456" s="1470"/>
      <c r="AE456" s="1470"/>
      <c r="AF456" s="1470"/>
      <c r="AG456" s="1470"/>
      <c r="AH456" s="1470"/>
      <c r="AI456" s="1470"/>
      <c r="AJ456" s="1470"/>
      <c r="AK456" s="1470"/>
      <c r="AL456" s="1470"/>
      <c r="AM456" s="1470"/>
      <c r="AN456" s="1470"/>
      <c r="AO456" s="1470"/>
      <c r="AP456" s="1470"/>
      <c r="AQ456" s="1470"/>
      <c r="AR456" s="1470"/>
      <c r="AS456" s="1470"/>
      <c r="AT456" s="1470"/>
      <c r="AU456" s="1470"/>
      <c r="AV456" s="1470"/>
      <c r="AW456" s="1470"/>
      <c r="AX456" s="1470"/>
      <c r="AY456" s="1470"/>
      <c r="AZ456" s="1470"/>
      <c r="BA456" s="1470"/>
      <c r="BB456" s="1470"/>
      <c r="BC456" s="1470"/>
      <c r="BD456" s="1470"/>
      <c r="BE456" s="1470"/>
      <c r="BF456" s="1470"/>
      <c r="BG456" s="1470"/>
      <c r="BH456" s="1470"/>
      <c r="BI456" s="1470"/>
      <c r="BJ456" s="1470"/>
      <c r="BK456" s="1470"/>
      <c r="BL456" s="1470"/>
      <c r="BM456" s="1470"/>
      <c r="BN456" s="1470"/>
      <c r="BO456" s="1470"/>
      <c r="BP456" s="1470"/>
      <c r="BQ456" s="1470"/>
      <c r="BR456" s="1470"/>
      <c r="BS456" s="1470"/>
      <c r="BT456" s="1470"/>
      <c r="BU456" s="1470"/>
      <c r="BV456" s="1470"/>
      <c r="BW456" s="1470"/>
      <c r="BX456" s="1470"/>
    </row>
    <row r="457" customFormat="false" ht="15" hidden="false" customHeight="false" outlineLevel="0" collapsed="false">
      <c r="A457" s="1448" t="n">
        <f aca="false">A456+1</f>
        <v>45324</v>
      </c>
      <c r="B457" s="1470"/>
      <c r="C457" s="1470"/>
      <c r="D457" s="1470"/>
      <c r="E457" s="1470"/>
      <c r="F457" s="1470"/>
      <c r="G457" s="1470"/>
      <c r="H457" s="1470"/>
      <c r="I457" s="1452"/>
      <c r="J457" s="1470"/>
      <c r="K457" s="1470"/>
      <c r="L457" s="1470"/>
      <c r="M457" s="1470"/>
      <c r="N457" s="1470"/>
      <c r="O457" s="1470"/>
      <c r="P457" s="1452"/>
      <c r="Q457" s="1452"/>
      <c r="R457" s="1452"/>
      <c r="S457" s="1452"/>
      <c r="T457" s="1452"/>
      <c r="U457" s="1452"/>
      <c r="V457" s="1470"/>
      <c r="W457" s="1470"/>
      <c r="X457" s="1470"/>
      <c r="Y457" s="1470"/>
      <c r="Z457" s="1470"/>
      <c r="AA457" s="1470"/>
      <c r="AB457" s="1470"/>
      <c r="AC457" s="1470"/>
      <c r="AD457" s="1470"/>
      <c r="AE457" s="1470"/>
      <c r="AF457" s="1470"/>
      <c r="AG457" s="1470"/>
      <c r="AH457" s="1470"/>
      <c r="AI457" s="1470"/>
      <c r="AJ457" s="1470"/>
      <c r="AK457" s="1470"/>
      <c r="AL457" s="1470"/>
      <c r="AM457" s="1470"/>
      <c r="AN457" s="1470"/>
      <c r="AO457" s="1470"/>
      <c r="AP457" s="1470"/>
      <c r="AQ457" s="1470"/>
      <c r="AR457" s="1470"/>
      <c r="AS457" s="1470"/>
      <c r="AT457" s="1470"/>
      <c r="AU457" s="1470"/>
      <c r="AV457" s="1470"/>
      <c r="AW457" s="1470"/>
      <c r="AX457" s="1470"/>
      <c r="AY457" s="1470"/>
      <c r="AZ457" s="1470"/>
      <c r="BA457" s="1470"/>
      <c r="BB457" s="1470"/>
      <c r="BC457" s="1470"/>
      <c r="BD457" s="1470"/>
      <c r="BE457" s="1470"/>
      <c r="BF457" s="1470"/>
      <c r="BG457" s="1470"/>
      <c r="BH457" s="1470"/>
      <c r="BI457" s="1470"/>
      <c r="BJ457" s="1470"/>
      <c r="BK457" s="1470"/>
      <c r="BL457" s="1470"/>
      <c r="BM457" s="1470"/>
      <c r="BN457" s="1470"/>
      <c r="BO457" s="1470"/>
      <c r="BP457" s="1470"/>
      <c r="BQ457" s="1470"/>
      <c r="BR457" s="1470"/>
      <c r="BS457" s="1470"/>
      <c r="BT457" s="1470"/>
      <c r="BU457" s="1470"/>
      <c r="BV457" s="1470"/>
      <c r="BW457" s="1470"/>
      <c r="BX457" s="1470"/>
    </row>
    <row r="458" customFormat="false" ht="15" hidden="false" customHeight="false" outlineLevel="0" collapsed="false">
      <c r="A458" s="1448" t="n">
        <f aca="false">A457+1</f>
        <v>45325</v>
      </c>
      <c r="B458" s="1470"/>
      <c r="C458" s="1470"/>
      <c r="D458" s="1470"/>
      <c r="E458" s="1470"/>
      <c r="F458" s="1470"/>
      <c r="G458" s="1470"/>
      <c r="H458" s="1470"/>
      <c r="I458" s="1452"/>
      <c r="J458" s="1470"/>
      <c r="K458" s="1470"/>
      <c r="L458" s="1470"/>
      <c r="M458" s="1470"/>
      <c r="N458" s="1470"/>
      <c r="O458" s="1470"/>
      <c r="P458" s="1452"/>
      <c r="Q458" s="1452"/>
      <c r="R458" s="1452"/>
      <c r="S458" s="1452"/>
      <c r="T458" s="1452"/>
      <c r="U458" s="1452"/>
      <c r="V458" s="1470"/>
      <c r="W458" s="1470"/>
      <c r="X458" s="1470"/>
      <c r="Y458" s="1470"/>
      <c r="Z458" s="1470"/>
      <c r="AA458" s="1470"/>
      <c r="AB458" s="1470"/>
      <c r="AC458" s="1470"/>
      <c r="AD458" s="1470"/>
      <c r="AE458" s="1470"/>
      <c r="AF458" s="1470"/>
      <c r="AG458" s="1470"/>
      <c r="AH458" s="1470"/>
      <c r="AI458" s="1470"/>
      <c r="AJ458" s="1470"/>
      <c r="AK458" s="1470"/>
      <c r="AL458" s="1470"/>
      <c r="AM458" s="1470"/>
      <c r="AN458" s="1470"/>
      <c r="AO458" s="1470"/>
      <c r="AP458" s="1470"/>
      <c r="AQ458" s="1470"/>
      <c r="AR458" s="1470"/>
      <c r="AS458" s="1470"/>
      <c r="AT458" s="1470"/>
      <c r="AU458" s="1470"/>
      <c r="AV458" s="1470"/>
      <c r="AW458" s="1470"/>
      <c r="AX458" s="1470"/>
      <c r="AY458" s="1470"/>
      <c r="AZ458" s="1470"/>
      <c r="BA458" s="1470"/>
      <c r="BB458" s="1470"/>
      <c r="BC458" s="1470"/>
      <c r="BD458" s="1470"/>
      <c r="BE458" s="1470"/>
      <c r="BF458" s="1470"/>
      <c r="BG458" s="1470"/>
      <c r="BH458" s="1470"/>
      <c r="BI458" s="1470"/>
      <c r="BJ458" s="1470"/>
      <c r="BK458" s="1470"/>
      <c r="BL458" s="1470"/>
      <c r="BM458" s="1470"/>
      <c r="BN458" s="1470"/>
      <c r="BO458" s="1470"/>
      <c r="BP458" s="1470"/>
      <c r="BQ458" s="1470"/>
      <c r="BR458" s="1470"/>
      <c r="BS458" s="1470"/>
      <c r="BT458" s="1470"/>
      <c r="BU458" s="1470"/>
      <c r="BV458" s="1470"/>
      <c r="BW458" s="1470"/>
      <c r="BX458" s="1470"/>
    </row>
    <row r="459" customFormat="false" ht="15" hidden="false" customHeight="false" outlineLevel="0" collapsed="false">
      <c r="A459" s="1448" t="n">
        <f aca="false">A458+1</f>
        <v>45326</v>
      </c>
      <c r="B459" s="1470"/>
      <c r="C459" s="1470"/>
      <c r="D459" s="1470"/>
      <c r="E459" s="1470"/>
      <c r="F459" s="1470"/>
      <c r="G459" s="1470"/>
      <c r="H459" s="1470"/>
      <c r="I459" s="1452"/>
      <c r="J459" s="1470"/>
      <c r="K459" s="1470"/>
      <c r="L459" s="1470"/>
      <c r="M459" s="1470"/>
      <c r="N459" s="1470"/>
      <c r="O459" s="1470"/>
      <c r="P459" s="1452"/>
      <c r="Q459" s="1452"/>
      <c r="R459" s="1452"/>
      <c r="S459" s="1452"/>
      <c r="T459" s="1452"/>
      <c r="U459" s="1452"/>
      <c r="V459" s="1470"/>
      <c r="W459" s="1470"/>
      <c r="X459" s="1470"/>
      <c r="Y459" s="1470"/>
      <c r="Z459" s="1470"/>
      <c r="AA459" s="1470"/>
      <c r="AB459" s="1470"/>
      <c r="AC459" s="1470"/>
      <c r="AD459" s="1470"/>
      <c r="AE459" s="1470"/>
      <c r="AF459" s="1470"/>
      <c r="AG459" s="1470"/>
      <c r="AH459" s="1470"/>
      <c r="AI459" s="1470"/>
      <c r="AJ459" s="1470"/>
      <c r="AK459" s="1470"/>
      <c r="AL459" s="1470"/>
      <c r="AM459" s="1470"/>
      <c r="AN459" s="1470"/>
      <c r="AO459" s="1470"/>
      <c r="AP459" s="1470"/>
      <c r="AQ459" s="1470"/>
      <c r="AR459" s="1470"/>
      <c r="AS459" s="1470"/>
      <c r="AT459" s="1470"/>
      <c r="AU459" s="1470"/>
      <c r="AV459" s="1470"/>
      <c r="AW459" s="1470"/>
      <c r="AX459" s="1470"/>
      <c r="AY459" s="1470"/>
      <c r="AZ459" s="1470"/>
      <c r="BA459" s="1470"/>
      <c r="BB459" s="1470"/>
      <c r="BC459" s="1470"/>
      <c r="BD459" s="1470"/>
      <c r="BE459" s="1470"/>
      <c r="BF459" s="1470"/>
      <c r="BG459" s="1470"/>
      <c r="BH459" s="1470"/>
      <c r="BI459" s="1470"/>
      <c r="BJ459" s="1470"/>
      <c r="BK459" s="1470"/>
      <c r="BL459" s="1470"/>
      <c r="BM459" s="1470"/>
      <c r="BN459" s="1470"/>
      <c r="BO459" s="1470"/>
      <c r="BP459" s="1470"/>
      <c r="BQ459" s="1470"/>
      <c r="BR459" s="1470"/>
      <c r="BS459" s="1470"/>
      <c r="BT459" s="1470"/>
      <c r="BU459" s="1470"/>
      <c r="BV459" s="1470"/>
      <c r="BW459" s="1470"/>
      <c r="BX459" s="1470"/>
    </row>
    <row r="460" customFormat="false" ht="15" hidden="false" customHeight="false" outlineLevel="0" collapsed="false">
      <c r="A460" s="1448" t="n">
        <f aca="false">A459+1</f>
        <v>45327</v>
      </c>
      <c r="B460" s="1470"/>
      <c r="C460" s="1470"/>
      <c r="D460" s="1470"/>
      <c r="E460" s="1470"/>
      <c r="F460" s="1470"/>
      <c r="G460" s="1470"/>
      <c r="H460" s="1470"/>
      <c r="I460" s="1452"/>
      <c r="J460" s="1470"/>
      <c r="K460" s="1470"/>
      <c r="L460" s="1470"/>
      <c r="M460" s="1470"/>
      <c r="N460" s="1470"/>
      <c r="O460" s="1470"/>
      <c r="P460" s="1452"/>
      <c r="Q460" s="1452"/>
      <c r="R460" s="1452"/>
      <c r="S460" s="1452"/>
      <c r="T460" s="1452"/>
      <c r="U460" s="1452"/>
      <c r="V460" s="1470"/>
      <c r="W460" s="1470"/>
      <c r="X460" s="1470"/>
      <c r="Y460" s="1470"/>
      <c r="Z460" s="1470"/>
      <c r="AA460" s="1470"/>
      <c r="AB460" s="1470"/>
      <c r="AC460" s="1470"/>
      <c r="AD460" s="1470"/>
      <c r="AE460" s="1470"/>
      <c r="AF460" s="1470"/>
      <c r="AG460" s="1470"/>
      <c r="AH460" s="1470"/>
      <c r="AI460" s="1470"/>
      <c r="AJ460" s="1470"/>
      <c r="AK460" s="1470"/>
      <c r="AL460" s="1470"/>
      <c r="AM460" s="1470"/>
      <c r="AN460" s="1470"/>
      <c r="AO460" s="1470"/>
      <c r="AP460" s="1470"/>
      <c r="AQ460" s="1470"/>
      <c r="AR460" s="1470"/>
      <c r="AS460" s="1470"/>
      <c r="AT460" s="1470"/>
      <c r="AU460" s="1470"/>
      <c r="AV460" s="1470"/>
      <c r="AW460" s="1470"/>
      <c r="AX460" s="1470"/>
      <c r="AY460" s="1470"/>
      <c r="AZ460" s="1470"/>
      <c r="BA460" s="1470"/>
      <c r="BB460" s="1470"/>
      <c r="BC460" s="1470"/>
      <c r="BD460" s="1470"/>
      <c r="BE460" s="1470"/>
      <c r="BF460" s="1470"/>
      <c r="BG460" s="1470"/>
      <c r="BH460" s="1470"/>
      <c r="BI460" s="1470"/>
      <c r="BJ460" s="1470"/>
      <c r="BK460" s="1470"/>
      <c r="BL460" s="1470"/>
      <c r="BM460" s="1470"/>
      <c r="BN460" s="1470"/>
      <c r="BO460" s="1470"/>
      <c r="BP460" s="1470"/>
      <c r="BQ460" s="1470"/>
      <c r="BR460" s="1470"/>
      <c r="BS460" s="1470"/>
      <c r="BT460" s="1470"/>
      <c r="BU460" s="1470"/>
      <c r="BV460" s="1470"/>
      <c r="BW460" s="1470"/>
      <c r="BX460" s="1470"/>
    </row>
    <row r="461" customFormat="false" ht="15" hidden="false" customHeight="false" outlineLevel="0" collapsed="false">
      <c r="A461" s="1448" t="n">
        <f aca="false">A460+1</f>
        <v>45328</v>
      </c>
      <c r="B461" s="1470"/>
      <c r="C461" s="1470"/>
      <c r="D461" s="1470"/>
      <c r="E461" s="1470"/>
      <c r="F461" s="1470"/>
      <c r="G461" s="1470"/>
      <c r="H461" s="1470"/>
      <c r="I461" s="1452"/>
      <c r="J461" s="1470"/>
      <c r="K461" s="1470"/>
      <c r="L461" s="1470"/>
      <c r="M461" s="1470"/>
      <c r="N461" s="1470"/>
      <c r="O461" s="1470"/>
      <c r="P461" s="1452"/>
      <c r="Q461" s="1452"/>
      <c r="R461" s="1452"/>
      <c r="S461" s="1452"/>
      <c r="T461" s="1452"/>
      <c r="U461" s="1452"/>
      <c r="V461" s="1470"/>
      <c r="W461" s="1470"/>
      <c r="X461" s="1470"/>
      <c r="Y461" s="1470"/>
      <c r="Z461" s="1470"/>
      <c r="AA461" s="1470"/>
      <c r="AB461" s="1470"/>
      <c r="AC461" s="1470"/>
      <c r="AD461" s="1470"/>
      <c r="AE461" s="1470"/>
      <c r="AF461" s="1470"/>
      <c r="AG461" s="1470"/>
      <c r="AH461" s="1470"/>
      <c r="AI461" s="1470"/>
      <c r="AJ461" s="1470"/>
      <c r="AK461" s="1470"/>
      <c r="AL461" s="1470"/>
      <c r="AM461" s="1470"/>
      <c r="AN461" s="1470"/>
      <c r="AO461" s="1470"/>
      <c r="AP461" s="1470"/>
      <c r="AQ461" s="1470"/>
      <c r="AR461" s="1470"/>
      <c r="AS461" s="1470"/>
      <c r="AT461" s="1470"/>
      <c r="AU461" s="1470"/>
      <c r="AV461" s="1470"/>
      <c r="AW461" s="1470"/>
      <c r="AX461" s="1470"/>
      <c r="AY461" s="1470"/>
      <c r="AZ461" s="1470"/>
      <c r="BA461" s="1470"/>
      <c r="BB461" s="1470"/>
      <c r="BC461" s="1470"/>
      <c r="BD461" s="1470"/>
      <c r="BE461" s="1470"/>
      <c r="BF461" s="1470"/>
      <c r="BG461" s="1470"/>
      <c r="BH461" s="1470"/>
      <c r="BI461" s="1470"/>
      <c r="BJ461" s="1470"/>
      <c r="BK461" s="1470"/>
      <c r="BL461" s="1470"/>
      <c r="BM461" s="1470"/>
      <c r="BN461" s="1470"/>
      <c r="BO461" s="1470"/>
      <c r="BP461" s="1470"/>
      <c r="BQ461" s="1470"/>
      <c r="BR461" s="1470"/>
      <c r="BS461" s="1470"/>
      <c r="BT461" s="1470"/>
      <c r="BU461" s="1470"/>
      <c r="BV461" s="1470"/>
      <c r="BW461" s="1470"/>
      <c r="BX461" s="1470"/>
    </row>
    <row r="462" customFormat="false" ht="15" hidden="false" customHeight="false" outlineLevel="0" collapsed="false">
      <c r="A462" s="1448" t="n">
        <f aca="false">A461+1</f>
        <v>45329</v>
      </c>
      <c r="B462" s="1470"/>
      <c r="C462" s="1470"/>
      <c r="D462" s="1470"/>
      <c r="E462" s="1470"/>
      <c r="F462" s="1470"/>
      <c r="G462" s="1470"/>
      <c r="H462" s="1470"/>
      <c r="I462" s="1452"/>
      <c r="J462" s="1470"/>
      <c r="K462" s="1470"/>
      <c r="L462" s="1470"/>
      <c r="M462" s="1470"/>
      <c r="N462" s="1470"/>
      <c r="O462" s="1470"/>
      <c r="P462" s="1452"/>
      <c r="Q462" s="1452"/>
      <c r="R462" s="1452"/>
      <c r="S462" s="1452"/>
      <c r="T462" s="1452"/>
      <c r="U462" s="1452"/>
      <c r="V462" s="1470"/>
      <c r="W462" s="1470"/>
      <c r="X462" s="1470"/>
      <c r="Y462" s="1470"/>
      <c r="Z462" s="1470"/>
      <c r="AA462" s="1470"/>
      <c r="AB462" s="1470"/>
      <c r="AC462" s="1470"/>
      <c r="AD462" s="1470"/>
      <c r="AE462" s="1470"/>
      <c r="AF462" s="1470"/>
      <c r="AG462" s="1470"/>
      <c r="AH462" s="1470"/>
      <c r="AI462" s="1470"/>
      <c r="AJ462" s="1470"/>
      <c r="AK462" s="1470"/>
      <c r="AL462" s="1470"/>
      <c r="AM462" s="1470"/>
      <c r="AN462" s="1470"/>
      <c r="AO462" s="1470"/>
      <c r="AP462" s="1470"/>
      <c r="AQ462" s="1470"/>
      <c r="AR462" s="1470"/>
      <c r="AS462" s="1470"/>
      <c r="AT462" s="1470"/>
      <c r="AU462" s="1470"/>
      <c r="AV462" s="1470"/>
      <c r="AW462" s="1470"/>
      <c r="AX462" s="1470"/>
      <c r="AY462" s="1470"/>
      <c r="AZ462" s="1470"/>
      <c r="BA462" s="1470"/>
      <c r="BB462" s="1470"/>
      <c r="BC462" s="1470"/>
      <c r="BD462" s="1470"/>
      <c r="BE462" s="1470"/>
      <c r="BF462" s="1470"/>
      <c r="BG462" s="1470"/>
      <c r="BH462" s="1470"/>
      <c r="BI462" s="1470"/>
      <c r="BJ462" s="1470"/>
      <c r="BK462" s="1470"/>
      <c r="BL462" s="1470"/>
      <c r="BM462" s="1470"/>
      <c r="BN462" s="1470"/>
      <c r="BO462" s="1470"/>
      <c r="BP462" s="1470"/>
      <c r="BQ462" s="1470"/>
      <c r="BR462" s="1470"/>
      <c r="BS462" s="1470"/>
      <c r="BT462" s="1470"/>
      <c r="BU462" s="1470"/>
      <c r="BV462" s="1470"/>
      <c r="BW462" s="1470"/>
      <c r="BX462" s="1470"/>
    </row>
    <row r="463" customFormat="false" ht="15" hidden="false" customHeight="false" outlineLevel="0" collapsed="false">
      <c r="A463" s="1448" t="n">
        <f aca="false">A462+1</f>
        <v>45330</v>
      </c>
      <c r="B463" s="1470"/>
      <c r="C463" s="1470"/>
      <c r="D463" s="1470"/>
      <c r="E463" s="1470"/>
      <c r="F463" s="1470"/>
      <c r="G463" s="1470"/>
      <c r="H463" s="1470"/>
      <c r="I463" s="1452"/>
      <c r="J463" s="1470"/>
      <c r="K463" s="1470"/>
      <c r="L463" s="1470"/>
      <c r="M463" s="1470"/>
      <c r="N463" s="1470"/>
      <c r="O463" s="1470"/>
      <c r="P463" s="1452"/>
      <c r="Q463" s="1452"/>
      <c r="R463" s="1452"/>
      <c r="S463" s="1452"/>
      <c r="T463" s="1452"/>
      <c r="U463" s="1452"/>
      <c r="V463" s="1470"/>
      <c r="W463" s="1470"/>
      <c r="X463" s="1470"/>
      <c r="Y463" s="1470"/>
      <c r="Z463" s="1470"/>
      <c r="AA463" s="1470"/>
      <c r="AB463" s="1470"/>
      <c r="AC463" s="1470"/>
      <c r="AD463" s="1470"/>
      <c r="AE463" s="1470"/>
      <c r="AF463" s="1470"/>
      <c r="AG463" s="1470"/>
      <c r="AH463" s="1470"/>
      <c r="AI463" s="1470"/>
      <c r="AJ463" s="1470"/>
      <c r="AK463" s="1470"/>
      <c r="AL463" s="1470"/>
      <c r="AM463" s="1470"/>
      <c r="AN463" s="1470"/>
      <c r="AO463" s="1470"/>
      <c r="AP463" s="1470"/>
      <c r="AQ463" s="1470"/>
      <c r="AR463" s="1470"/>
      <c r="AS463" s="1470"/>
      <c r="AT463" s="1470"/>
      <c r="AU463" s="1470"/>
      <c r="AV463" s="1470"/>
      <c r="AW463" s="1470"/>
      <c r="AX463" s="1470"/>
      <c r="AY463" s="1470"/>
      <c r="AZ463" s="1470"/>
      <c r="BA463" s="1470"/>
      <c r="BB463" s="1470"/>
      <c r="BC463" s="1470"/>
      <c r="BD463" s="1470"/>
      <c r="BE463" s="1470"/>
      <c r="BF463" s="1470"/>
      <c r="BG463" s="1470"/>
      <c r="BH463" s="1470"/>
      <c r="BI463" s="1470"/>
      <c r="BJ463" s="1470"/>
      <c r="BK463" s="1470"/>
      <c r="BL463" s="1470"/>
      <c r="BM463" s="1470"/>
      <c r="BN463" s="1470"/>
      <c r="BO463" s="1470"/>
      <c r="BP463" s="1470"/>
      <c r="BQ463" s="1470"/>
      <c r="BR463" s="1470"/>
      <c r="BS463" s="1470"/>
      <c r="BT463" s="1470"/>
      <c r="BU463" s="1470"/>
      <c r="BV463" s="1470"/>
      <c r="BW463" s="1470"/>
      <c r="BX463" s="1470"/>
    </row>
    <row r="464" customFormat="false" ht="15" hidden="false" customHeight="false" outlineLevel="0" collapsed="false">
      <c r="A464" s="1448" t="n">
        <f aca="false">A463+1</f>
        <v>45331</v>
      </c>
      <c r="B464" s="1470"/>
      <c r="C464" s="1470"/>
      <c r="D464" s="1470"/>
      <c r="E464" s="1470"/>
      <c r="F464" s="1470"/>
      <c r="G464" s="1470"/>
      <c r="H464" s="1470"/>
      <c r="I464" s="1452"/>
      <c r="J464" s="1470"/>
      <c r="K464" s="1470"/>
      <c r="L464" s="1470"/>
      <c r="M464" s="1470"/>
      <c r="N464" s="1470"/>
      <c r="O464" s="1470"/>
      <c r="P464" s="1452"/>
      <c r="Q464" s="1452"/>
      <c r="R464" s="1452"/>
      <c r="S464" s="1452"/>
      <c r="T464" s="1452"/>
      <c r="U464" s="1452"/>
      <c r="V464" s="1470"/>
      <c r="W464" s="1470"/>
      <c r="X464" s="1470"/>
      <c r="Y464" s="1470"/>
      <c r="Z464" s="1470"/>
      <c r="AA464" s="1470"/>
      <c r="AB464" s="1470"/>
      <c r="AC464" s="1470"/>
      <c r="AD464" s="1470"/>
      <c r="AE464" s="1470"/>
      <c r="AF464" s="1470"/>
      <c r="AG464" s="1470"/>
      <c r="AH464" s="1470"/>
      <c r="AI464" s="1470"/>
      <c r="AJ464" s="1470"/>
      <c r="AK464" s="1470"/>
      <c r="AL464" s="1470"/>
      <c r="AM464" s="1470"/>
      <c r="AN464" s="1470"/>
      <c r="AO464" s="1470"/>
      <c r="AP464" s="1470"/>
      <c r="AQ464" s="1470"/>
      <c r="AR464" s="1470"/>
      <c r="AS464" s="1470"/>
      <c r="AT464" s="1470"/>
      <c r="AU464" s="1470"/>
      <c r="AV464" s="1470"/>
      <c r="AW464" s="1470"/>
      <c r="AX464" s="1470"/>
      <c r="AY464" s="1470"/>
      <c r="AZ464" s="1470"/>
      <c r="BA464" s="1470"/>
      <c r="BB464" s="1470"/>
      <c r="BC464" s="1470"/>
      <c r="BD464" s="1470"/>
      <c r="BE464" s="1470"/>
      <c r="BF464" s="1470"/>
      <c r="BG464" s="1470"/>
      <c r="BH464" s="1470"/>
      <c r="BI464" s="1470"/>
      <c r="BJ464" s="1470"/>
      <c r="BK464" s="1470"/>
      <c r="BL464" s="1470"/>
      <c r="BM464" s="1470"/>
      <c r="BN464" s="1470"/>
      <c r="BO464" s="1470"/>
      <c r="BP464" s="1470"/>
      <c r="BQ464" s="1470"/>
      <c r="BR464" s="1470"/>
      <c r="BS464" s="1470"/>
      <c r="BT464" s="1470"/>
      <c r="BU464" s="1470"/>
      <c r="BV464" s="1470"/>
      <c r="BW464" s="1470"/>
      <c r="BX464" s="1470"/>
    </row>
    <row r="465" customFormat="false" ht="15" hidden="false" customHeight="false" outlineLevel="0" collapsed="false">
      <c r="A465" s="1448" t="n">
        <f aca="false">A464+1</f>
        <v>45332</v>
      </c>
      <c r="B465" s="1470"/>
      <c r="C465" s="1470"/>
      <c r="D465" s="1470"/>
      <c r="E465" s="1470"/>
      <c r="F465" s="1470"/>
      <c r="G465" s="1470"/>
      <c r="H465" s="1470"/>
      <c r="I465" s="1452"/>
      <c r="J465" s="1470"/>
      <c r="K465" s="1470"/>
      <c r="L465" s="1470"/>
      <c r="M465" s="1470"/>
      <c r="N465" s="1470"/>
      <c r="O465" s="1470"/>
      <c r="P465" s="1452"/>
      <c r="Q465" s="1452"/>
      <c r="R465" s="1452"/>
      <c r="S465" s="1452"/>
      <c r="T465" s="1452"/>
      <c r="U465" s="1452"/>
      <c r="V465" s="1470"/>
      <c r="W465" s="1470"/>
      <c r="X465" s="1470"/>
      <c r="Y465" s="1470"/>
      <c r="Z465" s="1470"/>
      <c r="AA465" s="1470"/>
      <c r="AB465" s="1470"/>
      <c r="AC465" s="1470"/>
      <c r="AD465" s="1470"/>
      <c r="AE465" s="1470"/>
      <c r="AF465" s="1470"/>
      <c r="AG465" s="1470"/>
      <c r="AH465" s="1470"/>
      <c r="AI465" s="1470"/>
      <c r="AJ465" s="1470"/>
      <c r="AK465" s="1470"/>
      <c r="AL465" s="1470"/>
      <c r="AM465" s="1470"/>
      <c r="AN465" s="1470"/>
      <c r="AO465" s="1470"/>
      <c r="AP465" s="1470"/>
      <c r="AQ465" s="1470"/>
      <c r="AR465" s="1470"/>
      <c r="AS465" s="1470"/>
      <c r="AT465" s="1470"/>
      <c r="AU465" s="1470"/>
      <c r="AV465" s="1470"/>
      <c r="AW465" s="1470"/>
      <c r="AX465" s="1470"/>
      <c r="AY465" s="1470"/>
      <c r="AZ465" s="1470"/>
      <c r="BA465" s="1470"/>
      <c r="BB465" s="1470"/>
      <c r="BC465" s="1470"/>
      <c r="BD465" s="1470"/>
      <c r="BE465" s="1470"/>
      <c r="BF465" s="1470"/>
      <c r="BG465" s="1470"/>
      <c r="BH465" s="1470"/>
      <c r="BI465" s="1470"/>
      <c r="BJ465" s="1470"/>
      <c r="BK465" s="1470"/>
      <c r="BL465" s="1470"/>
      <c r="BM465" s="1470"/>
      <c r="BN465" s="1470"/>
      <c r="BO465" s="1470"/>
      <c r="BP465" s="1470"/>
      <c r="BQ465" s="1470"/>
      <c r="BR465" s="1470"/>
      <c r="BS465" s="1470"/>
      <c r="BT465" s="1470"/>
      <c r="BU465" s="1470"/>
      <c r="BV465" s="1470"/>
      <c r="BW465" s="1470"/>
      <c r="BX465" s="1470"/>
    </row>
    <row r="466" customFormat="false" ht="15" hidden="false" customHeight="false" outlineLevel="0" collapsed="false">
      <c r="A466" s="1448" t="n">
        <f aca="false">A465+1</f>
        <v>45333</v>
      </c>
      <c r="B466" s="1470"/>
      <c r="C466" s="1470"/>
      <c r="D466" s="1470"/>
      <c r="E466" s="1470"/>
      <c r="F466" s="1470"/>
      <c r="G466" s="1470"/>
      <c r="H466" s="1470"/>
      <c r="I466" s="1452"/>
      <c r="J466" s="1470"/>
      <c r="K466" s="1470"/>
      <c r="L466" s="1470"/>
      <c r="M466" s="1470"/>
      <c r="N466" s="1470"/>
      <c r="O466" s="1470"/>
      <c r="P466" s="1452"/>
      <c r="Q466" s="1452"/>
      <c r="R466" s="1452"/>
      <c r="S466" s="1452"/>
      <c r="T466" s="1452"/>
      <c r="U466" s="1452"/>
      <c r="V466" s="1470"/>
      <c r="W466" s="1470"/>
      <c r="X466" s="1470"/>
      <c r="Y466" s="1470"/>
      <c r="Z466" s="1470"/>
      <c r="AA466" s="1470"/>
      <c r="AB466" s="1470"/>
      <c r="AC466" s="1470"/>
      <c r="AD466" s="1470"/>
      <c r="AE466" s="1470"/>
      <c r="AF466" s="1470"/>
      <c r="AG466" s="1470"/>
      <c r="AH466" s="1470"/>
      <c r="AI466" s="1470"/>
      <c r="AJ466" s="1470"/>
      <c r="AK466" s="1470"/>
      <c r="AL466" s="1470"/>
      <c r="AM466" s="1470"/>
      <c r="AN466" s="1470"/>
      <c r="AO466" s="1470"/>
      <c r="AP466" s="1470"/>
      <c r="AQ466" s="1470"/>
      <c r="AR466" s="1470"/>
      <c r="AS466" s="1470"/>
      <c r="AT466" s="1470"/>
      <c r="AU466" s="1470"/>
      <c r="AV466" s="1470"/>
      <c r="AW466" s="1470"/>
      <c r="AX466" s="1470"/>
      <c r="AY466" s="1470"/>
      <c r="AZ466" s="1470"/>
      <c r="BA466" s="1470"/>
      <c r="BB466" s="1470"/>
      <c r="BC466" s="1470"/>
      <c r="BD466" s="1470"/>
      <c r="BE466" s="1470"/>
      <c r="BF466" s="1470"/>
      <c r="BG466" s="1470"/>
      <c r="BH466" s="1470"/>
      <c r="BI466" s="1470"/>
      <c r="BJ466" s="1470"/>
      <c r="BK466" s="1470"/>
      <c r="BL466" s="1470"/>
      <c r="BM466" s="1470"/>
      <c r="BN466" s="1470"/>
      <c r="BO466" s="1470"/>
      <c r="BP466" s="1470"/>
      <c r="BQ466" s="1470"/>
      <c r="BR466" s="1470"/>
      <c r="BS466" s="1470"/>
      <c r="BT466" s="1470"/>
      <c r="BU466" s="1470"/>
      <c r="BV466" s="1470"/>
      <c r="BW466" s="1470"/>
      <c r="BX466" s="1470"/>
    </row>
    <row r="467" customFormat="false" ht="15" hidden="false" customHeight="false" outlineLevel="0" collapsed="false">
      <c r="A467" s="1448" t="n">
        <f aca="false">A466+1</f>
        <v>45334</v>
      </c>
      <c r="B467" s="1470"/>
      <c r="C467" s="1470"/>
      <c r="D467" s="1470"/>
      <c r="E467" s="1470"/>
      <c r="F467" s="1470"/>
      <c r="G467" s="1470"/>
      <c r="H467" s="1470"/>
      <c r="I467" s="1452"/>
      <c r="J467" s="1470"/>
      <c r="K467" s="1470"/>
      <c r="L467" s="1470"/>
      <c r="M467" s="1470"/>
      <c r="N467" s="1470"/>
      <c r="O467" s="1470"/>
      <c r="P467" s="1452"/>
      <c r="Q467" s="1452"/>
      <c r="R467" s="1452"/>
      <c r="S467" s="1452"/>
      <c r="T467" s="1452"/>
      <c r="U467" s="1452"/>
      <c r="V467" s="1470"/>
      <c r="W467" s="1470"/>
      <c r="X467" s="1470"/>
      <c r="Y467" s="1470"/>
      <c r="Z467" s="1470"/>
      <c r="AA467" s="1470"/>
      <c r="AB467" s="1470"/>
      <c r="AC467" s="1470"/>
      <c r="AD467" s="1470"/>
      <c r="AE467" s="1470"/>
      <c r="AF467" s="1470"/>
      <c r="AG467" s="1470"/>
      <c r="AH467" s="1470"/>
      <c r="AI467" s="1470"/>
      <c r="AJ467" s="1470"/>
      <c r="AK467" s="1470"/>
      <c r="AL467" s="1470"/>
      <c r="AM467" s="1470"/>
      <c r="AN467" s="1470"/>
      <c r="AO467" s="1470"/>
      <c r="AP467" s="1470"/>
      <c r="AQ467" s="1470"/>
      <c r="AR467" s="1470"/>
      <c r="AS467" s="1470"/>
      <c r="AT467" s="1470"/>
      <c r="AU467" s="1470"/>
      <c r="AV467" s="1470"/>
      <c r="AW467" s="1470"/>
      <c r="AX467" s="1470"/>
      <c r="AY467" s="1470"/>
      <c r="AZ467" s="1470"/>
      <c r="BA467" s="1470"/>
      <c r="BB467" s="1470"/>
      <c r="BC467" s="1470"/>
      <c r="BD467" s="1470"/>
      <c r="BE467" s="1470"/>
      <c r="BF467" s="1470"/>
      <c r="BG467" s="1470"/>
      <c r="BH467" s="1470"/>
      <c r="BI467" s="1470"/>
      <c r="BJ467" s="1470"/>
      <c r="BK467" s="1470"/>
      <c r="BL467" s="1470"/>
      <c r="BM467" s="1470"/>
      <c r="BN467" s="1470"/>
      <c r="BO467" s="1470"/>
      <c r="BP467" s="1470"/>
      <c r="BQ467" s="1470"/>
      <c r="BR467" s="1470"/>
      <c r="BS467" s="1470"/>
      <c r="BT467" s="1470"/>
      <c r="BU467" s="1470"/>
      <c r="BV467" s="1470"/>
      <c r="BW467" s="1470"/>
      <c r="BX467" s="1470"/>
    </row>
    <row r="468" customFormat="false" ht="15" hidden="false" customHeight="false" outlineLevel="0" collapsed="false">
      <c r="A468" s="1448" t="n">
        <f aca="false">A467+1</f>
        <v>45335</v>
      </c>
      <c r="B468" s="1470"/>
      <c r="C468" s="1470"/>
      <c r="D468" s="1470"/>
      <c r="E468" s="1470"/>
      <c r="F468" s="1470"/>
      <c r="G468" s="1470"/>
      <c r="H468" s="1470"/>
      <c r="I468" s="1452"/>
      <c r="J468" s="1470"/>
      <c r="K468" s="1470"/>
      <c r="L468" s="1470"/>
      <c r="M468" s="1470"/>
      <c r="N468" s="1470"/>
      <c r="O468" s="1470"/>
      <c r="P468" s="1452"/>
      <c r="Q468" s="1452"/>
      <c r="R468" s="1452"/>
      <c r="S468" s="1452"/>
      <c r="T468" s="1452"/>
      <c r="U468" s="1452"/>
      <c r="V468" s="1470"/>
      <c r="W468" s="1470"/>
      <c r="X468" s="1470"/>
      <c r="Y468" s="1470"/>
      <c r="Z468" s="1470"/>
      <c r="AA468" s="1470"/>
      <c r="AB468" s="1470"/>
      <c r="AC468" s="1470"/>
      <c r="AD468" s="1470"/>
      <c r="AE468" s="1470"/>
      <c r="AF468" s="1470"/>
      <c r="AG468" s="1470"/>
      <c r="AH468" s="1470"/>
      <c r="AI468" s="1470"/>
      <c r="AJ468" s="1470"/>
      <c r="AK468" s="1470"/>
      <c r="AL468" s="1470"/>
      <c r="AM468" s="1470"/>
      <c r="AN468" s="1470"/>
      <c r="AO468" s="1470"/>
      <c r="AP468" s="1470"/>
      <c r="AQ468" s="1470"/>
      <c r="AR468" s="1470"/>
      <c r="AS468" s="1470"/>
      <c r="AT468" s="1470"/>
      <c r="AU468" s="1470"/>
      <c r="AV468" s="1470"/>
      <c r="AW468" s="1470"/>
      <c r="AX468" s="1470"/>
      <c r="AY468" s="1470"/>
      <c r="AZ468" s="1470"/>
      <c r="BA468" s="1470"/>
      <c r="BB468" s="1470"/>
      <c r="BC468" s="1470"/>
      <c r="BD468" s="1470"/>
      <c r="BE468" s="1470"/>
      <c r="BF468" s="1470"/>
      <c r="BG468" s="1470"/>
      <c r="BH468" s="1470"/>
      <c r="BI468" s="1470"/>
      <c r="BJ468" s="1470"/>
      <c r="BK468" s="1470"/>
      <c r="BL468" s="1470"/>
      <c r="BM468" s="1470"/>
      <c r="BN468" s="1470"/>
      <c r="BO468" s="1470"/>
      <c r="BP468" s="1470"/>
      <c r="BQ468" s="1470"/>
      <c r="BR468" s="1470"/>
      <c r="BS468" s="1470"/>
      <c r="BT468" s="1470"/>
      <c r="BU468" s="1470"/>
      <c r="BV468" s="1470"/>
      <c r="BW468" s="1470"/>
      <c r="BX468" s="1470"/>
    </row>
    <row r="469" customFormat="false" ht="15" hidden="false" customHeight="false" outlineLevel="0" collapsed="false">
      <c r="A469" s="1448" t="n">
        <f aca="false">A468+1</f>
        <v>45336</v>
      </c>
      <c r="B469" s="1470"/>
      <c r="C469" s="1470"/>
      <c r="D469" s="1470"/>
      <c r="E469" s="1470"/>
      <c r="F469" s="1470"/>
      <c r="G469" s="1470"/>
      <c r="H469" s="1470"/>
      <c r="I469" s="1452"/>
      <c r="J469" s="1470"/>
      <c r="K469" s="1470"/>
      <c r="L469" s="1470"/>
      <c r="M469" s="1470"/>
      <c r="N469" s="1470"/>
      <c r="O469" s="1470"/>
      <c r="P469" s="1452"/>
      <c r="Q469" s="1452"/>
      <c r="R469" s="1452"/>
      <c r="S469" s="1452"/>
      <c r="T469" s="1452"/>
      <c r="U469" s="1452"/>
      <c r="V469" s="1470"/>
      <c r="W469" s="1470"/>
      <c r="X469" s="1470"/>
      <c r="Y469" s="1470"/>
      <c r="Z469" s="1470"/>
      <c r="AA469" s="1470"/>
      <c r="AB469" s="1470"/>
      <c r="AC469" s="1470"/>
      <c r="AD469" s="1470"/>
      <c r="AE469" s="1470"/>
      <c r="AF469" s="1470"/>
      <c r="AG469" s="1470"/>
      <c r="AH469" s="1470"/>
      <c r="AI469" s="1470"/>
      <c r="AJ469" s="1470"/>
      <c r="AK469" s="1470"/>
      <c r="AL469" s="1470"/>
      <c r="AM469" s="1470"/>
      <c r="AN469" s="1470"/>
      <c r="AO469" s="1470"/>
      <c r="AP469" s="1470"/>
      <c r="AQ469" s="1470"/>
      <c r="AR469" s="1470"/>
      <c r="AS469" s="1470"/>
      <c r="AT469" s="1470"/>
      <c r="AU469" s="1470"/>
      <c r="AV469" s="1470"/>
      <c r="AW469" s="1470"/>
      <c r="AX469" s="1470"/>
      <c r="AY469" s="1470"/>
      <c r="AZ469" s="1470"/>
      <c r="BA469" s="1470"/>
      <c r="BB469" s="1470"/>
      <c r="BC469" s="1470"/>
      <c r="BD469" s="1470"/>
      <c r="BE469" s="1470"/>
      <c r="BF469" s="1470"/>
      <c r="BG469" s="1470"/>
      <c r="BH469" s="1470"/>
      <c r="BI469" s="1470"/>
      <c r="BJ469" s="1470"/>
      <c r="BK469" s="1470"/>
      <c r="BL469" s="1470"/>
      <c r="BM469" s="1470"/>
      <c r="BN469" s="1470"/>
      <c r="BO469" s="1470"/>
      <c r="BP469" s="1470"/>
      <c r="BQ469" s="1470"/>
      <c r="BR469" s="1470"/>
      <c r="BS469" s="1470"/>
      <c r="BT469" s="1470"/>
      <c r="BU469" s="1470"/>
      <c r="BV469" s="1470"/>
      <c r="BW469" s="1470"/>
      <c r="BX469" s="1470"/>
    </row>
    <row r="470" customFormat="false" ht="15" hidden="false" customHeight="false" outlineLevel="0" collapsed="false">
      <c r="A470" s="1448" t="n">
        <f aca="false">A469+1</f>
        <v>45337</v>
      </c>
      <c r="B470" s="1470"/>
      <c r="C470" s="1470"/>
      <c r="D470" s="1470"/>
      <c r="E470" s="1470"/>
      <c r="F470" s="1470"/>
      <c r="G470" s="1470"/>
      <c r="H470" s="1470"/>
      <c r="I470" s="1452"/>
      <c r="J470" s="1470"/>
      <c r="K470" s="1470"/>
      <c r="L470" s="1470"/>
      <c r="M470" s="1470"/>
      <c r="N470" s="1470"/>
      <c r="O470" s="1470"/>
      <c r="P470" s="1452"/>
      <c r="Q470" s="1452"/>
      <c r="R470" s="1452"/>
      <c r="S470" s="1452"/>
      <c r="T470" s="1452"/>
      <c r="U470" s="1452"/>
      <c r="V470" s="1470"/>
      <c r="W470" s="1470"/>
      <c r="X470" s="1470"/>
      <c r="Y470" s="1470"/>
      <c r="Z470" s="1470"/>
      <c r="AA470" s="1470"/>
      <c r="AB470" s="1470"/>
      <c r="AC470" s="1470"/>
      <c r="AD470" s="1470"/>
      <c r="AE470" s="1470"/>
      <c r="AF470" s="1470"/>
      <c r="AG470" s="1470"/>
      <c r="AH470" s="1470"/>
      <c r="AI470" s="1470"/>
      <c r="AJ470" s="1470"/>
      <c r="AK470" s="1470"/>
      <c r="AL470" s="1470"/>
      <c r="AM470" s="1470"/>
      <c r="AN470" s="1470"/>
      <c r="AO470" s="1470"/>
      <c r="AP470" s="1470"/>
      <c r="AQ470" s="1470"/>
      <c r="AR470" s="1470"/>
      <c r="AS470" s="1470"/>
      <c r="AT470" s="1470"/>
      <c r="AU470" s="1470"/>
      <c r="AV470" s="1470"/>
      <c r="AW470" s="1470"/>
      <c r="AX470" s="1470"/>
      <c r="AY470" s="1470"/>
      <c r="AZ470" s="1470"/>
      <c r="BA470" s="1470"/>
      <c r="BB470" s="1470"/>
      <c r="BC470" s="1470"/>
      <c r="BD470" s="1470"/>
      <c r="BE470" s="1470"/>
      <c r="BF470" s="1470"/>
      <c r="BG470" s="1470"/>
      <c r="BH470" s="1470"/>
      <c r="BI470" s="1470"/>
      <c r="BJ470" s="1470"/>
      <c r="BK470" s="1470"/>
      <c r="BL470" s="1470"/>
      <c r="BM470" s="1470"/>
      <c r="BN470" s="1470"/>
      <c r="BO470" s="1470"/>
      <c r="BP470" s="1470"/>
      <c r="BQ470" s="1470"/>
      <c r="BR470" s="1470"/>
      <c r="BS470" s="1470"/>
      <c r="BT470" s="1470"/>
      <c r="BU470" s="1470"/>
      <c r="BV470" s="1470"/>
      <c r="BW470" s="1470"/>
      <c r="BX470" s="1470"/>
    </row>
    <row r="471" customFormat="false" ht="15" hidden="false" customHeight="false" outlineLevel="0" collapsed="false">
      <c r="A471" s="1448" t="n">
        <f aca="false">A470+1</f>
        <v>45338</v>
      </c>
      <c r="B471" s="1470"/>
      <c r="C471" s="1470"/>
      <c r="D471" s="1470"/>
      <c r="E471" s="1470"/>
      <c r="F471" s="1470"/>
      <c r="G471" s="1470"/>
      <c r="H471" s="1470"/>
      <c r="I471" s="1452"/>
      <c r="J471" s="1470"/>
      <c r="K471" s="1470"/>
      <c r="L471" s="1470"/>
      <c r="M471" s="1470"/>
      <c r="N471" s="1470"/>
      <c r="O471" s="1470"/>
      <c r="P471" s="1452"/>
      <c r="Q471" s="1452"/>
      <c r="R471" s="1452"/>
      <c r="S471" s="1452"/>
      <c r="T471" s="1452"/>
      <c r="U471" s="1452"/>
      <c r="V471" s="1470"/>
      <c r="W471" s="1470"/>
      <c r="X471" s="1470"/>
      <c r="Y471" s="1470"/>
      <c r="Z471" s="1470"/>
      <c r="AA471" s="1470"/>
      <c r="AB471" s="1470"/>
      <c r="AC471" s="1470"/>
      <c r="AD471" s="1470"/>
      <c r="AE471" s="1470"/>
      <c r="AF471" s="1470"/>
      <c r="AG471" s="1470"/>
      <c r="AH471" s="1470"/>
      <c r="AI471" s="1470"/>
      <c r="AJ471" s="1470"/>
      <c r="AK471" s="1470"/>
      <c r="AL471" s="1470"/>
      <c r="AM471" s="1470"/>
      <c r="AN471" s="1470"/>
      <c r="AO471" s="1470"/>
      <c r="AP471" s="1470"/>
      <c r="AQ471" s="1470"/>
      <c r="AR471" s="1470"/>
      <c r="AS471" s="1470"/>
      <c r="AT471" s="1470"/>
      <c r="AU471" s="1470"/>
      <c r="AV471" s="1470"/>
      <c r="AW471" s="1470"/>
      <c r="AX471" s="1470"/>
      <c r="AY471" s="1470"/>
      <c r="AZ471" s="1470"/>
      <c r="BA471" s="1470"/>
      <c r="BB471" s="1470"/>
      <c r="BC471" s="1470"/>
      <c r="BD471" s="1470"/>
      <c r="BE471" s="1470"/>
      <c r="BF471" s="1470"/>
      <c r="BG471" s="1470"/>
      <c r="BH471" s="1470"/>
      <c r="BI471" s="1470"/>
      <c r="BJ471" s="1470"/>
      <c r="BK471" s="1470"/>
      <c r="BL471" s="1470"/>
      <c r="BM471" s="1470"/>
      <c r="BN471" s="1470"/>
      <c r="BO471" s="1470"/>
      <c r="BP471" s="1470"/>
      <c r="BQ471" s="1470"/>
      <c r="BR471" s="1470"/>
      <c r="BS471" s="1470"/>
      <c r="BT471" s="1470"/>
      <c r="BU471" s="1470"/>
      <c r="BV471" s="1470"/>
      <c r="BW471" s="1470"/>
      <c r="BX471" s="1470"/>
    </row>
    <row r="472" customFormat="false" ht="15" hidden="false" customHeight="false" outlineLevel="0" collapsed="false">
      <c r="A472" s="1448" t="n">
        <f aca="false">A471+1</f>
        <v>45339</v>
      </c>
      <c r="B472" s="1470"/>
      <c r="C472" s="1470"/>
      <c r="D472" s="1470"/>
      <c r="E472" s="1470"/>
      <c r="F472" s="1470"/>
      <c r="G472" s="1470"/>
      <c r="H472" s="1470"/>
      <c r="I472" s="1452"/>
      <c r="J472" s="1470"/>
      <c r="K472" s="1470"/>
      <c r="L472" s="1470"/>
      <c r="M472" s="1470"/>
      <c r="N472" s="1470"/>
      <c r="O472" s="1470"/>
      <c r="P472" s="1452"/>
      <c r="Q472" s="1452"/>
      <c r="R472" s="1452"/>
      <c r="S472" s="1452"/>
      <c r="T472" s="1452"/>
      <c r="U472" s="1452"/>
      <c r="V472" s="1470"/>
      <c r="W472" s="1470"/>
      <c r="X472" s="1470"/>
      <c r="Y472" s="1470"/>
      <c r="Z472" s="1470"/>
      <c r="AA472" s="1470"/>
      <c r="AB472" s="1470"/>
      <c r="AC472" s="1470"/>
      <c r="AD472" s="1470"/>
      <c r="AE472" s="1470"/>
      <c r="AF472" s="1470"/>
      <c r="AG472" s="1470"/>
      <c r="AH472" s="1470"/>
      <c r="AI472" s="1470"/>
      <c r="AJ472" s="1470"/>
      <c r="AK472" s="1470"/>
      <c r="AL472" s="1470"/>
      <c r="AM472" s="1470"/>
      <c r="AN472" s="1470"/>
      <c r="AO472" s="1470"/>
      <c r="AP472" s="1470"/>
      <c r="AQ472" s="1470"/>
      <c r="AR472" s="1470"/>
      <c r="AS472" s="1470"/>
      <c r="AT472" s="1470"/>
      <c r="AU472" s="1470"/>
      <c r="AV472" s="1470"/>
      <c r="AW472" s="1470"/>
      <c r="AX472" s="1470"/>
      <c r="AY472" s="1470"/>
      <c r="AZ472" s="1470"/>
      <c r="BA472" s="1470"/>
      <c r="BB472" s="1470"/>
      <c r="BC472" s="1470"/>
      <c r="BD472" s="1470"/>
      <c r="BE472" s="1470"/>
      <c r="BF472" s="1470"/>
      <c r="BG472" s="1470"/>
      <c r="BH472" s="1470"/>
      <c r="BI472" s="1470"/>
      <c r="BJ472" s="1470"/>
      <c r="BK472" s="1470"/>
      <c r="BL472" s="1470"/>
      <c r="BM472" s="1470"/>
      <c r="BN472" s="1470"/>
      <c r="BO472" s="1470"/>
      <c r="BP472" s="1470"/>
      <c r="BQ472" s="1470"/>
      <c r="BR472" s="1470"/>
      <c r="BS472" s="1470"/>
      <c r="BT472" s="1470"/>
      <c r="BU472" s="1470"/>
      <c r="BV472" s="1470"/>
      <c r="BW472" s="1470"/>
      <c r="BX472" s="1470"/>
    </row>
    <row r="473" customFormat="false" ht="15" hidden="false" customHeight="false" outlineLevel="0" collapsed="false">
      <c r="A473" s="1448" t="n">
        <f aca="false">A472+1</f>
        <v>45340</v>
      </c>
      <c r="B473" s="1470"/>
      <c r="C473" s="1470"/>
      <c r="D473" s="1470"/>
      <c r="E473" s="1470"/>
      <c r="F473" s="1470"/>
      <c r="G473" s="1470"/>
      <c r="H473" s="1470"/>
      <c r="I473" s="1452"/>
      <c r="J473" s="1470"/>
      <c r="K473" s="1470"/>
      <c r="L473" s="1470"/>
      <c r="M473" s="1470"/>
      <c r="N473" s="1470"/>
      <c r="O473" s="1470"/>
      <c r="P473" s="1452"/>
      <c r="Q473" s="1452"/>
      <c r="R473" s="1452"/>
      <c r="S473" s="1452"/>
      <c r="T473" s="1452"/>
      <c r="U473" s="1452"/>
      <c r="V473" s="1470"/>
      <c r="W473" s="1470"/>
      <c r="X473" s="1470"/>
      <c r="Y473" s="1470"/>
      <c r="Z473" s="1470"/>
      <c r="AA473" s="1470"/>
      <c r="AB473" s="1470"/>
      <c r="AC473" s="1470"/>
      <c r="AD473" s="1470"/>
      <c r="AE473" s="1470"/>
      <c r="AF473" s="1470"/>
      <c r="AG473" s="1470"/>
      <c r="AH473" s="1470"/>
      <c r="AI473" s="1470"/>
      <c r="AJ473" s="1470"/>
      <c r="AK473" s="1470"/>
      <c r="AL473" s="1470"/>
      <c r="AM473" s="1470"/>
      <c r="AN473" s="1470"/>
      <c r="AO473" s="1470"/>
      <c r="AP473" s="1470"/>
      <c r="AQ473" s="1470"/>
      <c r="AR473" s="1470"/>
      <c r="AS473" s="1470"/>
      <c r="AT473" s="1470"/>
      <c r="AU473" s="1470"/>
      <c r="AV473" s="1470"/>
      <c r="AW473" s="1470"/>
      <c r="AX473" s="1470"/>
      <c r="AY473" s="1470"/>
      <c r="AZ473" s="1470"/>
      <c r="BA473" s="1470"/>
      <c r="BB473" s="1470"/>
      <c r="BC473" s="1470"/>
      <c r="BD473" s="1470"/>
      <c r="BE473" s="1470"/>
      <c r="BF473" s="1470"/>
      <c r="BG473" s="1470"/>
      <c r="BH473" s="1470"/>
      <c r="BI473" s="1470"/>
      <c r="BJ473" s="1470"/>
      <c r="BK473" s="1470"/>
      <c r="BL473" s="1470"/>
      <c r="BM473" s="1470"/>
      <c r="BN473" s="1470"/>
      <c r="BO473" s="1470"/>
      <c r="BP473" s="1470"/>
      <c r="BQ473" s="1470"/>
      <c r="BR473" s="1470"/>
      <c r="BS473" s="1470"/>
      <c r="BT473" s="1470"/>
      <c r="BU473" s="1470"/>
      <c r="BV473" s="1470"/>
      <c r="BW473" s="1470"/>
      <c r="BX473" s="1470"/>
    </row>
    <row r="474" customFormat="false" ht="15" hidden="false" customHeight="false" outlineLevel="0" collapsed="false">
      <c r="A474" s="1448" t="n">
        <f aca="false">A473+1</f>
        <v>45341</v>
      </c>
      <c r="B474" s="1470"/>
      <c r="C474" s="1470"/>
      <c r="D474" s="1470"/>
      <c r="E474" s="1470"/>
      <c r="F474" s="1470"/>
      <c r="G474" s="1470"/>
      <c r="H474" s="1470"/>
      <c r="I474" s="1452"/>
      <c r="J474" s="1470"/>
      <c r="K474" s="1470"/>
      <c r="L474" s="1470"/>
      <c r="M474" s="1470"/>
      <c r="N474" s="1470"/>
      <c r="O474" s="1470"/>
      <c r="P474" s="1452"/>
      <c r="Q474" s="1452"/>
      <c r="R474" s="1452"/>
      <c r="S474" s="1452"/>
      <c r="T474" s="1452"/>
      <c r="U474" s="1452"/>
      <c r="V474" s="1470"/>
      <c r="W474" s="1470"/>
      <c r="X474" s="1470"/>
      <c r="Y474" s="1470"/>
      <c r="Z474" s="1470"/>
      <c r="AA474" s="1470"/>
      <c r="AB474" s="1470"/>
      <c r="AC474" s="1470"/>
      <c r="AD474" s="1470"/>
      <c r="AE474" s="1470"/>
      <c r="AF474" s="1470"/>
      <c r="AG474" s="1470"/>
      <c r="AH474" s="1470"/>
      <c r="AI474" s="1470"/>
      <c r="AJ474" s="1470"/>
      <c r="AK474" s="1470"/>
      <c r="AL474" s="1470"/>
      <c r="AM474" s="1470"/>
      <c r="AN474" s="1470"/>
      <c r="AO474" s="1470"/>
      <c r="AP474" s="1470"/>
      <c r="AQ474" s="1470"/>
      <c r="AR474" s="1470"/>
      <c r="AS474" s="1470"/>
      <c r="AT474" s="1470"/>
      <c r="AU474" s="1470"/>
      <c r="AV474" s="1470"/>
      <c r="AW474" s="1470"/>
      <c r="AX474" s="1470"/>
      <c r="AY474" s="1470"/>
      <c r="AZ474" s="1470"/>
      <c r="BA474" s="1470"/>
      <c r="BB474" s="1470"/>
      <c r="BC474" s="1470"/>
      <c r="BD474" s="1470"/>
      <c r="BE474" s="1470"/>
      <c r="BF474" s="1470"/>
      <c r="BG474" s="1470"/>
      <c r="BH474" s="1470"/>
      <c r="BI474" s="1470"/>
      <c r="BJ474" s="1470"/>
      <c r="BK474" s="1470"/>
      <c r="BL474" s="1470"/>
      <c r="BM474" s="1470"/>
      <c r="BN474" s="1470"/>
      <c r="BO474" s="1470"/>
      <c r="BP474" s="1470"/>
      <c r="BQ474" s="1470"/>
      <c r="BR474" s="1470"/>
      <c r="BS474" s="1470"/>
      <c r="BT474" s="1470"/>
      <c r="BU474" s="1470"/>
      <c r="BV474" s="1470"/>
      <c r="BW474" s="1470"/>
      <c r="BX474" s="1470"/>
    </row>
    <row r="475" customFormat="false" ht="15" hidden="false" customHeight="false" outlineLevel="0" collapsed="false">
      <c r="A475" s="1448" t="n">
        <f aca="false">A474+1</f>
        <v>45342</v>
      </c>
      <c r="B475" s="1470"/>
      <c r="C475" s="1470"/>
      <c r="D475" s="1470"/>
      <c r="E475" s="1470"/>
      <c r="F475" s="1470"/>
      <c r="G475" s="1470"/>
      <c r="H475" s="1470"/>
      <c r="I475" s="1452"/>
      <c r="J475" s="1470"/>
      <c r="K475" s="1470"/>
      <c r="L475" s="1470"/>
      <c r="M475" s="1470"/>
      <c r="N475" s="1470"/>
      <c r="O475" s="1470"/>
      <c r="P475" s="1452"/>
      <c r="Q475" s="1452"/>
      <c r="R475" s="1452"/>
      <c r="S475" s="1452"/>
      <c r="T475" s="1452"/>
      <c r="U475" s="1452"/>
      <c r="V475" s="1470"/>
      <c r="W475" s="1470"/>
      <c r="X475" s="1470"/>
      <c r="Y475" s="1470"/>
      <c r="Z475" s="1470"/>
      <c r="AA475" s="1470"/>
      <c r="AB475" s="1470"/>
      <c r="AC475" s="1470"/>
      <c r="AD475" s="1470"/>
      <c r="AE475" s="1470"/>
      <c r="AF475" s="1470"/>
      <c r="AG475" s="1470"/>
      <c r="AH475" s="1470"/>
      <c r="AI475" s="1470"/>
      <c r="AJ475" s="1470"/>
      <c r="AK475" s="1470"/>
      <c r="AL475" s="1470"/>
      <c r="AM475" s="1470"/>
      <c r="AN475" s="1470"/>
      <c r="AO475" s="1470"/>
      <c r="AP475" s="1470"/>
      <c r="AQ475" s="1470"/>
      <c r="AR475" s="1470"/>
      <c r="AS475" s="1470"/>
      <c r="AT475" s="1470"/>
      <c r="AU475" s="1470"/>
      <c r="AV475" s="1470"/>
      <c r="AW475" s="1470"/>
      <c r="AX475" s="1470"/>
      <c r="AY475" s="1470"/>
      <c r="AZ475" s="1470"/>
      <c r="BA475" s="1470"/>
      <c r="BB475" s="1470"/>
      <c r="BC475" s="1470"/>
      <c r="BD475" s="1470"/>
      <c r="BE475" s="1470"/>
      <c r="BF475" s="1470"/>
      <c r="BG475" s="1470"/>
      <c r="BH475" s="1470"/>
      <c r="BI475" s="1470"/>
      <c r="BJ475" s="1470"/>
      <c r="BK475" s="1470"/>
      <c r="BL475" s="1470"/>
      <c r="BM475" s="1470"/>
      <c r="BN475" s="1470"/>
      <c r="BO475" s="1470"/>
      <c r="BP475" s="1470"/>
      <c r="BQ475" s="1470"/>
      <c r="BR475" s="1470"/>
      <c r="BS475" s="1470"/>
      <c r="BT475" s="1470"/>
      <c r="BU475" s="1470"/>
      <c r="BV475" s="1470"/>
      <c r="BW475" s="1470"/>
      <c r="BX475" s="1470"/>
    </row>
    <row r="476" customFormat="false" ht="15" hidden="false" customHeight="false" outlineLevel="0" collapsed="false">
      <c r="A476" s="1448" t="n">
        <f aca="false">A475+1</f>
        <v>45343</v>
      </c>
      <c r="B476" s="1470"/>
      <c r="C476" s="1470"/>
      <c r="D476" s="1470"/>
      <c r="E476" s="1470"/>
      <c r="F476" s="1470"/>
      <c r="G476" s="1470"/>
      <c r="H476" s="1470"/>
      <c r="I476" s="1452"/>
      <c r="J476" s="1470"/>
      <c r="K476" s="1470"/>
      <c r="L476" s="1470"/>
      <c r="M476" s="1470"/>
      <c r="N476" s="1470"/>
      <c r="O476" s="1470"/>
      <c r="P476" s="1452"/>
      <c r="Q476" s="1452"/>
      <c r="R476" s="1452"/>
      <c r="S476" s="1452"/>
      <c r="T476" s="1452"/>
      <c r="U476" s="1452"/>
      <c r="V476" s="1470"/>
      <c r="W476" s="1470"/>
      <c r="X476" s="1470"/>
      <c r="Y476" s="1470"/>
      <c r="Z476" s="1470"/>
      <c r="AA476" s="1470"/>
      <c r="AB476" s="1470"/>
      <c r="AC476" s="1470"/>
      <c r="AD476" s="1470"/>
      <c r="AE476" s="1470"/>
      <c r="AF476" s="1470"/>
      <c r="AG476" s="1470"/>
      <c r="AH476" s="1470"/>
      <c r="AI476" s="1470"/>
      <c r="AJ476" s="1470"/>
      <c r="AK476" s="1470"/>
      <c r="AL476" s="1470"/>
      <c r="AM476" s="1470"/>
      <c r="AN476" s="1470"/>
      <c r="AO476" s="1470"/>
      <c r="AP476" s="1470"/>
      <c r="AQ476" s="1470"/>
      <c r="AR476" s="1470"/>
      <c r="AS476" s="1470"/>
      <c r="AT476" s="1470"/>
      <c r="AU476" s="1470"/>
      <c r="AV476" s="1470"/>
      <c r="AW476" s="1470"/>
      <c r="AX476" s="1470"/>
      <c r="AY476" s="1470"/>
      <c r="AZ476" s="1470"/>
      <c r="BA476" s="1470"/>
      <c r="BB476" s="1470"/>
      <c r="BC476" s="1470"/>
      <c r="BD476" s="1470"/>
      <c r="BE476" s="1470"/>
      <c r="BF476" s="1470"/>
      <c r="BG476" s="1470"/>
      <c r="BH476" s="1470"/>
      <c r="BI476" s="1470"/>
      <c r="BJ476" s="1470"/>
      <c r="BK476" s="1470"/>
      <c r="BL476" s="1470"/>
      <c r="BM476" s="1470"/>
      <c r="BN476" s="1470"/>
      <c r="BO476" s="1470"/>
      <c r="BP476" s="1470"/>
      <c r="BQ476" s="1470"/>
      <c r="BR476" s="1470"/>
      <c r="BS476" s="1470"/>
      <c r="BT476" s="1470"/>
      <c r="BU476" s="1470"/>
      <c r="BV476" s="1470"/>
      <c r="BW476" s="1470"/>
      <c r="BX476" s="1470"/>
    </row>
    <row r="477" customFormat="false" ht="15" hidden="false" customHeight="false" outlineLevel="0" collapsed="false">
      <c r="A477" s="1448" t="n">
        <f aca="false">A476+1</f>
        <v>45344</v>
      </c>
      <c r="B477" s="1470"/>
      <c r="C477" s="1470"/>
      <c r="D477" s="1470"/>
      <c r="E477" s="1470"/>
      <c r="F477" s="1470"/>
      <c r="G477" s="1470"/>
      <c r="H477" s="1470"/>
      <c r="I477" s="1452"/>
      <c r="J477" s="1470"/>
      <c r="K477" s="1470"/>
      <c r="L477" s="1470"/>
      <c r="M477" s="1470"/>
      <c r="N477" s="1470"/>
      <c r="O477" s="1470"/>
      <c r="P477" s="1452"/>
      <c r="Q477" s="1452"/>
      <c r="R477" s="1452"/>
      <c r="S477" s="1452"/>
      <c r="T477" s="1452"/>
      <c r="U477" s="1452"/>
      <c r="V477" s="1470"/>
      <c r="W477" s="1470"/>
      <c r="X477" s="1470"/>
      <c r="Y477" s="1470"/>
      <c r="Z477" s="1470"/>
      <c r="AA477" s="1470"/>
      <c r="AB477" s="1470"/>
      <c r="AC477" s="1470"/>
      <c r="AD477" s="1470"/>
      <c r="AE477" s="1470"/>
      <c r="AF477" s="1470"/>
      <c r="AG477" s="1470"/>
      <c r="AH477" s="1470"/>
      <c r="AI477" s="1470"/>
      <c r="AJ477" s="1470"/>
      <c r="AK477" s="1470"/>
      <c r="AL477" s="1470"/>
      <c r="AM477" s="1470"/>
      <c r="AN477" s="1470"/>
      <c r="AO477" s="1470"/>
      <c r="AP477" s="1470"/>
      <c r="AQ477" s="1470"/>
      <c r="AR477" s="1470"/>
      <c r="AS477" s="1470"/>
      <c r="AT477" s="1470"/>
      <c r="AU477" s="1470"/>
      <c r="AV477" s="1470"/>
      <c r="AW477" s="1470"/>
      <c r="AX477" s="1470"/>
      <c r="AY477" s="1470"/>
      <c r="AZ477" s="1470"/>
      <c r="BA477" s="1470"/>
      <c r="BB477" s="1470"/>
      <c r="BC477" s="1470"/>
      <c r="BD477" s="1470"/>
      <c r="BE477" s="1470"/>
      <c r="BF477" s="1470"/>
      <c r="BG477" s="1470"/>
      <c r="BH477" s="1470"/>
      <c r="BI477" s="1470"/>
      <c r="BJ477" s="1470"/>
      <c r="BK477" s="1470"/>
      <c r="BL477" s="1470"/>
      <c r="BM477" s="1470"/>
      <c r="BN477" s="1470"/>
      <c r="BO477" s="1470"/>
      <c r="BP477" s="1470"/>
      <c r="BQ477" s="1470"/>
      <c r="BR477" s="1470"/>
      <c r="BS477" s="1470"/>
      <c r="BT477" s="1470"/>
      <c r="BU477" s="1470"/>
      <c r="BV477" s="1470"/>
      <c r="BW477" s="1470"/>
      <c r="BX477" s="1470"/>
    </row>
    <row r="478" customFormat="false" ht="15" hidden="false" customHeight="false" outlineLevel="0" collapsed="false">
      <c r="A478" s="1448" t="n">
        <f aca="false">A477+1</f>
        <v>45345</v>
      </c>
      <c r="B478" s="1470"/>
      <c r="C478" s="1470"/>
      <c r="D478" s="1470"/>
      <c r="E478" s="1470"/>
      <c r="F478" s="1470"/>
      <c r="G478" s="1470"/>
      <c r="H478" s="1470"/>
      <c r="I478" s="1452"/>
      <c r="J478" s="1470"/>
      <c r="K478" s="1470"/>
      <c r="L478" s="1470"/>
      <c r="M478" s="1470"/>
      <c r="N478" s="1470"/>
      <c r="O478" s="1470"/>
      <c r="P478" s="1452"/>
      <c r="Q478" s="1452"/>
      <c r="R478" s="1452"/>
      <c r="S478" s="1452"/>
      <c r="T478" s="1452"/>
      <c r="U478" s="1452"/>
      <c r="V478" s="1470"/>
      <c r="W478" s="1470"/>
      <c r="X478" s="1470"/>
      <c r="Y478" s="1470"/>
      <c r="Z478" s="1470"/>
      <c r="AA478" s="1470"/>
      <c r="AB478" s="1470"/>
      <c r="AC478" s="1470"/>
      <c r="AD478" s="1470"/>
      <c r="AE478" s="1470"/>
      <c r="AF478" s="1470"/>
      <c r="AG478" s="1470"/>
      <c r="AH478" s="1470"/>
      <c r="AI478" s="1470"/>
      <c r="AJ478" s="1470"/>
      <c r="AK478" s="1470"/>
      <c r="AL478" s="1470"/>
      <c r="AM478" s="1470"/>
      <c r="AN478" s="1470"/>
      <c r="AO478" s="1470"/>
      <c r="AP478" s="1470"/>
      <c r="AQ478" s="1470"/>
      <c r="AR478" s="1470"/>
      <c r="AS478" s="1470"/>
      <c r="AT478" s="1470"/>
      <c r="AU478" s="1470"/>
      <c r="AV478" s="1470"/>
      <c r="AW478" s="1470"/>
      <c r="AX478" s="1470"/>
      <c r="AY478" s="1470"/>
      <c r="AZ478" s="1470"/>
      <c r="BA478" s="1470"/>
      <c r="BB478" s="1470"/>
      <c r="BC478" s="1470"/>
      <c r="BD478" s="1470"/>
      <c r="BE478" s="1470"/>
      <c r="BF478" s="1470"/>
      <c r="BG478" s="1470"/>
      <c r="BH478" s="1470"/>
      <c r="BI478" s="1470"/>
      <c r="BJ478" s="1470"/>
      <c r="BK478" s="1470"/>
      <c r="BL478" s="1470"/>
      <c r="BM478" s="1470"/>
      <c r="BN478" s="1470"/>
      <c r="BO478" s="1470"/>
      <c r="BP478" s="1470"/>
      <c r="BQ478" s="1470"/>
      <c r="BR478" s="1470"/>
      <c r="BS478" s="1470"/>
      <c r="BT478" s="1470"/>
      <c r="BU478" s="1470"/>
      <c r="BV478" s="1470"/>
      <c r="BW478" s="1470"/>
      <c r="BX478" s="1470"/>
    </row>
    <row r="479" customFormat="false" ht="15" hidden="false" customHeight="false" outlineLevel="0" collapsed="false">
      <c r="A479" s="1448" t="n">
        <f aca="false">A478+1</f>
        <v>45346</v>
      </c>
      <c r="B479" s="1470"/>
      <c r="C479" s="1470"/>
      <c r="D479" s="1470"/>
      <c r="E479" s="1470"/>
      <c r="F479" s="1470"/>
      <c r="G479" s="1470"/>
      <c r="H479" s="1470"/>
      <c r="I479" s="1452"/>
      <c r="J479" s="1470"/>
      <c r="K479" s="1470"/>
      <c r="L479" s="1470"/>
      <c r="M479" s="1470"/>
      <c r="N479" s="1470"/>
      <c r="O479" s="1470"/>
      <c r="P479" s="1452"/>
      <c r="Q479" s="1452"/>
      <c r="R479" s="1452"/>
      <c r="S479" s="1452"/>
      <c r="T479" s="1452"/>
      <c r="U479" s="1452"/>
      <c r="V479" s="1470"/>
      <c r="W479" s="1470"/>
      <c r="X479" s="1470"/>
      <c r="Y479" s="1470"/>
      <c r="Z479" s="1470"/>
      <c r="AA479" s="1470"/>
      <c r="AB479" s="1470"/>
      <c r="AC479" s="1470"/>
      <c r="AD479" s="1470"/>
      <c r="AE479" s="1470"/>
      <c r="AF479" s="1470"/>
      <c r="AG479" s="1470"/>
      <c r="AH479" s="1470"/>
      <c r="AI479" s="1470"/>
      <c r="AJ479" s="1470"/>
      <c r="AK479" s="1470"/>
      <c r="AL479" s="1470"/>
      <c r="AM479" s="1470"/>
      <c r="AN479" s="1470"/>
      <c r="AO479" s="1470"/>
      <c r="AP479" s="1470"/>
      <c r="AQ479" s="1470"/>
      <c r="AR479" s="1470"/>
      <c r="AS479" s="1470"/>
      <c r="AT479" s="1470"/>
      <c r="AU479" s="1470"/>
      <c r="AV479" s="1470"/>
      <c r="AW479" s="1470"/>
      <c r="AX479" s="1470"/>
      <c r="AY479" s="1470"/>
      <c r="AZ479" s="1470"/>
      <c r="BA479" s="1470"/>
      <c r="BB479" s="1470"/>
      <c r="BC479" s="1470"/>
      <c r="BD479" s="1470"/>
      <c r="BE479" s="1470"/>
      <c r="BF479" s="1470"/>
      <c r="BG479" s="1470"/>
      <c r="BH479" s="1470"/>
      <c r="BI479" s="1470"/>
      <c r="BJ479" s="1470"/>
      <c r="BK479" s="1470"/>
      <c r="BL479" s="1470"/>
      <c r="BM479" s="1470"/>
      <c r="BN479" s="1470"/>
      <c r="BO479" s="1470"/>
      <c r="BP479" s="1470"/>
      <c r="BQ479" s="1470"/>
      <c r="BR479" s="1470"/>
      <c r="BS479" s="1470"/>
      <c r="BT479" s="1470"/>
      <c r="BU479" s="1470"/>
      <c r="BV479" s="1470"/>
      <c r="BW479" s="1470"/>
      <c r="BX479" s="1470"/>
    </row>
    <row r="480" customFormat="false" ht="15" hidden="false" customHeight="false" outlineLevel="0" collapsed="false">
      <c r="A480" s="1448" t="n">
        <f aca="false">A479+1</f>
        <v>45347</v>
      </c>
      <c r="B480" s="1470"/>
      <c r="C480" s="1470"/>
      <c r="D480" s="1470"/>
      <c r="E480" s="1470"/>
      <c r="F480" s="1470"/>
      <c r="G480" s="1470"/>
      <c r="H480" s="1470"/>
      <c r="I480" s="1452"/>
      <c r="J480" s="1470"/>
      <c r="K480" s="1470"/>
      <c r="L480" s="1470"/>
      <c r="M480" s="1470"/>
      <c r="N480" s="1470"/>
      <c r="O480" s="1470"/>
      <c r="P480" s="1452"/>
      <c r="Q480" s="1452"/>
      <c r="R480" s="1452"/>
      <c r="S480" s="1452"/>
      <c r="T480" s="1452"/>
      <c r="U480" s="1452"/>
      <c r="V480" s="1470"/>
      <c r="W480" s="1470"/>
      <c r="X480" s="1470"/>
      <c r="Y480" s="1470"/>
      <c r="Z480" s="1470"/>
      <c r="AA480" s="1470"/>
      <c r="AB480" s="1470"/>
      <c r="AC480" s="1470"/>
      <c r="AD480" s="1470"/>
      <c r="AE480" s="1470"/>
      <c r="AF480" s="1470"/>
      <c r="AG480" s="1470"/>
      <c r="AH480" s="1470"/>
      <c r="AI480" s="1470"/>
      <c r="AJ480" s="1470"/>
      <c r="AK480" s="1470"/>
      <c r="AL480" s="1470"/>
      <c r="AM480" s="1470"/>
      <c r="AN480" s="1470"/>
      <c r="AO480" s="1470"/>
      <c r="AP480" s="1470"/>
      <c r="AQ480" s="1470"/>
      <c r="AR480" s="1470"/>
      <c r="AS480" s="1470"/>
      <c r="AT480" s="1470"/>
      <c r="AU480" s="1470"/>
      <c r="AV480" s="1470"/>
      <c r="AW480" s="1470"/>
      <c r="AX480" s="1470"/>
      <c r="AY480" s="1470"/>
      <c r="AZ480" s="1470"/>
      <c r="BA480" s="1470"/>
      <c r="BB480" s="1470"/>
      <c r="BC480" s="1470"/>
      <c r="BD480" s="1470"/>
      <c r="BE480" s="1470"/>
      <c r="BF480" s="1470"/>
      <c r="BG480" s="1470"/>
      <c r="BH480" s="1470"/>
      <c r="BI480" s="1470"/>
      <c r="BJ480" s="1470"/>
      <c r="BK480" s="1470"/>
      <c r="BL480" s="1470"/>
      <c r="BM480" s="1470"/>
      <c r="BN480" s="1470"/>
      <c r="BO480" s="1470"/>
      <c r="BP480" s="1470"/>
      <c r="BQ480" s="1470"/>
      <c r="BR480" s="1470"/>
      <c r="BS480" s="1470"/>
      <c r="BT480" s="1470"/>
      <c r="BU480" s="1470"/>
      <c r="BV480" s="1470"/>
      <c r="BW480" s="1470"/>
      <c r="BX480" s="1470"/>
    </row>
    <row r="481" customFormat="false" ht="15" hidden="false" customHeight="false" outlineLevel="0" collapsed="false">
      <c r="A481" s="1448" t="n">
        <f aca="false">A480+1</f>
        <v>45348</v>
      </c>
      <c r="B481" s="1470"/>
      <c r="C481" s="1470"/>
      <c r="D481" s="1470"/>
      <c r="E481" s="1470"/>
      <c r="F481" s="1470"/>
      <c r="G481" s="1470"/>
      <c r="H481" s="1470"/>
      <c r="I481" s="1452"/>
      <c r="J481" s="1470"/>
      <c r="K481" s="1470"/>
      <c r="L481" s="1470"/>
      <c r="M481" s="1470"/>
      <c r="N481" s="1470"/>
      <c r="O481" s="1470"/>
      <c r="P481" s="1452"/>
      <c r="Q481" s="1452"/>
      <c r="R481" s="1452"/>
      <c r="S481" s="1452"/>
      <c r="T481" s="1452"/>
      <c r="U481" s="1452"/>
      <c r="V481" s="1470"/>
      <c r="W481" s="1470"/>
      <c r="X481" s="1470"/>
      <c r="Y481" s="1470"/>
      <c r="Z481" s="1470"/>
      <c r="AA481" s="1470"/>
      <c r="AB481" s="1470"/>
      <c r="AC481" s="1470"/>
      <c r="AD481" s="1470"/>
      <c r="AE481" s="1470"/>
      <c r="AF481" s="1470"/>
      <c r="AG481" s="1470"/>
      <c r="AH481" s="1470"/>
      <c r="AI481" s="1470"/>
      <c r="AJ481" s="1470"/>
      <c r="AK481" s="1470"/>
      <c r="AL481" s="1470"/>
      <c r="AM481" s="1470"/>
      <c r="AN481" s="1470"/>
      <c r="AO481" s="1470"/>
      <c r="AP481" s="1470"/>
      <c r="AQ481" s="1470"/>
      <c r="AR481" s="1470"/>
      <c r="AS481" s="1470"/>
      <c r="AT481" s="1470"/>
      <c r="AU481" s="1470"/>
      <c r="AV481" s="1470"/>
      <c r="AW481" s="1470"/>
      <c r="AX481" s="1470"/>
      <c r="AY481" s="1470"/>
      <c r="AZ481" s="1470"/>
      <c r="BA481" s="1470"/>
      <c r="BB481" s="1470"/>
      <c r="BC481" s="1470"/>
      <c r="BD481" s="1470"/>
      <c r="BE481" s="1470"/>
      <c r="BF481" s="1470"/>
      <c r="BG481" s="1470"/>
      <c r="BH481" s="1470"/>
      <c r="BI481" s="1470"/>
      <c r="BJ481" s="1470"/>
      <c r="BK481" s="1470"/>
      <c r="BL481" s="1470"/>
      <c r="BM481" s="1470"/>
      <c r="BN481" s="1470"/>
      <c r="BO481" s="1470"/>
      <c r="BP481" s="1470"/>
      <c r="BQ481" s="1470"/>
      <c r="BR481" s="1470"/>
      <c r="BS481" s="1470"/>
      <c r="BT481" s="1470"/>
      <c r="BU481" s="1470"/>
      <c r="BV481" s="1470"/>
      <c r="BW481" s="1470"/>
      <c r="BX481" s="1470"/>
    </row>
    <row r="482" customFormat="false" ht="15" hidden="false" customHeight="false" outlineLevel="0" collapsed="false">
      <c r="A482" s="1448" t="n">
        <f aca="false">A481+1</f>
        <v>45349</v>
      </c>
      <c r="B482" s="1470"/>
      <c r="C482" s="1470"/>
      <c r="D482" s="1470"/>
      <c r="E482" s="1470"/>
      <c r="F482" s="1470"/>
      <c r="G482" s="1470"/>
      <c r="H482" s="1470"/>
      <c r="I482" s="1452"/>
      <c r="J482" s="1470"/>
      <c r="K482" s="1470"/>
      <c r="L482" s="1470"/>
      <c r="M482" s="1470"/>
      <c r="N482" s="1470"/>
      <c r="O482" s="1470"/>
      <c r="P482" s="1452"/>
      <c r="Q482" s="1452"/>
      <c r="R482" s="1452"/>
      <c r="S482" s="1452"/>
      <c r="T482" s="1452"/>
      <c r="U482" s="1452"/>
      <c r="V482" s="1470"/>
      <c r="W482" s="1470"/>
      <c r="X482" s="1470"/>
      <c r="Y482" s="1470"/>
      <c r="Z482" s="1470"/>
      <c r="AA482" s="1470"/>
      <c r="AB482" s="1470"/>
      <c r="AC482" s="1470"/>
      <c r="AD482" s="1470"/>
      <c r="AE482" s="1470"/>
      <c r="AF482" s="1470"/>
      <c r="AG482" s="1470"/>
      <c r="AH482" s="1470"/>
      <c r="AI482" s="1470"/>
      <c r="AJ482" s="1470"/>
      <c r="AK482" s="1470"/>
      <c r="AL482" s="1470"/>
      <c r="AM482" s="1470"/>
      <c r="AN482" s="1470"/>
      <c r="AO482" s="1470"/>
      <c r="AP482" s="1470"/>
      <c r="AQ482" s="1470"/>
      <c r="AR482" s="1470"/>
      <c r="AS482" s="1470"/>
      <c r="AT482" s="1470"/>
      <c r="AU482" s="1470"/>
      <c r="AV482" s="1470"/>
      <c r="AW482" s="1470"/>
      <c r="AX482" s="1470"/>
      <c r="AY482" s="1470"/>
      <c r="AZ482" s="1470"/>
      <c r="BA482" s="1470"/>
      <c r="BB482" s="1470"/>
      <c r="BC482" s="1470"/>
      <c r="BD482" s="1470"/>
      <c r="BE482" s="1470"/>
      <c r="BF482" s="1470"/>
      <c r="BG482" s="1470"/>
      <c r="BH482" s="1470"/>
      <c r="BI482" s="1470"/>
      <c r="BJ482" s="1470"/>
      <c r="BK482" s="1470"/>
      <c r="BL482" s="1470"/>
      <c r="BM482" s="1470"/>
      <c r="BN482" s="1470"/>
      <c r="BO482" s="1470"/>
      <c r="BP482" s="1470"/>
      <c r="BQ482" s="1470"/>
      <c r="BR482" s="1470"/>
      <c r="BS482" s="1470"/>
      <c r="BT482" s="1470"/>
      <c r="BU482" s="1470"/>
      <c r="BV482" s="1470"/>
      <c r="BW482" s="1470"/>
      <c r="BX482" s="1470"/>
    </row>
    <row r="483" customFormat="false" ht="15" hidden="false" customHeight="false" outlineLevel="0" collapsed="false">
      <c r="A483" s="1448" t="n">
        <f aca="false">A482+1</f>
        <v>45350</v>
      </c>
      <c r="B483" s="1470"/>
      <c r="C483" s="1470"/>
      <c r="D483" s="1470"/>
      <c r="E483" s="1470"/>
      <c r="F483" s="1470"/>
      <c r="G483" s="1470"/>
      <c r="H483" s="1470"/>
      <c r="I483" s="1452"/>
      <c r="J483" s="1470"/>
      <c r="K483" s="1470"/>
      <c r="L483" s="1470"/>
      <c r="M483" s="1470"/>
      <c r="N483" s="1470"/>
      <c r="O483" s="1470"/>
      <c r="P483" s="1452"/>
      <c r="Q483" s="1452"/>
      <c r="R483" s="1452"/>
      <c r="S483" s="1452"/>
      <c r="T483" s="1452"/>
      <c r="U483" s="1452"/>
      <c r="V483" s="1470"/>
      <c r="W483" s="1470"/>
      <c r="X483" s="1470"/>
      <c r="Y483" s="1470"/>
      <c r="Z483" s="1470"/>
      <c r="AA483" s="1470"/>
      <c r="AB483" s="1470"/>
      <c r="AC483" s="1470"/>
      <c r="AD483" s="1470"/>
      <c r="AE483" s="1470"/>
      <c r="AF483" s="1470"/>
      <c r="AG483" s="1470"/>
      <c r="AH483" s="1470"/>
      <c r="AI483" s="1470"/>
      <c r="AJ483" s="1470"/>
      <c r="AK483" s="1470"/>
      <c r="AL483" s="1470"/>
      <c r="AM483" s="1470"/>
      <c r="AN483" s="1470"/>
      <c r="AO483" s="1470"/>
      <c r="AP483" s="1470"/>
      <c r="AQ483" s="1470"/>
      <c r="AR483" s="1470"/>
      <c r="AS483" s="1470"/>
      <c r="AT483" s="1470"/>
      <c r="AU483" s="1470"/>
      <c r="AV483" s="1470"/>
      <c r="AW483" s="1470"/>
      <c r="AX483" s="1470"/>
      <c r="AY483" s="1470"/>
      <c r="AZ483" s="1470"/>
      <c r="BA483" s="1470"/>
      <c r="BB483" s="1470"/>
      <c r="BC483" s="1470"/>
      <c r="BD483" s="1470"/>
      <c r="BE483" s="1470"/>
      <c r="BF483" s="1470"/>
      <c r="BG483" s="1470"/>
      <c r="BH483" s="1470"/>
      <c r="BI483" s="1470"/>
      <c r="BJ483" s="1470"/>
      <c r="BK483" s="1470"/>
      <c r="BL483" s="1470"/>
      <c r="BM483" s="1470"/>
      <c r="BN483" s="1470"/>
      <c r="BO483" s="1470"/>
      <c r="BP483" s="1470"/>
      <c r="BQ483" s="1470"/>
      <c r="BR483" s="1470"/>
      <c r="BS483" s="1470"/>
      <c r="BT483" s="1470"/>
      <c r="BU483" s="1470"/>
      <c r="BV483" s="1470"/>
      <c r="BW483" s="1470"/>
      <c r="BX483" s="1470"/>
    </row>
    <row r="484" customFormat="false" ht="15" hidden="false" customHeight="false" outlineLevel="0" collapsed="false">
      <c r="A484" s="1448" t="n">
        <f aca="false">A483+1</f>
        <v>45351</v>
      </c>
      <c r="B484" s="1470"/>
      <c r="C484" s="1470"/>
      <c r="D484" s="1470"/>
      <c r="E484" s="1470"/>
      <c r="F484" s="1470"/>
      <c r="G484" s="1470"/>
      <c r="H484" s="1470"/>
      <c r="I484" s="1452"/>
      <c r="J484" s="1470"/>
      <c r="K484" s="1470"/>
      <c r="L484" s="1470"/>
      <c r="M484" s="1470"/>
      <c r="N484" s="1470"/>
      <c r="O484" s="1470"/>
      <c r="P484" s="1452"/>
      <c r="Q484" s="1452"/>
      <c r="R484" s="1452"/>
      <c r="S484" s="1452"/>
      <c r="T484" s="1452"/>
      <c r="U484" s="1452"/>
      <c r="V484" s="1470"/>
      <c r="W484" s="1470"/>
      <c r="X484" s="1470"/>
      <c r="Y484" s="1470"/>
      <c r="Z484" s="1470"/>
      <c r="AA484" s="1470"/>
      <c r="AB484" s="1470"/>
      <c r="AC484" s="1470"/>
      <c r="AD484" s="1470"/>
      <c r="AE484" s="1470"/>
      <c r="AF484" s="1470"/>
      <c r="AG484" s="1470"/>
      <c r="AH484" s="1470"/>
      <c r="AI484" s="1470"/>
      <c r="AJ484" s="1470"/>
      <c r="AK484" s="1470"/>
      <c r="AL484" s="1470"/>
      <c r="AM484" s="1470"/>
      <c r="AN484" s="1470"/>
      <c r="AO484" s="1470"/>
      <c r="AP484" s="1470"/>
      <c r="AQ484" s="1470"/>
      <c r="AR484" s="1470"/>
      <c r="AS484" s="1470"/>
      <c r="AT484" s="1470"/>
      <c r="AU484" s="1470"/>
      <c r="AV484" s="1470"/>
      <c r="AW484" s="1470"/>
      <c r="AX484" s="1470"/>
      <c r="AY484" s="1470"/>
      <c r="AZ484" s="1470"/>
      <c r="BA484" s="1470"/>
      <c r="BB484" s="1470"/>
      <c r="BC484" s="1470"/>
      <c r="BD484" s="1470"/>
      <c r="BE484" s="1470"/>
      <c r="BF484" s="1470"/>
      <c r="BG484" s="1470"/>
      <c r="BH484" s="1470"/>
      <c r="BI484" s="1470"/>
      <c r="BJ484" s="1470"/>
      <c r="BK484" s="1470"/>
      <c r="BL484" s="1470"/>
      <c r="BM484" s="1470"/>
      <c r="BN484" s="1470"/>
      <c r="BO484" s="1470"/>
      <c r="BP484" s="1470"/>
      <c r="BQ484" s="1470"/>
      <c r="BR484" s="1470"/>
      <c r="BS484" s="1470"/>
      <c r="BT484" s="1470"/>
      <c r="BU484" s="1470"/>
      <c r="BV484" s="1470"/>
      <c r="BW484" s="1470"/>
      <c r="BX484" s="1470"/>
    </row>
    <row r="485" customFormat="false" ht="15" hidden="false" customHeight="false" outlineLevel="0" collapsed="false">
      <c r="A485" s="1448" t="n">
        <f aca="false">A484+1</f>
        <v>45352</v>
      </c>
      <c r="B485" s="1470"/>
      <c r="C485" s="1470"/>
      <c r="D485" s="1470"/>
      <c r="E485" s="1470"/>
      <c r="F485" s="1470"/>
      <c r="G485" s="1470"/>
      <c r="H485" s="1470"/>
      <c r="I485" s="1452"/>
      <c r="J485" s="1470"/>
      <c r="K485" s="1470"/>
      <c r="L485" s="1470"/>
      <c r="M485" s="1470"/>
      <c r="N485" s="1470"/>
      <c r="O485" s="1470"/>
      <c r="P485" s="1452"/>
      <c r="Q485" s="1452"/>
      <c r="R485" s="1452"/>
      <c r="S485" s="1452"/>
      <c r="T485" s="1452"/>
      <c r="U485" s="1452"/>
      <c r="V485" s="1470"/>
      <c r="W485" s="1470"/>
      <c r="X485" s="1470"/>
      <c r="Y485" s="1470"/>
      <c r="Z485" s="1470"/>
      <c r="AA485" s="1470"/>
      <c r="AB485" s="1470"/>
      <c r="AC485" s="1470"/>
      <c r="AD485" s="1470"/>
      <c r="AE485" s="1470"/>
      <c r="AF485" s="1470"/>
      <c r="AG485" s="1470"/>
      <c r="AH485" s="1470"/>
      <c r="AI485" s="1470"/>
      <c r="AJ485" s="1470"/>
      <c r="AK485" s="1470"/>
      <c r="AL485" s="1470"/>
      <c r="AM485" s="1470"/>
      <c r="AN485" s="1470"/>
      <c r="AO485" s="1470"/>
      <c r="AP485" s="1470"/>
      <c r="AQ485" s="1470"/>
      <c r="AR485" s="1470"/>
      <c r="AS485" s="1470"/>
      <c r="AT485" s="1470"/>
      <c r="AU485" s="1470"/>
      <c r="AV485" s="1470"/>
      <c r="AW485" s="1470"/>
      <c r="AX485" s="1470"/>
      <c r="AY485" s="1470"/>
      <c r="AZ485" s="1470"/>
      <c r="BA485" s="1470"/>
      <c r="BB485" s="1470"/>
      <c r="BC485" s="1470"/>
      <c r="BD485" s="1470"/>
      <c r="BE485" s="1470"/>
      <c r="BF485" s="1470"/>
      <c r="BG485" s="1470"/>
      <c r="BH485" s="1470"/>
      <c r="BI485" s="1470"/>
      <c r="BJ485" s="1470"/>
      <c r="BK485" s="1470"/>
      <c r="BL485" s="1470"/>
      <c r="BM485" s="1470"/>
      <c r="BN485" s="1470"/>
      <c r="BO485" s="1470"/>
      <c r="BP485" s="1470"/>
      <c r="BQ485" s="1470"/>
      <c r="BR485" s="1470"/>
      <c r="BS485" s="1470"/>
      <c r="BT485" s="1470"/>
      <c r="BU485" s="1470"/>
      <c r="BV485" s="1470"/>
      <c r="BW485" s="1470"/>
      <c r="BX485" s="1470"/>
    </row>
    <row r="486" customFormat="false" ht="15" hidden="false" customHeight="false" outlineLevel="0" collapsed="false">
      <c r="A486" s="1448" t="n">
        <f aca="false">A485+1</f>
        <v>45353</v>
      </c>
      <c r="B486" s="1470"/>
      <c r="C486" s="1470"/>
      <c r="D486" s="1470"/>
      <c r="E486" s="1470"/>
      <c r="F486" s="1470"/>
      <c r="G486" s="1470"/>
      <c r="H486" s="1470"/>
      <c r="I486" s="1452"/>
      <c r="J486" s="1470"/>
      <c r="K486" s="1470"/>
      <c r="L486" s="1470"/>
      <c r="M486" s="1470"/>
      <c r="N486" s="1470"/>
      <c r="O486" s="1470"/>
      <c r="P486" s="1452"/>
      <c r="Q486" s="1452"/>
      <c r="R486" s="1452"/>
      <c r="S486" s="1452"/>
      <c r="T486" s="1452"/>
      <c r="U486" s="1452"/>
      <c r="V486" s="1470"/>
      <c r="W486" s="1470"/>
      <c r="X486" s="1470"/>
      <c r="Y486" s="1470"/>
      <c r="Z486" s="1470"/>
      <c r="AA486" s="1470"/>
      <c r="AB486" s="1470"/>
      <c r="AC486" s="1470"/>
      <c r="AD486" s="1470"/>
      <c r="AE486" s="1470"/>
      <c r="AF486" s="1470"/>
      <c r="AG486" s="1470"/>
      <c r="AH486" s="1470"/>
      <c r="AI486" s="1470"/>
      <c r="AJ486" s="1470"/>
      <c r="AK486" s="1470"/>
      <c r="AL486" s="1470"/>
      <c r="AM486" s="1470"/>
      <c r="AN486" s="1470"/>
      <c r="AO486" s="1470"/>
      <c r="AP486" s="1470"/>
      <c r="AQ486" s="1470"/>
      <c r="AR486" s="1470"/>
      <c r="AS486" s="1470"/>
      <c r="AT486" s="1470"/>
      <c r="AU486" s="1470"/>
      <c r="AV486" s="1470"/>
      <c r="AW486" s="1470"/>
      <c r="AX486" s="1470"/>
      <c r="AY486" s="1470"/>
      <c r="AZ486" s="1470"/>
      <c r="BA486" s="1470"/>
      <c r="BB486" s="1470"/>
      <c r="BC486" s="1470"/>
      <c r="BD486" s="1470"/>
      <c r="BE486" s="1470"/>
      <c r="BF486" s="1470"/>
      <c r="BG486" s="1470"/>
      <c r="BH486" s="1470"/>
      <c r="BI486" s="1470"/>
      <c r="BJ486" s="1470"/>
      <c r="BK486" s="1470"/>
      <c r="BL486" s="1470"/>
      <c r="BM486" s="1470"/>
      <c r="BN486" s="1470"/>
      <c r="BO486" s="1470"/>
      <c r="BP486" s="1470"/>
      <c r="BQ486" s="1470"/>
      <c r="BR486" s="1470"/>
      <c r="BS486" s="1470"/>
      <c r="BT486" s="1470"/>
      <c r="BU486" s="1470"/>
      <c r="BV486" s="1470"/>
      <c r="BW486" s="1470"/>
      <c r="BX486" s="1470"/>
    </row>
    <row r="487" customFormat="false" ht="15" hidden="false" customHeight="false" outlineLevel="0" collapsed="false">
      <c r="A487" s="1448" t="n">
        <f aca="false">A486+1</f>
        <v>45354</v>
      </c>
      <c r="B487" s="1470"/>
      <c r="C487" s="1470"/>
      <c r="D487" s="1470"/>
      <c r="E487" s="1470"/>
      <c r="F487" s="1470"/>
      <c r="G487" s="1470"/>
      <c r="H487" s="1470"/>
      <c r="I487" s="1452"/>
      <c r="J487" s="1470"/>
      <c r="K487" s="1470"/>
      <c r="L487" s="1470"/>
      <c r="M487" s="1470"/>
      <c r="N487" s="1470"/>
      <c r="O487" s="1470"/>
      <c r="P487" s="1452"/>
      <c r="Q487" s="1452"/>
      <c r="R487" s="1452"/>
      <c r="S487" s="1452"/>
      <c r="T487" s="1452"/>
      <c r="U487" s="1452"/>
      <c r="V487" s="1470"/>
      <c r="W487" s="1470"/>
      <c r="X487" s="1470"/>
      <c r="Y487" s="1470"/>
      <c r="Z487" s="1470"/>
      <c r="AA487" s="1470"/>
      <c r="AB487" s="1470"/>
      <c r="AC487" s="1470"/>
      <c r="AD487" s="1470"/>
      <c r="AE487" s="1470"/>
      <c r="AF487" s="1470"/>
      <c r="AG487" s="1470"/>
      <c r="AH487" s="1470"/>
      <c r="AI487" s="1470"/>
      <c r="AJ487" s="1470"/>
      <c r="AK487" s="1470"/>
      <c r="AL487" s="1470"/>
      <c r="AM487" s="1470"/>
      <c r="AN487" s="1470"/>
      <c r="AO487" s="1470"/>
      <c r="AP487" s="1470"/>
      <c r="AQ487" s="1470"/>
      <c r="AR487" s="1470"/>
      <c r="AS487" s="1470"/>
      <c r="AT487" s="1470"/>
      <c r="AU487" s="1470"/>
      <c r="AV487" s="1470"/>
      <c r="AW487" s="1470"/>
      <c r="AX487" s="1470"/>
      <c r="AY487" s="1470"/>
      <c r="AZ487" s="1470"/>
      <c r="BA487" s="1470"/>
      <c r="BB487" s="1470"/>
      <c r="BC487" s="1470"/>
      <c r="BD487" s="1470"/>
      <c r="BE487" s="1470"/>
      <c r="BF487" s="1470"/>
      <c r="BG487" s="1470"/>
      <c r="BH487" s="1470"/>
      <c r="BI487" s="1470"/>
      <c r="BJ487" s="1470"/>
      <c r="BK487" s="1470"/>
      <c r="BL487" s="1470"/>
      <c r="BM487" s="1470"/>
      <c r="BN487" s="1470"/>
      <c r="BO487" s="1470"/>
      <c r="BP487" s="1470"/>
      <c r="BQ487" s="1470"/>
      <c r="BR487" s="1470"/>
      <c r="BS487" s="1470"/>
      <c r="BT487" s="1470"/>
      <c r="BU487" s="1470"/>
      <c r="BV487" s="1470"/>
      <c r="BW487" s="1470"/>
      <c r="BX487" s="1470"/>
    </row>
    <row r="488" customFormat="false" ht="15" hidden="false" customHeight="false" outlineLevel="0" collapsed="false">
      <c r="A488" s="1448" t="n">
        <f aca="false">A487+1</f>
        <v>45355</v>
      </c>
      <c r="B488" s="1470"/>
      <c r="C488" s="1470"/>
      <c r="D488" s="1470"/>
      <c r="E488" s="1470"/>
      <c r="F488" s="1470"/>
      <c r="G488" s="1470"/>
      <c r="H488" s="1470"/>
      <c r="I488" s="1452"/>
      <c r="J488" s="1470"/>
      <c r="K488" s="1470"/>
      <c r="L488" s="1470"/>
      <c r="M488" s="1470"/>
      <c r="N488" s="1470"/>
      <c r="O488" s="1470"/>
      <c r="P488" s="1452"/>
      <c r="Q488" s="1452"/>
      <c r="R488" s="1452"/>
      <c r="S488" s="1452"/>
      <c r="T488" s="1452"/>
      <c r="U488" s="1452"/>
      <c r="V488" s="1470"/>
      <c r="W488" s="1470"/>
      <c r="X488" s="1470"/>
      <c r="Y488" s="1470"/>
      <c r="Z488" s="1470"/>
      <c r="AA488" s="1470"/>
      <c r="AB488" s="1470"/>
      <c r="AC488" s="1470"/>
      <c r="AD488" s="1470"/>
      <c r="AE488" s="1470"/>
      <c r="AF488" s="1470"/>
      <c r="AG488" s="1470"/>
      <c r="AH488" s="1470"/>
      <c r="AI488" s="1470"/>
      <c r="AJ488" s="1470"/>
      <c r="AK488" s="1470"/>
      <c r="AL488" s="1470"/>
      <c r="AM488" s="1470"/>
      <c r="AN488" s="1470"/>
      <c r="AO488" s="1470"/>
      <c r="AP488" s="1470"/>
      <c r="AQ488" s="1470"/>
      <c r="AR488" s="1470"/>
      <c r="AS488" s="1470"/>
      <c r="AT488" s="1470"/>
      <c r="AU488" s="1470"/>
      <c r="AV488" s="1470"/>
      <c r="AW488" s="1470"/>
      <c r="AX488" s="1470"/>
      <c r="AY488" s="1470"/>
      <c r="AZ488" s="1470"/>
      <c r="BA488" s="1470"/>
      <c r="BB488" s="1470"/>
      <c r="BC488" s="1470"/>
      <c r="BD488" s="1470"/>
      <c r="BE488" s="1470"/>
      <c r="BF488" s="1470"/>
      <c r="BG488" s="1470"/>
      <c r="BH488" s="1470"/>
      <c r="BI488" s="1470"/>
      <c r="BJ488" s="1470"/>
      <c r="BK488" s="1470"/>
      <c r="BL488" s="1470"/>
      <c r="BM488" s="1470"/>
      <c r="BN488" s="1470"/>
      <c r="BO488" s="1470"/>
      <c r="BP488" s="1470"/>
      <c r="BQ488" s="1470"/>
      <c r="BR488" s="1470"/>
      <c r="BS488" s="1470"/>
      <c r="BT488" s="1470"/>
      <c r="BU488" s="1470"/>
      <c r="BV488" s="1470"/>
      <c r="BW488" s="1470"/>
      <c r="BX488" s="1470"/>
    </row>
    <row r="489" customFormat="false" ht="15" hidden="false" customHeight="false" outlineLevel="0" collapsed="false">
      <c r="A489" s="1448" t="n">
        <f aca="false">A488+1</f>
        <v>45356</v>
      </c>
      <c r="B489" s="1470"/>
      <c r="C489" s="1470"/>
      <c r="D489" s="1470"/>
      <c r="E489" s="1470"/>
      <c r="F489" s="1470"/>
      <c r="G489" s="1470"/>
      <c r="H489" s="1470"/>
      <c r="I489" s="1452"/>
      <c r="J489" s="1470"/>
      <c r="K489" s="1470"/>
      <c r="L489" s="1470"/>
      <c r="M489" s="1470"/>
      <c r="N489" s="1470"/>
      <c r="O489" s="1470"/>
      <c r="P489" s="1452"/>
      <c r="Q489" s="1452"/>
      <c r="R489" s="1452"/>
      <c r="S489" s="1452"/>
      <c r="T489" s="1452"/>
      <c r="U489" s="1452"/>
      <c r="V489" s="1470"/>
      <c r="W489" s="1470"/>
      <c r="X489" s="1470"/>
      <c r="Y489" s="1470"/>
      <c r="Z489" s="1470"/>
      <c r="AA489" s="1470"/>
      <c r="AB489" s="1470"/>
      <c r="AC489" s="1470"/>
      <c r="AD489" s="1470"/>
      <c r="AE489" s="1470"/>
      <c r="AF489" s="1470"/>
      <c r="AG489" s="1470"/>
      <c r="AH489" s="1470"/>
      <c r="AI489" s="1470"/>
      <c r="AJ489" s="1470"/>
      <c r="AK489" s="1470"/>
      <c r="AL489" s="1470"/>
      <c r="AM489" s="1470"/>
      <c r="AN489" s="1470"/>
      <c r="AO489" s="1470"/>
      <c r="AP489" s="1470"/>
      <c r="AQ489" s="1470"/>
      <c r="AR489" s="1470"/>
      <c r="AS489" s="1470"/>
      <c r="AT489" s="1470"/>
      <c r="AU489" s="1470"/>
      <c r="AV489" s="1470"/>
      <c r="AW489" s="1470"/>
      <c r="AX489" s="1470"/>
      <c r="AY489" s="1470"/>
      <c r="AZ489" s="1470"/>
      <c r="BA489" s="1470"/>
      <c r="BB489" s="1470"/>
      <c r="BC489" s="1470"/>
      <c r="BD489" s="1470"/>
      <c r="BE489" s="1470"/>
      <c r="BF489" s="1470"/>
      <c r="BG489" s="1470"/>
      <c r="BH489" s="1470"/>
      <c r="BI489" s="1470"/>
      <c r="BJ489" s="1470"/>
      <c r="BK489" s="1470"/>
      <c r="BL489" s="1470"/>
      <c r="BM489" s="1470"/>
      <c r="BN489" s="1470"/>
      <c r="BO489" s="1470"/>
      <c r="BP489" s="1470"/>
      <c r="BQ489" s="1470"/>
      <c r="BR489" s="1470"/>
      <c r="BS489" s="1470"/>
      <c r="BT489" s="1470"/>
      <c r="BU489" s="1470"/>
      <c r="BV489" s="1470"/>
      <c r="BW489" s="1470"/>
      <c r="BX489" s="1470"/>
    </row>
    <row r="490" customFormat="false" ht="15" hidden="false" customHeight="false" outlineLevel="0" collapsed="false">
      <c r="A490" s="1448" t="n">
        <f aca="false">A489+1</f>
        <v>45357</v>
      </c>
      <c r="B490" s="1470"/>
      <c r="C490" s="1470"/>
      <c r="D490" s="1470"/>
      <c r="E490" s="1470"/>
      <c r="F490" s="1470"/>
      <c r="G490" s="1470"/>
      <c r="H490" s="1470"/>
      <c r="I490" s="1452"/>
      <c r="J490" s="1470"/>
      <c r="K490" s="1470"/>
      <c r="L490" s="1470"/>
      <c r="M490" s="1470"/>
      <c r="N490" s="1470"/>
      <c r="O490" s="1470"/>
      <c r="P490" s="1452"/>
      <c r="Q490" s="1452"/>
      <c r="R490" s="1452"/>
      <c r="S490" s="1452"/>
      <c r="T490" s="1452"/>
      <c r="U490" s="1452"/>
      <c r="V490" s="1470"/>
      <c r="W490" s="1470"/>
      <c r="X490" s="1470"/>
      <c r="Y490" s="1470"/>
      <c r="Z490" s="1470"/>
      <c r="AA490" s="1470"/>
      <c r="AB490" s="1470"/>
      <c r="AC490" s="1470"/>
      <c r="AD490" s="1470"/>
      <c r="AE490" s="1470"/>
      <c r="AF490" s="1470"/>
      <c r="AG490" s="1470"/>
      <c r="AH490" s="1470"/>
      <c r="AI490" s="1470"/>
      <c r="AJ490" s="1470"/>
      <c r="AK490" s="1470"/>
      <c r="AL490" s="1470"/>
      <c r="AM490" s="1470"/>
      <c r="AN490" s="1470"/>
      <c r="AO490" s="1470"/>
      <c r="AP490" s="1470"/>
      <c r="AQ490" s="1470"/>
      <c r="AR490" s="1470"/>
      <c r="AS490" s="1470"/>
      <c r="AT490" s="1470"/>
      <c r="AU490" s="1470"/>
      <c r="AV490" s="1470"/>
      <c r="AW490" s="1470"/>
      <c r="AX490" s="1470"/>
      <c r="AY490" s="1470"/>
      <c r="AZ490" s="1470"/>
      <c r="BA490" s="1470"/>
      <c r="BB490" s="1470"/>
      <c r="BC490" s="1470"/>
      <c r="BD490" s="1470"/>
      <c r="BE490" s="1470"/>
      <c r="BF490" s="1470"/>
      <c r="BG490" s="1470"/>
      <c r="BH490" s="1470"/>
      <c r="BI490" s="1470"/>
      <c r="BJ490" s="1470"/>
      <c r="BK490" s="1470"/>
      <c r="BL490" s="1470"/>
      <c r="BM490" s="1470"/>
      <c r="BN490" s="1470"/>
      <c r="BO490" s="1470"/>
      <c r="BP490" s="1470"/>
      <c r="BQ490" s="1470"/>
      <c r="BR490" s="1470"/>
      <c r="BS490" s="1470"/>
      <c r="BT490" s="1470"/>
      <c r="BU490" s="1470"/>
      <c r="BV490" s="1470"/>
      <c r="BW490" s="1470"/>
      <c r="BX490" s="1470"/>
    </row>
    <row r="491" customFormat="false" ht="15" hidden="false" customHeight="false" outlineLevel="0" collapsed="false">
      <c r="A491" s="1448" t="n">
        <f aca="false">A490+1</f>
        <v>45358</v>
      </c>
      <c r="B491" s="1470"/>
      <c r="C491" s="1470"/>
      <c r="D491" s="1470"/>
      <c r="E491" s="1470"/>
      <c r="F491" s="1470"/>
      <c r="G491" s="1470"/>
      <c r="H491" s="1470"/>
      <c r="I491" s="1452"/>
      <c r="J491" s="1470"/>
      <c r="K491" s="1470"/>
      <c r="L491" s="1470"/>
      <c r="M491" s="1470"/>
      <c r="N491" s="1470"/>
      <c r="O491" s="1470"/>
      <c r="P491" s="1452"/>
      <c r="Q491" s="1452"/>
      <c r="R491" s="1452"/>
      <c r="S491" s="1452"/>
      <c r="T491" s="1452"/>
      <c r="U491" s="1452"/>
      <c r="V491" s="1470"/>
      <c r="W491" s="1470"/>
      <c r="X491" s="1470"/>
      <c r="Y491" s="1470"/>
      <c r="Z491" s="1470"/>
      <c r="AA491" s="1470"/>
      <c r="AB491" s="1470"/>
      <c r="AC491" s="1470"/>
      <c r="AD491" s="1470"/>
      <c r="AE491" s="1470"/>
      <c r="AF491" s="1470"/>
      <c r="AG491" s="1470"/>
      <c r="AH491" s="1470"/>
      <c r="AI491" s="1470"/>
      <c r="AJ491" s="1470"/>
      <c r="AK491" s="1470"/>
      <c r="AL491" s="1470"/>
      <c r="AM491" s="1470"/>
      <c r="AN491" s="1470"/>
      <c r="AO491" s="1470"/>
      <c r="AP491" s="1470"/>
      <c r="AQ491" s="1470"/>
      <c r="AR491" s="1470"/>
      <c r="AS491" s="1470"/>
      <c r="AT491" s="1470"/>
      <c r="AU491" s="1470"/>
      <c r="AV491" s="1470"/>
      <c r="AW491" s="1470"/>
      <c r="AX491" s="1470"/>
      <c r="AY491" s="1470"/>
      <c r="AZ491" s="1470"/>
      <c r="BA491" s="1470"/>
      <c r="BB491" s="1470"/>
      <c r="BC491" s="1470"/>
      <c r="BD491" s="1470"/>
      <c r="BE491" s="1470"/>
      <c r="BF491" s="1470"/>
      <c r="BG491" s="1470"/>
      <c r="BH491" s="1470"/>
      <c r="BI491" s="1470"/>
      <c r="BJ491" s="1470"/>
      <c r="BK491" s="1470"/>
      <c r="BL491" s="1470"/>
      <c r="BM491" s="1470"/>
      <c r="BN491" s="1470"/>
      <c r="BO491" s="1470"/>
      <c r="BP491" s="1470"/>
      <c r="BQ491" s="1470"/>
      <c r="BR491" s="1470"/>
      <c r="BS491" s="1470"/>
      <c r="BT491" s="1470"/>
      <c r="BU491" s="1470"/>
      <c r="BV491" s="1470"/>
      <c r="BW491" s="1470"/>
      <c r="BX491" s="1470"/>
    </row>
    <row r="492" customFormat="false" ht="15" hidden="false" customHeight="false" outlineLevel="0" collapsed="false">
      <c r="A492" s="1448" t="n">
        <f aca="false">A491+1</f>
        <v>45359</v>
      </c>
      <c r="B492" s="1470"/>
      <c r="C492" s="1470"/>
      <c r="D492" s="1470"/>
      <c r="E492" s="1470"/>
      <c r="F492" s="1470"/>
      <c r="G492" s="1470"/>
      <c r="H492" s="1470"/>
      <c r="I492" s="1452"/>
      <c r="J492" s="1470"/>
      <c r="K492" s="1470"/>
      <c r="L492" s="1470"/>
      <c r="M492" s="1470"/>
      <c r="N492" s="1470"/>
      <c r="O492" s="1470"/>
      <c r="P492" s="1452"/>
      <c r="Q492" s="1452"/>
      <c r="R492" s="1452"/>
      <c r="S492" s="1452"/>
      <c r="T492" s="1452"/>
      <c r="U492" s="1452"/>
      <c r="V492" s="1470"/>
      <c r="W492" s="1470"/>
      <c r="X492" s="1470"/>
      <c r="Y492" s="1470"/>
      <c r="Z492" s="1470"/>
      <c r="AA492" s="1470"/>
      <c r="AB492" s="1470"/>
      <c r="AC492" s="1470"/>
      <c r="AD492" s="1470"/>
      <c r="AE492" s="1470"/>
      <c r="AF492" s="1470"/>
      <c r="AG492" s="1470"/>
      <c r="AH492" s="1470"/>
      <c r="AI492" s="1470"/>
      <c r="AJ492" s="1470"/>
      <c r="AK492" s="1470"/>
      <c r="AL492" s="1470"/>
      <c r="AM492" s="1470"/>
      <c r="AN492" s="1470"/>
      <c r="AO492" s="1470"/>
      <c r="AP492" s="1470"/>
      <c r="AQ492" s="1470"/>
      <c r="AR492" s="1470"/>
      <c r="AS492" s="1470"/>
      <c r="AT492" s="1470"/>
      <c r="AU492" s="1470"/>
      <c r="AV492" s="1470"/>
      <c r="AW492" s="1470"/>
      <c r="AX492" s="1470"/>
      <c r="AY492" s="1470"/>
      <c r="AZ492" s="1470"/>
      <c r="BA492" s="1470"/>
      <c r="BB492" s="1470"/>
      <c r="BC492" s="1470"/>
      <c r="BD492" s="1470"/>
      <c r="BE492" s="1470"/>
      <c r="BF492" s="1470"/>
      <c r="BG492" s="1470"/>
      <c r="BH492" s="1470"/>
      <c r="BI492" s="1470"/>
      <c r="BJ492" s="1470"/>
      <c r="BK492" s="1470"/>
      <c r="BL492" s="1470"/>
      <c r="BM492" s="1470"/>
      <c r="BN492" s="1470"/>
      <c r="BO492" s="1470"/>
      <c r="BP492" s="1470"/>
      <c r="BQ492" s="1470"/>
      <c r="BR492" s="1470"/>
      <c r="BS492" s="1470"/>
      <c r="BT492" s="1470"/>
      <c r="BU492" s="1470"/>
      <c r="BV492" s="1470"/>
      <c r="BW492" s="1470"/>
      <c r="BX492" s="1470"/>
    </row>
    <row r="493" customFormat="false" ht="15" hidden="false" customHeight="false" outlineLevel="0" collapsed="false">
      <c r="A493" s="1448" t="n">
        <f aca="false">A492+1</f>
        <v>45360</v>
      </c>
      <c r="B493" s="1470"/>
      <c r="C493" s="1470"/>
      <c r="D493" s="1470"/>
      <c r="E493" s="1470"/>
      <c r="F493" s="1470"/>
      <c r="G493" s="1470"/>
      <c r="H493" s="1470"/>
      <c r="I493" s="1452"/>
      <c r="J493" s="1470"/>
      <c r="K493" s="1470"/>
      <c r="L493" s="1470"/>
      <c r="M493" s="1470"/>
      <c r="N493" s="1470"/>
      <c r="O493" s="1470"/>
      <c r="P493" s="1452"/>
      <c r="Q493" s="1452"/>
      <c r="R493" s="1452"/>
      <c r="S493" s="1452"/>
      <c r="T493" s="1452"/>
      <c r="U493" s="1452"/>
      <c r="V493" s="1470"/>
      <c r="W493" s="1470"/>
      <c r="X493" s="1470"/>
      <c r="Y493" s="1470"/>
      <c r="Z493" s="1470"/>
      <c r="AA493" s="1470"/>
      <c r="AB493" s="1470"/>
      <c r="AC493" s="1470"/>
      <c r="AD493" s="1470"/>
      <c r="AE493" s="1470"/>
      <c r="AF493" s="1470"/>
      <c r="AG493" s="1470"/>
      <c r="AH493" s="1470"/>
      <c r="AI493" s="1470"/>
      <c r="AJ493" s="1470"/>
      <c r="AK493" s="1470"/>
      <c r="AL493" s="1470"/>
      <c r="AM493" s="1470"/>
      <c r="AN493" s="1470"/>
      <c r="AO493" s="1470"/>
      <c r="AP493" s="1470"/>
      <c r="AQ493" s="1470"/>
      <c r="AR493" s="1470"/>
      <c r="AS493" s="1470"/>
      <c r="AT493" s="1470"/>
      <c r="AU493" s="1470"/>
      <c r="AV493" s="1470"/>
      <c r="AW493" s="1470"/>
      <c r="AX493" s="1470"/>
      <c r="AY493" s="1470"/>
      <c r="AZ493" s="1470"/>
      <c r="BA493" s="1470"/>
      <c r="BB493" s="1470"/>
      <c r="BC493" s="1470"/>
      <c r="BD493" s="1470"/>
      <c r="BE493" s="1470"/>
      <c r="BF493" s="1470"/>
      <c r="BG493" s="1470"/>
      <c r="BH493" s="1470"/>
      <c r="BI493" s="1470"/>
      <c r="BJ493" s="1470"/>
      <c r="BK493" s="1470"/>
      <c r="BL493" s="1470"/>
      <c r="BM493" s="1470"/>
      <c r="BN493" s="1470"/>
      <c r="BO493" s="1470"/>
      <c r="BP493" s="1470"/>
      <c r="BQ493" s="1470"/>
      <c r="BR493" s="1470"/>
      <c r="BS493" s="1470"/>
      <c r="BT493" s="1470"/>
      <c r="BU493" s="1470"/>
      <c r="BV493" s="1470"/>
      <c r="BW493" s="1470"/>
      <c r="BX493" s="1470"/>
    </row>
    <row r="494" customFormat="false" ht="15" hidden="false" customHeight="false" outlineLevel="0" collapsed="false">
      <c r="A494" s="1448" t="n">
        <f aca="false">A493+1</f>
        <v>45361</v>
      </c>
      <c r="B494" s="1470"/>
      <c r="C494" s="1470"/>
      <c r="D494" s="1470"/>
      <c r="E494" s="1470"/>
      <c r="F494" s="1470"/>
      <c r="G494" s="1470"/>
      <c r="H494" s="1470"/>
      <c r="I494" s="1452"/>
      <c r="J494" s="1470"/>
      <c r="K494" s="1470"/>
      <c r="L494" s="1470"/>
      <c r="M494" s="1470"/>
      <c r="N494" s="1470"/>
      <c r="O494" s="1470"/>
      <c r="P494" s="1452"/>
      <c r="Q494" s="1452"/>
      <c r="R494" s="1452"/>
      <c r="S494" s="1452"/>
      <c r="T494" s="1452"/>
      <c r="U494" s="1452"/>
      <c r="V494" s="1470"/>
      <c r="W494" s="1470"/>
      <c r="X494" s="1470"/>
      <c r="Y494" s="1470"/>
      <c r="Z494" s="1470"/>
      <c r="AA494" s="1470"/>
      <c r="AB494" s="1470"/>
      <c r="AC494" s="1470"/>
      <c r="AD494" s="1470"/>
      <c r="AE494" s="1470"/>
      <c r="AF494" s="1470"/>
      <c r="AG494" s="1470"/>
      <c r="AH494" s="1470"/>
      <c r="AI494" s="1470"/>
      <c r="AJ494" s="1470"/>
      <c r="AK494" s="1470"/>
      <c r="AL494" s="1470"/>
      <c r="AM494" s="1470"/>
      <c r="AN494" s="1470"/>
      <c r="AO494" s="1470"/>
      <c r="AP494" s="1470"/>
      <c r="AQ494" s="1470"/>
      <c r="AR494" s="1470"/>
      <c r="AS494" s="1470"/>
      <c r="AT494" s="1470"/>
      <c r="AU494" s="1470"/>
      <c r="AV494" s="1470"/>
      <c r="AW494" s="1470"/>
      <c r="AX494" s="1470"/>
      <c r="AY494" s="1470"/>
      <c r="AZ494" s="1470"/>
      <c r="BA494" s="1470"/>
      <c r="BB494" s="1470"/>
      <c r="BC494" s="1470"/>
      <c r="BD494" s="1470"/>
      <c r="BE494" s="1470"/>
      <c r="BF494" s="1470"/>
      <c r="BG494" s="1470"/>
      <c r="BH494" s="1470"/>
      <c r="BI494" s="1470"/>
      <c r="BJ494" s="1470"/>
      <c r="BK494" s="1470"/>
      <c r="BL494" s="1470"/>
      <c r="BM494" s="1470"/>
      <c r="BN494" s="1470"/>
      <c r="BO494" s="1470"/>
      <c r="BP494" s="1470"/>
      <c r="BQ494" s="1470"/>
      <c r="BR494" s="1470"/>
      <c r="BS494" s="1470"/>
      <c r="BT494" s="1470"/>
      <c r="BU494" s="1470"/>
      <c r="BV494" s="1470"/>
      <c r="BW494" s="1470"/>
      <c r="BX494" s="1470"/>
    </row>
    <row r="495" customFormat="false" ht="15" hidden="false" customHeight="false" outlineLevel="0" collapsed="false">
      <c r="A495" s="1448" t="n">
        <f aca="false">A494+1</f>
        <v>45362</v>
      </c>
      <c r="B495" s="1470"/>
      <c r="C495" s="1470"/>
      <c r="D495" s="1470"/>
      <c r="E495" s="1470"/>
      <c r="F495" s="1470"/>
      <c r="G495" s="1470"/>
      <c r="H495" s="1470"/>
      <c r="I495" s="1452"/>
      <c r="J495" s="1470"/>
      <c r="K495" s="1470"/>
      <c r="L495" s="1470"/>
      <c r="M495" s="1470"/>
      <c r="N495" s="1470"/>
      <c r="O495" s="1470"/>
      <c r="P495" s="1452"/>
      <c r="Q495" s="1452"/>
      <c r="R495" s="1452"/>
      <c r="S495" s="1452"/>
      <c r="T495" s="1452"/>
      <c r="U495" s="1452"/>
      <c r="V495" s="1470"/>
      <c r="W495" s="1470"/>
      <c r="X495" s="1470"/>
      <c r="Y495" s="1470"/>
      <c r="Z495" s="1470"/>
      <c r="AA495" s="1470"/>
      <c r="AB495" s="1470"/>
      <c r="AC495" s="1470"/>
      <c r="AD495" s="1470"/>
      <c r="AE495" s="1470"/>
      <c r="AF495" s="1470"/>
      <c r="AG495" s="1470"/>
      <c r="AH495" s="1470"/>
      <c r="AI495" s="1470"/>
      <c r="AJ495" s="1470"/>
      <c r="AK495" s="1470"/>
      <c r="AL495" s="1470"/>
      <c r="AM495" s="1470"/>
      <c r="AN495" s="1470"/>
      <c r="AO495" s="1470"/>
      <c r="AP495" s="1470"/>
      <c r="AQ495" s="1470"/>
      <c r="AR495" s="1470"/>
      <c r="AS495" s="1470"/>
      <c r="AT495" s="1470"/>
      <c r="AU495" s="1470"/>
      <c r="AV495" s="1470"/>
      <c r="AW495" s="1470"/>
      <c r="AX495" s="1470"/>
      <c r="AY495" s="1470"/>
      <c r="AZ495" s="1470"/>
      <c r="BA495" s="1470"/>
      <c r="BB495" s="1470"/>
      <c r="BC495" s="1470"/>
      <c r="BD495" s="1470"/>
      <c r="BE495" s="1470"/>
      <c r="BF495" s="1470"/>
      <c r="BG495" s="1470"/>
      <c r="BH495" s="1470"/>
      <c r="BI495" s="1470"/>
      <c r="BJ495" s="1470"/>
      <c r="BK495" s="1470"/>
      <c r="BL495" s="1470"/>
      <c r="BM495" s="1470"/>
      <c r="BN495" s="1470"/>
      <c r="BO495" s="1470"/>
      <c r="BP495" s="1470"/>
      <c r="BQ495" s="1470"/>
      <c r="BR495" s="1470"/>
      <c r="BS495" s="1470"/>
      <c r="BT495" s="1470"/>
      <c r="BU495" s="1470"/>
      <c r="BV495" s="1470"/>
      <c r="BW495" s="1470"/>
      <c r="BX495" s="1470"/>
    </row>
    <row r="496" customFormat="false" ht="15" hidden="false" customHeight="false" outlineLevel="0" collapsed="false">
      <c r="A496" s="1448" t="n">
        <f aca="false">A495+1</f>
        <v>45363</v>
      </c>
      <c r="B496" s="1470"/>
      <c r="C496" s="1470"/>
      <c r="D496" s="1470"/>
      <c r="E496" s="1470"/>
      <c r="F496" s="1470"/>
      <c r="G496" s="1470"/>
      <c r="H496" s="1470"/>
      <c r="I496" s="1452"/>
      <c r="J496" s="1470"/>
      <c r="K496" s="1470"/>
      <c r="L496" s="1470"/>
      <c r="M496" s="1470"/>
      <c r="N496" s="1470"/>
      <c r="O496" s="1470"/>
      <c r="P496" s="1452"/>
      <c r="Q496" s="1452"/>
      <c r="R496" s="1452"/>
      <c r="S496" s="1452"/>
      <c r="T496" s="1452"/>
      <c r="U496" s="1452"/>
      <c r="V496" s="1470"/>
      <c r="W496" s="1470"/>
      <c r="X496" s="1470"/>
      <c r="Y496" s="1470"/>
      <c r="Z496" s="1470"/>
      <c r="AA496" s="1470"/>
      <c r="AB496" s="1470"/>
      <c r="AC496" s="1470"/>
      <c r="AD496" s="1470"/>
      <c r="AE496" s="1470"/>
      <c r="AF496" s="1470"/>
      <c r="AG496" s="1470"/>
      <c r="AH496" s="1470"/>
      <c r="AI496" s="1470"/>
      <c r="AJ496" s="1470"/>
      <c r="AK496" s="1470"/>
      <c r="AL496" s="1470"/>
      <c r="AM496" s="1470"/>
      <c r="AN496" s="1470"/>
      <c r="AO496" s="1470"/>
      <c r="AP496" s="1470"/>
      <c r="AQ496" s="1470"/>
      <c r="AR496" s="1470"/>
      <c r="AS496" s="1470"/>
      <c r="AT496" s="1470"/>
      <c r="AU496" s="1470"/>
      <c r="AV496" s="1470"/>
      <c r="AW496" s="1470"/>
      <c r="AX496" s="1470"/>
      <c r="AY496" s="1470"/>
      <c r="AZ496" s="1470"/>
      <c r="BA496" s="1470"/>
      <c r="BB496" s="1470"/>
      <c r="BC496" s="1470"/>
      <c r="BD496" s="1470"/>
      <c r="BE496" s="1470"/>
      <c r="BF496" s="1470"/>
      <c r="BG496" s="1470"/>
      <c r="BH496" s="1470"/>
      <c r="BI496" s="1470"/>
      <c r="BJ496" s="1470"/>
      <c r="BK496" s="1470"/>
      <c r="BL496" s="1470"/>
      <c r="BM496" s="1470"/>
      <c r="BN496" s="1470"/>
      <c r="BO496" s="1470"/>
      <c r="BP496" s="1470"/>
      <c r="BQ496" s="1470"/>
      <c r="BR496" s="1470"/>
      <c r="BS496" s="1470"/>
      <c r="BT496" s="1470"/>
      <c r="BU496" s="1470"/>
      <c r="BV496" s="1470"/>
      <c r="BW496" s="1470"/>
      <c r="BX496" s="1470"/>
    </row>
    <row r="497" customFormat="false" ht="15" hidden="false" customHeight="false" outlineLevel="0" collapsed="false">
      <c r="A497" s="1448" t="n">
        <f aca="false">A496+1</f>
        <v>45364</v>
      </c>
      <c r="B497" s="1470"/>
      <c r="C497" s="1470"/>
      <c r="D497" s="1470"/>
      <c r="E497" s="1470"/>
      <c r="F497" s="1470"/>
      <c r="G497" s="1470"/>
      <c r="H497" s="1470"/>
      <c r="I497" s="1452"/>
      <c r="J497" s="1470"/>
      <c r="K497" s="1470"/>
      <c r="L497" s="1470"/>
      <c r="M497" s="1470"/>
      <c r="N497" s="1470"/>
      <c r="O497" s="1470"/>
      <c r="P497" s="1452"/>
      <c r="Q497" s="1452"/>
      <c r="R497" s="1452"/>
      <c r="S497" s="1452"/>
      <c r="T497" s="1452"/>
      <c r="U497" s="1452"/>
      <c r="V497" s="1470"/>
      <c r="W497" s="1470"/>
      <c r="X497" s="1470"/>
      <c r="Y497" s="1470"/>
      <c r="Z497" s="1470"/>
      <c r="AA497" s="1470"/>
      <c r="AB497" s="1470"/>
      <c r="AC497" s="1470"/>
      <c r="AD497" s="1470"/>
      <c r="AE497" s="1470"/>
      <c r="AF497" s="1470"/>
      <c r="AG497" s="1470"/>
      <c r="AH497" s="1470"/>
      <c r="AI497" s="1470"/>
      <c r="AJ497" s="1470"/>
      <c r="AK497" s="1470"/>
      <c r="AL497" s="1470"/>
      <c r="AM497" s="1470"/>
      <c r="AN497" s="1470"/>
      <c r="AO497" s="1470"/>
      <c r="AP497" s="1470"/>
      <c r="AQ497" s="1470"/>
      <c r="AR497" s="1470"/>
      <c r="AS497" s="1470"/>
      <c r="AT497" s="1470"/>
      <c r="AU497" s="1470"/>
      <c r="AV497" s="1470"/>
      <c r="AW497" s="1470"/>
      <c r="AX497" s="1470"/>
      <c r="AY497" s="1470"/>
      <c r="AZ497" s="1470"/>
      <c r="BA497" s="1470"/>
      <c r="BB497" s="1470"/>
      <c r="BC497" s="1470"/>
      <c r="BD497" s="1470"/>
      <c r="BE497" s="1470"/>
      <c r="BF497" s="1470"/>
      <c r="BG497" s="1470"/>
      <c r="BH497" s="1470"/>
      <c r="BI497" s="1470"/>
      <c r="BJ497" s="1470"/>
      <c r="BK497" s="1470"/>
      <c r="BL497" s="1470"/>
      <c r="BM497" s="1470"/>
      <c r="BN497" s="1470"/>
      <c r="BO497" s="1470"/>
      <c r="BP497" s="1470"/>
      <c r="BQ497" s="1470"/>
      <c r="BR497" s="1470"/>
      <c r="BS497" s="1470"/>
      <c r="BT497" s="1470"/>
      <c r="BU497" s="1470"/>
      <c r="BV497" s="1470"/>
      <c r="BW497" s="1470"/>
      <c r="BX497" s="1470"/>
    </row>
    <row r="498" customFormat="false" ht="15" hidden="false" customHeight="false" outlineLevel="0" collapsed="false">
      <c r="A498" s="1448" t="n">
        <f aca="false">A497+1</f>
        <v>45365</v>
      </c>
      <c r="B498" s="1470"/>
      <c r="C498" s="1470"/>
      <c r="D498" s="1470"/>
      <c r="E498" s="1470"/>
      <c r="F498" s="1470"/>
      <c r="G498" s="1470"/>
      <c r="H498" s="1470"/>
      <c r="I498" s="1452"/>
      <c r="J498" s="1470"/>
      <c r="K498" s="1470"/>
      <c r="L498" s="1470"/>
      <c r="M498" s="1470"/>
      <c r="N498" s="1470"/>
      <c r="O498" s="1470"/>
      <c r="P498" s="1452"/>
      <c r="Q498" s="1452"/>
      <c r="R498" s="1452"/>
      <c r="S498" s="1452"/>
      <c r="T498" s="1452"/>
      <c r="U498" s="1452"/>
      <c r="V498" s="1470"/>
      <c r="W498" s="1470"/>
      <c r="X498" s="1470"/>
      <c r="Y498" s="1470"/>
      <c r="Z498" s="1470"/>
      <c r="AA498" s="1470"/>
      <c r="AB498" s="1470"/>
      <c r="AC498" s="1470"/>
      <c r="AD498" s="1470"/>
      <c r="AE498" s="1470"/>
      <c r="AF498" s="1470"/>
      <c r="AG498" s="1470"/>
      <c r="AH498" s="1470"/>
      <c r="AI498" s="1470"/>
      <c r="AJ498" s="1470"/>
      <c r="AK498" s="1470"/>
      <c r="AL498" s="1470"/>
      <c r="AM498" s="1470"/>
      <c r="AN498" s="1470"/>
      <c r="AO498" s="1470"/>
      <c r="AP498" s="1470"/>
      <c r="AQ498" s="1470"/>
      <c r="AR498" s="1470"/>
      <c r="AS498" s="1470"/>
      <c r="AT498" s="1470"/>
      <c r="AU498" s="1470"/>
      <c r="AV498" s="1470"/>
      <c r="AW498" s="1470"/>
      <c r="AX498" s="1470"/>
      <c r="AY498" s="1470"/>
      <c r="AZ498" s="1470"/>
      <c r="BA498" s="1470"/>
      <c r="BB498" s="1470"/>
      <c r="BC498" s="1470"/>
      <c r="BD498" s="1470"/>
      <c r="BE498" s="1470"/>
      <c r="BF498" s="1470"/>
      <c r="BG498" s="1470"/>
      <c r="BH498" s="1470"/>
      <c r="BI498" s="1470"/>
      <c r="BJ498" s="1470"/>
      <c r="BK498" s="1470"/>
      <c r="BL498" s="1470"/>
      <c r="BM498" s="1470"/>
      <c r="BN498" s="1470"/>
      <c r="BO498" s="1470"/>
      <c r="BP498" s="1470"/>
      <c r="BQ498" s="1470"/>
      <c r="BR498" s="1470"/>
      <c r="BS498" s="1470"/>
      <c r="BT498" s="1470"/>
      <c r="BU498" s="1470"/>
      <c r="BV498" s="1470"/>
      <c r="BW498" s="1470"/>
      <c r="BX498" s="1470"/>
    </row>
    <row r="499" customFormat="false" ht="15" hidden="false" customHeight="false" outlineLevel="0" collapsed="false">
      <c r="A499" s="1448" t="n">
        <f aca="false">A498+1</f>
        <v>45366</v>
      </c>
      <c r="B499" s="1470"/>
      <c r="C499" s="1470"/>
      <c r="D499" s="1470"/>
      <c r="E499" s="1470"/>
      <c r="F499" s="1470"/>
      <c r="G499" s="1470"/>
      <c r="H499" s="1470"/>
      <c r="I499" s="1452"/>
      <c r="J499" s="1470"/>
      <c r="K499" s="1470"/>
      <c r="L499" s="1470"/>
      <c r="M499" s="1470"/>
      <c r="N499" s="1470"/>
      <c r="O499" s="1470"/>
      <c r="P499" s="1452"/>
      <c r="Q499" s="1452"/>
      <c r="R499" s="1452"/>
      <c r="S499" s="1452"/>
      <c r="T499" s="1452"/>
      <c r="U499" s="1452"/>
      <c r="V499" s="1470"/>
      <c r="W499" s="1470"/>
      <c r="X499" s="1470"/>
      <c r="Y499" s="1470"/>
      <c r="Z499" s="1470"/>
      <c r="AA499" s="1470"/>
      <c r="AB499" s="1470"/>
      <c r="AC499" s="1470"/>
      <c r="AD499" s="1470"/>
      <c r="AE499" s="1470"/>
      <c r="AF499" s="1470"/>
      <c r="AG499" s="1470"/>
      <c r="AH499" s="1470"/>
      <c r="AI499" s="1470"/>
      <c r="AJ499" s="1470"/>
      <c r="AK499" s="1470"/>
      <c r="AL499" s="1470"/>
      <c r="AM499" s="1470"/>
      <c r="AN499" s="1470"/>
      <c r="AO499" s="1470"/>
      <c r="AP499" s="1470"/>
      <c r="AQ499" s="1470"/>
      <c r="AR499" s="1470"/>
      <c r="AS499" s="1470"/>
      <c r="AT499" s="1470"/>
      <c r="AU499" s="1470"/>
      <c r="AV499" s="1470"/>
      <c r="AW499" s="1470"/>
      <c r="AX499" s="1470"/>
      <c r="AY499" s="1470"/>
      <c r="AZ499" s="1470"/>
      <c r="BA499" s="1470"/>
      <c r="BB499" s="1470"/>
      <c r="BC499" s="1470"/>
      <c r="BD499" s="1470"/>
      <c r="BE499" s="1470"/>
      <c r="BF499" s="1470"/>
      <c r="BG499" s="1470"/>
      <c r="BH499" s="1470"/>
      <c r="BI499" s="1470"/>
      <c r="BJ499" s="1470"/>
      <c r="BK499" s="1470"/>
      <c r="BL499" s="1470"/>
      <c r="BM499" s="1470"/>
      <c r="BN499" s="1470"/>
      <c r="BO499" s="1470"/>
      <c r="BP499" s="1470"/>
      <c r="BQ499" s="1470"/>
      <c r="BR499" s="1470"/>
      <c r="BS499" s="1470"/>
      <c r="BT499" s="1470"/>
      <c r="BU499" s="1470"/>
      <c r="BV499" s="1470"/>
      <c r="BW499" s="1470"/>
      <c r="BX499" s="1470"/>
    </row>
    <row r="500" customFormat="false" ht="15" hidden="false" customHeight="false" outlineLevel="0" collapsed="false">
      <c r="A500" s="1448" t="n">
        <f aca="false">A499+1</f>
        <v>45367</v>
      </c>
      <c r="B500" s="1470"/>
      <c r="C500" s="1470"/>
      <c r="D500" s="1470"/>
      <c r="E500" s="1470"/>
      <c r="F500" s="1470"/>
      <c r="G500" s="1470"/>
      <c r="H500" s="1470"/>
      <c r="I500" s="1452"/>
      <c r="J500" s="1470"/>
      <c r="K500" s="1470"/>
      <c r="L500" s="1470"/>
      <c r="M500" s="1470"/>
      <c r="N500" s="1470"/>
      <c r="O500" s="1470"/>
      <c r="P500" s="1452"/>
      <c r="Q500" s="1452"/>
      <c r="R500" s="1452"/>
      <c r="S500" s="1452"/>
      <c r="T500" s="1452"/>
      <c r="U500" s="1452"/>
      <c r="V500" s="1470"/>
      <c r="W500" s="1470"/>
      <c r="X500" s="1470"/>
      <c r="Y500" s="1470"/>
      <c r="Z500" s="1470"/>
      <c r="AA500" s="1470"/>
      <c r="AB500" s="1470"/>
      <c r="AC500" s="1470"/>
      <c r="AD500" s="1470"/>
      <c r="AE500" s="1470"/>
      <c r="AF500" s="1470"/>
      <c r="AG500" s="1470"/>
      <c r="AH500" s="1470"/>
      <c r="AI500" s="1470"/>
      <c r="AJ500" s="1470"/>
      <c r="AK500" s="1470"/>
      <c r="AL500" s="1470"/>
      <c r="AM500" s="1470"/>
      <c r="AN500" s="1470"/>
      <c r="AO500" s="1470"/>
      <c r="AP500" s="1470"/>
      <c r="AQ500" s="1470"/>
      <c r="AR500" s="1470"/>
      <c r="AS500" s="1470"/>
      <c r="AT500" s="1470"/>
      <c r="AU500" s="1470"/>
      <c r="AV500" s="1470"/>
      <c r="AW500" s="1470"/>
      <c r="AX500" s="1470"/>
      <c r="AY500" s="1470"/>
      <c r="AZ500" s="1470"/>
      <c r="BA500" s="1470"/>
      <c r="BB500" s="1470"/>
      <c r="BC500" s="1470"/>
      <c r="BD500" s="1470"/>
      <c r="BE500" s="1470"/>
      <c r="BF500" s="1470"/>
      <c r="BG500" s="1470"/>
      <c r="BH500" s="1470"/>
      <c r="BI500" s="1470"/>
      <c r="BJ500" s="1470"/>
      <c r="BK500" s="1470"/>
      <c r="BL500" s="1470"/>
      <c r="BM500" s="1470"/>
      <c r="BN500" s="1470"/>
      <c r="BO500" s="1470"/>
      <c r="BP500" s="1470"/>
      <c r="BQ500" s="1470"/>
      <c r="BR500" s="1470"/>
      <c r="BS500" s="1470"/>
      <c r="BT500" s="1470"/>
      <c r="BU500" s="1470"/>
      <c r="BV500" s="1470"/>
      <c r="BW500" s="1470"/>
      <c r="BX500" s="1470"/>
    </row>
    <row r="501" customFormat="false" ht="15" hidden="false" customHeight="false" outlineLevel="0" collapsed="false">
      <c r="A501" s="1448" t="n">
        <f aca="false">A500+1</f>
        <v>45368</v>
      </c>
      <c r="B501" s="1470"/>
      <c r="C501" s="1470"/>
      <c r="D501" s="1470"/>
      <c r="E501" s="1470"/>
      <c r="F501" s="1470"/>
      <c r="G501" s="1470"/>
      <c r="H501" s="1470"/>
      <c r="I501" s="1452"/>
      <c r="J501" s="1470"/>
      <c r="K501" s="1470"/>
      <c r="L501" s="1470"/>
      <c r="M501" s="1470"/>
      <c r="N501" s="1470"/>
      <c r="O501" s="1470"/>
      <c r="P501" s="1452"/>
      <c r="Q501" s="1452"/>
      <c r="R501" s="1452"/>
      <c r="S501" s="1452"/>
      <c r="T501" s="1452"/>
      <c r="U501" s="1452"/>
      <c r="V501" s="1470"/>
      <c r="W501" s="1470"/>
      <c r="X501" s="1470"/>
      <c r="Y501" s="1470"/>
      <c r="Z501" s="1470"/>
      <c r="AA501" s="1470"/>
      <c r="AB501" s="1470"/>
      <c r="AC501" s="1470"/>
      <c r="AD501" s="1470"/>
      <c r="AE501" s="1470"/>
      <c r="AF501" s="1470"/>
      <c r="AG501" s="1470"/>
      <c r="AH501" s="1470"/>
      <c r="AI501" s="1470"/>
      <c r="AJ501" s="1470"/>
      <c r="AK501" s="1470"/>
      <c r="AL501" s="1470"/>
      <c r="AM501" s="1470"/>
      <c r="AN501" s="1470"/>
      <c r="AO501" s="1470"/>
      <c r="AP501" s="1470"/>
      <c r="AQ501" s="1470"/>
      <c r="AR501" s="1470"/>
      <c r="AS501" s="1470"/>
      <c r="AT501" s="1470"/>
      <c r="AU501" s="1470"/>
      <c r="AV501" s="1470"/>
      <c r="AW501" s="1470"/>
      <c r="AX501" s="1470"/>
      <c r="AY501" s="1470"/>
      <c r="AZ501" s="1470"/>
      <c r="BA501" s="1470"/>
      <c r="BB501" s="1470"/>
      <c r="BC501" s="1470"/>
      <c r="BD501" s="1470"/>
      <c r="BE501" s="1470"/>
      <c r="BF501" s="1470"/>
      <c r="BG501" s="1470"/>
      <c r="BH501" s="1470"/>
      <c r="BI501" s="1470"/>
      <c r="BJ501" s="1470"/>
      <c r="BK501" s="1470"/>
      <c r="BL501" s="1470"/>
      <c r="BM501" s="1470"/>
      <c r="BN501" s="1470"/>
      <c r="BO501" s="1470"/>
      <c r="BP501" s="1470"/>
      <c r="BQ501" s="1470"/>
      <c r="BR501" s="1470"/>
      <c r="BS501" s="1470"/>
      <c r="BT501" s="1470"/>
      <c r="BU501" s="1470"/>
      <c r="BV501" s="1470"/>
      <c r="BW501" s="1470"/>
      <c r="BX501" s="1470"/>
    </row>
    <row r="502" customFormat="false" ht="15" hidden="false" customHeight="false" outlineLevel="0" collapsed="false">
      <c r="A502" s="1448" t="n">
        <f aca="false">A501+1</f>
        <v>45369</v>
      </c>
      <c r="B502" s="1470"/>
      <c r="C502" s="1470"/>
      <c r="D502" s="1470"/>
      <c r="E502" s="1470"/>
      <c r="F502" s="1470"/>
      <c r="G502" s="1470"/>
      <c r="H502" s="1470"/>
      <c r="I502" s="1452"/>
      <c r="J502" s="1470"/>
      <c r="K502" s="1470"/>
      <c r="L502" s="1470"/>
      <c r="M502" s="1470"/>
      <c r="N502" s="1470"/>
      <c r="O502" s="1470"/>
      <c r="P502" s="1452"/>
      <c r="Q502" s="1452"/>
      <c r="R502" s="1452"/>
      <c r="S502" s="1452"/>
      <c r="T502" s="1452"/>
      <c r="U502" s="1452"/>
      <c r="V502" s="1470"/>
      <c r="W502" s="1470"/>
      <c r="X502" s="1470"/>
      <c r="Y502" s="1470"/>
      <c r="Z502" s="1470"/>
      <c r="AA502" s="1470"/>
      <c r="AB502" s="1470"/>
      <c r="AC502" s="1470"/>
      <c r="AD502" s="1470"/>
      <c r="AE502" s="1470"/>
      <c r="AF502" s="1470"/>
      <c r="AG502" s="1470"/>
      <c r="AH502" s="1470"/>
      <c r="AI502" s="1470"/>
      <c r="AJ502" s="1470"/>
      <c r="AK502" s="1470"/>
      <c r="AL502" s="1470"/>
      <c r="AM502" s="1470"/>
      <c r="AN502" s="1470"/>
      <c r="AO502" s="1470"/>
      <c r="AP502" s="1470"/>
      <c r="AQ502" s="1470"/>
      <c r="AR502" s="1470"/>
      <c r="AS502" s="1470"/>
      <c r="AT502" s="1470"/>
      <c r="AU502" s="1470"/>
      <c r="AV502" s="1470"/>
      <c r="AW502" s="1470"/>
      <c r="AX502" s="1470"/>
      <c r="AY502" s="1470"/>
      <c r="AZ502" s="1470"/>
      <c r="BA502" s="1470"/>
      <c r="BB502" s="1470"/>
      <c r="BC502" s="1470"/>
      <c r="BD502" s="1470"/>
      <c r="BE502" s="1470"/>
      <c r="BF502" s="1470"/>
      <c r="BG502" s="1470"/>
      <c r="BH502" s="1470"/>
      <c r="BI502" s="1470"/>
      <c r="BJ502" s="1470"/>
      <c r="BK502" s="1470"/>
      <c r="BL502" s="1470"/>
      <c r="BM502" s="1470"/>
      <c r="BN502" s="1470"/>
      <c r="BO502" s="1470"/>
      <c r="BP502" s="1470"/>
      <c r="BQ502" s="1470"/>
      <c r="BR502" s="1470"/>
      <c r="BS502" s="1470"/>
      <c r="BT502" s="1470"/>
      <c r="BU502" s="1470"/>
      <c r="BV502" s="1470"/>
      <c r="BW502" s="1470"/>
      <c r="BX502" s="1470"/>
    </row>
    <row r="503" customFormat="false" ht="15" hidden="false" customHeight="false" outlineLevel="0" collapsed="false">
      <c r="A503" s="1448" t="n">
        <f aca="false">A502+1</f>
        <v>45370</v>
      </c>
      <c r="B503" s="1470"/>
      <c r="C503" s="1470"/>
      <c r="D503" s="1470"/>
      <c r="E503" s="1470"/>
      <c r="F503" s="1470"/>
      <c r="G503" s="1470"/>
      <c r="H503" s="1470"/>
      <c r="I503" s="1452"/>
      <c r="J503" s="1470"/>
      <c r="K503" s="1470"/>
      <c r="L503" s="1470"/>
      <c r="M503" s="1470"/>
      <c r="N503" s="1470"/>
      <c r="O503" s="1470"/>
      <c r="P503" s="1452"/>
      <c r="Q503" s="1452"/>
      <c r="R503" s="1452"/>
      <c r="S503" s="1452"/>
      <c r="T503" s="1452"/>
      <c r="U503" s="1452"/>
      <c r="V503" s="1470"/>
      <c r="W503" s="1470"/>
      <c r="X503" s="1470"/>
      <c r="Y503" s="1470"/>
      <c r="Z503" s="1470"/>
      <c r="AA503" s="1470"/>
      <c r="AB503" s="1470"/>
      <c r="AC503" s="1470"/>
      <c r="AD503" s="1470"/>
      <c r="AE503" s="1470"/>
      <c r="AF503" s="1470"/>
      <c r="AG503" s="1470"/>
      <c r="AH503" s="1470"/>
      <c r="AI503" s="1470"/>
      <c r="AJ503" s="1470"/>
      <c r="AK503" s="1470"/>
      <c r="AL503" s="1470"/>
      <c r="AM503" s="1470"/>
      <c r="AN503" s="1470"/>
      <c r="AO503" s="1470"/>
      <c r="AP503" s="1470"/>
      <c r="AQ503" s="1470"/>
      <c r="AR503" s="1470"/>
      <c r="AS503" s="1470"/>
      <c r="AT503" s="1470"/>
      <c r="AU503" s="1470"/>
      <c r="AV503" s="1470"/>
      <c r="AW503" s="1470"/>
      <c r="AX503" s="1470"/>
      <c r="AY503" s="1470"/>
      <c r="AZ503" s="1470"/>
      <c r="BA503" s="1470"/>
      <c r="BB503" s="1470"/>
      <c r="BC503" s="1470"/>
      <c r="BD503" s="1470"/>
      <c r="BE503" s="1470"/>
      <c r="BF503" s="1470"/>
      <c r="BG503" s="1470"/>
      <c r="BH503" s="1470"/>
      <c r="BI503" s="1470"/>
      <c r="BJ503" s="1470"/>
      <c r="BK503" s="1470"/>
      <c r="BL503" s="1470"/>
      <c r="BM503" s="1470"/>
      <c r="BN503" s="1470"/>
      <c r="BO503" s="1470"/>
      <c r="BP503" s="1470"/>
      <c r="BQ503" s="1470"/>
      <c r="BR503" s="1470"/>
      <c r="BS503" s="1470"/>
      <c r="BT503" s="1470"/>
      <c r="BU503" s="1470"/>
      <c r="BV503" s="1470"/>
      <c r="BW503" s="1470"/>
      <c r="BX503" s="1470"/>
    </row>
    <row r="504" customFormat="false" ht="15" hidden="false" customHeight="false" outlineLevel="0" collapsed="false">
      <c r="A504" s="1448" t="n">
        <f aca="false">A503+1</f>
        <v>45371</v>
      </c>
      <c r="B504" s="1470"/>
      <c r="C504" s="1470"/>
      <c r="D504" s="1470"/>
      <c r="E504" s="1470"/>
      <c r="F504" s="1470"/>
      <c r="G504" s="1470"/>
      <c r="H504" s="1470"/>
      <c r="I504" s="1452"/>
      <c r="J504" s="1470"/>
      <c r="K504" s="1470"/>
      <c r="L504" s="1470"/>
      <c r="M504" s="1470"/>
      <c r="N504" s="1470"/>
      <c r="O504" s="1470"/>
      <c r="P504" s="1452"/>
      <c r="Q504" s="1452"/>
      <c r="R504" s="1452"/>
      <c r="S504" s="1452"/>
      <c r="T504" s="1452"/>
      <c r="U504" s="1452"/>
      <c r="V504" s="1470"/>
      <c r="W504" s="1470"/>
      <c r="X504" s="1470"/>
      <c r="Y504" s="1470"/>
      <c r="Z504" s="1470"/>
      <c r="AA504" s="1470"/>
      <c r="AB504" s="1470"/>
      <c r="AC504" s="1470"/>
      <c r="AD504" s="1470"/>
      <c r="AE504" s="1470"/>
      <c r="AF504" s="1470"/>
      <c r="AG504" s="1470"/>
      <c r="AH504" s="1470"/>
      <c r="AI504" s="1470"/>
      <c r="AJ504" s="1470"/>
      <c r="AK504" s="1470"/>
      <c r="AL504" s="1470"/>
      <c r="AM504" s="1470"/>
      <c r="AN504" s="1470"/>
      <c r="AO504" s="1470"/>
      <c r="AP504" s="1470"/>
      <c r="AQ504" s="1470"/>
      <c r="AR504" s="1470"/>
      <c r="AS504" s="1470"/>
      <c r="AT504" s="1470"/>
      <c r="AU504" s="1470"/>
      <c r="AV504" s="1470"/>
      <c r="AW504" s="1470"/>
      <c r="AX504" s="1470"/>
      <c r="AY504" s="1470"/>
      <c r="AZ504" s="1470"/>
      <c r="BA504" s="1470"/>
      <c r="BB504" s="1470"/>
      <c r="BC504" s="1470"/>
      <c r="BD504" s="1470"/>
      <c r="BE504" s="1470"/>
      <c r="BF504" s="1470"/>
      <c r="BG504" s="1470"/>
      <c r="BH504" s="1470"/>
      <c r="BI504" s="1470"/>
      <c r="BJ504" s="1470"/>
      <c r="BK504" s="1470"/>
      <c r="BL504" s="1470"/>
      <c r="BM504" s="1470"/>
      <c r="BN504" s="1470"/>
      <c r="BO504" s="1470"/>
      <c r="BP504" s="1470"/>
      <c r="BQ504" s="1470"/>
      <c r="BR504" s="1470"/>
      <c r="BS504" s="1470"/>
      <c r="BT504" s="1470"/>
      <c r="BU504" s="1470"/>
      <c r="BV504" s="1470"/>
      <c r="BW504" s="1470"/>
      <c r="BX504" s="1470"/>
    </row>
    <row r="505" customFormat="false" ht="15" hidden="false" customHeight="false" outlineLevel="0" collapsed="false">
      <c r="A505" s="1448" t="n">
        <f aca="false">A504+1</f>
        <v>45372</v>
      </c>
      <c r="B505" s="1470"/>
      <c r="C505" s="1470"/>
      <c r="D505" s="1470"/>
      <c r="E505" s="1470"/>
      <c r="F505" s="1470"/>
      <c r="G505" s="1470"/>
      <c r="H505" s="1470"/>
      <c r="I505" s="1452"/>
      <c r="J505" s="1470"/>
      <c r="K505" s="1470"/>
      <c r="L505" s="1470"/>
      <c r="M505" s="1470"/>
      <c r="N505" s="1470"/>
      <c r="O505" s="1470"/>
      <c r="P505" s="1452"/>
      <c r="Q505" s="1452"/>
      <c r="R505" s="1452"/>
      <c r="S505" s="1452"/>
      <c r="T505" s="1452"/>
      <c r="U505" s="1452"/>
      <c r="V505" s="1470"/>
      <c r="W505" s="1470"/>
      <c r="X505" s="1470"/>
      <c r="Y505" s="1470"/>
      <c r="Z505" s="1470"/>
      <c r="AA505" s="1470"/>
      <c r="AB505" s="1470"/>
      <c r="AC505" s="1470"/>
      <c r="AD505" s="1470"/>
      <c r="AE505" s="1470"/>
      <c r="AF505" s="1470"/>
      <c r="AG505" s="1470"/>
      <c r="AH505" s="1470"/>
      <c r="AI505" s="1470"/>
      <c r="AJ505" s="1470"/>
      <c r="AK505" s="1470"/>
      <c r="AL505" s="1470"/>
      <c r="AM505" s="1470"/>
      <c r="AN505" s="1470"/>
      <c r="AO505" s="1470"/>
      <c r="AP505" s="1470"/>
      <c r="AQ505" s="1470"/>
      <c r="AR505" s="1470"/>
      <c r="AS505" s="1470"/>
      <c r="AT505" s="1470"/>
      <c r="AU505" s="1470"/>
      <c r="AV505" s="1470"/>
      <c r="AW505" s="1470"/>
      <c r="AX505" s="1470"/>
      <c r="AY505" s="1470"/>
      <c r="AZ505" s="1470"/>
      <c r="BA505" s="1470"/>
      <c r="BB505" s="1470"/>
      <c r="BC505" s="1470"/>
      <c r="BD505" s="1470"/>
      <c r="BE505" s="1470"/>
      <c r="BF505" s="1470"/>
      <c r="BG505" s="1470"/>
      <c r="BH505" s="1470"/>
      <c r="BI505" s="1470"/>
      <c r="BJ505" s="1470"/>
      <c r="BK505" s="1470"/>
      <c r="BL505" s="1470"/>
      <c r="BM505" s="1470"/>
      <c r="BN505" s="1470"/>
      <c r="BO505" s="1470"/>
      <c r="BP505" s="1470"/>
      <c r="BQ505" s="1470"/>
      <c r="BR505" s="1470"/>
      <c r="BS505" s="1470"/>
      <c r="BT505" s="1470"/>
      <c r="BU505" s="1470"/>
      <c r="BV505" s="1470"/>
      <c r="BW505" s="1470"/>
      <c r="BX505" s="1470"/>
    </row>
    <row r="506" customFormat="false" ht="15" hidden="false" customHeight="false" outlineLevel="0" collapsed="false">
      <c r="A506" s="1448" t="n">
        <f aca="false">A505+1</f>
        <v>45373</v>
      </c>
      <c r="B506" s="1470"/>
      <c r="C506" s="1470"/>
      <c r="D506" s="1470"/>
      <c r="E506" s="1470"/>
      <c r="F506" s="1470"/>
      <c r="G506" s="1470"/>
      <c r="H506" s="1470"/>
      <c r="I506" s="1452"/>
      <c r="J506" s="1470"/>
      <c r="K506" s="1470"/>
      <c r="L506" s="1470"/>
      <c r="M506" s="1470"/>
      <c r="N506" s="1470"/>
      <c r="O506" s="1470"/>
      <c r="P506" s="1452"/>
      <c r="Q506" s="1452"/>
      <c r="R506" s="1452"/>
      <c r="S506" s="1452"/>
      <c r="T506" s="1452"/>
      <c r="U506" s="1452"/>
      <c r="V506" s="1470"/>
      <c r="W506" s="1470"/>
      <c r="X506" s="1470"/>
      <c r="Y506" s="1470"/>
      <c r="Z506" s="1470"/>
      <c r="AA506" s="1470"/>
      <c r="AB506" s="1470"/>
      <c r="AC506" s="1470"/>
      <c r="AD506" s="1470"/>
      <c r="AE506" s="1470"/>
      <c r="AF506" s="1470"/>
      <c r="AG506" s="1470"/>
      <c r="AH506" s="1470"/>
      <c r="AI506" s="1470"/>
      <c r="AJ506" s="1470"/>
      <c r="AK506" s="1470"/>
      <c r="AL506" s="1470"/>
      <c r="AM506" s="1470"/>
      <c r="AN506" s="1470"/>
      <c r="AO506" s="1470"/>
      <c r="AP506" s="1470"/>
      <c r="AQ506" s="1470"/>
      <c r="AR506" s="1470"/>
      <c r="AS506" s="1470"/>
      <c r="AT506" s="1470"/>
      <c r="AU506" s="1470"/>
      <c r="AV506" s="1470"/>
      <c r="AW506" s="1470"/>
      <c r="AX506" s="1470"/>
      <c r="AY506" s="1470"/>
      <c r="AZ506" s="1470"/>
      <c r="BA506" s="1470"/>
      <c r="BB506" s="1470"/>
      <c r="BC506" s="1470"/>
      <c r="BD506" s="1470"/>
      <c r="BE506" s="1470"/>
      <c r="BF506" s="1470"/>
      <c r="BG506" s="1470"/>
      <c r="BH506" s="1470"/>
      <c r="BI506" s="1470"/>
      <c r="BJ506" s="1470"/>
      <c r="BK506" s="1470"/>
      <c r="BL506" s="1470"/>
      <c r="BM506" s="1470"/>
      <c r="BN506" s="1470"/>
      <c r="BO506" s="1470"/>
      <c r="BP506" s="1470"/>
      <c r="BQ506" s="1470"/>
      <c r="BR506" s="1470"/>
      <c r="BS506" s="1470"/>
      <c r="BT506" s="1470"/>
      <c r="BU506" s="1470"/>
      <c r="BV506" s="1470"/>
      <c r="BW506" s="1470"/>
      <c r="BX506" s="1470"/>
    </row>
    <row r="507" customFormat="false" ht="15" hidden="false" customHeight="false" outlineLevel="0" collapsed="false">
      <c r="A507" s="1448" t="n">
        <f aca="false">A506+1</f>
        <v>45374</v>
      </c>
      <c r="B507" s="1470"/>
      <c r="C507" s="1470"/>
      <c r="D507" s="1470"/>
      <c r="E507" s="1470"/>
      <c r="F507" s="1470"/>
      <c r="G507" s="1470"/>
      <c r="H507" s="1470"/>
      <c r="I507" s="1452"/>
      <c r="J507" s="1470"/>
      <c r="K507" s="1470"/>
      <c r="L507" s="1470"/>
      <c r="M507" s="1470"/>
      <c r="N507" s="1470"/>
      <c r="O507" s="1470"/>
      <c r="P507" s="1452"/>
      <c r="Q507" s="1452"/>
      <c r="R507" s="1452"/>
      <c r="S507" s="1452"/>
      <c r="T507" s="1452"/>
      <c r="U507" s="1452"/>
      <c r="V507" s="1470"/>
      <c r="W507" s="1470"/>
      <c r="X507" s="1470"/>
      <c r="Y507" s="1470"/>
      <c r="Z507" s="1470"/>
      <c r="AA507" s="1470"/>
      <c r="AB507" s="1470"/>
      <c r="AC507" s="1470"/>
      <c r="AD507" s="1470"/>
      <c r="AE507" s="1470"/>
      <c r="AF507" s="1470"/>
      <c r="AG507" s="1470"/>
      <c r="AH507" s="1470"/>
      <c r="AI507" s="1470"/>
      <c r="AJ507" s="1470"/>
      <c r="AK507" s="1470"/>
      <c r="AL507" s="1470"/>
      <c r="AM507" s="1470"/>
      <c r="AN507" s="1470"/>
      <c r="AO507" s="1470"/>
      <c r="AP507" s="1470"/>
      <c r="AQ507" s="1470"/>
      <c r="AR507" s="1470"/>
      <c r="AS507" s="1470"/>
      <c r="AT507" s="1470"/>
      <c r="AU507" s="1470"/>
      <c r="AV507" s="1470"/>
      <c r="AW507" s="1470"/>
      <c r="AX507" s="1470"/>
      <c r="AY507" s="1470"/>
      <c r="AZ507" s="1470"/>
      <c r="BA507" s="1470"/>
      <c r="BB507" s="1470"/>
      <c r="BC507" s="1470"/>
      <c r="BD507" s="1470"/>
      <c r="BE507" s="1470"/>
      <c r="BF507" s="1470"/>
      <c r="BG507" s="1470"/>
      <c r="BH507" s="1470"/>
      <c r="BI507" s="1470"/>
      <c r="BJ507" s="1470"/>
      <c r="BK507" s="1470"/>
      <c r="BL507" s="1470"/>
      <c r="BM507" s="1470"/>
      <c r="BN507" s="1470"/>
      <c r="BO507" s="1470"/>
      <c r="BP507" s="1470"/>
      <c r="BQ507" s="1470"/>
      <c r="BR507" s="1470"/>
      <c r="BS507" s="1470"/>
      <c r="BT507" s="1470"/>
      <c r="BU507" s="1470"/>
      <c r="BV507" s="1470"/>
      <c r="BW507" s="1470"/>
      <c r="BX507" s="1470"/>
    </row>
    <row r="508" customFormat="false" ht="15" hidden="false" customHeight="false" outlineLevel="0" collapsed="false">
      <c r="A508" s="1448" t="n">
        <f aca="false">A507+1</f>
        <v>45375</v>
      </c>
      <c r="B508" s="1470"/>
      <c r="C508" s="1470"/>
      <c r="D508" s="1470"/>
      <c r="E508" s="1470"/>
      <c r="F508" s="1470"/>
      <c r="G508" s="1470"/>
      <c r="H508" s="1470"/>
      <c r="I508" s="1452"/>
      <c r="J508" s="1470"/>
      <c r="K508" s="1470"/>
      <c r="L508" s="1470"/>
      <c r="M508" s="1470"/>
      <c r="N508" s="1470"/>
      <c r="O508" s="1470"/>
      <c r="P508" s="1452"/>
      <c r="Q508" s="1452"/>
      <c r="R508" s="1452"/>
      <c r="S508" s="1452"/>
      <c r="T508" s="1452"/>
      <c r="U508" s="1452"/>
      <c r="V508" s="1470"/>
      <c r="W508" s="1470"/>
      <c r="X508" s="1470"/>
      <c r="Y508" s="1470"/>
      <c r="Z508" s="1470"/>
      <c r="AA508" s="1470"/>
      <c r="AB508" s="1470"/>
      <c r="AC508" s="1470"/>
      <c r="AD508" s="1470"/>
      <c r="AE508" s="1470"/>
      <c r="AF508" s="1470"/>
      <c r="AG508" s="1470"/>
      <c r="AH508" s="1470"/>
      <c r="AI508" s="1470"/>
      <c r="AJ508" s="1470"/>
      <c r="AK508" s="1470"/>
      <c r="AL508" s="1470"/>
      <c r="AM508" s="1470"/>
      <c r="AN508" s="1470"/>
      <c r="AO508" s="1470"/>
      <c r="AP508" s="1470"/>
      <c r="AQ508" s="1470"/>
      <c r="AR508" s="1470"/>
      <c r="AS508" s="1470"/>
      <c r="AT508" s="1470"/>
      <c r="AU508" s="1470"/>
      <c r="AV508" s="1470"/>
      <c r="AW508" s="1470"/>
      <c r="AX508" s="1470"/>
      <c r="AY508" s="1470"/>
      <c r="AZ508" s="1470"/>
      <c r="BA508" s="1470"/>
      <c r="BB508" s="1470"/>
      <c r="BC508" s="1470"/>
      <c r="BD508" s="1470"/>
      <c r="BE508" s="1470"/>
      <c r="BF508" s="1470"/>
      <c r="BG508" s="1470"/>
      <c r="BH508" s="1470"/>
      <c r="BI508" s="1470"/>
      <c r="BJ508" s="1470"/>
      <c r="BK508" s="1470"/>
      <c r="BL508" s="1470"/>
      <c r="BM508" s="1470"/>
      <c r="BN508" s="1470"/>
      <c r="BO508" s="1470"/>
      <c r="BP508" s="1470"/>
      <c r="BQ508" s="1470"/>
      <c r="BR508" s="1470"/>
      <c r="BS508" s="1470"/>
      <c r="BT508" s="1470"/>
      <c r="BU508" s="1470"/>
      <c r="BV508" s="1470"/>
      <c r="BW508" s="1470"/>
      <c r="BX508" s="1470"/>
    </row>
    <row r="509" customFormat="false" ht="15" hidden="false" customHeight="false" outlineLevel="0" collapsed="false">
      <c r="A509" s="1448" t="n">
        <f aca="false">A508+1</f>
        <v>45376</v>
      </c>
      <c r="B509" s="1470"/>
      <c r="C509" s="1470"/>
      <c r="D509" s="1470"/>
      <c r="E509" s="1470"/>
      <c r="F509" s="1470"/>
      <c r="G509" s="1470"/>
      <c r="H509" s="1470"/>
      <c r="I509" s="1452"/>
      <c r="J509" s="1470"/>
      <c r="K509" s="1470"/>
      <c r="L509" s="1470"/>
      <c r="M509" s="1470"/>
      <c r="N509" s="1470"/>
      <c r="O509" s="1470"/>
      <c r="P509" s="1452"/>
      <c r="Q509" s="1452"/>
      <c r="R509" s="1452"/>
      <c r="S509" s="1452"/>
      <c r="T509" s="1452"/>
      <c r="U509" s="1452"/>
      <c r="V509" s="1470"/>
      <c r="W509" s="1470"/>
      <c r="X509" s="1470"/>
      <c r="Y509" s="1470"/>
      <c r="Z509" s="1470"/>
      <c r="AA509" s="1470"/>
      <c r="AB509" s="1470"/>
      <c r="AC509" s="1470"/>
      <c r="AD509" s="1470"/>
      <c r="AE509" s="1470"/>
      <c r="AF509" s="1470"/>
      <c r="AG509" s="1470"/>
      <c r="AH509" s="1470"/>
      <c r="AI509" s="1470"/>
      <c r="AJ509" s="1470"/>
      <c r="AK509" s="1470"/>
      <c r="AL509" s="1470"/>
      <c r="AM509" s="1470"/>
      <c r="AN509" s="1470"/>
      <c r="AO509" s="1470"/>
      <c r="AP509" s="1470"/>
      <c r="AQ509" s="1470"/>
      <c r="AR509" s="1470"/>
      <c r="AS509" s="1470"/>
      <c r="AT509" s="1470"/>
      <c r="AU509" s="1470"/>
      <c r="AV509" s="1470"/>
      <c r="AW509" s="1470"/>
      <c r="AX509" s="1470"/>
      <c r="AY509" s="1470"/>
      <c r="AZ509" s="1470"/>
      <c r="BA509" s="1470"/>
      <c r="BB509" s="1470"/>
      <c r="BC509" s="1470"/>
      <c r="BD509" s="1470"/>
      <c r="BE509" s="1470"/>
      <c r="BF509" s="1470"/>
      <c r="BG509" s="1470"/>
      <c r="BH509" s="1470"/>
      <c r="BI509" s="1470"/>
      <c r="BJ509" s="1470"/>
      <c r="BK509" s="1470"/>
      <c r="BL509" s="1470"/>
      <c r="BM509" s="1470"/>
      <c r="BN509" s="1470"/>
      <c r="BO509" s="1470"/>
      <c r="BP509" s="1470"/>
      <c r="BQ509" s="1470"/>
      <c r="BR509" s="1470"/>
      <c r="BS509" s="1470"/>
      <c r="BT509" s="1470"/>
      <c r="BU509" s="1470"/>
      <c r="BV509" s="1470"/>
      <c r="BW509" s="1470"/>
      <c r="BX509" s="1470"/>
    </row>
    <row r="510" customFormat="false" ht="15" hidden="false" customHeight="false" outlineLevel="0" collapsed="false">
      <c r="A510" s="1448" t="n">
        <f aca="false">A509+1</f>
        <v>45377</v>
      </c>
      <c r="B510" s="1470"/>
      <c r="C510" s="1470"/>
      <c r="D510" s="1470"/>
      <c r="E510" s="1470"/>
      <c r="F510" s="1470"/>
      <c r="G510" s="1470"/>
      <c r="H510" s="1470"/>
      <c r="I510" s="1452"/>
      <c r="J510" s="1470"/>
      <c r="K510" s="1470"/>
      <c r="L510" s="1470"/>
      <c r="M510" s="1470"/>
      <c r="N510" s="1470"/>
      <c r="O510" s="1470"/>
      <c r="P510" s="1452"/>
      <c r="Q510" s="1452"/>
      <c r="R510" s="1452"/>
      <c r="S510" s="1452"/>
      <c r="T510" s="1452"/>
      <c r="U510" s="1452"/>
      <c r="V510" s="1470"/>
      <c r="W510" s="1470"/>
      <c r="X510" s="1470"/>
      <c r="Y510" s="1470"/>
      <c r="Z510" s="1470"/>
      <c r="AA510" s="1470"/>
      <c r="AB510" s="1470"/>
      <c r="AC510" s="1470"/>
      <c r="AD510" s="1470"/>
      <c r="AE510" s="1470"/>
      <c r="AF510" s="1470"/>
      <c r="AG510" s="1470"/>
      <c r="AH510" s="1470"/>
      <c r="AI510" s="1470"/>
      <c r="AJ510" s="1470"/>
      <c r="AK510" s="1470"/>
      <c r="AL510" s="1470"/>
      <c r="AM510" s="1470"/>
      <c r="AN510" s="1470"/>
      <c r="AO510" s="1470"/>
      <c r="AP510" s="1470"/>
      <c r="AQ510" s="1470"/>
      <c r="AR510" s="1470"/>
      <c r="AS510" s="1470"/>
      <c r="AT510" s="1470"/>
      <c r="AU510" s="1470"/>
      <c r="AV510" s="1470"/>
      <c r="AW510" s="1470"/>
      <c r="AX510" s="1470"/>
      <c r="AY510" s="1470"/>
      <c r="AZ510" s="1470"/>
      <c r="BA510" s="1470"/>
      <c r="BB510" s="1470"/>
      <c r="BC510" s="1470"/>
      <c r="BD510" s="1470"/>
      <c r="BE510" s="1470"/>
      <c r="BF510" s="1470"/>
      <c r="BG510" s="1470"/>
      <c r="BH510" s="1470"/>
      <c r="BI510" s="1470"/>
      <c r="BJ510" s="1470"/>
      <c r="BK510" s="1470"/>
      <c r="BL510" s="1470"/>
      <c r="BM510" s="1470"/>
      <c r="BN510" s="1470"/>
      <c r="BO510" s="1470"/>
      <c r="BP510" s="1470"/>
      <c r="BQ510" s="1470"/>
      <c r="BR510" s="1470"/>
      <c r="BS510" s="1470"/>
      <c r="BT510" s="1470"/>
      <c r="BU510" s="1470"/>
      <c r="BV510" s="1470"/>
      <c r="BW510" s="1470"/>
      <c r="BX510" s="1470"/>
    </row>
    <row r="511" customFormat="false" ht="15" hidden="false" customHeight="false" outlineLevel="0" collapsed="false">
      <c r="A511" s="1448" t="n">
        <f aca="false">A510+1</f>
        <v>45378</v>
      </c>
      <c r="B511" s="1470"/>
      <c r="C511" s="1470"/>
      <c r="D511" s="1470"/>
      <c r="E511" s="1470"/>
      <c r="F511" s="1470"/>
      <c r="G511" s="1470"/>
      <c r="H511" s="1470"/>
      <c r="I511" s="1452"/>
      <c r="J511" s="1470"/>
      <c r="K511" s="1470"/>
      <c r="L511" s="1470"/>
      <c r="M511" s="1470"/>
      <c r="N511" s="1470"/>
      <c r="O511" s="1470"/>
      <c r="P511" s="1452"/>
      <c r="Q511" s="1452"/>
      <c r="R511" s="1452"/>
      <c r="S511" s="1452"/>
      <c r="T511" s="1452"/>
      <c r="U511" s="1452"/>
      <c r="V511" s="1470"/>
      <c r="W511" s="1470"/>
      <c r="X511" s="1470"/>
      <c r="Y511" s="1470"/>
      <c r="Z511" s="1470"/>
      <c r="AA511" s="1470"/>
      <c r="AB511" s="1470"/>
      <c r="AC511" s="1470"/>
      <c r="AD511" s="1470"/>
      <c r="AE511" s="1470"/>
      <c r="AF511" s="1470"/>
      <c r="AG511" s="1470"/>
      <c r="AH511" s="1470"/>
      <c r="AI511" s="1470"/>
      <c r="AJ511" s="1470"/>
      <c r="AK511" s="1470"/>
      <c r="AL511" s="1470"/>
      <c r="AM511" s="1470"/>
      <c r="AN511" s="1470"/>
      <c r="AO511" s="1470"/>
      <c r="AP511" s="1470"/>
      <c r="AQ511" s="1470"/>
      <c r="AR511" s="1470"/>
      <c r="AS511" s="1470"/>
      <c r="AT511" s="1470"/>
      <c r="AU511" s="1470"/>
      <c r="AV511" s="1470"/>
      <c r="AW511" s="1470"/>
      <c r="AX511" s="1470"/>
      <c r="AY511" s="1470"/>
      <c r="AZ511" s="1470"/>
      <c r="BA511" s="1470"/>
      <c r="BB511" s="1470"/>
      <c r="BC511" s="1470"/>
      <c r="BD511" s="1470"/>
      <c r="BE511" s="1470"/>
      <c r="BF511" s="1470"/>
      <c r="BG511" s="1470"/>
      <c r="BH511" s="1470"/>
      <c r="BI511" s="1470"/>
      <c r="BJ511" s="1470"/>
      <c r="BK511" s="1470"/>
      <c r="BL511" s="1470"/>
      <c r="BM511" s="1470"/>
      <c r="BN511" s="1470"/>
      <c r="BO511" s="1470"/>
      <c r="BP511" s="1470"/>
      <c r="BQ511" s="1470"/>
      <c r="BR511" s="1470"/>
      <c r="BS511" s="1470"/>
      <c r="BT511" s="1470"/>
      <c r="BU511" s="1470"/>
      <c r="BV511" s="1470"/>
      <c r="BW511" s="1470"/>
      <c r="BX511" s="1470"/>
    </row>
    <row r="512" customFormat="false" ht="15" hidden="false" customHeight="false" outlineLevel="0" collapsed="false">
      <c r="A512" s="1448" t="n">
        <f aca="false">A511+1</f>
        <v>45379</v>
      </c>
      <c r="B512" s="1470"/>
      <c r="C512" s="1470"/>
      <c r="D512" s="1470"/>
      <c r="E512" s="1470"/>
      <c r="F512" s="1470"/>
      <c r="G512" s="1470"/>
      <c r="H512" s="1470"/>
      <c r="I512" s="1452"/>
      <c r="J512" s="1470"/>
      <c r="K512" s="1470"/>
      <c r="L512" s="1470"/>
      <c r="M512" s="1470"/>
      <c r="N512" s="1470"/>
      <c r="O512" s="1470"/>
      <c r="P512" s="1452"/>
      <c r="Q512" s="1452"/>
      <c r="R512" s="1452"/>
      <c r="S512" s="1452"/>
      <c r="T512" s="1452"/>
      <c r="U512" s="1452"/>
      <c r="V512" s="1470"/>
      <c r="W512" s="1470"/>
      <c r="X512" s="1470"/>
      <c r="Y512" s="1470"/>
      <c r="Z512" s="1470"/>
      <c r="AA512" s="1470"/>
      <c r="AB512" s="1470"/>
      <c r="AC512" s="1470"/>
      <c r="AD512" s="1470"/>
      <c r="AE512" s="1470"/>
      <c r="AF512" s="1470"/>
      <c r="AG512" s="1470"/>
      <c r="AH512" s="1470"/>
      <c r="AI512" s="1470"/>
      <c r="AJ512" s="1470"/>
      <c r="AK512" s="1470"/>
      <c r="AL512" s="1470"/>
      <c r="AM512" s="1470"/>
      <c r="AN512" s="1470"/>
      <c r="AO512" s="1470"/>
      <c r="AP512" s="1470"/>
      <c r="AQ512" s="1470"/>
      <c r="AR512" s="1470"/>
      <c r="AS512" s="1470"/>
      <c r="AT512" s="1470"/>
      <c r="AU512" s="1470"/>
      <c r="AV512" s="1470"/>
      <c r="AW512" s="1470"/>
      <c r="AX512" s="1470"/>
      <c r="AY512" s="1470"/>
      <c r="AZ512" s="1470"/>
      <c r="BA512" s="1470"/>
      <c r="BB512" s="1470"/>
      <c r="BC512" s="1470"/>
      <c r="BD512" s="1470"/>
      <c r="BE512" s="1470"/>
      <c r="BF512" s="1470"/>
      <c r="BG512" s="1470"/>
      <c r="BH512" s="1470"/>
      <c r="BI512" s="1470"/>
      <c r="BJ512" s="1470"/>
      <c r="BK512" s="1470"/>
      <c r="BL512" s="1470"/>
      <c r="BM512" s="1470"/>
      <c r="BN512" s="1470"/>
      <c r="BO512" s="1470"/>
      <c r="BP512" s="1470"/>
      <c r="BQ512" s="1470"/>
      <c r="BR512" s="1470"/>
      <c r="BS512" s="1470"/>
      <c r="BT512" s="1470"/>
      <c r="BU512" s="1470"/>
      <c r="BV512" s="1470"/>
      <c r="BW512" s="1470"/>
      <c r="BX512" s="1470"/>
    </row>
    <row r="513" customFormat="false" ht="15" hidden="false" customHeight="false" outlineLevel="0" collapsed="false">
      <c r="A513" s="1448" t="n">
        <f aca="false">A512+1</f>
        <v>45380</v>
      </c>
      <c r="B513" s="1470"/>
      <c r="C513" s="1470"/>
      <c r="D513" s="1470"/>
      <c r="E513" s="1470"/>
      <c r="F513" s="1470"/>
      <c r="G513" s="1470"/>
      <c r="H513" s="1470"/>
      <c r="I513" s="1452"/>
      <c r="J513" s="1470"/>
      <c r="K513" s="1470"/>
      <c r="L513" s="1470"/>
      <c r="M513" s="1470"/>
      <c r="N513" s="1470"/>
      <c r="O513" s="1470"/>
      <c r="P513" s="1452"/>
      <c r="Q513" s="1452"/>
      <c r="R513" s="1452"/>
      <c r="S513" s="1452"/>
      <c r="T513" s="1452"/>
      <c r="U513" s="1452"/>
      <c r="V513" s="1470"/>
      <c r="W513" s="1470"/>
      <c r="X513" s="1470"/>
      <c r="Y513" s="1470"/>
      <c r="Z513" s="1470"/>
      <c r="AA513" s="1470"/>
      <c r="AB513" s="1470"/>
      <c r="AC513" s="1470"/>
      <c r="AD513" s="1470"/>
      <c r="AE513" s="1470"/>
      <c r="AF513" s="1470"/>
      <c r="AG513" s="1470"/>
      <c r="AH513" s="1470"/>
      <c r="AI513" s="1470"/>
      <c r="AJ513" s="1470"/>
      <c r="AK513" s="1470"/>
      <c r="AL513" s="1470"/>
      <c r="AM513" s="1470"/>
      <c r="AN513" s="1470"/>
      <c r="AO513" s="1470"/>
      <c r="AP513" s="1470"/>
      <c r="AQ513" s="1470"/>
      <c r="AR513" s="1470"/>
      <c r="AS513" s="1470"/>
      <c r="AT513" s="1470"/>
      <c r="AU513" s="1470"/>
      <c r="AV513" s="1470"/>
      <c r="AW513" s="1470"/>
      <c r="AX513" s="1470"/>
      <c r="AY513" s="1470"/>
      <c r="AZ513" s="1470"/>
      <c r="BA513" s="1470"/>
      <c r="BB513" s="1470"/>
      <c r="BC513" s="1470"/>
      <c r="BD513" s="1470"/>
      <c r="BE513" s="1470"/>
      <c r="BF513" s="1470"/>
      <c r="BG513" s="1470"/>
      <c r="BH513" s="1470"/>
      <c r="BI513" s="1470"/>
      <c r="BJ513" s="1470"/>
      <c r="BK513" s="1470"/>
      <c r="BL513" s="1470"/>
      <c r="BM513" s="1470"/>
      <c r="BN513" s="1470"/>
      <c r="BO513" s="1470"/>
      <c r="BP513" s="1470"/>
      <c r="BQ513" s="1470"/>
      <c r="BR513" s="1470"/>
      <c r="BS513" s="1470"/>
      <c r="BT513" s="1470"/>
      <c r="BU513" s="1470"/>
      <c r="BV513" s="1470"/>
      <c r="BW513" s="1470"/>
      <c r="BX513" s="1470"/>
    </row>
    <row r="514" customFormat="false" ht="15" hidden="false" customHeight="false" outlineLevel="0" collapsed="false">
      <c r="A514" s="1448" t="n">
        <f aca="false">A513+1</f>
        <v>45381</v>
      </c>
      <c r="B514" s="1470"/>
      <c r="C514" s="1470"/>
      <c r="D514" s="1470"/>
      <c r="E514" s="1470"/>
      <c r="F514" s="1470"/>
      <c r="G514" s="1470"/>
      <c r="H514" s="1470"/>
      <c r="I514" s="1452"/>
      <c r="J514" s="1470"/>
      <c r="K514" s="1470"/>
      <c r="L514" s="1470"/>
      <c r="M514" s="1470"/>
      <c r="N514" s="1470"/>
      <c r="O514" s="1470"/>
      <c r="P514" s="1452"/>
      <c r="Q514" s="1452"/>
      <c r="R514" s="1452"/>
      <c r="S514" s="1452"/>
      <c r="T514" s="1452"/>
      <c r="U514" s="1452"/>
      <c r="V514" s="1470"/>
      <c r="W514" s="1470"/>
      <c r="X514" s="1470"/>
      <c r="Y514" s="1470"/>
      <c r="Z514" s="1470"/>
      <c r="AA514" s="1470"/>
      <c r="AB514" s="1470"/>
      <c r="AC514" s="1470"/>
      <c r="AD514" s="1470"/>
      <c r="AE514" s="1470"/>
      <c r="AF514" s="1470"/>
      <c r="AG514" s="1470"/>
      <c r="AH514" s="1470"/>
      <c r="AI514" s="1470"/>
      <c r="AJ514" s="1470"/>
      <c r="AK514" s="1470"/>
      <c r="AL514" s="1470"/>
      <c r="AM514" s="1470"/>
      <c r="AN514" s="1470"/>
      <c r="AO514" s="1470"/>
      <c r="AP514" s="1470"/>
      <c r="AQ514" s="1470"/>
      <c r="AR514" s="1470"/>
      <c r="AS514" s="1470"/>
      <c r="AT514" s="1470"/>
      <c r="AU514" s="1470"/>
      <c r="AV514" s="1470"/>
      <c r="AW514" s="1470"/>
      <c r="AX514" s="1470"/>
      <c r="AY514" s="1470"/>
      <c r="AZ514" s="1470"/>
      <c r="BA514" s="1470"/>
      <c r="BB514" s="1470"/>
      <c r="BC514" s="1470"/>
      <c r="BD514" s="1470"/>
      <c r="BE514" s="1470"/>
      <c r="BF514" s="1470"/>
      <c r="BG514" s="1470"/>
      <c r="BH514" s="1470"/>
      <c r="BI514" s="1470"/>
      <c r="BJ514" s="1470"/>
      <c r="BK514" s="1470"/>
      <c r="BL514" s="1470"/>
      <c r="BM514" s="1470"/>
      <c r="BN514" s="1470"/>
      <c r="BO514" s="1470"/>
      <c r="BP514" s="1470"/>
      <c r="BQ514" s="1470"/>
      <c r="BR514" s="1470"/>
      <c r="BS514" s="1470"/>
      <c r="BT514" s="1470"/>
      <c r="BU514" s="1470"/>
      <c r="BV514" s="1470"/>
      <c r="BW514" s="1470"/>
      <c r="BX514" s="1470"/>
    </row>
    <row r="515" customFormat="false" ht="15" hidden="false" customHeight="false" outlineLevel="0" collapsed="false">
      <c r="A515" s="1448" t="n">
        <f aca="false">A514+1</f>
        <v>45382</v>
      </c>
      <c r="B515" s="1470"/>
      <c r="C515" s="1470"/>
      <c r="D515" s="1470"/>
      <c r="E515" s="1470"/>
      <c r="F515" s="1470"/>
      <c r="G515" s="1470"/>
      <c r="H515" s="1470"/>
      <c r="I515" s="1452"/>
      <c r="J515" s="1470"/>
      <c r="K515" s="1470"/>
      <c r="L515" s="1470"/>
      <c r="M515" s="1470"/>
      <c r="N515" s="1470"/>
      <c r="O515" s="1470"/>
      <c r="P515" s="1452"/>
      <c r="Q515" s="1452"/>
      <c r="R515" s="1452"/>
      <c r="S515" s="1452"/>
      <c r="T515" s="1452"/>
      <c r="U515" s="1452"/>
      <c r="V515" s="1470"/>
      <c r="W515" s="1470"/>
      <c r="X515" s="1470"/>
      <c r="Y515" s="1470"/>
      <c r="Z515" s="1470"/>
      <c r="AA515" s="1470"/>
      <c r="AB515" s="1470"/>
      <c r="AC515" s="1470"/>
      <c r="AD515" s="1470"/>
      <c r="AE515" s="1470"/>
      <c r="AF515" s="1470"/>
      <c r="AG515" s="1470"/>
      <c r="AH515" s="1470"/>
      <c r="AI515" s="1470"/>
      <c r="AJ515" s="1470"/>
      <c r="AK515" s="1470"/>
      <c r="AL515" s="1470"/>
      <c r="AM515" s="1470"/>
      <c r="AN515" s="1470"/>
      <c r="AO515" s="1470"/>
      <c r="AP515" s="1470"/>
      <c r="AQ515" s="1470"/>
      <c r="AR515" s="1470"/>
      <c r="AS515" s="1470"/>
      <c r="AT515" s="1470"/>
      <c r="AU515" s="1470"/>
      <c r="AV515" s="1470"/>
      <c r="AW515" s="1470"/>
      <c r="AX515" s="1470"/>
      <c r="AY515" s="1470"/>
      <c r="AZ515" s="1470"/>
      <c r="BA515" s="1470"/>
      <c r="BB515" s="1470"/>
      <c r="BC515" s="1470"/>
      <c r="BD515" s="1470"/>
      <c r="BE515" s="1470"/>
      <c r="BF515" s="1470"/>
      <c r="BG515" s="1470"/>
      <c r="BH515" s="1470"/>
      <c r="BI515" s="1470"/>
      <c r="BJ515" s="1470"/>
      <c r="BK515" s="1470"/>
      <c r="BL515" s="1470"/>
      <c r="BM515" s="1470"/>
      <c r="BN515" s="1470"/>
      <c r="BO515" s="1470"/>
      <c r="BP515" s="1470"/>
      <c r="BQ515" s="1470"/>
      <c r="BR515" s="1470"/>
      <c r="BS515" s="1470"/>
      <c r="BT515" s="1470"/>
      <c r="BU515" s="1470"/>
      <c r="BV515" s="1470"/>
      <c r="BW515" s="1470"/>
      <c r="BX515" s="1470"/>
    </row>
    <row r="516" customFormat="false" ht="15" hidden="false" customHeight="false" outlineLevel="0" collapsed="false">
      <c r="A516" s="1448" t="n">
        <f aca="false">A515+1</f>
        <v>45383</v>
      </c>
      <c r="B516" s="1470"/>
      <c r="C516" s="1470"/>
      <c r="D516" s="1470"/>
      <c r="E516" s="1470"/>
      <c r="F516" s="1470"/>
      <c r="G516" s="1470"/>
      <c r="H516" s="1470"/>
      <c r="I516" s="1452"/>
      <c r="J516" s="1470"/>
      <c r="K516" s="1470"/>
      <c r="L516" s="1470"/>
      <c r="M516" s="1470"/>
      <c r="N516" s="1470"/>
      <c r="O516" s="1470"/>
      <c r="P516" s="1452"/>
      <c r="Q516" s="1452"/>
      <c r="R516" s="1452"/>
      <c r="S516" s="1452"/>
      <c r="T516" s="1452"/>
      <c r="U516" s="1452"/>
      <c r="V516" s="1470"/>
      <c r="W516" s="1470"/>
      <c r="X516" s="1470"/>
      <c r="Y516" s="1470"/>
      <c r="Z516" s="1470"/>
      <c r="AA516" s="1470"/>
      <c r="AB516" s="1470"/>
      <c r="AC516" s="1470"/>
      <c r="AD516" s="1470"/>
      <c r="AE516" s="1470"/>
      <c r="AF516" s="1470"/>
      <c r="AG516" s="1470"/>
      <c r="AH516" s="1470"/>
      <c r="AI516" s="1470"/>
      <c r="AJ516" s="1470"/>
      <c r="AK516" s="1470"/>
      <c r="AL516" s="1470"/>
      <c r="AM516" s="1470"/>
      <c r="AN516" s="1470"/>
      <c r="AO516" s="1470"/>
      <c r="AP516" s="1470"/>
      <c r="AQ516" s="1470"/>
      <c r="AR516" s="1470"/>
      <c r="AS516" s="1470"/>
      <c r="AT516" s="1470"/>
      <c r="AU516" s="1470"/>
      <c r="AV516" s="1470"/>
      <c r="AW516" s="1470"/>
      <c r="AX516" s="1470"/>
      <c r="AY516" s="1470"/>
      <c r="AZ516" s="1470"/>
      <c r="BA516" s="1470"/>
      <c r="BB516" s="1470"/>
      <c r="BC516" s="1470"/>
      <c r="BD516" s="1470"/>
      <c r="BE516" s="1470"/>
      <c r="BF516" s="1470"/>
      <c r="BG516" s="1470"/>
      <c r="BH516" s="1470"/>
      <c r="BI516" s="1470"/>
      <c r="BJ516" s="1470"/>
      <c r="BK516" s="1470"/>
      <c r="BL516" s="1470"/>
      <c r="BM516" s="1470"/>
      <c r="BN516" s="1470"/>
      <c r="BO516" s="1470"/>
      <c r="BP516" s="1470"/>
      <c r="BQ516" s="1470"/>
      <c r="BR516" s="1470"/>
      <c r="BS516" s="1470"/>
      <c r="BT516" s="1470"/>
      <c r="BU516" s="1470"/>
      <c r="BV516" s="1470"/>
      <c r="BW516" s="1470"/>
      <c r="BX516" s="1470"/>
    </row>
    <row r="517" customFormat="false" ht="15" hidden="false" customHeight="false" outlineLevel="0" collapsed="false">
      <c r="A517" s="1448" t="n">
        <f aca="false">A516+1</f>
        <v>45384</v>
      </c>
      <c r="B517" s="1470"/>
      <c r="C517" s="1470"/>
      <c r="D517" s="1470"/>
      <c r="E517" s="1470"/>
      <c r="F517" s="1470"/>
      <c r="G517" s="1470"/>
      <c r="H517" s="1470"/>
      <c r="I517" s="1452"/>
      <c r="J517" s="1470"/>
      <c r="K517" s="1470"/>
      <c r="L517" s="1470"/>
      <c r="M517" s="1470"/>
      <c r="N517" s="1470"/>
      <c r="O517" s="1470"/>
      <c r="P517" s="1452"/>
      <c r="Q517" s="1452"/>
      <c r="R517" s="1452"/>
      <c r="S517" s="1452"/>
      <c r="T517" s="1452"/>
      <c r="U517" s="1452"/>
      <c r="V517" s="1470"/>
      <c r="W517" s="1470"/>
      <c r="X517" s="1470"/>
      <c r="Y517" s="1470"/>
      <c r="Z517" s="1470"/>
      <c r="AA517" s="1470"/>
      <c r="AB517" s="1470"/>
      <c r="AC517" s="1470"/>
      <c r="AD517" s="1470"/>
      <c r="AE517" s="1470"/>
      <c r="AF517" s="1470"/>
      <c r="AG517" s="1470"/>
      <c r="AH517" s="1470"/>
      <c r="AI517" s="1470"/>
      <c r="AJ517" s="1470"/>
      <c r="AK517" s="1470"/>
      <c r="AL517" s="1470"/>
      <c r="AM517" s="1470"/>
      <c r="AN517" s="1470"/>
      <c r="AO517" s="1470"/>
      <c r="AP517" s="1470"/>
      <c r="AQ517" s="1470"/>
      <c r="AR517" s="1470"/>
      <c r="AS517" s="1470"/>
      <c r="AT517" s="1470"/>
      <c r="AU517" s="1470"/>
      <c r="AV517" s="1470"/>
      <c r="AW517" s="1470"/>
      <c r="AX517" s="1470"/>
      <c r="AY517" s="1470"/>
      <c r="AZ517" s="1470"/>
      <c r="BA517" s="1470"/>
      <c r="BB517" s="1470"/>
      <c r="BC517" s="1470"/>
      <c r="BD517" s="1470"/>
      <c r="BE517" s="1470"/>
      <c r="BF517" s="1470"/>
      <c r="BG517" s="1470"/>
      <c r="BH517" s="1470"/>
      <c r="BI517" s="1470"/>
      <c r="BJ517" s="1470"/>
      <c r="BK517" s="1470"/>
      <c r="BL517" s="1470"/>
      <c r="BM517" s="1470"/>
      <c r="BN517" s="1470"/>
      <c r="BO517" s="1470"/>
      <c r="BP517" s="1470"/>
      <c r="BQ517" s="1470"/>
      <c r="BR517" s="1470"/>
      <c r="BS517" s="1470"/>
      <c r="BT517" s="1470"/>
      <c r="BU517" s="1470"/>
      <c r="BV517" s="1470"/>
      <c r="BW517" s="1470"/>
      <c r="BX517" s="1470"/>
    </row>
    <row r="518" customFormat="false" ht="15" hidden="false" customHeight="false" outlineLevel="0" collapsed="false">
      <c r="A518" s="1448" t="n">
        <f aca="false">A517+1</f>
        <v>45385</v>
      </c>
      <c r="B518" s="1470"/>
      <c r="C518" s="1470"/>
      <c r="D518" s="1470"/>
      <c r="E518" s="1470"/>
      <c r="F518" s="1470"/>
      <c r="G518" s="1470"/>
      <c r="H518" s="1470"/>
      <c r="I518" s="1452"/>
      <c r="J518" s="1470"/>
      <c r="K518" s="1470"/>
      <c r="L518" s="1470"/>
      <c r="M518" s="1470"/>
      <c r="N518" s="1470"/>
      <c r="O518" s="1470"/>
      <c r="P518" s="1452"/>
      <c r="Q518" s="1452"/>
      <c r="R518" s="1452"/>
      <c r="S518" s="1452"/>
      <c r="T518" s="1452"/>
      <c r="U518" s="1452"/>
      <c r="V518" s="1470"/>
      <c r="W518" s="1470"/>
      <c r="X518" s="1470"/>
      <c r="Y518" s="1470"/>
      <c r="Z518" s="1470"/>
      <c r="AA518" s="1470"/>
      <c r="AB518" s="1470"/>
      <c r="AC518" s="1470"/>
      <c r="AD518" s="1470"/>
      <c r="AE518" s="1470"/>
      <c r="AF518" s="1470"/>
      <c r="AG518" s="1470"/>
      <c r="AH518" s="1470"/>
      <c r="AI518" s="1470"/>
      <c r="AJ518" s="1470"/>
      <c r="AK518" s="1470"/>
      <c r="AL518" s="1470"/>
      <c r="AM518" s="1470"/>
      <c r="AN518" s="1470"/>
      <c r="AO518" s="1470"/>
      <c r="AP518" s="1470"/>
      <c r="AQ518" s="1470"/>
      <c r="AR518" s="1470"/>
      <c r="AS518" s="1470"/>
      <c r="AT518" s="1470"/>
      <c r="AU518" s="1470"/>
      <c r="AV518" s="1470"/>
      <c r="AW518" s="1470"/>
      <c r="AX518" s="1470"/>
      <c r="AY518" s="1470"/>
      <c r="AZ518" s="1470"/>
      <c r="BA518" s="1470"/>
      <c r="BB518" s="1470"/>
      <c r="BC518" s="1470"/>
      <c r="BD518" s="1470"/>
      <c r="BE518" s="1470"/>
      <c r="BF518" s="1470"/>
      <c r="BG518" s="1470"/>
      <c r="BH518" s="1470"/>
      <c r="BI518" s="1470"/>
      <c r="BJ518" s="1470"/>
      <c r="BK518" s="1470"/>
      <c r="BL518" s="1470"/>
      <c r="BM518" s="1470"/>
      <c r="BN518" s="1470"/>
      <c r="BO518" s="1470"/>
      <c r="BP518" s="1470"/>
      <c r="BQ518" s="1470"/>
      <c r="BR518" s="1470"/>
      <c r="BS518" s="1470"/>
      <c r="BT518" s="1470"/>
      <c r="BU518" s="1470"/>
      <c r="BV518" s="1470"/>
      <c r="BW518" s="1470"/>
      <c r="BX518" s="1470"/>
    </row>
    <row r="519" customFormat="false" ht="15" hidden="false" customHeight="false" outlineLevel="0" collapsed="false">
      <c r="A519" s="1448" t="n">
        <f aca="false">A518+1</f>
        <v>45386</v>
      </c>
      <c r="B519" s="1470"/>
      <c r="C519" s="1470"/>
      <c r="D519" s="1470"/>
      <c r="E519" s="1470"/>
      <c r="F519" s="1470"/>
      <c r="G519" s="1470"/>
      <c r="H519" s="1470"/>
      <c r="I519" s="1452"/>
      <c r="J519" s="1470"/>
      <c r="K519" s="1470"/>
      <c r="L519" s="1470"/>
      <c r="M519" s="1470"/>
      <c r="N519" s="1470"/>
      <c r="O519" s="1470"/>
      <c r="P519" s="1452"/>
      <c r="Q519" s="1452"/>
      <c r="R519" s="1452"/>
      <c r="S519" s="1452"/>
      <c r="T519" s="1452"/>
      <c r="U519" s="1452"/>
      <c r="V519" s="1470"/>
      <c r="W519" s="1470"/>
      <c r="X519" s="1470"/>
      <c r="Y519" s="1470"/>
      <c r="Z519" s="1470"/>
      <c r="AA519" s="1470"/>
      <c r="AB519" s="1470"/>
      <c r="AC519" s="1470"/>
      <c r="AD519" s="1470"/>
      <c r="AE519" s="1470"/>
      <c r="AF519" s="1470"/>
      <c r="AG519" s="1470"/>
      <c r="AH519" s="1470"/>
      <c r="AI519" s="1470"/>
      <c r="AJ519" s="1470"/>
      <c r="AK519" s="1470"/>
      <c r="AL519" s="1470"/>
      <c r="AM519" s="1470"/>
      <c r="AN519" s="1470"/>
      <c r="AO519" s="1470"/>
      <c r="AP519" s="1470"/>
      <c r="AQ519" s="1470"/>
      <c r="AR519" s="1470"/>
      <c r="AS519" s="1470"/>
      <c r="AT519" s="1470"/>
      <c r="AU519" s="1470"/>
      <c r="AV519" s="1470"/>
      <c r="AW519" s="1470"/>
      <c r="AX519" s="1470"/>
      <c r="AY519" s="1470"/>
      <c r="AZ519" s="1470"/>
      <c r="BA519" s="1470"/>
      <c r="BB519" s="1470"/>
      <c r="BC519" s="1470"/>
      <c r="BD519" s="1470"/>
      <c r="BE519" s="1470"/>
      <c r="BF519" s="1470"/>
      <c r="BG519" s="1470"/>
      <c r="BH519" s="1470"/>
      <c r="BI519" s="1470"/>
      <c r="BJ519" s="1470"/>
      <c r="BK519" s="1470"/>
      <c r="BL519" s="1470"/>
      <c r="BM519" s="1470"/>
      <c r="BN519" s="1470"/>
      <c r="BO519" s="1470"/>
      <c r="BP519" s="1470"/>
      <c r="BQ519" s="1470"/>
      <c r="BR519" s="1470"/>
      <c r="BS519" s="1470"/>
      <c r="BT519" s="1470"/>
      <c r="BU519" s="1470"/>
      <c r="BV519" s="1470"/>
      <c r="BW519" s="1470"/>
      <c r="BX519" s="1470"/>
    </row>
    <row r="520" customFormat="false" ht="15" hidden="false" customHeight="false" outlineLevel="0" collapsed="false">
      <c r="A520" s="1448" t="n">
        <f aca="false">A519+1</f>
        <v>45387</v>
      </c>
      <c r="B520" s="1470"/>
      <c r="C520" s="1470"/>
      <c r="D520" s="1470"/>
      <c r="E520" s="1470"/>
      <c r="F520" s="1470"/>
      <c r="G520" s="1470"/>
      <c r="H520" s="1470"/>
      <c r="I520" s="1452"/>
      <c r="J520" s="1470"/>
      <c r="K520" s="1470"/>
      <c r="L520" s="1470"/>
      <c r="M520" s="1470"/>
      <c r="N520" s="1470"/>
      <c r="O520" s="1470"/>
      <c r="P520" s="1452"/>
      <c r="Q520" s="1452"/>
      <c r="R520" s="1452"/>
      <c r="S520" s="1452"/>
      <c r="T520" s="1452"/>
      <c r="U520" s="1452"/>
      <c r="V520" s="1470"/>
      <c r="W520" s="1470"/>
      <c r="X520" s="1470"/>
      <c r="Y520" s="1470"/>
      <c r="Z520" s="1470"/>
      <c r="AA520" s="1470"/>
      <c r="AB520" s="1470"/>
      <c r="AC520" s="1470"/>
      <c r="AD520" s="1470"/>
      <c r="AE520" s="1470"/>
      <c r="AF520" s="1470"/>
      <c r="AG520" s="1470"/>
      <c r="AH520" s="1470"/>
      <c r="AI520" s="1470"/>
      <c r="AJ520" s="1470"/>
      <c r="AK520" s="1470"/>
      <c r="AL520" s="1470"/>
      <c r="AM520" s="1470"/>
      <c r="AN520" s="1470"/>
      <c r="AO520" s="1470"/>
      <c r="AP520" s="1470"/>
      <c r="AQ520" s="1470"/>
      <c r="AR520" s="1470"/>
      <c r="AS520" s="1470"/>
      <c r="AT520" s="1470"/>
      <c r="AU520" s="1470"/>
      <c r="AV520" s="1470"/>
      <c r="AW520" s="1470"/>
      <c r="AX520" s="1470"/>
      <c r="AY520" s="1470"/>
      <c r="AZ520" s="1470"/>
      <c r="BA520" s="1470"/>
      <c r="BB520" s="1470"/>
      <c r="BC520" s="1470"/>
      <c r="BD520" s="1470"/>
      <c r="BE520" s="1470"/>
      <c r="BF520" s="1470"/>
      <c r="BG520" s="1470"/>
      <c r="BH520" s="1470"/>
      <c r="BI520" s="1470"/>
      <c r="BJ520" s="1470"/>
      <c r="BK520" s="1470"/>
      <c r="BL520" s="1470"/>
      <c r="BM520" s="1470"/>
      <c r="BN520" s="1470"/>
      <c r="BO520" s="1470"/>
      <c r="BP520" s="1470"/>
      <c r="BQ520" s="1470"/>
      <c r="BR520" s="1470"/>
      <c r="BS520" s="1470"/>
      <c r="BT520" s="1470"/>
      <c r="BU520" s="1470"/>
      <c r="BV520" s="1470"/>
      <c r="BW520" s="1470"/>
      <c r="BX520" s="1470"/>
    </row>
    <row r="521" customFormat="false" ht="15" hidden="false" customHeight="false" outlineLevel="0" collapsed="false">
      <c r="A521" s="1448" t="n">
        <f aca="false">A520+1</f>
        <v>45388</v>
      </c>
      <c r="B521" s="1470"/>
      <c r="C521" s="1470"/>
      <c r="D521" s="1470"/>
      <c r="E521" s="1470"/>
      <c r="F521" s="1470"/>
      <c r="G521" s="1470"/>
      <c r="H521" s="1470"/>
      <c r="I521" s="1452"/>
      <c r="J521" s="1470"/>
      <c r="K521" s="1470"/>
      <c r="L521" s="1470"/>
      <c r="M521" s="1470"/>
      <c r="N521" s="1470"/>
      <c r="O521" s="1470"/>
      <c r="P521" s="1452"/>
      <c r="Q521" s="1452"/>
      <c r="R521" s="1452"/>
      <c r="S521" s="1452"/>
      <c r="T521" s="1452"/>
      <c r="U521" s="1452"/>
      <c r="V521" s="1470"/>
      <c r="W521" s="1470"/>
      <c r="X521" s="1470"/>
      <c r="Y521" s="1470"/>
      <c r="Z521" s="1470"/>
      <c r="AA521" s="1470"/>
      <c r="AB521" s="1470"/>
      <c r="AC521" s="1470"/>
      <c r="AD521" s="1470"/>
      <c r="AE521" s="1470"/>
      <c r="AF521" s="1470"/>
      <c r="AG521" s="1470"/>
      <c r="AH521" s="1470"/>
      <c r="AI521" s="1470"/>
      <c r="AJ521" s="1470"/>
      <c r="AK521" s="1470"/>
      <c r="AL521" s="1470"/>
      <c r="AM521" s="1470"/>
      <c r="AN521" s="1470"/>
      <c r="AO521" s="1470"/>
      <c r="AP521" s="1470"/>
      <c r="AQ521" s="1470"/>
      <c r="AR521" s="1470"/>
      <c r="AS521" s="1470"/>
      <c r="AT521" s="1470"/>
      <c r="AU521" s="1470"/>
      <c r="AV521" s="1470"/>
      <c r="AW521" s="1470"/>
      <c r="AX521" s="1470"/>
      <c r="AY521" s="1470"/>
      <c r="AZ521" s="1470"/>
      <c r="BA521" s="1470"/>
      <c r="BB521" s="1470"/>
      <c r="BC521" s="1470"/>
      <c r="BD521" s="1470"/>
      <c r="BE521" s="1470"/>
      <c r="BF521" s="1470"/>
      <c r="BG521" s="1470"/>
      <c r="BH521" s="1470"/>
      <c r="BI521" s="1470"/>
      <c r="BJ521" s="1470"/>
      <c r="BK521" s="1470"/>
      <c r="BL521" s="1470"/>
      <c r="BM521" s="1470"/>
      <c r="BN521" s="1470"/>
      <c r="BO521" s="1470"/>
      <c r="BP521" s="1470"/>
      <c r="BQ521" s="1470"/>
      <c r="BR521" s="1470"/>
      <c r="BS521" s="1470"/>
      <c r="BT521" s="1470"/>
      <c r="BU521" s="1470"/>
      <c r="BV521" s="1470"/>
      <c r="BW521" s="1470"/>
      <c r="BX521" s="1470"/>
    </row>
    <row r="522" customFormat="false" ht="15" hidden="false" customHeight="false" outlineLevel="0" collapsed="false">
      <c r="A522" s="1448" t="n">
        <f aca="false">A521+1</f>
        <v>45389</v>
      </c>
      <c r="B522" s="1470"/>
      <c r="C522" s="1470"/>
      <c r="D522" s="1470"/>
      <c r="E522" s="1470"/>
      <c r="F522" s="1470"/>
      <c r="G522" s="1470"/>
      <c r="H522" s="1470"/>
      <c r="I522" s="1452"/>
      <c r="J522" s="1470"/>
      <c r="K522" s="1470"/>
      <c r="L522" s="1470"/>
      <c r="M522" s="1470"/>
      <c r="N522" s="1470"/>
      <c r="O522" s="1470"/>
      <c r="P522" s="1452"/>
      <c r="Q522" s="1452"/>
      <c r="R522" s="1452"/>
      <c r="S522" s="1452"/>
      <c r="T522" s="1452"/>
      <c r="U522" s="1452"/>
      <c r="V522" s="1470"/>
      <c r="W522" s="1470"/>
      <c r="X522" s="1470"/>
      <c r="Y522" s="1470"/>
      <c r="Z522" s="1470"/>
      <c r="AA522" s="1470"/>
      <c r="AB522" s="1470"/>
      <c r="AC522" s="1470"/>
      <c r="AD522" s="1470"/>
      <c r="AE522" s="1470"/>
      <c r="AF522" s="1470"/>
      <c r="AG522" s="1470"/>
      <c r="AH522" s="1470"/>
      <c r="AI522" s="1470"/>
      <c r="AJ522" s="1470"/>
      <c r="AK522" s="1470"/>
      <c r="AL522" s="1470"/>
      <c r="AM522" s="1470"/>
      <c r="AN522" s="1470"/>
      <c r="AO522" s="1470"/>
      <c r="AP522" s="1470"/>
      <c r="AQ522" s="1470"/>
      <c r="AR522" s="1470"/>
      <c r="AS522" s="1470"/>
      <c r="AT522" s="1470"/>
      <c r="AU522" s="1470"/>
      <c r="AV522" s="1470"/>
      <c r="AW522" s="1470"/>
      <c r="AX522" s="1470"/>
      <c r="AY522" s="1470"/>
      <c r="AZ522" s="1470"/>
      <c r="BA522" s="1470"/>
      <c r="BB522" s="1470"/>
      <c r="BC522" s="1470"/>
      <c r="BD522" s="1470"/>
      <c r="BE522" s="1470"/>
      <c r="BF522" s="1470"/>
      <c r="BG522" s="1470"/>
      <c r="BH522" s="1470"/>
      <c r="BI522" s="1470"/>
      <c r="BJ522" s="1470"/>
      <c r="BK522" s="1470"/>
      <c r="BL522" s="1470"/>
      <c r="BM522" s="1470"/>
      <c r="BN522" s="1470"/>
      <c r="BO522" s="1470"/>
      <c r="BP522" s="1470"/>
      <c r="BQ522" s="1470"/>
      <c r="BR522" s="1470"/>
      <c r="BS522" s="1470"/>
      <c r="BT522" s="1470"/>
      <c r="BU522" s="1470"/>
      <c r="BV522" s="1470"/>
      <c r="BW522" s="1470"/>
      <c r="BX522" s="1470"/>
    </row>
    <row r="523" customFormat="false" ht="15" hidden="false" customHeight="false" outlineLevel="0" collapsed="false">
      <c r="A523" s="1448" t="n">
        <f aca="false">A522+1</f>
        <v>45390</v>
      </c>
      <c r="B523" s="1470"/>
      <c r="C523" s="1470"/>
      <c r="D523" s="1470"/>
      <c r="E523" s="1470"/>
      <c r="F523" s="1470"/>
      <c r="G523" s="1470"/>
      <c r="H523" s="1470"/>
      <c r="I523" s="1452"/>
      <c r="J523" s="1470"/>
      <c r="K523" s="1470"/>
      <c r="L523" s="1470"/>
      <c r="M523" s="1470"/>
      <c r="N523" s="1470"/>
      <c r="O523" s="1470"/>
      <c r="P523" s="1452"/>
      <c r="Q523" s="1452"/>
      <c r="R523" s="1452"/>
      <c r="S523" s="1452"/>
      <c r="T523" s="1452"/>
      <c r="U523" s="1452"/>
      <c r="V523" s="1470"/>
      <c r="W523" s="1470"/>
      <c r="X523" s="1470"/>
      <c r="Y523" s="1470"/>
      <c r="Z523" s="1470"/>
      <c r="AA523" s="1470"/>
      <c r="AB523" s="1470"/>
      <c r="AC523" s="1470"/>
      <c r="AD523" s="1470"/>
      <c r="AE523" s="1470"/>
      <c r="AF523" s="1470"/>
      <c r="AG523" s="1470"/>
      <c r="AH523" s="1470"/>
      <c r="AI523" s="1470"/>
      <c r="AJ523" s="1470"/>
      <c r="AK523" s="1470"/>
      <c r="AL523" s="1470"/>
      <c r="AM523" s="1470"/>
      <c r="AN523" s="1470"/>
      <c r="AO523" s="1470"/>
      <c r="AP523" s="1470"/>
      <c r="AQ523" s="1470"/>
      <c r="AR523" s="1470"/>
      <c r="AS523" s="1470"/>
      <c r="AT523" s="1470"/>
      <c r="AU523" s="1470"/>
      <c r="AV523" s="1470"/>
      <c r="AW523" s="1470"/>
      <c r="AX523" s="1470"/>
      <c r="AY523" s="1470"/>
      <c r="AZ523" s="1470"/>
      <c r="BA523" s="1470"/>
      <c r="BB523" s="1470"/>
      <c r="BC523" s="1470"/>
      <c r="BD523" s="1470"/>
      <c r="BE523" s="1470"/>
      <c r="BF523" s="1470"/>
      <c r="BG523" s="1470"/>
      <c r="BH523" s="1470"/>
      <c r="BI523" s="1470"/>
      <c r="BJ523" s="1470"/>
      <c r="BK523" s="1470"/>
      <c r="BL523" s="1470"/>
      <c r="BM523" s="1470"/>
      <c r="BN523" s="1470"/>
      <c r="BO523" s="1470"/>
      <c r="BP523" s="1470"/>
      <c r="BQ523" s="1470"/>
      <c r="BR523" s="1470"/>
      <c r="BS523" s="1470"/>
      <c r="BT523" s="1470"/>
      <c r="BU523" s="1470"/>
      <c r="BV523" s="1470"/>
      <c r="BW523" s="1470"/>
      <c r="BX523" s="1470"/>
    </row>
    <row r="524" customFormat="false" ht="15" hidden="false" customHeight="false" outlineLevel="0" collapsed="false">
      <c r="A524" s="1448" t="n">
        <f aca="false">A523+1</f>
        <v>45391</v>
      </c>
      <c r="B524" s="1470"/>
      <c r="C524" s="1470"/>
      <c r="D524" s="1470"/>
      <c r="E524" s="1470"/>
      <c r="F524" s="1470"/>
      <c r="G524" s="1470"/>
      <c r="H524" s="1470"/>
      <c r="I524" s="1452"/>
      <c r="J524" s="1470"/>
      <c r="K524" s="1470"/>
      <c r="L524" s="1470"/>
      <c r="M524" s="1470"/>
      <c r="N524" s="1470"/>
      <c r="O524" s="1470"/>
      <c r="P524" s="1452"/>
      <c r="Q524" s="1452"/>
      <c r="R524" s="1452"/>
      <c r="S524" s="1452"/>
      <c r="T524" s="1452"/>
      <c r="U524" s="1452"/>
      <c r="V524" s="1470"/>
      <c r="W524" s="1470"/>
      <c r="X524" s="1470"/>
      <c r="Y524" s="1470"/>
      <c r="Z524" s="1470"/>
      <c r="AA524" s="1470"/>
      <c r="AB524" s="1470"/>
      <c r="AC524" s="1470"/>
      <c r="AD524" s="1470"/>
      <c r="AE524" s="1470"/>
      <c r="AF524" s="1470"/>
      <c r="AG524" s="1470"/>
      <c r="AH524" s="1470"/>
      <c r="AI524" s="1470"/>
      <c r="AJ524" s="1470"/>
      <c r="AK524" s="1470"/>
      <c r="AL524" s="1470"/>
      <c r="AM524" s="1470"/>
      <c r="AN524" s="1470"/>
      <c r="AO524" s="1470"/>
      <c r="AP524" s="1470"/>
      <c r="AQ524" s="1470"/>
      <c r="AR524" s="1470"/>
      <c r="AS524" s="1470"/>
      <c r="AT524" s="1470"/>
      <c r="AU524" s="1470"/>
      <c r="AV524" s="1470"/>
      <c r="AW524" s="1470"/>
      <c r="AX524" s="1470"/>
      <c r="AY524" s="1470"/>
      <c r="AZ524" s="1470"/>
      <c r="BA524" s="1470"/>
      <c r="BB524" s="1470"/>
      <c r="BC524" s="1470"/>
      <c r="BD524" s="1470"/>
      <c r="BE524" s="1470"/>
      <c r="BF524" s="1470"/>
      <c r="BG524" s="1470"/>
      <c r="BH524" s="1470"/>
      <c r="BI524" s="1470"/>
      <c r="BJ524" s="1470"/>
      <c r="BK524" s="1470"/>
      <c r="BL524" s="1470"/>
      <c r="BM524" s="1470"/>
      <c r="BN524" s="1470"/>
      <c r="BO524" s="1470"/>
      <c r="BP524" s="1470"/>
      <c r="BQ524" s="1470"/>
      <c r="BR524" s="1470"/>
      <c r="BS524" s="1470"/>
      <c r="BT524" s="1470"/>
      <c r="BU524" s="1470"/>
      <c r="BV524" s="1470"/>
      <c r="BW524" s="1470"/>
      <c r="BX524" s="1470"/>
    </row>
    <row r="525" customFormat="false" ht="15" hidden="false" customHeight="false" outlineLevel="0" collapsed="false">
      <c r="A525" s="1448" t="n">
        <f aca="false">A524+1</f>
        <v>45392</v>
      </c>
      <c r="B525" s="1470"/>
      <c r="C525" s="1470"/>
      <c r="D525" s="1470"/>
      <c r="E525" s="1470"/>
      <c r="F525" s="1470"/>
      <c r="G525" s="1470"/>
      <c r="H525" s="1470"/>
      <c r="I525" s="1452"/>
      <c r="J525" s="1470"/>
      <c r="K525" s="1470"/>
      <c r="L525" s="1470"/>
      <c r="M525" s="1470"/>
      <c r="N525" s="1470"/>
      <c r="O525" s="1470"/>
      <c r="P525" s="1452"/>
      <c r="Q525" s="1452"/>
      <c r="R525" s="1452"/>
      <c r="S525" s="1452"/>
      <c r="T525" s="1452"/>
      <c r="U525" s="1452"/>
      <c r="V525" s="1470"/>
      <c r="W525" s="1470"/>
      <c r="X525" s="1470"/>
      <c r="Y525" s="1470"/>
      <c r="Z525" s="1470"/>
      <c r="AA525" s="1470"/>
      <c r="AB525" s="1470"/>
      <c r="AC525" s="1470"/>
      <c r="AD525" s="1470"/>
      <c r="AE525" s="1470"/>
      <c r="AF525" s="1470"/>
      <c r="AG525" s="1470"/>
      <c r="AH525" s="1470"/>
      <c r="AI525" s="1470"/>
      <c r="AJ525" s="1470"/>
      <c r="AK525" s="1470"/>
      <c r="AL525" s="1470"/>
      <c r="AM525" s="1470"/>
      <c r="AN525" s="1470"/>
      <c r="AO525" s="1470"/>
      <c r="AP525" s="1470"/>
      <c r="AQ525" s="1470"/>
      <c r="AR525" s="1470"/>
      <c r="AS525" s="1470"/>
      <c r="AT525" s="1470"/>
      <c r="AU525" s="1470"/>
      <c r="AV525" s="1470"/>
      <c r="AW525" s="1470"/>
      <c r="AX525" s="1470"/>
      <c r="AY525" s="1470"/>
      <c r="AZ525" s="1470"/>
      <c r="BA525" s="1470"/>
      <c r="BB525" s="1470"/>
      <c r="BC525" s="1470"/>
      <c r="BD525" s="1470"/>
      <c r="BE525" s="1470"/>
      <c r="BF525" s="1470"/>
      <c r="BG525" s="1470"/>
      <c r="BH525" s="1470"/>
      <c r="BI525" s="1470"/>
      <c r="BJ525" s="1470"/>
      <c r="BK525" s="1470"/>
      <c r="BL525" s="1470"/>
      <c r="BM525" s="1470"/>
      <c r="BN525" s="1470"/>
      <c r="BO525" s="1470"/>
      <c r="BP525" s="1470"/>
      <c r="BQ525" s="1470"/>
      <c r="BR525" s="1470"/>
      <c r="BS525" s="1470"/>
      <c r="BT525" s="1470"/>
      <c r="BU525" s="1470"/>
      <c r="BV525" s="1470"/>
      <c r="BW525" s="1470"/>
      <c r="BX525" s="1470"/>
    </row>
    <row r="526" customFormat="false" ht="15" hidden="false" customHeight="false" outlineLevel="0" collapsed="false">
      <c r="A526" s="1448" t="n">
        <f aca="false">A525+1</f>
        <v>45393</v>
      </c>
      <c r="B526" s="1470"/>
      <c r="C526" s="1470"/>
      <c r="D526" s="1470"/>
      <c r="E526" s="1470"/>
      <c r="F526" s="1470"/>
      <c r="G526" s="1470"/>
      <c r="H526" s="1470"/>
      <c r="I526" s="1452"/>
      <c r="J526" s="1470"/>
      <c r="K526" s="1470"/>
      <c r="L526" s="1470"/>
      <c r="M526" s="1470"/>
      <c r="N526" s="1470"/>
      <c r="O526" s="1470"/>
      <c r="P526" s="1452"/>
      <c r="Q526" s="1452"/>
      <c r="R526" s="1452"/>
      <c r="S526" s="1452"/>
      <c r="T526" s="1452"/>
      <c r="U526" s="1452"/>
      <c r="V526" s="1470"/>
      <c r="W526" s="1470"/>
      <c r="X526" s="1470"/>
      <c r="Y526" s="1470"/>
      <c r="Z526" s="1470"/>
      <c r="AA526" s="1470"/>
      <c r="AB526" s="1470"/>
      <c r="AC526" s="1470"/>
      <c r="AD526" s="1470"/>
      <c r="AE526" s="1470"/>
      <c r="AF526" s="1470"/>
      <c r="AG526" s="1470"/>
      <c r="AH526" s="1470"/>
      <c r="AI526" s="1470"/>
      <c r="AJ526" s="1470"/>
      <c r="AK526" s="1470"/>
      <c r="AL526" s="1470"/>
      <c r="AM526" s="1470"/>
      <c r="AN526" s="1470"/>
      <c r="AO526" s="1470"/>
      <c r="AP526" s="1470"/>
      <c r="AQ526" s="1470"/>
      <c r="AR526" s="1470"/>
      <c r="AS526" s="1470"/>
      <c r="AT526" s="1470"/>
      <c r="AU526" s="1470"/>
      <c r="AV526" s="1470"/>
      <c r="AW526" s="1470"/>
      <c r="AX526" s="1470"/>
      <c r="AY526" s="1470"/>
      <c r="AZ526" s="1470"/>
      <c r="BA526" s="1470"/>
      <c r="BB526" s="1470"/>
      <c r="BC526" s="1470"/>
      <c r="BD526" s="1470"/>
      <c r="BE526" s="1470"/>
      <c r="BF526" s="1470"/>
      <c r="BG526" s="1470"/>
      <c r="BH526" s="1470"/>
      <c r="BI526" s="1470"/>
      <c r="BJ526" s="1470"/>
      <c r="BK526" s="1470"/>
      <c r="BL526" s="1470"/>
      <c r="BM526" s="1470"/>
      <c r="BN526" s="1470"/>
      <c r="BO526" s="1470"/>
      <c r="BP526" s="1470"/>
      <c r="BQ526" s="1470"/>
      <c r="BR526" s="1470"/>
      <c r="BS526" s="1470"/>
      <c r="BT526" s="1470"/>
      <c r="BU526" s="1470"/>
      <c r="BV526" s="1470"/>
      <c r="BW526" s="1470"/>
      <c r="BX526" s="1470"/>
    </row>
    <row r="527" customFormat="false" ht="15" hidden="false" customHeight="false" outlineLevel="0" collapsed="false">
      <c r="A527" s="1448" t="n">
        <f aca="false">A526+1</f>
        <v>45394</v>
      </c>
      <c r="B527" s="1470"/>
      <c r="C527" s="1470"/>
      <c r="D527" s="1470"/>
      <c r="E527" s="1470"/>
      <c r="F527" s="1470"/>
      <c r="G527" s="1470"/>
      <c r="H527" s="1470"/>
      <c r="I527" s="1452"/>
      <c r="J527" s="1470"/>
      <c r="K527" s="1470"/>
      <c r="L527" s="1470"/>
      <c r="M527" s="1470"/>
      <c r="N527" s="1470"/>
      <c r="O527" s="1470"/>
      <c r="P527" s="1452"/>
      <c r="Q527" s="1452"/>
      <c r="R527" s="1452"/>
      <c r="S527" s="1452"/>
      <c r="T527" s="1452"/>
      <c r="U527" s="1452"/>
      <c r="V527" s="1470"/>
      <c r="W527" s="1470"/>
      <c r="X527" s="1470"/>
      <c r="Y527" s="1470"/>
      <c r="Z527" s="1470"/>
      <c r="AA527" s="1470"/>
      <c r="AB527" s="1470"/>
      <c r="AC527" s="1470"/>
      <c r="AD527" s="1470"/>
      <c r="AE527" s="1470"/>
      <c r="AF527" s="1470"/>
      <c r="AG527" s="1470"/>
      <c r="AH527" s="1470"/>
      <c r="AI527" s="1470"/>
      <c r="AJ527" s="1470"/>
      <c r="AK527" s="1470"/>
      <c r="AL527" s="1470"/>
      <c r="AM527" s="1470"/>
      <c r="AN527" s="1470"/>
      <c r="AO527" s="1470"/>
      <c r="AP527" s="1470"/>
      <c r="AQ527" s="1470"/>
      <c r="AR527" s="1470"/>
      <c r="AS527" s="1470"/>
      <c r="AT527" s="1470"/>
      <c r="AU527" s="1470"/>
      <c r="AV527" s="1470"/>
      <c r="AW527" s="1470"/>
      <c r="AX527" s="1470"/>
      <c r="AY527" s="1470"/>
      <c r="AZ527" s="1470"/>
      <c r="BA527" s="1470"/>
      <c r="BB527" s="1470"/>
      <c r="BC527" s="1470"/>
      <c r="BD527" s="1470"/>
      <c r="BE527" s="1470"/>
      <c r="BF527" s="1470"/>
      <c r="BG527" s="1470"/>
      <c r="BH527" s="1470"/>
      <c r="BI527" s="1470"/>
      <c r="BJ527" s="1470"/>
      <c r="BK527" s="1470"/>
      <c r="BL527" s="1470"/>
      <c r="BM527" s="1470"/>
      <c r="BN527" s="1470"/>
      <c r="BO527" s="1470"/>
      <c r="BP527" s="1470"/>
      <c r="BQ527" s="1470"/>
      <c r="BR527" s="1470"/>
      <c r="BS527" s="1470"/>
      <c r="BT527" s="1470"/>
      <c r="BU527" s="1470"/>
      <c r="BV527" s="1470"/>
      <c r="BW527" s="1470"/>
      <c r="BX527" s="1470"/>
    </row>
    <row r="528" customFormat="false" ht="15" hidden="false" customHeight="false" outlineLevel="0" collapsed="false">
      <c r="A528" s="1448" t="n">
        <f aca="false">A527+1</f>
        <v>45395</v>
      </c>
      <c r="B528" s="1470"/>
      <c r="C528" s="1470"/>
      <c r="D528" s="1470"/>
      <c r="E528" s="1470"/>
      <c r="F528" s="1470"/>
      <c r="G528" s="1470"/>
      <c r="H528" s="1470"/>
      <c r="I528" s="1452"/>
      <c r="J528" s="1470"/>
      <c r="K528" s="1470"/>
      <c r="L528" s="1470"/>
      <c r="M528" s="1470"/>
      <c r="N528" s="1470"/>
      <c r="O528" s="1470"/>
      <c r="P528" s="1452"/>
      <c r="Q528" s="1452"/>
      <c r="R528" s="1452"/>
      <c r="S528" s="1452"/>
      <c r="T528" s="1452"/>
      <c r="U528" s="1452"/>
      <c r="V528" s="1470"/>
      <c r="W528" s="1470"/>
      <c r="X528" s="1470"/>
      <c r="Y528" s="1470"/>
      <c r="Z528" s="1470"/>
      <c r="AA528" s="1470"/>
      <c r="AB528" s="1470"/>
      <c r="AC528" s="1470"/>
      <c r="AD528" s="1470"/>
      <c r="AE528" s="1470"/>
      <c r="AF528" s="1470"/>
      <c r="AG528" s="1470"/>
      <c r="AH528" s="1470"/>
      <c r="AI528" s="1470"/>
      <c r="AJ528" s="1470"/>
      <c r="AK528" s="1470"/>
      <c r="AL528" s="1470"/>
      <c r="AM528" s="1470"/>
      <c r="AN528" s="1470"/>
      <c r="AO528" s="1470"/>
      <c r="AP528" s="1470"/>
      <c r="AQ528" s="1470"/>
      <c r="AR528" s="1470"/>
      <c r="AS528" s="1470"/>
      <c r="AT528" s="1470"/>
      <c r="AU528" s="1470"/>
      <c r="AV528" s="1470"/>
      <c r="AW528" s="1470"/>
      <c r="AX528" s="1470"/>
      <c r="AY528" s="1470"/>
      <c r="AZ528" s="1470"/>
      <c r="BA528" s="1470"/>
      <c r="BB528" s="1470"/>
      <c r="BC528" s="1470"/>
      <c r="BD528" s="1470"/>
      <c r="BE528" s="1470"/>
      <c r="BF528" s="1470"/>
      <c r="BG528" s="1470"/>
      <c r="BH528" s="1470"/>
      <c r="BI528" s="1470"/>
      <c r="BJ528" s="1470"/>
      <c r="BK528" s="1470"/>
      <c r="BL528" s="1470"/>
      <c r="BM528" s="1470"/>
      <c r="BN528" s="1470"/>
      <c r="BO528" s="1470"/>
      <c r="BP528" s="1470"/>
      <c r="BQ528" s="1470"/>
      <c r="BR528" s="1470"/>
      <c r="BS528" s="1470"/>
      <c r="BT528" s="1470"/>
      <c r="BU528" s="1470"/>
      <c r="BV528" s="1470"/>
      <c r="BW528" s="1470"/>
      <c r="BX528" s="1470"/>
    </row>
    <row r="529" customFormat="false" ht="15" hidden="false" customHeight="false" outlineLevel="0" collapsed="false">
      <c r="A529" s="1448" t="n">
        <f aca="false">A528+1</f>
        <v>45396</v>
      </c>
      <c r="B529" s="1470"/>
      <c r="C529" s="1470"/>
      <c r="D529" s="1470"/>
      <c r="E529" s="1470"/>
      <c r="F529" s="1470"/>
      <c r="G529" s="1470"/>
      <c r="H529" s="1470"/>
      <c r="I529" s="1452"/>
      <c r="J529" s="1470"/>
      <c r="K529" s="1470"/>
      <c r="L529" s="1470"/>
      <c r="M529" s="1470"/>
      <c r="N529" s="1470"/>
      <c r="O529" s="1470"/>
      <c r="P529" s="1452"/>
      <c r="Q529" s="1452"/>
      <c r="R529" s="1452"/>
      <c r="S529" s="1452"/>
      <c r="T529" s="1452"/>
      <c r="U529" s="1452"/>
      <c r="V529" s="1470"/>
      <c r="W529" s="1470"/>
      <c r="X529" s="1470"/>
      <c r="Y529" s="1470"/>
      <c r="Z529" s="1470"/>
      <c r="AA529" s="1470"/>
      <c r="AB529" s="1470"/>
      <c r="AC529" s="1470"/>
      <c r="AD529" s="1470"/>
      <c r="AE529" s="1470"/>
      <c r="AF529" s="1470"/>
      <c r="AG529" s="1470"/>
      <c r="AH529" s="1470"/>
      <c r="AI529" s="1470"/>
      <c r="AJ529" s="1470"/>
      <c r="AK529" s="1470"/>
      <c r="AL529" s="1470"/>
      <c r="AM529" s="1470"/>
      <c r="AN529" s="1470"/>
      <c r="AO529" s="1470"/>
      <c r="AP529" s="1470"/>
      <c r="AQ529" s="1470"/>
      <c r="AR529" s="1470"/>
      <c r="AS529" s="1470"/>
      <c r="AT529" s="1470"/>
      <c r="AU529" s="1470"/>
      <c r="AV529" s="1470"/>
      <c r="AW529" s="1470"/>
      <c r="AX529" s="1470"/>
      <c r="AY529" s="1470"/>
      <c r="AZ529" s="1470"/>
      <c r="BA529" s="1470"/>
      <c r="BB529" s="1470"/>
      <c r="BC529" s="1470"/>
      <c r="BD529" s="1470"/>
      <c r="BE529" s="1470"/>
      <c r="BF529" s="1470"/>
      <c r="BG529" s="1470"/>
      <c r="BH529" s="1470"/>
      <c r="BI529" s="1470"/>
      <c r="BJ529" s="1470"/>
      <c r="BK529" s="1470"/>
      <c r="BL529" s="1470"/>
      <c r="BM529" s="1470"/>
      <c r="BN529" s="1470"/>
      <c r="BO529" s="1470"/>
      <c r="BP529" s="1470"/>
      <c r="BQ529" s="1470"/>
      <c r="BR529" s="1470"/>
      <c r="BS529" s="1470"/>
      <c r="BT529" s="1470"/>
      <c r="BU529" s="1470"/>
      <c r="BV529" s="1470"/>
      <c r="BW529" s="1470"/>
      <c r="BX529" s="1470"/>
    </row>
    <row r="530" customFormat="false" ht="15" hidden="false" customHeight="false" outlineLevel="0" collapsed="false">
      <c r="A530" s="1448" t="n">
        <f aca="false">A529+1</f>
        <v>45397</v>
      </c>
      <c r="B530" s="1470"/>
      <c r="C530" s="1470"/>
      <c r="D530" s="1470"/>
      <c r="E530" s="1470"/>
      <c r="F530" s="1470"/>
      <c r="G530" s="1470"/>
      <c r="H530" s="1470"/>
      <c r="I530" s="1452"/>
      <c r="J530" s="1470"/>
      <c r="K530" s="1470"/>
      <c r="L530" s="1470"/>
      <c r="M530" s="1470"/>
      <c r="N530" s="1470"/>
      <c r="O530" s="1470"/>
      <c r="P530" s="1452"/>
      <c r="Q530" s="1452"/>
      <c r="R530" s="1452"/>
      <c r="S530" s="1452"/>
      <c r="T530" s="1452"/>
      <c r="U530" s="1452"/>
      <c r="V530" s="1470"/>
      <c r="W530" s="1470"/>
      <c r="X530" s="1470"/>
      <c r="Y530" s="1470"/>
      <c r="Z530" s="1470"/>
      <c r="AA530" s="1470"/>
      <c r="AB530" s="1470"/>
      <c r="AC530" s="1470"/>
      <c r="AD530" s="1470"/>
      <c r="AE530" s="1470"/>
      <c r="AF530" s="1470"/>
      <c r="AG530" s="1470"/>
      <c r="AH530" s="1470"/>
      <c r="AI530" s="1470"/>
      <c r="AJ530" s="1470"/>
      <c r="AK530" s="1470"/>
      <c r="AL530" s="1470"/>
      <c r="AM530" s="1470"/>
      <c r="AN530" s="1470"/>
      <c r="AO530" s="1470"/>
      <c r="AP530" s="1470"/>
      <c r="AQ530" s="1470"/>
      <c r="AR530" s="1470"/>
      <c r="AS530" s="1470"/>
      <c r="AT530" s="1470"/>
      <c r="AU530" s="1470"/>
      <c r="AV530" s="1470"/>
      <c r="AW530" s="1470"/>
      <c r="AX530" s="1470"/>
      <c r="AY530" s="1470"/>
      <c r="AZ530" s="1470"/>
      <c r="BA530" s="1470"/>
      <c r="BB530" s="1470"/>
      <c r="BC530" s="1470"/>
      <c r="BD530" s="1470"/>
      <c r="BE530" s="1470"/>
      <c r="BF530" s="1470"/>
      <c r="BG530" s="1470"/>
      <c r="BH530" s="1470"/>
      <c r="BI530" s="1470"/>
      <c r="BJ530" s="1470"/>
      <c r="BK530" s="1470"/>
      <c r="BL530" s="1470"/>
      <c r="BM530" s="1470"/>
      <c r="BN530" s="1470"/>
      <c r="BO530" s="1470"/>
      <c r="BP530" s="1470"/>
      <c r="BQ530" s="1470"/>
      <c r="BR530" s="1470"/>
      <c r="BS530" s="1470"/>
      <c r="BT530" s="1470"/>
      <c r="BU530" s="1470"/>
      <c r="BV530" s="1470"/>
      <c r="BW530" s="1470"/>
      <c r="BX530" s="1470"/>
    </row>
    <row r="531" customFormat="false" ht="15" hidden="false" customHeight="false" outlineLevel="0" collapsed="false">
      <c r="A531" s="1448" t="n">
        <f aca="false">A530+1</f>
        <v>45398</v>
      </c>
      <c r="B531" s="1470"/>
      <c r="C531" s="1470"/>
      <c r="D531" s="1470"/>
      <c r="E531" s="1470"/>
      <c r="F531" s="1470"/>
      <c r="G531" s="1470"/>
      <c r="H531" s="1470"/>
      <c r="I531" s="1452"/>
      <c r="J531" s="1470"/>
      <c r="K531" s="1470"/>
      <c r="L531" s="1470"/>
      <c r="M531" s="1470"/>
      <c r="N531" s="1470"/>
      <c r="O531" s="1470"/>
      <c r="P531" s="1452"/>
      <c r="Q531" s="1452"/>
      <c r="R531" s="1452"/>
      <c r="S531" s="1452"/>
      <c r="T531" s="1452"/>
      <c r="U531" s="1452"/>
      <c r="V531" s="1470"/>
      <c r="W531" s="1470"/>
      <c r="X531" s="1470"/>
      <c r="Y531" s="1470"/>
      <c r="Z531" s="1470"/>
      <c r="AA531" s="1470"/>
      <c r="AB531" s="1470"/>
      <c r="AC531" s="1470"/>
      <c r="AD531" s="1470"/>
      <c r="AE531" s="1470"/>
      <c r="AF531" s="1470"/>
      <c r="AG531" s="1470"/>
      <c r="AH531" s="1470"/>
      <c r="AI531" s="1470"/>
      <c r="AJ531" s="1470"/>
      <c r="AK531" s="1470"/>
      <c r="AL531" s="1470"/>
      <c r="AM531" s="1470"/>
      <c r="AN531" s="1470"/>
      <c r="AO531" s="1470"/>
      <c r="AP531" s="1470"/>
      <c r="AQ531" s="1470"/>
      <c r="AR531" s="1470"/>
      <c r="AS531" s="1470"/>
      <c r="AT531" s="1470"/>
      <c r="AU531" s="1470"/>
      <c r="AV531" s="1470"/>
      <c r="AW531" s="1470"/>
      <c r="AX531" s="1470"/>
      <c r="AY531" s="1470"/>
      <c r="AZ531" s="1470"/>
      <c r="BA531" s="1470"/>
      <c r="BB531" s="1470"/>
      <c r="BC531" s="1470"/>
      <c r="BD531" s="1470"/>
      <c r="BE531" s="1470"/>
      <c r="BF531" s="1470"/>
      <c r="BG531" s="1470"/>
      <c r="BH531" s="1470"/>
      <c r="BI531" s="1470"/>
      <c r="BJ531" s="1470"/>
      <c r="BK531" s="1470"/>
      <c r="BL531" s="1470"/>
      <c r="BM531" s="1470"/>
      <c r="BN531" s="1470"/>
      <c r="BO531" s="1470"/>
      <c r="BP531" s="1470"/>
      <c r="BQ531" s="1470"/>
      <c r="BR531" s="1470"/>
      <c r="BS531" s="1470"/>
      <c r="BT531" s="1470"/>
      <c r="BU531" s="1470"/>
      <c r="BV531" s="1470"/>
      <c r="BW531" s="1470"/>
      <c r="BX531" s="1470"/>
    </row>
    <row r="532" customFormat="false" ht="15" hidden="false" customHeight="false" outlineLevel="0" collapsed="false">
      <c r="A532" s="1448" t="n">
        <f aca="false">A531+1</f>
        <v>45399</v>
      </c>
      <c r="B532" s="1470"/>
      <c r="C532" s="1470"/>
      <c r="D532" s="1470"/>
      <c r="E532" s="1470"/>
      <c r="F532" s="1470"/>
      <c r="G532" s="1470"/>
      <c r="H532" s="1470"/>
      <c r="I532" s="1452"/>
      <c r="J532" s="1470"/>
      <c r="K532" s="1470"/>
      <c r="L532" s="1470"/>
      <c r="M532" s="1470"/>
      <c r="N532" s="1470"/>
      <c r="O532" s="1470"/>
      <c r="P532" s="1452"/>
      <c r="Q532" s="1452"/>
      <c r="R532" s="1452"/>
      <c r="S532" s="1452"/>
      <c r="T532" s="1452"/>
      <c r="U532" s="1452"/>
      <c r="V532" s="1470"/>
      <c r="W532" s="1470"/>
      <c r="X532" s="1470"/>
      <c r="Y532" s="1470"/>
      <c r="Z532" s="1470"/>
      <c r="AA532" s="1470"/>
      <c r="AB532" s="1470"/>
      <c r="AC532" s="1470"/>
      <c r="AD532" s="1470"/>
      <c r="AE532" s="1470"/>
      <c r="AF532" s="1470"/>
      <c r="AG532" s="1470"/>
      <c r="AH532" s="1470"/>
      <c r="AI532" s="1470"/>
      <c r="AJ532" s="1470"/>
      <c r="AK532" s="1470"/>
      <c r="AL532" s="1470"/>
      <c r="AM532" s="1470"/>
      <c r="AN532" s="1470"/>
      <c r="AO532" s="1470"/>
      <c r="AP532" s="1470"/>
      <c r="AQ532" s="1470"/>
      <c r="AR532" s="1470"/>
      <c r="AS532" s="1470"/>
      <c r="AT532" s="1470"/>
      <c r="AU532" s="1470"/>
      <c r="AV532" s="1470"/>
      <c r="AW532" s="1470"/>
      <c r="AX532" s="1470"/>
      <c r="AY532" s="1470"/>
      <c r="AZ532" s="1470"/>
      <c r="BA532" s="1470"/>
      <c r="BB532" s="1470"/>
      <c r="BC532" s="1470"/>
      <c r="BD532" s="1470"/>
      <c r="BE532" s="1470"/>
      <c r="BF532" s="1470"/>
      <c r="BG532" s="1470"/>
      <c r="BH532" s="1470"/>
      <c r="BI532" s="1470"/>
      <c r="BJ532" s="1470"/>
      <c r="BK532" s="1470"/>
      <c r="BL532" s="1470"/>
      <c r="BM532" s="1470"/>
      <c r="BN532" s="1470"/>
      <c r="BO532" s="1470"/>
      <c r="BP532" s="1470"/>
      <c r="BQ532" s="1470"/>
      <c r="BR532" s="1470"/>
      <c r="BS532" s="1470"/>
      <c r="BT532" s="1470"/>
      <c r="BU532" s="1470"/>
      <c r="BV532" s="1470"/>
      <c r="BW532" s="1470"/>
      <c r="BX532" s="1470"/>
    </row>
    <row r="533" customFormat="false" ht="15" hidden="false" customHeight="false" outlineLevel="0" collapsed="false">
      <c r="A533" s="1448" t="n">
        <f aca="false">A532+1</f>
        <v>45400</v>
      </c>
      <c r="B533" s="1470"/>
      <c r="C533" s="1470"/>
      <c r="D533" s="1470"/>
      <c r="E533" s="1470"/>
      <c r="F533" s="1470"/>
      <c r="G533" s="1470"/>
      <c r="H533" s="1470"/>
      <c r="I533" s="1452"/>
      <c r="J533" s="1470"/>
      <c r="K533" s="1470"/>
      <c r="L533" s="1470"/>
      <c r="M533" s="1470"/>
      <c r="N533" s="1470"/>
      <c r="O533" s="1470"/>
      <c r="P533" s="1452"/>
      <c r="Q533" s="1452"/>
      <c r="R533" s="1452"/>
      <c r="S533" s="1452"/>
      <c r="T533" s="1452"/>
      <c r="U533" s="1452"/>
      <c r="V533" s="1470"/>
      <c r="W533" s="1470"/>
      <c r="X533" s="1470"/>
      <c r="Y533" s="1470"/>
      <c r="Z533" s="1470"/>
      <c r="AA533" s="1470"/>
      <c r="AB533" s="1470"/>
      <c r="AC533" s="1470"/>
      <c r="AD533" s="1470"/>
      <c r="AE533" s="1470"/>
      <c r="AF533" s="1470"/>
      <c r="AG533" s="1470"/>
      <c r="AH533" s="1470"/>
      <c r="AI533" s="1470"/>
      <c r="AJ533" s="1470"/>
      <c r="AK533" s="1470"/>
      <c r="AL533" s="1470"/>
      <c r="AM533" s="1470"/>
      <c r="AN533" s="1470"/>
      <c r="AO533" s="1470"/>
      <c r="AP533" s="1470"/>
      <c r="AQ533" s="1470"/>
      <c r="AR533" s="1470"/>
      <c r="AS533" s="1470"/>
      <c r="AT533" s="1470"/>
      <c r="AU533" s="1470"/>
      <c r="AV533" s="1470"/>
      <c r="AW533" s="1470"/>
      <c r="AX533" s="1470"/>
      <c r="AY533" s="1470"/>
      <c r="AZ533" s="1470"/>
      <c r="BA533" s="1470"/>
      <c r="BB533" s="1470"/>
      <c r="BC533" s="1470"/>
      <c r="BD533" s="1470"/>
      <c r="BE533" s="1470"/>
      <c r="BF533" s="1470"/>
      <c r="BG533" s="1470"/>
      <c r="BH533" s="1470"/>
      <c r="BI533" s="1470"/>
      <c r="BJ533" s="1470"/>
      <c r="BK533" s="1470"/>
      <c r="BL533" s="1470"/>
      <c r="BM533" s="1470"/>
      <c r="BN533" s="1470"/>
      <c r="BO533" s="1470"/>
      <c r="BP533" s="1470"/>
      <c r="BQ533" s="1470"/>
      <c r="BR533" s="1470"/>
      <c r="BS533" s="1470"/>
      <c r="BT533" s="1470"/>
      <c r="BU533" s="1470"/>
      <c r="BV533" s="1470"/>
      <c r="BW533" s="1470"/>
      <c r="BX533" s="1470"/>
    </row>
    <row r="534" customFormat="false" ht="15" hidden="false" customHeight="false" outlineLevel="0" collapsed="false">
      <c r="A534" s="1448" t="n">
        <f aca="false">A533+1</f>
        <v>45401</v>
      </c>
      <c r="B534" s="1470"/>
      <c r="C534" s="1470"/>
      <c r="D534" s="1470"/>
      <c r="E534" s="1470"/>
      <c r="F534" s="1470"/>
      <c r="G534" s="1470"/>
      <c r="H534" s="1470"/>
      <c r="I534" s="1452"/>
      <c r="J534" s="1470"/>
      <c r="K534" s="1470"/>
      <c r="L534" s="1470"/>
      <c r="M534" s="1470"/>
      <c r="N534" s="1470"/>
      <c r="O534" s="1470"/>
      <c r="P534" s="1452"/>
      <c r="Q534" s="1452"/>
      <c r="R534" s="1452"/>
      <c r="S534" s="1452"/>
      <c r="T534" s="1452"/>
      <c r="U534" s="1452"/>
      <c r="V534" s="1470"/>
      <c r="W534" s="1470"/>
      <c r="X534" s="1470"/>
      <c r="Y534" s="1470"/>
      <c r="Z534" s="1470"/>
      <c r="AA534" s="1470"/>
      <c r="AB534" s="1470"/>
      <c r="AC534" s="1470"/>
      <c r="AD534" s="1470"/>
      <c r="AE534" s="1470"/>
      <c r="AF534" s="1470"/>
      <c r="AG534" s="1470"/>
      <c r="AH534" s="1470"/>
      <c r="AI534" s="1470"/>
      <c r="AJ534" s="1470"/>
      <c r="AK534" s="1470"/>
      <c r="AL534" s="1470"/>
      <c r="AM534" s="1470"/>
      <c r="AN534" s="1470"/>
      <c r="AO534" s="1470"/>
      <c r="AP534" s="1470"/>
      <c r="AQ534" s="1470"/>
      <c r="AR534" s="1470"/>
      <c r="AS534" s="1470"/>
      <c r="AT534" s="1470"/>
      <c r="AU534" s="1470"/>
      <c r="AV534" s="1470"/>
      <c r="AW534" s="1470"/>
      <c r="AX534" s="1470"/>
      <c r="AY534" s="1470"/>
      <c r="AZ534" s="1470"/>
      <c r="BA534" s="1470"/>
      <c r="BB534" s="1470"/>
      <c r="BC534" s="1470"/>
      <c r="BD534" s="1470"/>
      <c r="BE534" s="1470"/>
      <c r="BF534" s="1470"/>
      <c r="BG534" s="1470"/>
      <c r="BH534" s="1470"/>
      <c r="BI534" s="1470"/>
      <c r="BJ534" s="1470"/>
      <c r="BK534" s="1470"/>
      <c r="BL534" s="1470"/>
      <c r="BM534" s="1470"/>
      <c r="BN534" s="1470"/>
      <c r="BO534" s="1470"/>
      <c r="BP534" s="1470"/>
      <c r="BQ534" s="1470"/>
      <c r="BR534" s="1470"/>
      <c r="BS534" s="1470"/>
      <c r="BT534" s="1470"/>
      <c r="BU534" s="1470"/>
      <c r="BV534" s="1470"/>
      <c r="BW534" s="1470"/>
      <c r="BX534" s="1470"/>
    </row>
    <row r="535" customFormat="false" ht="15" hidden="false" customHeight="false" outlineLevel="0" collapsed="false">
      <c r="A535" s="1448" t="n">
        <f aca="false">A534+1</f>
        <v>45402</v>
      </c>
      <c r="B535" s="1470"/>
      <c r="C535" s="1470"/>
      <c r="D535" s="1470"/>
      <c r="E535" s="1470"/>
      <c r="F535" s="1470"/>
      <c r="G535" s="1470"/>
      <c r="H535" s="1470"/>
      <c r="I535" s="1452"/>
      <c r="J535" s="1470"/>
      <c r="K535" s="1470"/>
      <c r="L535" s="1470"/>
      <c r="M535" s="1470"/>
      <c r="N535" s="1470"/>
      <c r="O535" s="1470"/>
      <c r="P535" s="1452"/>
      <c r="Q535" s="1452"/>
      <c r="R535" s="1452"/>
      <c r="S535" s="1452"/>
      <c r="T535" s="1452"/>
      <c r="U535" s="1452"/>
      <c r="V535" s="1470"/>
      <c r="W535" s="1470"/>
      <c r="X535" s="1470"/>
      <c r="Y535" s="1470"/>
      <c r="Z535" s="1470"/>
      <c r="AA535" s="1470"/>
      <c r="AB535" s="1470"/>
      <c r="AC535" s="1470"/>
      <c r="AD535" s="1470"/>
      <c r="AE535" s="1470"/>
      <c r="AF535" s="1470"/>
      <c r="AG535" s="1470"/>
      <c r="AH535" s="1470"/>
      <c r="AI535" s="1470"/>
      <c r="AJ535" s="1470"/>
      <c r="AK535" s="1470"/>
      <c r="AL535" s="1470"/>
      <c r="AM535" s="1470"/>
      <c r="AN535" s="1470"/>
      <c r="AO535" s="1470"/>
      <c r="AP535" s="1470"/>
      <c r="AQ535" s="1470"/>
      <c r="AR535" s="1470"/>
      <c r="AS535" s="1470"/>
      <c r="AT535" s="1470"/>
      <c r="AU535" s="1470"/>
      <c r="AV535" s="1470"/>
      <c r="AW535" s="1470"/>
      <c r="AX535" s="1470"/>
      <c r="AY535" s="1470"/>
      <c r="AZ535" s="1470"/>
      <c r="BA535" s="1470"/>
      <c r="BB535" s="1470"/>
      <c r="BC535" s="1470"/>
      <c r="BD535" s="1470"/>
      <c r="BE535" s="1470"/>
      <c r="BF535" s="1470"/>
      <c r="BG535" s="1470"/>
      <c r="BH535" s="1470"/>
      <c r="BI535" s="1470"/>
      <c r="BJ535" s="1470"/>
      <c r="BK535" s="1470"/>
      <c r="BL535" s="1470"/>
      <c r="BM535" s="1470"/>
      <c r="BN535" s="1470"/>
      <c r="BO535" s="1470"/>
      <c r="BP535" s="1470"/>
      <c r="BQ535" s="1470"/>
      <c r="BR535" s="1470"/>
      <c r="BS535" s="1470"/>
      <c r="BT535" s="1470"/>
      <c r="BU535" s="1470"/>
      <c r="BV535" s="1470"/>
      <c r="BW535" s="1470"/>
      <c r="BX535" s="1470"/>
    </row>
    <row r="536" customFormat="false" ht="15" hidden="false" customHeight="false" outlineLevel="0" collapsed="false">
      <c r="A536" s="1448" t="n">
        <f aca="false">A535+1</f>
        <v>45403</v>
      </c>
      <c r="B536" s="1470"/>
      <c r="C536" s="1470"/>
      <c r="D536" s="1470"/>
      <c r="E536" s="1470"/>
      <c r="F536" s="1470"/>
      <c r="G536" s="1470"/>
      <c r="H536" s="1470"/>
      <c r="I536" s="1452"/>
      <c r="J536" s="1470"/>
      <c r="K536" s="1470"/>
      <c r="L536" s="1470"/>
      <c r="M536" s="1470"/>
      <c r="N536" s="1470"/>
      <c r="O536" s="1470"/>
      <c r="P536" s="1452"/>
      <c r="Q536" s="1452"/>
      <c r="R536" s="1452"/>
      <c r="S536" s="1452"/>
      <c r="T536" s="1452"/>
      <c r="U536" s="1452"/>
      <c r="V536" s="1470"/>
      <c r="W536" s="1470"/>
      <c r="X536" s="1470"/>
      <c r="Y536" s="1470"/>
      <c r="Z536" s="1470"/>
      <c r="AA536" s="1470"/>
      <c r="AB536" s="1470"/>
      <c r="AC536" s="1470"/>
      <c r="AD536" s="1470"/>
      <c r="AE536" s="1470"/>
      <c r="AF536" s="1470"/>
      <c r="AG536" s="1470"/>
      <c r="AH536" s="1470"/>
      <c r="AI536" s="1470"/>
      <c r="AJ536" s="1470"/>
      <c r="AK536" s="1470"/>
      <c r="AL536" s="1470"/>
      <c r="AM536" s="1470"/>
      <c r="AN536" s="1470"/>
      <c r="AO536" s="1470"/>
      <c r="AP536" s="1470"/>
      <c r="AQ536" s="1470"/>
      <c r="AR536" s="1470"/>
      <c r="AS536" s="1470"/>
      <c r="AT536" s="1470"/>
      <c r="AU536" s="1470"/>
      <c r="AV536" s="1470"/>
      <c r="AW536" s="1470"/>
      <c r="AX536" s="1470"/>
      <c r="AY536" s="1470"/>
      <c r="AZ536" s="1470"/>
      <c r="BA536" s="1470"/>
      <c r="BB536" s="1470"/>
      <c r="BC536" s="1470"/>
      <c r="BD536" s="1470"/>
      <c r="BE536" s="1470"/>
      <c r="BF536" s="1470"/>
      <c r="BG536" s="1470"/>
      <c r="BH536" s="1470"/>
      <c r="BI536" s="1470"/>
      <c r="BJ536" s="1470"/>
      <c r="BK536" s="1470"/>
      <c r="BL536" s="1470"/>
      <c r="BM536" s="1470"/>
      <c r="BN536" s="1470"/>
      <c r="BO536" s="1470"/>
      <c r="BP536" s="1470"/>
      <c r="BQ536" s="1470"/>
      <c r="BR536" s="1470"/>
      <c r="BS536" s="1470"/>
      <c r="BT536" s="1470"/>
      <c r="BU536" s="1470"/>
      <c r="BV536" s="1470"/>
      <c r="BW536" s="1470"/>
      <c r="BX536" s="1470"/>
    </row>
    <row r="537" customFormat="false" ht="15" hidden="false" customHeight="false" outlineLevel="0" collapsed="false">
      <c r="A537" s="1448" t="n">
        <f aca="false">A536+1</f>
        <v>45404</v>
      </c>
      <c r="B537" s="1470"/>
      <c r="C537" s="1470"/>
      <c r="D537" s="1470"/>
      <c r="E537" s="1470"/>
      <c r="F537" s="1470"/>
      <c r="G537" s="1470"/>
      <c r="H537" s="1470"/>
      <c r="I537" s="1452"/>
      <c r="J537" s="1470"/>
      <c r="K537" s="1470"/>
      <c r="L537" s="1470"/>
      <c r="M537" s="1470"/>
      <c r="N537" s="1470"/>
      <c r="O537" s="1470"/>
      <c r="P537" s="1452"/>
      <c r="Q537" s="1452"/>
      <c r="R537" s="1452"/>
      <c r="S537" s="1452"/>
      <c r="T537" s="1452"/>
      <c r="U537" s="1452"/>
      <c r="V537" s="1470"/>
      <c r="W537" s="1470"/>
      <c r="X537" s="1470"/>
      <c r="Y537" s="1470"/>
      <c r="Z537" s="1470"/>
      <c r="AA537" s="1470"/>
      <c r="AB537" s="1470"/>
      <c r="AC537" s="1470"/>
      <c r="AD537" s="1470"/>
      <c r="AE537" s="1470"/>
      <c r="AF537" s="1470"/>
      <c r="AG537" s="1470"/>
      <c r="AH537" s="1470"/>
      <c r="AI537" s="1470"/>
      <c r="AJ537" s="1470"/>
      <c r="AK537" s="1470"/>
      <c r="AL537" s="1470"/>
      <c r="AM537" s="1470"/>
      <c r="AN537" s="1470"/>
      <c r="AO537" s="1470"/>
      <c r="AP537" s="1470"/>
      <c r="AQ537" s="1470"/>
      <c r="AR537" s="1470"/>
      <c r="AS537" s="1470"/>
      <c r="AT537" s="1470"/>
      <c r="AU537" s="1470"/>
      <c r="AV537" s="1470"/>
      <c r="AW537" s="1470"/>
      <c r="AX537" s="1470"/>
      <c r="AY537" s="1470"/>
      <c r="AZ537" s="1470"/>
      <c r="BA537" s="1470"/>
      <c r="BB537" s="1470"/>
      <c r="BC537" s="1470"/>
      <c r="BD537" s="1470"/>
      <c r="BE537" s="1470"/>
      <c r="BF537" s="1470"/>
      <c r="BG537" s="1470"/>
      <c r="BH537" s="1470"/>
      <c r="BI537" s="1470"/>
      <c r="BJ537" s="1470"/>
      <c r="BK537" s="1470"/>
      <c r="BL537" s="1470"/>
      <c r="BM537" s="1470"/>
      <c r="BN537" s="1470"/>
      <c r="BO537" s="1470"/>
      <c r="BP537" s="1470"/>
      <c r="BQ537" s="1470"/>
      <c r="BR537" s="1470"/>
      <c r="BS537" s="1470"/>
      <c r="BT537" s="1470"/>
      <c r="BU537" s="1470"/>
      <c r="BV537" s="1470"/>
      <c r="BW537" s="1470"/>
      <c r="BX537" s="1470"/>
    </row>
    <row r="538" customFormat="false" ht="15" hidden="false" customHeight="false" outlineLevel="0" collapsed="false">
      <c r="A538" s="1448" t="n">
        <f aca="false">A537+1</f>
        <v>45405</v>
      </c>
      <c r="B538" s="1470"/>
      <c r="C538" s="1470"/>
      <c r="D538" s="1470"/>
      <c r="E538" s="1470"/>
      <c r="F538" s="1470"/>
      <c r="G538" s="1470"/>
      <c r="H538" s="1470"/>
      <c r="I538" s="1452"/>
      <c r="J538" s="1470"/>
      <c r="K538" s="1470"/>
      <c r="L538" s="1470"/>
      <c r="M538" s="1470"/>
      <c r="N538" s="1470"/>
      <c r="O538" s="1470"/>
      <c r="P538" s="1452"/>
      <c r="Q538" s="1452"/>
      <c r="R538" s="1452"/>
      <c r="S538" s="1452"/>
      <c r="T538" s="1452"/>
      <c r="U538" s="1452"/>
      <c r="V538" s="1470"/>
      <c r="W538" s="1470"/>
      <c r="X538" s="1470"/>
      <c r="Y538" s="1470"/>
      <c r="Z538" s="1470"/>
      <c r="AA538" s="1470"/>
      <c r="AB538" s="1470"/>
      <c r="AC538" s="1470"/>
      <c r="AD538" s="1470"/>
      <c r="AE538" s="1470"/>
      <c r="AF538" s="1470"/>
      <c r="AG538" s="1470"/>
      <c r="AH538" s="1470"/>
      <c r="AI538" s="1470"/>
      <c r="AJ538" s="1470"/>
      <c r="AK538" s="1470"/>
      <c r="AL538" s="1470"/>
      <c r="AM538" s="1470"/>
      <c r="AN538" s="1470"/>
      <c r="AO538" s="1470"/>
      <c r="AP538" s="1470"/>
      <c r="AQ538" s="1470"/>
      <c r="AR538" s="1470"/>
      <c r="AS538" s="1470"/>
      <c r="AT538" s="1470"/>
      <c r="AU538" s="1470"/>
      <c r="AV538" s="1470"/>
      <c r="AW538" s="1470"/>
      <c r="AX538" s="1470"/>
      <c r="AY538" s="1470"/>
      <c r="AZ538" s="1470"/>
      <c r="BA538" s="1470"/>
      <c r="BB538" s="1470"/>
      <c r="BC538" s="1470"/>
      <c r="BD538" s="1470"/>
      <c r="BE538" s="1470"/>
      <c r="BF538" s="1470"/>
      <c r="BG538" s="1470"/>
      <c r="BH538" s="1470"/>
      <c r="BI538" s="1470"/>
      <c r="BJ538" s="1470"/>
      <c r="BK538" s="1470"/>
      <c r="BL538" s="1470"/>
      <c r="BM538" s="1470"/>
      <c r="BN538" s="1470"/>
      <c r="BO538" s="1470"/>
      <c r="BP538" s="1470"/>
      <c r="BQ538" s="1470"/>
      <c r="BR538" s="1470"/>
      <c r="BS538" s="1470"/>
      <c r="BT538" s="1470"/>
      <c r="BU538" s="1470"/>
      <c r="BV538" s="1470"/>
      <c r="BW538" s="1470"/>
      <c r="BX538" s="1470"/>
    </row>
    <row r="539" customFormat="false" ht="15" hidden="false" customHeight="false" outlineLevel="0" collapsed="false">
      <c r="A539" s="1448" t="n">
        <f aca="false">A538+1</f>
        <v>45406</v>
      </c>
      <c r="B539" s="1470"/>
      <c r="C539" s="1470"/>
      <c r="D539" s="1470"/>
      <c r="E539" s="1470"/>
      <c r="F539" s="1470"/>
      <c r="G539" s="1470"/>
      <c r="H539" s="1470"/>
      <c r="I539" s="1452"/>
      <c r="J539" s="1470"/>
      <c r="K539" s="1470"/>
      <c r="L539" s="1470"/>
      <c r="M539" s="1470"/>
      <c r="N539" s="1470"/>
      <c r="O539" s="1470"/>
      <c r="P539" s="1452"/>
      <c r="Q539" s="1452"/>
      <c r="R539" s="1452"/>
      <c r="S539" s="1452"/>
      <c r="T539" s="1452"/>
      <c r="U539" s="1452"/>
      <c r="V539" s="1470"/>
      <c r="W539" s="1470"/>
      <c r="X539" s="1470"/>
      <c r="Y539" s="1470"/>
      <c r="Z539" s="1470"/>
      <c r="AA539" s="1470"/>
      <c r="AB539" s="1470"/>
      <c r="AC539" s="1470"/>
      <c r="AD539" s="1470"/>
      <c r="AE539" s="1470"/>
      <c r="AF539" s="1470"/>
      <c r="AG539" s="1470"/>
      <c r="AH539" s="1470"/>
      <c r="AI539" s="1470"/>
      <c r="AJ539" s="1470"/>
      <c r="AK539" s="1470"/>
      <c r="AL539" s="1470"/>
      <c r="AM539" s="1470"/>
      <c r="AN539" s="1470"/>
      <c r="AO539" s="1470"/>
      <c r="AP539" s="1470"/>
      <c r="AQ539" s="1470"/>
      <c r="AR539" s="1470"/>
      <c r="AS539" s="1470"/>
      <c r="AT539" s="1470"/>
      <c r="AU539" s="1470"/>
      <c r="AV539" s="1470"/>
      <c r="AW539" s="1470"/>
      <c r="AX539" s="1470"/>
      <c r="AY539" s="1470"/>
      <c r="AZ539" s="1470"/>
      <c r="BA539" s="1470"/>
      <c r="BB539" s="1470"/>
      <c r="BC539" s="1470"/>
      <c r="BD539" s="1470"/>
      <c r="BE539" s="1470"/>
      <c r="BF539" s="1470"/>
      <c r="BG539" s="1470"/>
      <c r="BH539" s="1470"/>
      <c r="BI539" s="1470"/>
      <c r="BJ539" s="1470"/>
      <c r="BK539" s="1470"/>
      <c r="BL539" s="1470"/>
      <c r="BM539" s="1470"/>
      <c r="BN539" s="1470"/>
      <c r="BO539" s="1470"/>
      <c r="BP539" s="1470"/>
      <c r="BQ539" s="1470"/>
      <c r="BR539" s="1470"/>
      <c r="BS539" s="1470"/>
      <c r="BT539" s="1470"/>
      <c r="BU539" s="1470"/>
      <c r="BV539" s="1470"/>
      <c r="BW539" s="1470"/>
      <c r="BX539" s="1470"/>
    </row>
    <row r="540" customFormat="false" ht="15" hidden="false" customHeight="false" outlineLevel="0" collapsed="false">
      <c r="A540" s="1448" t="n">
        <f aca="false">A539+1</f>
        <v>45407</v>
      </c>
      <c r="B540" s="1470"/>
      <c r="C540" s="1470"/>
      <c r="D540" s="1470"/>
      <c r="E540" s="1470"/>
      <c r="F540" s="1470"/>
      <c r="G540" s="1470"/>
      <c r="H540" s="1470"/>
      <c r="I540" s="1452"/>
      <c r="J540" s="1470"/>
      <c r="K540" s="1470"/>
      <c r="L540" s="1470"/>
      <c r="M540" s="1470"/>
      <c r="N540" s="1470"/>
      <c r="O540" s="1470"/>
      <c r="P540" s="1452"/>
      <c r="Q540" s="1452"/>
      <c r="R540" s="1452"/>
      <c r="S540" s="1452"/>
      <c r="T540" s="1452"/>
      <c r="U540" s="1452"/>
      <c r="V540" s="1470"/>
      <c r="W540" s="1470"/>
      <c r="X540" s="1470"/>
      <c r="Y540" s="1470"/>
      <c r="Z540" s="1470"/>
      <c r="AA540" s="1470"/>
      <c r="AB540" s="1470"/>
      <c r="AC540" s="1470"/>
      <c r="AD540" s="1470"/>
      <c r="AE540" s="1470"/>
      <c r="AF540" s="1470"/>
      <c r="AG540" s="1470"/>
      <c r="AH540" s="1470"/>
      <c r="AI540" s="1470"/>
      <c r="AJ540" s="1470"/>
      <c r="AK540" s="1470"/>
      <c r="AL540" s="1470"/>
      <c r="AM540" s="1470"/>
      <c r="AN540" s="1470"/>
      <c r="AO540" s="1470"/>
      <c r="AP540" s="1470"/>
      <c r="AQ540" s="1470"/>
      <c r="AR540" s="1470"/>
      <c r="AS540" s="1470"/>
      <c r="AT540" s="1470"/>
      <c r="AU540" s="1470"/>
      <c r="AV540" s="1470"/>
      <c r="AW540" s="1470"/>
      <c r="AX540" s="1470"/>
      <c r="AY540" s="1470"/>
      <c r="AZ540" s="1470"/>
      <c r="BA540" s="1470"/>
      <c r="BB540" s="1470"/>
      <c r="BC540" s="1470"/>
      <c r="BD540" s="1470"/>
      <c r="BE540" s="1470"/>
      <c r="BF540" s="1470"/>
      <c r="BG540" s="1470"/>
      <c r="BH540" s="1470"/>
      <c r="BI540" s="1470"/>
      <c r="BJ540" s="1470"/>
      <c r="BK540" s="1470"/>
      <c r="BL540" s="1470"/>
      <c r="BM540" s="1470"/>
      <c r="BN540" s="1470"/>
      <c r="BO540" s="1470"/>
      <c r="BP540" s="1470"/>
      <c r="BQ540" s="1470"/>
      <c r="BR540" s="1470"/>
      <c r="BS540" s="1470"/>
      <c r="BT540" s="1470"/>
      <c r="BU540" s="1470"/>
      <c r="BV540" s="1470"/>
      <c r="BW540" s="1470"/>
      <c r="BX540" s="1470"/>
    </row>
    <row r="541" customFormat="false" ht="15" hidden="false" customHeight="false" outlineLevel="0" collapsed="false">
      <c r="A541" s="1448" t="n">
        <f aca="false">A540+1</f>
        <v>45408</v>
      </c>
      <c r="B541" s="1470"/>
      <c r="C541" s="1470"/>
      <c r="D541" s="1470"/>
      <c r="E541" s="1470"/>
      <c r="F541" s="1470"/>
      <c r="G541" s="1470"/>
      <c r="H541" s="1470"/>
      <c r="I541" s="1452"/>
      <c r="J541" s="1470"/>
      <c r="K541" s="1470"/>
      <c r="L541" s="1470"/>
      <c r="M541" s="1470"/>
      <c r="N541" s="1470"/>
      <c r="O541" s="1470"/>
      <c r="P541" s="1452"/>
      <c r="Q541" s="1452"/>
      <c r="R541" s="1452"/>
      <c r="S541" s="1452"/>
      <c r="T541" s="1452"/>
      <c r="U541" s="1452"/>
      <c r="V541" s="1470"/>
      <c r="W541" s="1470"/>
      <c r="X541" s="1470"/>
      <c r="Y541" s="1470"/>
      <c r="Z541" s="1470"/>
      <c r="AA541" s="1470"/>
      <c r="AB541" s="1470"/>
      <c r="AC541" s="1470"/>
      <c r="AD541" s="1470"/>
      <c r="AE541" s="1470"/>
      <c r="AF541" s="1470"/>
      <c r="AG541" s="1470"/>
      <c r="AH541" s="1470"/>
      <c r="AI541" s="1470"/>
      <c r="AJ541" s="1470"/>
      <c r="AK541" s="1470"/>
      <c r="AL541" s="1470"/>
      <c r="AM541" s="1470"/>
      <c r="AN541" s="1470"/>
      <c r="AO541" s="1470"/>
      <c r="AP541" s="1470"/>
      <c r="AQ541" s="1470"/>
      <c r="AR541" s="1470"/>
      <c r="AS541" s="1470"/>
      <c r="AT541" s="1470"/>
      <c r="AU541" s="1470"/>
      <c r="AV541" s="1470"/>
      <c r="AW541" s="1470"/>
      <c r="AX541" s="1470"/>
      <c r="AY541" s="1470"/>
      <c r="AZ541" s="1470"/>
      <c r="BA541" s="1470"/>
      <c r="BB541" s="1470"/>
      <c r="BC541" s="1470"/>
      <c r="BD541" s="1470"/>
      <c r="BE541" s="1470"/>
      <c r="BF541" s="1470"/>
      <c r="BG541" s="1470"/>
      <c r="BH541" s="1470"/>
      <c r="BI541" s="1470"/>
      <c r="BJ541" s="1470"/>
      <c r="BK541" s="1470"/>
      <c r="BL541" s="1470"/>
      <c r="BM541" s="1470"/>
      <c r="BN541" s="1470"/>
      <c r="BO541" s="1470"/>
      <c r="BP541" s="1470"/>
      <c r="BQ541" s="1470"/>
      <c r="BR541" s="1470"/>
      <c r="BS541" s="1470"/>
      <c r="BT541" s="1470"/>
      <c r="BU541" s="1470"/>
      <c r="BV541" s="1470"/>
      <c r="BW541" s="1470"/>
      <c r="BX541" s="1470"/>
    </row>
    <row r="542" customFormat="false" ht="15" hidden="false" customHeight="false" outlineLevel="0" collapsed="false">
      <c r="A542" s="1448" t="n">
        <f aca="false">A541+1</f>
        <v>45409</v>
      </c>
      <c r="B542" s="1470"/>
      <c r="C542" s="1470"/>
      <c r="D542" s="1470"/>
      <c r="E542" s="1470"/>
      <c r="F542" s="1470"/>
      <c r="G542" s="1470"/>
      <c r="H542" s="1470"/>
      <c r="I542" s="1452"/>
      <c r="J542" s="1470"/>
      <c r="K542" s="1470"/>
      <c r="L542" s="1470"/>
      <c r="M542" s="1470"/>
      <c r="N542" s="1470"/>
      <c r="O542" s="1470"/>
      <c r="P542" s="1452"/>
      <c r="Q542" s="1452"/>
      <c r="R542" s="1452"/>
      <c r="S542" s="1452"/>
      <c r="T542" s="1452"/>
      <c r="U542" s="1452"/>
      <c r="V542" s="1470"/>
      <c r="W542" s="1470"/>
      <c r="X542" s="1470"/>
      <c r="Y542" s="1470"/>
      <c r="Z542" s="1470"/>
      <c r="AA542" s="1470"/>
      <c r="AB542" s="1470"/>
      <c r="AC542" s="1470"/>
      <c r="AD542" s="1470"/>
      <c r="AE542" s="1470"/>
      <c r="AF542" s="1470"/>
      <c r="AG542" s="1470"/>
      <c r="AH542" s="1470"/>
      <c r="AI542" s="1470"/>
      <c r="AJ542" s="1470"/>
      <c r="AK542" s="1470"/>
      <c r="AL542" s="1470"/>
      <c r="AM542" s="1470"/>
      <c r="AN542" s="1470"/>
      <c r="AO542" s="1470"/>
      <c r="AP542" s="1470"/>
      <c r="AQ542" s="1470"/>
      <c r="AR542" s="1470"/>
      <c r="AS542" s="1470"/>
      <c r="AT542" s="1470"/>
      <c r="AU542" s="1470"/>
      <c r="AV542" s="1470"/>
      <c r="AW542" s="1470"/>
      <c r="AX542" s="1470"/>
      <c r="AY542" s="1470"/>
      <c r="AZ542" s="1470"/>
      <c r="BA542" s="1470"/>
      <c r="BB542" s="1470"/>
      <c r="BC542" s="1470"/>
      <c r="BD542" s="1470"/>
      <c r="BE542" s="1470"/>
      <c r="BF542" s="1470"/>
      <c r="BG542" s="1470"/>
      <c r="BH542" s="1470"/>
      <c r="BI542" s="1470"/>
      <c r="BJ542" s="1470"/>
      <c r="BK542" s="1470"/>
      <c r="BL542" s="1470"/>
      <c r="BM542" s="1470"/>
      <c r="BN542" s="1470"/>
      <c r="BO542" s="1470"/>
      <c r="BP542" s="1470"/>
      <c r="BQ542" s="1470"/>
      <c r="BR542" s="1470"/>
      <c r="BS542" s="1470"/>
      <c r="BT542" s="1470"/>
      <c r="BU542" s="1470"/>
      <c r="BV542" s="1470"/>
      <c r="BW542" s="1470"/>
      <c r="BX542" s="1470"/>
    </row>
    <row r="543" customFormat="false" ht="15" hidden="false" customHeight="false" outlineLevel="0" collapsed="false">
      <c r="A543" s="1448" t="n">
        <f aca="false">A542+1</f>
        <v>45410</v>
      </c>
      <c r="B543" s="1470"/>
      <c r="C543" s="1470"/>
      <c r="D543" s="1470"/>
      <c r="E543" s="1470"/>
      <c r="F543" s="1470"/>
      <c r="G543" s="1470"/>
      <c r="H543" s="1470"/>
      <c r="I543" s="1452"/>
      <c r="J543" s="1470"/>
      <c r="K543" s="1470"/>
      <c r="L543" s="1470"/>
      <c r="M543" s="1470"/>
      <c r="N543" s="1470"/>
      <c r="O543" s="1470"/>
      <c r="P543" s="1452"/>
      <c r="Q543" s="1452"/>
      <c r="R543" s="1452"/>
      <c r="S543" s="1452"/>
      <c r="T543" s="1452"/>
      <c r="U543" s="1452"/>
      <c r="V543" s="1470"/>
      <c r="W543" s="1470"/>
      <c r="X543" s="1470"/>
      <c r="Y543" s="1470"/>
      <c r="Z543" s="1470"/>
      <c r="AA543" s="1470"/>
      <c r="AB543" s="1470"/>
      <c r="AC543" s="1470"/>
      <c r="AD543" s="1470"/>
      <c r="AE543" s="1470"/>
      <c r="AF543" s="1470"/>
      <c r="AG543" s="1470"/>
      <c r="AH543" s="1470"/>
      <c r="AI543" s="1470"/>
      <c r="AJ543" s="1470"/>
      <c r="AK543" s="1470"/>
      <c r="AL543" s="1470"/>
      <c r="AM543" s="1470"/>
      <c r="AN543" s="1470"/>
      <c r="AO543" s="1470"/>
      <c r="AP543" s="1470"/>
      <c r="AQ543" s="1470"/>
      <c r="AR543" s="1470"/>
      <c r="AS543" s="1470"/>
      <c r="AT543" s="1470"/>
      <c r="AU543" s="1470"/>
      <c r="AV543" s="1470"/>
      <c r="AW543" s="1470"/>
      <c r="AX543" s="1470"/>
      <c r="AY543" s="1470"/>
      <c r="AZ543" s="1470"/>
      <c r="BA543" s="1470"/>
      <c r="BB543" s="1470"/>
      <c r="BC543" s="1470"/>
      <c r="BD543" s="1470"/>
      <c r="BE543" s="1470"/>
      <c r="BF543" s="1470"/>
      <c r="BG543" s="1470"/>
      <c r="BH543" s="1470"/>
      <c r="BI543" s="1470"/>
      <c r="BJ543" s="1470"/>
      <c r="BK543" s="1470"/>
      <c r="BL543" s="1470"/>
      <c r="BM543" s="1470"/>
      <c r="BN543" s="1470"/>
      <c r="BO543" s="1470"/>
      <c r="BP543" s="1470"/>
      <c r="BQ543" s="1470"/>
      <c r="BR543" s="1470"/>
      <c r="BS543" s="1470"/>
      <c r="BT543" s="1470"/>
      <c r="BU543" s="1470"/>
      <c r="BV543" s="1470"/>
      <c r="BW543" s="1470"/>
      <c r="BX543" s="1470"/>
    </row>
    <row r="544" customFormat="false" ht="15" hidden="false" customHeight="false" outlineLevel="0" collapsed="false">
      <c r="A544" s="1448" t="n">
        <f aca="false">A543+1</f>
        <v>45411</v>
      </c>
      <c r="B544" s="1470"/>
      <c r="C544" s="1470"/>
      <c r="D544" s="1470"/>
      <c r="E544" s="1470"/>
      <c r="F544" s="1470"/>
      <c r="G544" s="1470"/>
      <c r="H544" s="1470"/>
      <c r="I544" s="1452"/>
      <c r="J544" s="1470"/>
      <c r="K544" s="1470"/>
      <c r="L544" s="1470"/>
      <c r="M544" s="1470"/>
      <c r="N544" s="1470"/>
      <c r="O544" s="1470"/>
      <c r="P544" s="1452"/>
      <c r="Q544" s="1452"/>
      <c r="R544" s="1452"/>
      <c r="S544" s="1452"/>
      <c r="T544" s="1452"/>
      <c r="U544" s="1452"/>
      <c r="V544" s="1470"/>
      <c r="W544" s="1470"/>
      <c r="X544" s="1470"/>
      <c r="Y544" s="1470"/>
      <c r="Z544" s="1470"/>
      <c r="AA544" s="1470"/>
      <c r="AB544" s="1470"/>
      <c r="AC544" s="1470"/>
      <c r="AD544" s="1470"/>
      <c r="AE544" s="1470"/>
      <c r="AF544" s="1470"/>
      <c r="AG544" s="1470"/>
      <c r="AH544" s="1470"/>
      <c r="AI544" s="1470"/>
      <c r="AJ544" s="1470"/>
      <c r="AK544" s="1470"/>
      <c r="AL544" s="1470"/>
      <c r="AM544" s="1470"/>
      <c r="AN544" s="1470"/>
      <c r="AO544" s="1470"/>
      <c r="AP544" s="1470"/>
      <c r="AQ544" s="1470"/>
      <c r="AR544" s="1470"/>
      <c r="AS544" s="1470"/>
      <c r="AT544" s="1470"/>
      <c r="AU544" s="1470"/>
      <c r="AV544" s="1470"/>
      <c r="AW544" s="1470"/>
      <c r="AX544" s="1470"/>
      <c r="AY544" s="1470"/>
      <c r="AZ544" s="1470"/>
      <c r="BA544" s="1470"/>
      <c r="BB544" s="1470"/>
      <c r="BC544" s="1470"/>
      <c r="BD544" s="1470"/>
      <c r="BE544" s="1470"/>
      <c r="BF544" s="1470"/>
      <c r="BG544" s="1470"/>
      <c r="BH544" s="1470"/>
      <c r="BI544" s="1470"/>
      <c r="BJ544" s="1470"/>
      <c r="BK544" s="1470"/>
      <c r="BL544" s="1470"/>
      <c r="BM544" s="1470"/>
      <c r="BN544" s="1470"/>
      <c r="BO544" s="1470"/>
      <c r="BP544" s="1470"/>
      <c r="BQ544" s="1470"/>
      <c r="BR544" s="1470"/>
      <c r="BS544" s="1470"/>
      <c r="BT544" s="1470"/>
      <c r="BU544" s="1470"/>
      <c r="BV544" s="1470"/>
      <c r="BW544" s="1470"/>
      <c r="BX544" s="1470"/>
    </row>
    <row r="545" customFormat="false" ht="15" hidden="false" customHeight="false" outlineLevel="0" collapsed="false">
      <c r="A545" s="1448" t="n">
        <f aca="false">A544+1</f>
        <v>45412</v>
      </c>
      <c r="B545" s="1470"/>
      <c r="C545" s="1470"/>
      <c r="D545" s="1470"/>
      <c r="E545" s="1470"/>
      <c r="F545" s="1470"/>
      <c r="G545" s="1470"/>
      <c r="H545" s="1470"/>
      <c r="I545" s="1452"/>
      <c r="J545" s="1470"/>
      <c r="K545" s="1470"/>
      <c r="L545" s="1470"/>
      <c r="M545" s="1470"/>
      <c r="N545" s="1470"/>
      <c r="O545" s="1470"/>
      <c r="P545" s="1452"/>
      <c r="Q545" s="1452"/>
      <c r="R545" s="1452"/>
      <c r="S545" s="1452"/>
      <c r="T545" s="1452"/>
      <c r="U545" s="1452"/>
      <c r="V545" s="1470"/>
      <c r="W545" s="1470"/>
      <c r="X545" s="1470"/>
      <c r="Y545" s="1470"/>
      <c r="Z545" s="1470"/>
      <c r="AA545" s="1470"/>
      <c r="AB545" s="1470"/>
      <c r="AC545" s="1470"/>
      <c r="AD545" s="1470"/>
      <c r="AE545" s="1470"/>
      <c r="AF545" s="1470"/>
      <c r="AG545" s="1470"/>
      <c r="AH545" s="1470"/>
      <c r="AI545" s="1470"/>
      <c r="AJ545" s="1470"/>
      <c r="AK545" s="1470"/>
      <c r="AL545" s="1470"/>
      <c r="AM545" s="1470"/>
      <c r="AN545" s="1470"/>
      <c r="AO545" s="1470"/>
      <c r="AP545" s="1470"/>
      <c r="AQ545" s="1470"/>
      <c r="AR545" s="1470"/>
      <c r="AS545" s="1470"/>
      <c r="AT545" s="1470"/>
      <c r="AU545" s="1470"/>
      <c r="AV545" s="1470"/>
      <c r="AW545" s="1470"/>
      <c r="AX545" s="1470"/>
      <c r="AY545" s="1470"/>
      <c r="AZ545" s="1470"/>
      <c r="BA545" s="1470"/>
      <c r="BB545" s="1470"/>
      <c r="BC545" s="1470"/>
      <c r="BD545" s="1470"/>
      <c r="BE545" s="1470"/>
      <c r="BF545" s="1470"/>
      <c r="BG545" s="1470"/>
      <c r="BH545" s="1470"/>
      <c r="BI545" s="1470"/>
      <c r="BJ545" s="1470"/>
      <c r="BK545" s="1470"/>
      <c r="BL545" s="1470"/>
      <c r="BM545" s="1470"/>
      <c r="BN545" s="1470"/>
      <c r="BO545" s="1470"/>
      <c r="BP545" s="1470"/>
      <c r="BQ545" s="1470"/>
      <c r="BR545" s="1470"/>
      <c r="BS545" s="1470"/>
      <c r="BT545" s="1470"/>
      <c r="BU545" s="1470"/>
      <c r="BV545" s="1470"/>
      <c r="BW545" s="1470"/>
      <c r="BX545" s="1470"/>
    </row>
    <row r="546" customFormat="false" ht="15" hidden="false" customHeight="false" outlineLevel="0" collapsed="false">
      <c r="A546" s="1448" t="n">
        <f aca="false">A545+1</f>
        <v>45413</v>
      </c>
      <c r="B546" s="1470"/>
      <c r="C546" s="1470"/>
      <c r="D546" s="1470"/>
      <c r="E546" s="1470"/>
      <c r="F546" s="1470"/>
      <c r="G546" s="1470"/>
      <c r="H546" s="1470"/>
      <c r="I546" s="1452"/>
      <c r="J546" s="1470"/>
      <c r="K546" s="1470"/>
      <c r="L546" s="1470"/>
      <c r="M546" s="1470"/>
      <c r="N546" s="1470"/>
      <c r="O546" s="1470"/>
      <c r="P546" s="1452"/>
      <c r="Q546" s="1452"/>
      <c r="R546" s="1452"/>
      <c r="S546" s="1452"/>
      <c r="T546" s="1452"/>
      <c r="U546" s="1452"/>
      <c r="V546" s="1470"/>
      <c r="W546" s="1470"/>
      <c r="X546" s="1470"/>
      <c r="Y546" s="1470"/>
      <c r="Z546" s="1470"/>
      <c r="AA546" s="1470"/>
      <c r="AB546" s="1470"/>
      <c r="AC546" s="1470"/>
      <c r="AD546" s="1470"/>
      <c r="AE546" s="1470"/>
      <c r="AF546" s="1470"/>
      <c r="AG546" s="1470"/>
      <c r="AH546" s="1470"/>
      <c r="AI546" s="1470"/>
      <c r="AJ546" s="1470"/>
      <c r="AK546" s="1470"/>
      <c r="AL546" s="1470"/>
      <c r="AM546" s="1470"/>
      <c r="AN546" s="1470"/>
      <c r="AO546" s="1470"/>
      <c r="AP546" s="1470"/>
      <c r="AQ546" s="1470"/>
      <c r="AR546" s="1470"/>
      <c r="AS546" s="1470"/>
      <c r="AT546" s="1470"/>
      <c r="AU546" s="1470"/>
      <c r="AV546" s="1470"/>
      <c r="AW546" s="1470"/>
      <c r="AX546" s="1470"/>
      <c r="AY546" s="1470"/>
      <c r="AZ546" s="1470"/>
      <c r="BA546" s="1470"/>
      <c r="BB546" s="1470"/>
      <c r="BC546" s="1470"/>
      <c r="BD546" s="1470"/>
      <c r="BE546" s="1470"/>
      <c r="BF546" s="1470"/>
      <c r="BG546" s="1470"/>
      <c r="BH546" s="1470"/>
      <c r="BI546" s="1470"/>
      <c r="BJ546" s="1470"/>
      <c r="BK546" s="1470"/>
      <c r="BL546" s="1470"/>
      <c r="BM546" s="1470"/>
      <c r="BN546" s="1470"/>
      <c r="BO546" s="1470"/>
      <c r="BP546" s="1470"/>
      <c r="BQ546" s="1470"/>
      <c r="BR546" s="1470"/>
      <c r="BS546" s="1470"/>
      <c r="BT546" s="1470"/>
      <c r="BU546" s="1470"/>
      <c r="BV546" s="1470"/>
      <c r="BW546" s="1470"/>
      <c r="BX546" s="1470"/>
    </row>
    <row r="547" customFormat="false" ht="15" hidden="false" customHeight="false" outlineLevel="0" collapsed="false">
      <c r="A547" s="1448" t="n">
        <f aca="false">A546+1</f>
        <v>45414</v>
      </c>
      <c r="B547" s="1470"/>
      <c r="C547" s="1470"/>
      <c r="D547" s="1470"/>
      <c r="E547" s="1470"/>
      <c r="F547" s="1470"/>
      <c r="G547" s="1470"/>
      <c r="H547" s="1470"/>
      <c r="I547" s="1452"/>
      <c r="J547" s="1470"/>
      <c r="K547" s="1470"/>
      <c r="L547" s="1470"/>
      <c r="M547" s="1470"/>
      <c r="N547" s="1470"/>
      <c r="O547" s="1470"/>
      <c r="P547" s="1452"/>
      <c r="Q547" s="1452"/>
      <c r="R547" s="1452"/>
      <c r="S547" s="1452"/>
      <c r="T547" s="1452"/>
      <c r="U547" s="1452"/>
      <c r="V547" s="1470"/>
      <c r="W547" s="1470"/>
      <c r="X547" s="1470"/>
      <c r="Y547" s="1470"/>
      <c r="Z547" s="1470"/>
      <c r="AA547" s="1470"/>
      <c r="AB547" s="1470"/>
      <c r="AC547" s="1470"/>
      <c r="AD547" s="1470"/>
      <c r="AE547" s="1470"/>
      <c r="AF547" s="1470"/>
      <c r="AG547" s="1470"/>
      <c r="AH547" s="1470"/>
      <c r="AI547" s="1470"/>
      <c r="AJ547" s="1470"/>
      <c r="AK547" s="1470"/>
      <c r="AL547" s="1470"/>
      <c r="AM547" s="1470"/>
      <c r="AN547" s="1470"/>
      <c r="AO547" s="1470"/>
      <c r="AP547" s="1470"/>
      <c r="AQ547" s="1470"/>
      <c r="AR547" s="1470"/>
      <c r="AS547" s="1470"/>
      <c r="AT547" s="1470"/>
      <c r="AU547" s="1470"/>
      <c r="AV547" s="1470"/>
      <c r="AW547" s="1470"/>
      <c r="AX547" s="1470"/>
      <c r="AY547" s="1470"/>
      <c r="AZ547" s="1470"/>
      <c r="BA547" s="1470"/>
      <c r="BB547" s="1470"/>
      <c r="BC547" s="1470"/>
      <c r="BD547" s="1470"/>
      <c r="BE547" s="1470"/>
      <c r="BF547" s="1470"/>
      <c r="BG547" s="1470"/>
      <c r="BH547" s="1470"/>
      <c r="BI547" s="1470"/>
      <c r="BJ547" s="1470"/>
      <c r="BK547" s="1470"/>
      <c r="BL547" s="1470"/>
      <c r="BM547" s="1470"/>
      <c r="BN547" s="1470"/>
      <c r="BO547" s="1470"/>
      <c r="BP547" s="1470"/>
      <c r="BQ547" s="1470"/>
      <c r="BR547" s="1470"/>
      <c r="BS547" s="1470"/>
      <c r="BT547" s="1470"/>
      <c r="BU547" s="1470"/>
      <c r="BV547" s="1470"/>
      <c r="BW547" s="1470"/>
      <c r="BX547" s="1470"/>
    </row>
    <row r="548" customFormat="false" ht="15" hidden="false" customHeight="false" outlineLevel="0" collapsed="false">
      <c r="A548" s="1448" t="n">
        <f aca="false">A547+1</f>
        <v>45415</v>
      </c>
      <c r="B548" s="1470"/>
      <c r="C548" s="1470"/>
      <c r="D548" s="1470"/>
      <c r="E548" s="1470"/>
      <c r="F548" s="1470"/>
      <c r="G548" s="1470"/>
      <c r="H548" s="1470"/>
      <c r="I548" s="1452"/>
      <c r="J548" s="1470"/>
      <c r="K548" s="1470"/>
      <c r="L548" s="1470"/>
      <c r="M548" s="1470"/>
      <c r="N548" s="1470"/>
      <c r="O548" s="1470"/>
      <c r="P548" s="1452"/>
      <c r="Q548" s="1452"/>
      <c r="R548" s="1452"/>
      <c r="S548" s="1452"/>
      <c r="T548" s="1452"/>
      <c r="U548" s="1452"/>
      <c r="V548" s="1470"/>
      <c r="W548" s="1470"/>
      <c r="X548" s="1470"/>
      <c r="Y548" s="1470"/>
      <c r="Z548" s="1470"/>
      <c r="AA548" s="1470"/>
      <c r="AB548" s="1470"/>
      <c r="AC548" s="1470"/>
      <c r="AD548" s="1470"/>
      <c r="AE548" s="1470"/>
      <c r="AF548" s="1470"/>
      <c r="AG548" s="1470"/>
      <c r="AH548" s="1470"/>
      <c r="AI548" s="1470"/>
      <c r="AJ548" s="1470"/>
      <c r="AK548" s="1470"/>
      <c r="AL548" s="1470"/>
      <c r="AM548" s="1470"/>
      <c r="AN548" s="1470"/>
      <c r="AO548" s="1470"/>
      <c r="AP548" s="1470"/>
      <c r="AQ548" s="1470"/>
      <c r="AR548" s="1470"/>
      <c r="AS548" s="1470"/>
      <c r="AT548" s="1470"/>
      <c r="AU548" s="1470"/>
      <c r="AV548" s="1470"/>
      <c r="AW548" s="1470"/>
      <c r="AX548" s="1470"/>
      <c r="AY548" s="1470"/>
      <c r="AZ548" s="1470"/>
      <c r="BA548" s="1470"/>
      <c r="BB548" s="1470"/>
      <c r="BC548" s="1470"/>
      <c r="BD548" s="1470"/>
      <c r="BE548" s="1470"/>
      <c r="BF548" s="1470"/>
      <c r="BG548" s="1470"/>
      <c r="BH548" s="1470"/>
      <c r="BI548" s="1470"/>
      <c r="BJ548" s="1470"/>
      <c r="BK548" s="1470"/>
      <c r="BL548" s="1470"/>
      <c r="BM548" s="1470"/>
      <c r="BN548" s="1470"/>
      <c r="BO548" s="1470"/>
      <c r="BP548" s="1470"/>
      <c r="BQ548" s="1470"/>
      <c r="BR548" s="1470"/>
      <c r="BS548" s="1470"/>
      <c r="BT548" s="1470"/>
      <c r="BU548" s="1470"/>
      <c r="BV548" s="1470"/>
      <c r="BW548" s="1470"/>
      <c r="BX548" s="1470"/>
    </row>
    <row r="549" customFormat="false" ht="15" hidden="false" customHeight="false" outlineLevel="0" collapsed="false">
      <c r="A549" s="1448" t="n">
        <f aca="false">A548+1</f>
        <v>45416</v>
      </c>
      <c r="B549" s="1470"/>
      <c r="C549" s="1470"/>
      <c r="D549" s="1470"/>
      <c r="E549" s="1470"/>
      <c r="F549" s="1470"/>
      <c r="G549" s="1470"/>
      <c r="H549" s="1470"/>
      <c r="I549" s="1452"/>
      <c r="J549" s="1470"/>
      <c r="K549" s="1470"/>
      <c r="L549" s="1470"/>
      <c r="M549" s="1470"/>
      <c r="N549" s="1470"/>
      <c r="O549" s="1470"/>
      <c r="P549" s="1452"/>
      <c r="Q549" s="1452"/>
      <c r="R549" s="1452"/>
      <c r="S549" s="1452"/>
      <c r="T549" s="1452"/>
      <c r="U549" s="1452"/>
      <c r="V549" s="1470"/>
      <c r="W549" s="1470"/>
      <c r="X549" s="1470"/>
      <c r="Y549" s="1470"/>
      <c r="Z549" s="1470"/>
      <c r="AA549" s="1470"/>
      <c r="AB549" s="1470"/>
      <c r="AC549" s="1470"/>
      <c r="AD549" s="1470"/>
      <c r="AE549" s="1470"/>
      <c r="AF549" s="1470"/>
      <c r="AG549" s="1470"/>
      <c r="AH549" s="1470"/>
      <c r="AI549" s="1470"/>
      <c r="AJ549" s="1470"/>
      <c r="AK549" s="1470"/>
      <c r="AL549" s="1470"/>
      <c r="AM549" s="1470"/>
      <c r="AN549" s="1470"/>
      <c r="AO549" s="1470"/>
      <c r="AP549" s="1470"/>
      <c r="AQ549" s="1470"/>
      <c r="AR549" s="1470"/>
      <c r="AS549" s="1470"/>
      <c r="AT549" s="1470"/>
      <c r="AU549" s="1470"/>
      <c r="AV549" s="1470"/>
      <c r="AW549" s="1470"/>
      <c r="AX549" s="1470"/>
      <c r="AY549" s="1470"/>
      <c r="AZ549" s="1470"/>
      <c r="BA549" s="1470"/>
      <c r="BB549" s="1470"/>
      <c r="BC549" s="1470"/>
      <c r="BD549" s="1470"/>
      <c r="BE549" s="1470"/>
      <c r="BF549" s="1470"/>
      <c r="BG549" s="1470"/>
      <c r="BH549" s="1470"/>
      <c r="BI549" s="1470"/>
      <c r="BJ549" s="1470"/>
      <c r="BK549" s="1470"/>
      <c r="BL549" s="1470"/>
      <c r="BM549" s="1470"/>
      <c r="BN549" s="1470"/>
      <c r="BO549" s="1470"/>
      <c r="BP549" s="1470"/>
      <c r="BQ549" s="1470"/>
      <c r="BR549" s="1470"/>
      <c r="BS549" s="1470"/>
      <c r="BT549" s="1470"/>
      <c r="BU549" s="1470"/>
      <c r="BV549" s="1470"/>
      <c r="BW549" s="1470"/>
      <c r="BX549" s="1470"/>
    </row>
    <row r="550" customFormat="false" ht="15" hidden="false" customHeight="false" outlineLevel="0" collapsed="false">
      <c r="A550" s="1448" t="n">
        <f aca="false">A549+1</f>
        <v>45417</v>
      </c>
      <c r="B550" s="1470"/>
      <c r="C550" s="1470"/>
      <c r="D550" s="1470"/>
      <c r="E550" s="1470"/>
      <c r="F550" s="1470"/>
      <c r="G550" s="1470"/>
      <c r="H550" s="1470"/>
      <c r="I550" s="1452"/>
      <c r="J550" s="1470"/>
      <c r="K550" s="1470"/>
      <c r="L550" s="1470"/>
      <c r="M550" s="1470"/>
      <c r="N550" s="1470"/>
      <c r="O550" s="1470"/>
      <c r="P550" s="1452"/>
      <c r="Q550" s="1452"/>
      <c r="R550" s="1452"/>
      <c r="S550" s="1452"/>
      <c r="T550" s="1452"/>
      <c r="U550" s="1452"/>
      <c r="V550" s="1470"/>
      <c r="W550" s="1470"/>
      <c r="X550" s="1470"/>
      <c r="Y550" s="1470"/>
      <c r="Z550" s="1470"/>
      <c r="AA550" s="1470"/>
      <c r="AB550" s="1470"/>
      <c r="AC550" s="1470"/>
      <c r="AD550" s="1470"/>
      <c r="AE550" s="1470"/>
      <c r="AF550" s="1470"/>
      <c r="AG550" s="1470"/>
      <c r="AH550" s="1470"/>
      <c r="AI550" s="1470"/>
      <c r="AJ550" s="1470"/>
      <c r="AK550" s="1470"/>
      <c r="AL550" s="1470"/>
      <c r="AM550" s="1470"/>
      <c r="AN550" s="1470"/>
      <c r="AO550" s="1470"/>
      <c r="AP550" s="1470"/>
      <c r="AQ550" s="1470"/>
      <c r="AR550" s="1470"/>
      <c r="AS550" s="1470"/>
      <c r="AT550" s="1470"/>
      <c r="AU550" s="1470"/>
      <c r="AV550" s="1470"/>
      <c r="AW550" s="1470"/>
      <c r="AX550" s="1470"/>
      <c r="AY550" s="1470"/>
      <c r="AZ550" s="1470"/>
      <c r="BA550" s="1470"/>
      <c r="BB550" s="1470"/>
      <c r="BC550" s="1470"/>
      <c r="BD550" s="1470"/>
      <c r="BE550" s="1470"/>
      <c r="BF550" s="1470"/>
      <c r="BG550" s="1470"/>
      <c r="BH550" s="1470"/>
      <c r="BI550" s="1470"/>
      <c r="BJ550" s="1470"/>
      <c r="BK550" s="1470"/>
      <c r="BL550" s="1470"/>
      <c r="BM550" s="1470"/>
      <c r="BN550" s="1470"/>
      <c r="BO550" s="1470"/>
      <c r="BP550" s="1470"/>
      <c r="BQ550" s="1470"/>
      <c r="BR550" s="1470"/>
      <c r="BS550" s="1470"/>
      <c r="BT550" s="1470"/>
      <c r="BU550" s="1470"/>
      <c r="BV550" s="1470"/>
      <c r="BW550" s="1470"/>
      <c r="BX550" s="1470"/>
    </row>
    <row r="551" customFormat="false" ht="15" hidden="false" customHeight="false" outlineLevel="0" collapsed="false">
      <c r="A551" s="1448" t="n">
        <f aca="false">A550+1</f>
        <v>45418</v>
      </c>
      <c r="B551" s="1470"/>
      <c r="C551" s="1470"/>
      <c r="D551" s="1470"/>
      <c r="E551" s="1470"/>
      <c r="F551" s="1470"/>
      <c r="G551" s="1470"/>
      <c r="H551" s="1470"/>
      <c r="I551" s="1452"/>
      <c r="J551" s="1470"/>
      <c r="K551" s="1470"/>
      <c r="L551" s="1470"/>
      <c r="M551" s="1470"/>
      <c r="N551" s="1470"/>
      <c r="O551" s="1470"/>
      <c r="P551" s="1452"/>
      <c r="Q551" s="1452"/>
      <c r="R551" s="1452"/>
      <c r="S551" s="1452"/>
      <c r="T551" s="1452"/>
      <c r="U551" s="1452"/>
      <c r="V551" s="1470"/>
      <c r="W551" s="1470"/>
      <c r="X551" s="1470"/>
      <c r="Y551" s="1470"/>
      <c r="Z551" s="1470"/>
      <c r="AA551" s="1470"/>
      <c r="AB551" s="1470"/>
      <c r="AC551" s="1470"/>
      <c r="AD551" s="1470"/>
      <c r="AE551" s="1470"/>
      <c r="AF551" s="1470"/>
      <c r="AG551" s="1470"/>
      <c r="AH551" s="1470"/>
      <c r="AI551" s="1470"/>
      <c r="AJ551" s="1470"/>
      <c r="AK551" s="1470"/>
      <c r="AL551" s="1470"/>
      <c r="AM551" s="1470"/>
      <c r="AN551" s="1470"/>
      <c r="AO551" s="1470"/>
      <c r="AP551" s="1470"/>
      <c r="AQ551" s="1470"/>
      <c r="AR551" s="1470"/>
      <c r="AS551" s="1470"/>
      <c r="AT551" s="1470"/>
      <c r="AU551" s="1470"/>
      <c r="AV551" s="1470"/>
      <c r="AW551" s="1470"/>
      <c r="AX551" s="1470"/>
      <c r="AY551" s="1470"/>
      <c r="AZ551" s="1470"/>
      <c r="BA551" s="1470"/>
      <c r="BB551" s="1470"/>
      <c r="BC551" s="1470"/>
      <c r="BD551" s="1470"/>
      <c r="BE551" s="1470"/>
      <c r="BF551" s="1470"/>
      <c r="BG551" s="1470"/>
      <c r="BH551" s="1470"/>
      <c r="BI551" s="1470"/>
      <c r="BJ551" s="1470"/>
      <c r="BK551" s="1470"/>
      <c r="BL551" s="1470"/>
      <c r="BM551" s="1470"/>
      <c r="BN551" s="1470"/>
      <c r="BO551" s="1470"/>
      <c r="BP551" s="1470"/>
      <c r="BQ551" s="1470"/>
      <c r="BR551" s="1470"/>
      <c r="BS551" s="1470"/>
      <c r="BT551" s="1470"/>
      <c r="BU551" s="1470"/>
      <c r="BV551" s="1470"/>
      <c r="BW551" s="1470"/>
      <c r="BX551" s="1470"/>
    </row>
    <row r="552" customFormat="false" ht="15" hidden="false" customHeight="false" outlineLevel="0" collapsed="false">
      <c r="A552" s="1448" t="n">
        <f aca="false">A551+1</f>
        <v>45419</v>
      </c>
      <c r="B552" s="1470"/>
      <c r="C552" s="1470"/>
      <c r="D552" s="1470"/>
      <c r="E552" s="1470"/>
      <c r="F552" s="1470"/>
      <c r="G552" s="1470"/>
      <c r="H552" s="1470"/>
      <c r="I552" s="1452"/>
      <c r="J552" s="1470"/>
      <c r="K552" s="1470"/>
      <c r="L552" s="1470"/>
      <c r="M552" s="1470"/>
      <c r="N552" s="1470"/>
      <c r="O552" s="1470"/>
      <c r="P552" s="1452"/>
      <c r="Q552" s="1452"/>
      <c r="R552" s="1452"/>
      <c r="S552" s="1452"/>
      <c r="T552" s="1452"/>
      <c r="U552" s="1452"/>
      <c r="V552" s="1470"/>
      <c r="W552" s="1470"/>
      <c r="X552" s="1470"/>
      <c r="Y552" s="1470"/>
      <c r="Z552" s="1470"/>
      <c r="AA552" s="1470"/>
      <c r="AB552" s="1470"/>
      <c r="AC552" s="1470"/>
      <c r="AD552" s="1470"/>
      <c r="AE552" s="1470"/>
      <c r="AF552" s="1470"/>
      <c r="AG552" s="1470"/>
      <c r="AH552" s="1470"/>
      <c r="AI552" s="1470"/>
      <c r="AJ552" s="1470"/>
      <c r="AK552" s="1470"/>
      <c r="AL552" s="1470"/>
      <c r="AM552" s="1470"/>
      <c r="AN552" s="1470"/>
      <c r="AO552" s="1470"/>
      <c r="AP552" s="1470"/>
      <c r="AQ552" s="1470"/>
      <c r="AR552" s="1470"/>
      <c r="AS552" s="1470"/>
      <c r="AT552" s="1470"/>
      <c r="AU552" s="1470"/>
      <c r="AV552" s="1470"/>
      <c r="AW552" s="1470"/>
      <c r="AX552" s="1470"/>
      <c r="AY552" s="1470"/>
      <c r="AZ552" s="1470"/>
      <c r="BA552" s="1470"/>
      <c r="BB552" s="1470"/>
      <c r="BC552" s="1470"/>
      <c r="BD552" s="1470"/>
      <c r="BE552" s="1470"/>
      <c r="BF552" s="1470"/>
      <c r="BG552" s="1470"/>
      <c r="BH552" s="1470"/>
      <c r="BI552" s="1470"/>
      <c r="BJ552" s="1470"/>
      <c r="BK552" s="1470"/>
      <c r="BL552" s="1470"/>
      <c r="BM552" s="1470"/>
      <c r="BN552" s="1470"/>
      <c r="BO552" s="1470"/>
      <c r="BP552" s="1470"/>
      <c r="BQ552" s="1470"/>
      <c r="BR552" s="1470"/>
      <c r="BS552" s="1470"/>
      <c r="BT552" s="1470"/>
      <c r="BU552" s="1470"/>
      <c r="BV552" s="1470"/>
      <c r="BW552" s="1470"/>
      <c r="BX552" s="1470"/>
    </row>
    <row r="553" customFormat="false" ht="15" hidden="false" customHeight="false" outlineLevel="0" collapsed="false">
      <c r="A553" s="1448" t="n">
        <f aca="false">A552+1</f>
        <v>45420</v>
      </c>
      <c r="B553" s="1470"/>
      <c r="C553" s="1470"/>
      <c r="D553" s="1470"/>
      <c r="E553" s="1470"/>
      <c r="F553" s="1470"/>
      <c r="G553" s="1470"/>
      <c r="H553" s="1470"/>
      <c r="I553" s="1452"/>
      <c r="J553" s="1470"/>
      <c r="K553" s="1470"/>
      <c r="L553" s="1470"/>
      <c r="M553" s="1470"/>
      <c r="N553" s="1470"/>
      <c r="O553" s="1470"/>
      <c r="P553" s="1452"/>
      <c r="Q553" s="1452"/>
      <c r="R553" s="1452"/>
      <c r="S553" s="1452"/>
      <c r="T553" s="1452"/>
      <c r="U553" s="1452"/>
      <c r="V553" s="1470"/>
      <c r="W553" s="1470"/>
      <c r="X553" s="1470"/>
      <c r="Y553" s="1470"/>
      <c r="Z553" s="1470"/>
      <c r="AA553" s="1470"/>
      <c r="AB553" s="1470"/>
      <c r="AC553" s="1470"/>
      <c r="AD553" s="1470"/>
      <c r="AE553" s="1470"/>
      <c r="AF553" s="1470"/>
      <c r="AG553" s="1470"/>
      <c r="AH553" s="1470"/>
      <c r="AI553" s="1470"/>
      <c r="AJ553" s="1470"/>
      <c r="AK553" s="1470"/>
      <c r="AL553" s="1470"/>
      <c r="AM553" s="1470"/>
      <c r="AN553" s="1470"/>
      <c r="AO553" s="1470"/>
      <c r="AP553" s="1470"/>
      <c r="AQ553" s="1470"/>
      <c r="AR553" s="1470"/>
      <c r="AS553" s="1470"/>
      <c r="AT553" s="1470"/>
      <c r="AU553" s="1470"/>
      <c r="AV553" s="1470"/>
      <c r="AW553" s="1470"/>
      <c r="AX553" s="1470"/>
      <c r="AY553" s="1470"/>
      <c r="AZ553" s="1470"/>
      <c r="BA553" s="1470"/>
      <c r="BB553" s="1470"/>
      <c r="BC553" s="1470"/>
      <c r="BD553" s="1470"/>
      <c r="BE553" s="1470"/>
      <c r="BF553" s="1470"/>
      <c r="BG553" s="1470"/>
      <c r="BH553" s="1470"/>
      <c r="BI553" s="1470"/>
      <c r="BJ553" s="1470"/>
      <c r="BK553" s="1470"/>
      <c r="BL553" s="1470"/>
      <c r="BM553" s="1470"/>
      <c r="BN553" s="1470"/>
      <c r="BO553" s="1470"/>
      <c r="BP553" s="1470"/>
      <c r="BQ553" s="1470"/>
      <c r="BR553" s="1470"/>
      <c r="BS553" s="1470"/>
      <c r="BT553" s="1470"/>
      <c r="BU553" s="1470"/>
      <c r="BV553" s="1470"/>
      <c r="BW553" s="1470"/>
      <c r="BX553" s="1470"/>
    </row>
    <row r="554" customFormat="false" ht="15" hidden="false" customHeight="false" outlineLevel="0" collapsed="false">
      <c r="A554" s="1448" t="n">
        <f aca="false">A553+1</f>
        <v>45421</v>
      </c>
      <c r="B554" s="1470"/>
      <c r="C554" s="1470"/>
      <c r="D554" s="1470"/>
      <c r="E554" s="1470"/>
      <c r="F554" s="1470"/>
      <c r="G554" s="1470"/>
      <c r="H554" s="1470"/>
      <c r="I554" s="1452"/>
      <c r="J554" s="1470"/>
      <c r="K554" s="1470"/>
      <c r="L554" s="1470"/>
      <c r="M554" s="1470"/>
      <c r="N554" s="1470"/>
      <c r="O554" s="1470"/>
      <c r="P554" s="1452"/>
      <c r="Q554" s="1452"/>
      <c r="R554" s="1452"/>
      <c r="S554" s="1452"/>
      <c r="T554" s="1452"/>
      <c r="U554" s="1452"/>
      <c r="V554" s="1470"/>
      <c r="W554" s="1470"/>
      <c r="X554" s="1470"/>
      <c r="Y554" s="1470"/>
      <c r="Z554" s="1470"/>
      <c r="AA554" s="1470"/>
      <c r="AB554" s="1470"/>
      <c r="AC554" s="1470"/>
      <c r="AD554" s="1470"/>
      <c r="AE554" s="1470"/>
      <c r="AF554" s="1470"/>
      <c r="AG554" s="1470"/>
      <c r="AH554" s="1470"/>
      <c r="AI554" s="1470"/>
      <c r="AJ554" s="1470"/>
      <c r="AK554" s="1470"/>
      <c r="AL554" s="1470"/>
      <c r="AM554" s="1470"/>
      <c r="AN554" s="1470"/>
      <c r="AO554" s="1470"/>
      <c r="AP554" s="1470"/>
      <c r="AQ554" s="1470"/>
      <c r="AR554" s="1470"/>
      <c r="AS554" s="1470"/>
      <c r="AT554" s="1470"/>
      <c r="AU554" s="1470"/>
      <c r="AV554" s="1470"/>
      <c r="AW554" s="1470"/>
      <c r="AX554" s="1470"/>
      <c r="AY554" s="1470"/>
      <c r="AZ554" s="1470"/>
      <c r="BA554" s="1470"/>
      <c r="BB554" s="1470"/>
      <c r="BC554" s="1470"/>
      <c r="BD554" s="1470"/>
      <c r="BE554" s="1470"/>
      <c r="BF554" s="1470"/>
      <c r="BG554" s="1470"/>
      <c r="BH554" s="1470"/>
      <c r="BI554" s="1470"/>
      <c r="BJ554" s="1470"/>
      <c r="BK554" s="1470"/>
      <c r="BL554" s="1470"/>
      <c r="BM554" s="1470"/>
      <c r="BN554" s="1470"/>
      <c r="BO554" s="1470"/>
      <c r="BP554" s="1470"/>
      <c r="BQ554" s="1470"/>
      <c r="BR554" s="1470"/>
      <c r="BS554" s="1470"/>
      <c r="BT554" s="1470"/>
      <c r="BU554" s="1470"/>
      <c r="BV554" s="1470"/>
      <c r="BW554" s="1470"/>
      <c r="BX554" s="1470"/>
    </row>
    <row r="555" customFormat="false" ht="15" hidden="false" customHeight="false" outlineLevel="0" collapsed="false">
      <c r="A555" s="1448" t="n">
        <f aca="false">A554+1</f>
        <v>45422</v>
      </c>
      <c r="B555" s="1470"/>
      <c r="C555" s="1470"/>
      <c r="D555" s="1470"/>
      <c r="E555" s="1470"/>
      <c r="F555" s="1470"/>
      <c r="G555" s="1470"/>
      <c r="H555" s="1470"/>
      <c r="I555" s="1452"/>
      <c r="J555" s="1470"/>
      <c r="K555" s="1470"/>
      <c r="L555" s="1470"/>
      <c r="M555" s="1470"/>
      <c r="N555" s="1470"/>
      <c r="O555" s="1470"/>
      <c r="P555" s="1452"/>
      <c r="Q555" s="1452"/>
      <c r="R555" s="1452"/>
      <c r="S555" s="1452"/>
      <c r="T555" s="1452"/>
      <c r="U555" s="1452"/>
      <c r="V555" s="1470"/>
      <c r="W555" s="1470"/>
      <c r="X555" s="1470"/>
      <c r="Y555" s="1470"/>
      <c r="Z555" s="1470"/>
      <c r="AA555" s="1470"/>
      <c r="AB555" s="1470"/>
      <c r="AC555" s="1470"/>
      <c r="AD555" s="1470"/>
      <c r="AE555" s="1470"/>
      <c r="AF555" s="1470"/>
      <c r="AG555" s="1470"/>
      <c r="AH555" s="1470"/>
      <c r="AI555" s="1470"/>
      <c r="AJ555" s="1470"/>
      <c r="AK555" s="1470"/>
      <c r="AL555" s="1470"/>
      <c r="AM555" s="1470"/>
      <c r="AN555" s="1470"/>
      <c r="AO555" s="1470"/>
      <c r="AP555" s="1470"/>
      <c r="AQ555" s="1470"/>
      <c r="AR555" s="1470"/>
      <c r="AS555" s="1470"/>
      <c r="AT555" s="1470"/>
      <c r="AU555" s="1470"/>
      <c r="AV555" s="1470"/>
      <c r="AW555" s="1470"/>
      <c r="AX555" s="1470"/>
      <c r="AY555" s="1470"/>
      <c r="AZ555" s="1470"/>
      <c r="BA555" s="1470"/>
      <c r="BB555" s="1470"/>
      <c r="BC555" s="1470"/>
      <c r="BD555" s="1470"/>
      <c r="BE555" s="1470"/>
      <c r="BF555" s="1470"/>
      <c r="BG555" s="1470"/>
      <c r="BH555" s="1470"/>
      <c r="BI555" s="1470"/>
      <c r="BJ555" s="1470"/>
      <c r="BK555" s="1470"/>
      <c r="BL555" s="1470"/>
      <c r="BM555" s="1470"/>
      <c r="BN555" s="1470"/>
      <c r="BO555" s="1470"/>
      <c r="BP555" s="1470"/>
      <c r="BQ555" s="1470"/>
      <c r="BR555" s="1470"/>
      <c r="BS555" s="1470"/>
      <c r="BT555" s="1470"/>
      <c r="BU555" s="1470"/>
      <c r="BV555" s="1470"/>
      <c r="BW555" s="1470"/>
      <c r="BX555" s="1470"/>
    </row>
    <row r="556" customFormat="false" ht="15" hidden="false" customHeight="false" outlineLevel="0" collapsed="false">
      <c r="A556" s="1448" t="n">
        <f aca="false">A555+1</f>
        <v>45423</v>
      </c>
      <c r="B556" s="1470"/>
      <c r="C556" s="1470"/>
      <c r="D556" s="1470"/>
      <c r="E556" s="1470"/>
      <c r="F556" s="1470"/>
      <c r="G556" s="1470"/>
      <c r="H556" s="1470"/>
      <c r="I556" s="1452"/>
      <c r="J556" s="1470"/>
      <c r="K556" s="1470"/>
      <c r="L556" s="1470"/>
      <c r="M556" s="1470"/>
      <c r="N556" s="1470"/>
      <c r="O556" s="1470"/>
      <c r="P556" s="1452"/>
      <c r="Q556" s="1452"/>
      <c r="R556" s="1452"/>
      <c r="S556" s="1452"/>
      <c r="T556" s="1452"/>
      <c r="U556" s="1452"/>
      <c r="V556" s="1470"/>
      <c r="W556" s="1470"/>
      <c r="X556" s="1470"/>
      <c r="Y556" s="1470"/>
      <c r="Z556" s="1470"/>
      <c r="AA556" s="1470"/>
      <c r="AB556" s="1470"/>
      <c r="AC556" s="1470"/>
      <c r="AD556" s="1470"/>
      <c r="AE556" s="1470"/>
      <c r="AF556" s="1470"/>
      <c r="AG556" s="1470"/>
      <c r="AH556" s="1470"/>
      <c r="AI556" s="1470"/>
      <c r="AJ556" s="1470"/>
      <c r="AK556" s="1470"/>
      <c r="AL556" s="1470"/>
      <c r="AM556" s="1470"/>
      <c r="AN556" s="1470"/>
      <c r="AO556" s="1470"/>
      <c r="AP556" s="1470"/>
      <c r="AQ556" s="1470"/>
      <c r="AR556" s="1470"/>
      <c r="AS556" s="1470"/>
      <c r="AT556" s="1470"/>
      <c r="AU556" s="1470"/>
      <c r="AV556" s="1470"/>
      <c r="AW556" s="1470"/>
      <c r="AX556" s="1470"/>
      <c r="AY556" s="1470"/>
      <c r="AZ556" s="1470"/>
      <c r="BA556" s="1470"/>
      <c r="BB556" s="1470"/>
      <c r="BC556" s="1470"/>
      <c r="BD556" s="1470"/>
      <c r="BE556" s="1470"/>
      <c r="BF556" s="1470"/>
      <c r="BG556" s="1470"/>
      <c r="BH556" s="1470"/>
      <c r="BI556" s="1470"/>
      <c r="BJ556" s="1470"/>
      <c r="BK556" s="1470"/>
      <c r="BL556" s="1470"/>
      <c r="BM556" s="1470"/>
      <c r="BN556" s="1470"/>
      <c r="BO556" s="1470"/>
      <c r="BP556" s="1470"/>
      <c r="BQ556" s="1470"/>
      <c r="BR556" s="1470"/>
      <c r="BS556" s="1470"/>
      <c r="BT556" s="1470"/>
      <c r="BU556" s="1470"/>
      <c r="BV556" s="1470"/>
      <c r="BW556" s="1470"/>
      <c r="BX556" s="1470"/>
    </row>
    <row r="557" customFormat="false" ht="15" hidden="false" customHeight="false" outlineLevel="0" collapsed="false">
      <c r="A557" s="1448" t="n">
        <f aca="false">A556+1</f>
        <v>45424</v>
      </c>
      <c r="B557" s="1470"/>
      <c r="C557" s="1470"/>
      <c r="D557" s="1470"/>
      <c r="E557" s="1470"/>
      <c r="F557" s="1470"/>
      <c r="G557" s="1470"/>
      <c r="H557" s="1470"/>
      <c r="I557" s="1452"/>
      <c r="J557" s="1470"/>
      <c r="K557" s="1470"/>
      <c r="L557" s="1470"/>
      <c r="M557" s="1470"/>
      <c r="N557" s="1470"/>
      <c r="O557" s="1470"/>
      <c r="P557" s="1452"/>
      <c r="Q557" s="1452"/>
      <c r="R557" s="1452"/>
      <c r="S557" s="1452"/>
      <c r="T557" s="1452"/>
      <c r="U557" s="1452"/>
      <c r="V557" s="1470"/>
      <c r="W557" s="1470"/>
      <c r="X557" s="1470"/>
      <c r="Y557" s="1470"/>
      <c r="Z557" s="1470"/>
      <c r="AA557" s="1470"/>
      <c r="AB557" s="1470"/>
      <c r="AC557" s="1470"/>
      <c r="AD557" s="1470"/>
      <c r="AE557" s="1470"/>
      <c r="AF557" s="1470"/>
      <c r="AG557" s="1470"/>
      <c r="AH557" s="1470"/>
      <c r="AI557" s="1470"/>
      <c r="AJ557" s="1470"/>
      <c r="AK557" s="1470"/>
      <c r="AL557" s="1470"/>
      <c r="AM557" s="1470"/>
      <c r="AN557" s="1470"/>
      <c r="AO557" s="1470"/>
      <c r="AP557" s="1470"/>
      <c r="AQ557" s="1470"/>
      <c r="AR557" s="1470"/>
      <c r="AS557" s="1470"/>
      <c r="AT557" s="1470"/>
      <c r="AU557" s="1470"/>
      <c r="AV557" s="1470"/>
      <c r="AW557" s="1470"/>
      <c r="AX557" s="1470"/>
      <c r="AY557" s="1470"/>
      <c r="AZ557" s="1470"/>
      <c r="BA557" s="1470"/>
      <c r="BB557" s="1470"/>
      <c r="BC557" s="1470"/>
      <c r="BD557" s="1470"/>
      <c r="BE557" s="1470"/>
      <c r="BF557" s="1470"/>
      <c r="BG557" s="1470"/>
      <c r="BH557" s="1470"/>
      <c r="BI557" s="1470"/>
      <c r="BJ557" s="1470"/>
      <c r="BK557" s="1470"/>
      <c r="BL557" s="1470"/>
      <c r="BM557" s="1470"/>
      <c r="BN557" s="1470"/>
      <c r="BO557" s="1470"/>
      <c r="BP557" s="1470"/>
      <c r="BQ557" s="1470"/>
      <c r="BR557" s="1470"/>
      <c r="BS557" s="1470"/>
      <c r="BT557" s="1470"/>
      <c r="BU557" s="1470"/>
      <c r="BV557" s="1470"/>
      <c r="BW557" s="1470"/>
      <c r="BX557" s="1470"/>
    </row>
    <row r="558" customFormat="false" ht="15" hidden="false" customHeight="false" outlineLevel="0" collapsed="false">
      <c r="A558" s="1448" t="n">
        <f aca="false">A557+1</f>
        <v>45425</v>
      </c>
      <c r="B558" s="1470"/>
      <c r="C558" s="1470"/>
      <c r="D558" s="1470"/>
      <c r="E558" s="1470"/>
      <c r="F558" s="1470"/>
      <c r="G558" s="1470"/>
      <c r="H558" s="1470"/>
      <c r="I558" s="1452"/>
      <c r="J558" s="1470"/>
      <c r="K558" s="1470"/>
      <c r="L558" s="1470"/>
      <c r="M558" s="1470"/>
      <c r="N558" s="1470"/>
      <c r="O558" s="1470"/>
      <c r="P558" s="1452"/>
      <c r="Q558" s="1452"/>
      <c r="R558" s="1452"/>
      <c r="S558" s="1452"/>
      <c r="T558" s="1452"/>
      <c r="U558" s="1452"/>
      <c r="V558" s="1470"/>
      <c r="W558" s="1470"/>
      <c r="X558" s="1470"/>
      <c r="Y558" s="1470"/>
      <c r="Z558" s="1470"/>
      <c r="AA558" s="1470"/>
      <c r="AB558" s="1470"/>
      <c r="AC558" s="1470"/>
      <c r="AD558" s="1470"/>
      <c r="AE558" s="1470"/>
      <c r="AF558" s="1470"/>
      <c r="AG558" s="1470"/>
      <c r="AH558" s="1470"/>
      <c r="AI558" s="1470"/>
      <c r="AJ558" s="1470"/>
      <c r="AK558" s="1470"/>
      <c r="AL558" s="1470"/>
      <c r="AM558" s="1470"/>
      <c r="AN558" s="1470"/>
      <c r="AO558" s="1470"/>
      <c r="AP558" s="1470"/>
      <c r="AQ558" s="1470"/>
      <c r="AR558" s="1470"/>
      <c r="AS558" s="1470"/>
      <c r="AT558" s="1470"/>
      <c r="AU558" s="1470"/>
      <c r="AV558" s="1470"/>
      <c r="AW558" s="1470"/>
      <c r="AX558" s="1470"/>
      <c r="AY558" s="1470"/>
      <c r="AZ558" s="1470"/>
      <c r="BA558" s="1470"/>
      <c r="BB558" s="1470"/>
      <c r="BC558" s="1470"/>
      <c r="BD558" s="1470"/>
      <c r="BE558" s="1470"/>
      <c r="BF558" s="1470"/>
      <c r="BG558" s="1470"/>
      <c r="BH558" s="1470"/>
      <c r="BI558" s="1470"/>
      <c r="BJ558" s="1470"/>
      <c r="BK558" s="1470"/>
      <c r="BL558" s="1470"/>
      <c r="BM558" s="1470"/>
      <c r="BN558" s="1470"/>
      <c r="BO558" s="1470"/>
      <c r="BP558" s="1470"/>
      <c r="BQ558" s="1470"/>
      <c r="BR558" s="1470"/>
      <c r="BS558" s="1470"/>
      <c r="BT558" s="1470"/>
      <c r="BU558" s="1470"/>
      <c r="BV558" s="1470"/>
      <c r="BW558" s="1470"/>
      <c r="BX558" s="1470"/>
    </row>
    <row r="559" customFormat="false" ht="15" hidden="false" customHeight="false" outlineLevel="0" collapsed="false">
      <c r="A559" s="1448" t="n">
        <f aca="false">A558+1</f>
        <v>45426</v>
      </c>
      <c r="B559" s="1470"/>
      <c r="C559" s="1470"/>
      <c r="D559" s="1470"/>
      <c r="E559" s="1470"/>
      <c r="F559" s="1470"/>
      <c r="G559" s="1470"/>
      <c r="H559" s="1470"/>
      <c r="I559" s="1452"/>
      <c r="J559" s="1470"/>
      <c r="K559" s="1470"/>
      <c r="L559" s="1470"/>
      <c r="M559" s="1470"/>
      <c r="N559" s="1470"/>
      <c r="O559" s="1470"/>
      <c r="P559" s="1452"/>
      <c r="Q559" s="1452"/>
      <c r="R559" s="1452"/>
      <c r="S559" s="1452"/>
      <c r="T559" s="1452"/>
      <c r="U559" s="1452"/>
      <c r="V559" s="1470"/>
      <c r="W559" s="1470"/>
      <c r="X559" s="1470"/>
      <c r="Y559" s="1470"/>
      <c r="Z559" s="1470"/>
      <c r="AA559" s="1470"/>
      <c r="AB559" s="1470"/>
      <c r="AC559" s="1470"/>
      <c r="AD559" s="1470"/>
      <c r="AE559" s="1470"/>
      <c r="AF559" s="1470"/>
      <c r="AG559" s="1470"/>
      <c r="AH559" s="1470"/>
      <c r="AI559" s="1470"/>
      <c r="AJ559" s="1470"/>
      <c r="AK559" s="1470"/>
      <c r="AL559" s="1470"/>
      <c r="AM559" s="1470"/>
      <c r="AN559" s="1470"/>
      <c r="AO559" s="1470"/>
      <c r="AP559" s="1470"/>
      <c r="AQ559" s="1470"/>
      <c r="AR559" s="1470"/>
      <c r="AS559" s="1470"/>
      <c r="AT559" s="1470"/>
      <c r="AU559" s="1470"/>
      <c r="AV559" s="1470"/>
      <c r="AW559" s="1470"/>
      <c r="AX559" s="1470"/>
      <c r="AY559" s="1470"/>
      <c r="AZ559" s="1470"/>
      <c r="BA559" s="1470"/>
      <c r="BB559" s="1470"/>
      <c r="BC559" s="1470"/>
      <c r="BD559" s="1470"/>
      <c r="BE559" s="1470"/>
      <c r="BF559" s="1470"/>
      <c r="BG559" s="1470"/>
      <c r="BH559" s="1470"/>
      <c r="BI559" s="1470"/>
      <c r="BJ559" s="1470"/>
      <c r="BK559" s="1470"/>
      <c r="BL559" s="1470"/>
      <c r="BM559" s="1470"/>
      <c r="BN559" s="1470"/>
      <c r="BO559" s="1470"/>
      <c r="BP559" s="1470"/>
      <c r="BQ559" s="1470"/>
      <c r="BR559" s="1470"/>
      <c r="BS559" s="1470"/>
      <c r="BT559" s="1470"/>
      <c r="BU559" s="1470"/>
      <c r="BV559" s="1470"/>
      <c r="BW559" s="1470"/>
      <c r="BX559" s="1470"/>
    </row>
    <row r="560" customFormat="false" ht="15" hidden="false" customHeight="false" outlineLevel="0" collapsed="false">
      <c r="A560" s="1448" t="n">
        <f aca="false">A559+1</f>
        <v>45427</v>
      </c>
      <c r="B560" s="1470"/>
      <c r="C560" s="1470"/>
      <c r="D560" s="1470"/>
      <c r="E560" s="1470"/>
      <c r="F560" s="1470"/>
      <c r="G560" s="1470"/>
      <c r="H560" s="1470"/>
      <c r="I560" s="1452"/>
      <c r="J560" s="1470"/>
      <c r="K560" s="1470"/>
      <c r="L560" s="1470"/>
      <c r="M560" s="1470"/>
      <c r="N560" s="1470"/>
      <c r="O560" s="1470"/>
      <c r="P560" s="1452"/>
      <c r="Q560" s="1452"/>
      <c r="R560" s="1452"/>
      <c r="S560" s="1452"/>
      <c r="T560" s="1452"/>
      <c r="U560" s="1452"/>
      <c r="V560" s="1470"/>
      <c r="W560" s="1470"/>
      <c r="X560" s="1470"/>
      <c r="Y560" s="1470"/>
      <c r="Z560" s="1470"/>
      <c r="AA560" s="1470"/>
      <c r="AB560" s="1470"/>
      <c r="AC560" s="1470"/>
      <c r="AD560" s="1470"/>
      <c r="AE560" s="1470"/>
      <c r="AF560" s="1470"/>
      <c r="AG560" s="1470"/>
      <c r="AH560" s="1470"/>
      <c r="AI560" s="1470"/>
      <c r="AJ560" s="1470"/>
      <c r="AK560" s="1470"/>
      <c r="AL560" s="1470"/>
      <c r="AM560" s="1470"/>
      <c r="AN560" s="1470"/>
      <c r="AO560" s="1470"/>
      <c r="AP560" s="1470"/>
      <c r="AQ560" s="1470"/>
      <c r="AR560" s="1470"/>
      <c r="AS560" s="1470"/>
      <c r="AT560" s="1470"/>
      <c r="AU560" s="1470"/>
      <c r="AV560" s="1470"/>
      <c r="AW560" s="1470"/>
      <c r="AX560" s="1470"/>
      <c r="AY560" s="1470"/>
      <c r="AZ560" s="1470"/>
      <c r="BA560" s="1470"/>
      <c r="BB560" s="1470"/>
      <c r="BC560" s="1470"/>
      <c r="BD560" s="1470"/>
      <c r="BE560" s="1470"/>
      <c r="BF560" s="1470"/>
      <c r="BG560" s="1470"/>
      <c r="BH560" s="1470"/>
      <c r="BI560" s="1470"/>
      <c r="BJ560" s="1470"/>
      <c r="BK560" s="1470"/>
      <c r="BL560" s="1470"/>
      <c r="BM560" s="1470"/>
      <c r="BN560" s="1470"/>
      <c r="BO560" s="1470"/>
      <c r="BP560" s="1470"/>
      <c r="BQ560" s="1470"/>
      <c r="BR560" s="1470"/>
      <c r="BS560" s="1470"/>
      <c r="BT560" s="1470"/>
      <c r="BU560" s="1470"/>
      <c r="BV560" s="1470"/>
      <c r="BW560" s="1470"/>
      <c r="BX560" s="1470"/>
    </row>
    <row r="561" customFormat="false" ht="15" hidden="false" customHeight="false" outlineLevel="0" collapsed="false">
      <c r="A561" s="1448" t="n">
        <f aca="false">A560+1</f>
        <v>45428</v>
      </c>
      <c r="B561" s="1470"/>
      <c r="C561" s="1470"/>
      <c r="D561" s="1470"/>
      <c r="E561" s="1470"/>
      <c r="F561" s="1470"/>
      <c r="G561" s="1470"/>
      <c r="H561" s="1470"/>
      <c r="I561" s="1452"/>
      <c r="J561" s="1470"/>
      <c r="K561" s="1470"/>
      <c r="L561" s="1470"/>
      <c r="M561" s="1470"/>
      <c r="N561" s="1470"/>
      <c r="O561" s="1470"/>
      <c r="P561" s="1452"/>
      <c r="Q561" s="1452"/>
      <c r="R561" s="1452"/>
      <c r="S561" s="1452"/>
      <c r="T561" s="1452"/>
      <c r="U561" s="1452"/>
      <c r="V561" s="1470"/>
      <c r="W561" s="1470"/>
      <c r="X561" s="1470"/>
      <c r="Y561" s="1470"/>
      <c r="Z561" s="1470"/>
      <c r="AA561" s="1470"/>
      <c r="AB561" s="1470"/>
      <c r="AC561" s="1470"/>
      <c r="AD561" s="1470"/>
      <c r="AE561" s="1470"/>
      <c r="AF561" s="1470"/>
      <c r="AG561" s="1470"/>
      <c r="AH561" s="1470"/>
      <c r="AI561" s="1470"/>
      <c r="AJ561" s="1470"/>
      <c r="AK561" s="1470"/>
      <c r="AL561" s="1470"/>
      <c r="AM561" s="1470"/>
      <c r="AN561" s="1470"/>
      <c r="AO561" s="1470"/>
      <c r="AP561" s="1470"/>
      <c r="AQ561" s="1470"/>
      <c r="AR561" s="1470"/>
      <c r="AS561" s="1470"/>
      <c r="AT561" s="1470"/>
      <c r="AU561" s="1470"/>
      <c r="AV561" s="1470"/>
      <c r="AW561" s="1470"/>
      <c r="AX561" s="1470"/>
      <c r="AY561" s="1470"/>
      <c r="AZ561" s="1470"/>
      <c r="BA561" s="1470"/>
      <c r="BB561" s="1470"/>
      <c r="BC561" s="1470"/>
      <c r="BD561" s="1470"/>
      <c r="BE561" s="1470"/>
      <c r="BF561" s="1470"/>
      <c r="BG561" s="1470"/>
      <c r="BH561" s="1470"/>
      <c r="BI561" s="1470"/>
      <c r="BJ561" s="1470"/>
      <c r="BK561" s="1470"/>
      <c r="BL561" s="1470"/>
      <c r="BM561" s="1470"/>
      <c r="BN561" s="1470"/>
      <c r="BO561" s="1470"/>
      <c r="BP561" s="1470"/>
      <c r="BQ561" s="1470"/>
      <c r="BR561" s="1470"/>
      <c r="BS561" s="1470"/>
      <c r="BT561" s="1470"/>
      <c r="BU561" s="1470"/>
      <c r="BV561" s="1470"/>
      <c r="BW561" s="1470"/>
      <c r="BX561" s="1470"/>
    </row>
    <row r="562" customFormat="false" ht="15" hidden="false" customHeight="false" outlineLevel="0" collapsed="false">
      <c r="A562" s="1448" t="n">
        <f aca="false">A561+1</f>
        <v>45429</v>
      </c>
      <c r="B562" s="1470"/>
      <c r="C562" s="1470"/>
      <c r="D562" s="1470"/>
      <c r="E562" s="1470"/>
      <c r="F562" s="1470"/>
      <c r="G562" s="1470"/>
      <c r="H562" s="1470"/>
      <c r="I562" s="1452"/>
      <c r="J562" s="1470"/>
      <c r="K562" s="1470"/>
      <c r="L562" s="1470"/>
      <c r="M562" s="1470"/>
      <c r="N562" s="1470"/>
      <c r="O562" s="1470"/>
      <c r="P562" s="1452"/>
      <c r="Q562" s="1452"/>
      <c r="R562" s="1452"/>
      <c r="S562" s="1452"/>
      <c r="T562" s="1452"/>
      <c r="U562" s="1452"/>
      <c r="V562" s="1470"/>
      <c r="W562" s="1470"/>
      <c r="X562" s="1470"/>
      <c r="Y562" s="1470"/>
      <c r="Z562" s="1470"/>
      <c r="AA562" s="1470"/>
      <c r="AB562" s="1470"/>
      <c r="AC562" s="1470"/>
      <c r="AD562" s="1470"/>
      <c r="AE562" s="1470"/>
      <c r="AF562" s="1470"/>
      <c r="AG562" s="1470"/>
      <c r="AH562" s="1470"/>
      <c r="AI562" s="1470"/>
      <c r="AJ562" s="1470"/>
      <c r="AK562" s="1470"/>
      <c r="AL562" s="1470"/>
      <c r="AM562" s="1470"/>
      <c r="AN562" s="1470"/>
      <c r="AO562" s="1470"/>
      <c r="AP562" s="1470"/>
      <c r="AQ562" s="1470"/>
      <c r="AR562" s="1470"/>
      <c r="AS562" s="1470"/>
      <c r="AT562" s="1470"/>
      <c r="AU562" s="1470"/>
      <c r="AV562" s="1470"/>
      <c r="AW562" s="1470"/>
      <c r="AX562" s="1470"/>
      <c r="AY562" s="1470"/>
      <c r="AZ562" s="1470"/>
      <c r="BA562" s="1470"/>
      <c r="BB562" s="1470"/>
      <c r="BC562" s="1470"/>
      <c r="BD562" s="1470"/>
      <c r="BE562" s="1470"/>
      <c r="BF562" s="1470"/>
      <c r="BG562" s="1470"/>
      <c r="BH562" s="1470"/>
      <c r="BI562" s="1470"/>
      <c r="BJ562" s="1470"/>
      <c r="BK562" s="1470"/>
      <c r="BL562" s="1470"/>
      <c r="BM562" s="1470"/>
      <c r="BN562" s="1470"/>
      <c r="BO562" s="1470"/>
      <c r="BP562" s="1470"/>
      <c r="BQ562" s="1470"/>
      <c r="BR562" s="1470"/>
      <c r="BS562" s="1470"/>
      <c r="BT562" s="1470"/>
      <c r="BU562" s="1470"/>
      <c r="BV562" s="1470"/>
      <c r="BW562" s="1470"/>
      <c r="BX562" s="1470"/>
    </row>
    <row r="563" customFormat="false" ht="15" hidden="false" customHeight="false" outlineLevel="0" collapsed="false">
      <c r="A563" s="1448" t="n">
        <f aca="false">A562+1</f>
        <v>45430</v>
      </c>
      <c r="B563" s="1470"/>
      <c r="C563" s="1470"/>
      <c r="D563" s="1470"/>
      <c r="E563" s="1470"/>
      <c r="F563" s="1470"/>
      <c r="G563" s="1470"/>
      <c r="H563" s="1470"/>
      <c r="I563" s="1452"/>
      <c r="J563" s="1470"/>
      <c r="K563" s="1470"/>
      <c r="L563" s="1470"/>
      <c r="M563" s="1470"/>
      <c r="N563" s="1470"/>
      <c r="O563" s="1470"/>
      <c r="P563" s="1452"/>
      <c r="Q563" s="1452"/>
      <c r="R563" s="1452"/>
      <c r="S563" s="1452"/>
      <c r="T563" s="1452"/>
      <c r="U563" s="1452"/>
      <c r="V563" s="1470"/>
      <c r="W563" s="1470"/>
      <c r="X563" s="1470"/>
      <c r="Y563" s="1470"/>
      <c r="Z563" s="1470"/>
      <c r="AA563" s="1470"/>
      <c r="AB563" s="1470"/>
      <c r="AC563" s="1470"/>
      <c r="AD563" s="1470"/>
      <c r="AE563" s="1470"/>
      <c r="AF563" s="1470"/>
      <c r="AG563" s="1470"/>
      <c r="AH563" s="1470"/>
      <c r="AI563" s="1470"/>
      <c r="AJ563" s="1470"/>
      <c r="AK563" s="1470"/>
      <c r="AL563" s="1470"/>
      <c r="AM563" s="1470"/>
      <c r="AN563" s="1470"/>
      <c r="AO563" s="1470"/>
      <c r="AP563" s="1470"/>
      <c r="AQ563" s="1470"/>
      <c r="AR563" s="1470"/>
      <c r="AS563" s="1470"/>
      <c r="AT563" s="1470"/>
      <c r="AU563" s="1470"/>
      <c r="AV563" s="1470"/>
      <c r="AW563" s="1470"/>
      <c r="AX563" s="1470"/>
      <c r="AY563" s="1470"/>
      <c r="AZ563" s="1470"/>
      <c r="BA563" s="1470"/>
      <c r="BB563" s="1470"/>
      <c r="BC563" s="1470"/>
      <c r="BD563" s="1470"/>
      <c r="BE563" s="1470"/>
      <c r="BF563" s="1470"/>
      <c r="BG563" s="1470"/>
      <c r="BH563" s="1470"/>
      <c r="BI563" s="1470"/>
      <c r="BJ563" s="1470"/>
      <c r="BK563" s="1470"/>
      <c r="BL563" s="1470"/>
      <c r="BM563" s="1470"/>
      <c r="BN563" s="1470"/>
      <c r="BO563" s="1470"/>
      <c r="BP563" s="1470"/>
      <c r="BQ563" s="1470"/>
      <c r="BR563" s="1470"/>
      <c r="BS563" s="1470"/>
      <c r="BT563" s="1470"/>
      <c r="BU563" s="1470"/>
      <c r="BV563" s="1470"/>
      <c r="BW563" s="1470"/>
      <c r="BX563" s="1470"/>
    </row>
    <row r="564" customFormat="false" ht="15" hidden="false" customHeight="false" outlineLevel="0" collapsed="false">
      <c r="A564" s="1448" t="n">
        <f aca="false">A563+1</f>
        <v>45431</v>
      </c>
      <c r="B564" s="1470"/>
      <c r="C564" s="1470"/>
      <c r="D564" s="1470"/>
      <c r="E564" s="1470"/>
      <c r="F564" s="1470"/>
      <c r="G564" s="1470"/>
      <c r="H564" s="1470"/>
      <c r="I564" s="1452"/>
      <c r="J564" s="1470"/>
      <c r="K564" s="1470"/>
      <c r="L564" s="1470"/>
      <c r="M564" s="1470"/>
      <c r="N564" s="1470"/>
      <c r="O564" s="1470"/>
      <c r="P564" s="1452"/>
      <c r="Q564" s="1452"/>
      <c r="R564" s="1452"/>
      <c r="S564" s="1452"/>
      <c r="T564" s="1452"/>
      <c r="U564" s="1452"/>
      <c r="V564" s="1470"/>
      <c r="W564" s="1470"/>
      <c r="X564" s="1470"/>
      <c r="Y564" s="1470"/>
      <c r="Z564" s="1470"/>
      <c r="AA564" s="1470"/>
      <c r="AB564" s="1470"/>
      <c r="AC564" s="1470"/>
      <c r="AD564" s="1470"/>
      <c r="AE564" s="1470"/>
      <c r="AF564" s="1470"/>
      <c r="AG564" s="1470"/>
      <c r="AH564" s="1470"/>
      <c r="AI564" s="1470"/>
      <c r="AJ564" s="1470"/>
      <c r="AK564" s="1470"/>
      <c r="AL564" s="1470"/>
      <c r="AM564" s="1470"/>
      <c r="AN564" s="1470"/>
      <c r="AO564" s="1470"/>
      <c r="AP564" s="1470"/>
      <c r="AQ564" s="1470"/>
      <c r="AR564" s="1470"/>
      <c r="AS564" s="1470"/>
      <c r="AT564" s="1470"/>
      <c r="AU564" s="1470"/>
      <c r="AV564" s="1470"/>
      <c r="AW564" s="1470"/>
      <c r="AX564" s="1470"/>
      <c r="AY564" s="1470"/>
      <c r="AZ564" s="1470"/>
      <c r="BA564" s="1470"/>
      <c r="BB564" s="1470"/>
      <c r="BC564" s="1470"/>
      <c r="BD564" s="1470"/>
      <c r="BE564" s="1470"/>
      <c r="BF564" s="1470"/>
      <c r="BG564" s="1470"/>
      <c r="BH564" s="1470"/>
      <c r="BI564" s="1470"/>
      <c r="BJ564" s="1470"/>
      <c r="BK564" s="1470"/>
      <c r="BL564" s="1470"/>
      <c r="BM564" s="1470"/>
      <c r="BN564" s="1470"/>
      <c r="BO564" s="1470"/>
      <c r="BP564" s="1470"/>
      <c r="BQ564" s="1470"/>
      <c r="BR564" s="1470"/>
      <c r="BS564" s="1470"/>
      <c r="BT564" s="1470"/>
      <c r="BU564" s="1470"/>
      <c r="BV564" s="1470"/>
      <c r="BW564" s="1470"/>
      <c r="BX564" s="1470"/>
    </row>
    <row r="565" customFormat="false" ht="15" hidden="false" customHeight="false" outlineLevel="0" collapsed="false">
      <c r="A565" s="1448" t="n">
        <f aca="false">A564+1</f>
        <v>45432</v>
      </c>
      <c r="B565" s="1470"/>
      <c r="C565" s="1470"/>
      <c r="D565" s="1470"/>
      <c r="E565" s="1470"/>
      <c r="F565" s="1470"/>
      <c r="G565" s="1470"/>
      <c r="H565" s="1470"/>
      <c r="I565" s="1452"/>
      <c r="J565" s="1470"/>
      <c r="K565" s="1470"/>
      <c r="L565" s="1470"/>
      <c r="M565" s="1470"/>
      <c r="N565" s="1470"/>
      <c r="O565" s="1470"/>
      <c r="P565" s="1452"/>
      <c r="Q565" s="1452"/>
      <c r="R565" s="1452"/>
      <c r="S565" s="1452"/>
      <c r="T565" s="1452"/>
      <c r="U565" s="1452"/>
      <c r="V565" s="1470"/>
      <c r="W565" s="1470"/>
      <c r="X565" s="1470"/>
      <c r="Y565" s="1470"/>
      <c r="Z565" s="1470"/>
      <c r="AA565" s="1470"/>
      <c r="AB565" s="1470"/>
      <c r="AC565" s="1470"/>
      <c r="AD565" s="1470"/>
      <c r="AE565" s="1470"/>
      <c r="AF565" s="1470"/>
      <c r="AG565" s="1470"/>
      <c r="AH565" s="1470"/>
      <c r="AI565" s="1470"/>
      <c r="AJ565" s="1470"/>
      <c r="AK565" s="1470"/>
      <c r="AL565" s="1470"/>
      <c r="AM565" s="1470"/>
      <c r="AN565" s="1470"/>
      <c r="AO565" s="1470"/>
      <c r="AP565" s="1470"/>
      <c r="AQ565" s="1470"/>
      <c r="AR565" s="1470"/>
      <c r="AS565" s="1470"/>
      <c r="AT565" s="1470"/>
      <c r="AU565" s="1470"/>
      <c r="AV565" s="1470"/>
      <c r="AW565" s="1470"/>
      <c r="AX565" s="1470"/>
      <c r="AY565" s="1470"/>
      <c r="AZ565" s="1470"/>
      <c r="BA565" s="1470"/>
      <c r="BB565" s="1470"/>
      <c r="BC565" s="1470"/>
      <c r="BD565" s="1470"/>
      <c r="BE565" s="1470"/>
      <c r="BF565" s="1470"/>
      <c r="BG565" s="1470"/>
      <c r="BH565" s="1470"/>
      <c r="BI565" s="1470"/>
      <c r="BJ565" s="1470"/>
      <c r="BK565" s="1470"/>
      <c r="BL565" s="1470"/>
      <c r="BM565" s="1470"/>
      <c r="BN565" s="1470"/>
      <c r="BO565" s="1470"/>
      <c r="BP565" s="1470"/>
      <c r="BQ565" s="1470"/>
      <c r="BR565" s="1470"/>
      <c r="BS565" s="1470"/>
      <c r="BT565" s="1470"/>
      <c r="BU565" s="1470"/>
      <c r="BV565" s="1470"/>
      <c r="BW565" s="1470"/>
      <c r="BX565" s="1470"/>
    </row>
    <row r="566" customFormat="false" ht="15" hidden="false" customHeight="false" outlineLevel="0" collapsed="false">
      <c r="A566" s="1448" t="n">
        <f aca="false">A565+1</f>
        <v>45433</v>
      </c>
      <c r="B566" s="1470"/>
      <c r="C566" s="1470"/>
      <c r="D566" s="1470"/>
      <c r="E566" s="1470"/>
      <c r="F566" s="1470"/>
      <c r="G566" s="1470"/>
      <c r="H566" s="1470"/>
      <c r="I566" s="1452"/>
      <c r="J566" s="1470"/>
      <c r="K566" s="1470"/>
      <c r="L566" s="1470"/>
      <c r="M566" s="1470"/>
      <c r="N566" s="1470"/>
      <c r="O566" s="1470"/>
      <c r="P566" s="1452"/>
      <c r="Q566" s="1452"/>
      <c r="R566" s="1452"/>
      <c r="S566" s="1452"/>
      <c r="T566" s="1452"/>
      <c r="U566" s="1452"/>
      <c r="V566" s="1470"/>
      <c r="W566" s="1470"/>
      <c r="X566" s="1470"/>
      <c r="Y566" s="1470"/>
      <c r="Z566" s="1470"/>
      <c r="AA566" s="1470"/>
      <c r="AB566" s="1470"/>
      <c r="AC566" s="1470"/>
      <c r="AD566" s="1470"/>
      <c r="AE566" s="1470"/>
      <c r="AF566" s="1470"/>
      <c r="AG566" s="1470"/>
      <c r="AH566" s="1470"/>
      <c r="AI566" s="1470"/>
      <c r="AJ566" s="1470"/>
      <c r="AK566" s="1470"/>
      <c r="AL566" s="1470"/>
      <c r="AM566" s="1470"/>
      <c r="AN566" s="1470"/>
      <c r="AO566" s="1470"/>
      <c r="AP566" s="1470"/>
      <c r="AQ566" s="1470"/>
      <c r="AR566" s="1470"/>
      <c r="AS566" s="1470"/>
      <c r="AT566" s="1470"/>
      <c r="AU566" s="1470"/>
      <c r="AV566" s="1470"/>
      <c r="AW566" s="1470"/>
      <c r="AX566" s="1470"/>
      <c r="AY566" s="1470"/>
      <c r="AZ566" s="1470"/>
      <c r="BA566" s="1470"/>
      <c r="BB566" s="1470"/>
      <c r="BC566" s="1470"/>
      <c r="BD566" s="1470"/>
      <c r="BE566" s="1470"/>
      <c r="BF566" s="1470"/>
      <c r="BG566" s="1470"/>
      <c r="BH566" s="1470"/>
      <c r="BI566" s="1470"/>
      <c r="BJ566" s="1470"/>
      <c r="BK566" s="1470"/>
      <c r="BL566" s="1470"/>
      <c r="BM566" s="1470"/>
      <c r="BN566" s="1470"/>
      <c r="BO566" s="1470"/>
      <c r="BP566" s="1470"/>
      <c r="BQ566" s="1470"/>
      <c r="BR566" s="1470"/>
      <c r="BS566" s="1470"/>
      <c r="BT566" s="1470"/>
      <c r="BU566" s="1470"/>
      <c r="BV566" s="1470"/>
      <c r="BW566" s="1470"/>
      <c r="BX566" s="1470"/>
    </row>
    <row r="567" customFormat="false" ht="15" hidden="false" customHeight="false" outlineLevel="0" collapsed="false">
      <c r="A567" s="1448" t="n">
        <f aca="false">A566+1</f>
        <v>45434</v>
      </c>
      <c r="B567" s="1470"/>
      <c r="C567" s="1470"/>
      <c r="D567" s="1470"/>
      <c r="E567" s="1470"/>
      <c r="F567" s="1470"/>
      <c r="G567" s="1470"/>
      <c r="H567" s="1470"/>
      <c r="I567" s="1452"/>
      <c r="J567" s="1470"/>
      <c r="K567" s="1470"/>
      <c r="L567" s="1470"/>
      <c r="M567" s="1470"/>
      <c r="N567" s="1470"/>
      <c r="O567" s="1470"/>
      <c r="P567" s="1452"/>
      <c r="Q567" s="1452"/>
      <c r="R567" s="1452"/>
      <c r="S567" s="1452"/>
      <c r="T567" s="1452"/>
      <c r="U567" s="1452"/>
      <c r="V567" s="1470"/>
      <c r="W567" s="1470"/>
      <c r="X567" s="1470"/>
      <c r="Y567" s="1470"/>
      <c r="Z567" s="1470"/>
      <c r="AA567" s="1470"/>
      <c r="AB567" s="1470"/>
      <c r="AC567" s="1470"/>
      <c r="AD567" s="1470"/>
      <c r="AE567" s="1470"/>
      <c r="AF567" s="1470"/>
      <c r="AG567" s="1470"/>
      <c r="AH567" s="1470"/>
      <c r="AI567" s="1470"/>
      <c r="AJ567" s="1470"/>
      <c r="AK567" s="1470"/>
      <c r="AL567" s="1470"/>
      <c r="AM567" s="1470"/>
      <c r="AN567" s="1470"/>
      <c r="AO567" s="1470"/>
      <c r="AP567" s="1470"/>
      <c r="AQ567" s="1470"/>
      <c r="AR567" s="1470"/>
      <c r="AS567" s="1470"/>
      <c r="AT567" s="1470"/>
      <c r="AU567" s="1470"/>
      <c r="AV567" s="1470"/>
      <c r="AW567" s="1470"/>
      <c r="AX567" s="1470"/>
      <c r="AY567" s="1470"/>
      <c r="AZ567" s="1470"/>
      <c r="BA567" s="1470"/>
      <c r="BB567" s="1470"/>
      <c r="BC567" s="1470"/>
      <c r="BD567" s="1470"/>
      <c r="BE567" s="1470"/>
      <c r="BF567" s="1470"/>
      <c r="BG567" s="1470"/>
      <c r="BH567" s="1470"/>
      <c r="BI567" s="1470"/>
      <c r="BJ567" s="1470"/>
      <c r="BK567" s="1470"/>
      <c r="BL567" s="1470"/>
      <c r="BM567" s="1470"/>
      <c r="BN567" s="1470"/>
      <c r="BO567" s="1470"/>
      <c r="BP567" s="1470"/>
      <c r="BQ567" s="1470"/>
      <c r="BR567" s="1470"/>
      <c r="BS567" s="1470"/>
      <c r="BT567" s="1470"/>
      <c r="BU567" s="1470"/>
      <c r="BV567" s="1470"/>
      <c r="BW567" s="1470"/>
      <c r="BX567" s="1470"/>
    </row>
    <row r="568" customFormat="false" ht="15" hidden="false" customHeight="false" outlineLevel="0" collapsed="false">
      <c r="A568" s="1448" t="n">
        <f aca="false">A567+1</f>
        <v>45435</v>
      </c>
      <c r="B568" s="1470"/>
      <c r="C568" s="1470"/>
      <c r="D568" s="1470"/>
      <c r="E568" s="1470"/>
      <c r="F568" s="1470"/>
      <c r="G568" s="1470"/>
      <c r="H568" s="1470"/>
      <c r="I568" s="1452"/>
      <c r="J568" s="1470"/>
      <c r="K568" s="1470"/>
      <c r="L568" s="1470"/>
      <c r="M568" s="1470"/>
      <c r="N568" s="1470"/>
      <c r="O568" s="1470"/>
      <c r="P568" s="1452"/>
      <c r="Q568" s="1452"/>
      <c r="R568" s="1452"/>
      <c r="S568" s="1452"/>
      <c r="T568" s="1452"/>
      <c r="U568" s="1452"/>
      <c r="V568" s="1470"/>
      <c r="W568" s="1470"/>
      <c r="X568" s="1470"/>
      <c r="Y568" s="1470"/>
      <c r="Z568" s="1470"/>
      <c r="AA568" s="1470"/>
      <c r="AB568" s="1470"/>
      <c r="AC568" s="1470"/>
      <c r="AD568" s="1470"/>
      <c r="AE568" s="1470"/>
      <c r="AF568" s="1470"/>
      <c r="AG568" s="1470"/>
      <c r="AH568" s="1470"/>
      <c r="AI568" s="1470"/>
      <c r="AJ568" s="1470"/>
      <c r="AK568" s="1470"/>
      <c r="AL568" s="1470"/>
      <c r="AM568" s="1470"/>
      <c r="AN568" s="1470"/>
      <c r="AO568" s="1470"/>
      <c r="AP568" s="1470"/>
      <c r="AQ568" s="1470"/>
      <c r="AR568" s="1470"/>
      <c r="AS568" s="1470"/>
      <c r="AT568" s="1470"/>
      <c r="AU568" s="1470"/>
      <c r="AV568" s="1470"/>
      <c r="AW568" s="1470"/>
      <c r="AX568" s="1470"/>
      <c r="AY568" s="1470"/>
      <c r="AZ568" s="1470"/>
      <c r="BA568" s="1470"/>
      <c r="BB568" s="1470"/>
      <c r="BC568" s="1470"/>
      <c r="BD568" s="1470"/>
      <c r="BE568" s="1470"/>
      <c r="BF568" s="1470"/>
      <c r="BG568" s="1470"/>
      <c r="BH568" s="1470"/>
      <c r="BI568" s="1470"/>
      <c r="BJ568" s="1470"/>
      <c r="BK568" s="1470"/>
      <c r="BL568" s="1470"/>
      <c r="BM568" s="1470"/>
      <c r="BN568" s="1470"/>
      <c r="BO568" s="1470"/>
      <c r="BP568" s="1470"/>
      <c r="BQ568" s="1470"/>
      <c r="BR568" s="1470"/>
      <c r="BS568" s="1470"/>
      <c r="BT568" s="1470"/>
      <c r="BU568" s="1470"/>
      <c r="BV568" s="1470"/>
      <c r="BW568" s="1470"/>
      <c r="BX568" s="1470"/>
    </row>
    <row r="569" customFormat="false" ht="15" hidden="false" customHeight="false" outlineLevel="0" collapsed="false">
      <c r="A569" s="1448" t="n">
        <f aca="false">A568+1</f>
        <v>45436</v>
      </c>
      <c r="B569" s="1470"/>
      <c r="C569" s="1470"/>
      <c r="D569" s="1470"/>
      <c r="E569" s="1470"/>
      <c r="F569" s="1470"/>
      <c r="G569" s="1470"/>
      <c r="H569" s="1470"/>
      <c r="I569" s="1452"/>
      <c r="J569" s="1470"/>
      <c r="K569" s="1470"/>
      <c r="L569" s="1470"/>
      <c r="M569" s="1470"/>
      <c r="N569" s="1470"/>
      <c r="O569" s="1470"/>
      <c r="P569" s="1452"/>
      <c r="Q569" s="1452"/>
      <c r="R569" s="1452"/>
      <c r="S569" s="1452"/>
      <c r="T569" s="1452"/>
      <c r="U569" s="1452"/>
      <c r="V569" s="1470"/>
      <c r="W569" s="1470"/>
      <c r="X569" s="1470"/>
      <c r="Y569" s="1470"/>
      <c r="Z569" s="1470"/>
      <c r="AA569" s="1470"/>
      <c r="AB569" s="1470"/>
      <c r="AC569" s="1470"/>
      <c r="AD569" s="1470"/>
      <c r="AE569" s="1470"/>
      <c r="AF569" s="1470"/>
      <c r="AG569" s="1470"/>
      <c r="AH569" s="1470"/>
      <c r="AI569" s="1470"/>
      <c r="AJ569" s="1470"/>
      <c r="AK569" s="1470"/>
      <c r="AL569" s="1470"/>
      <c r="AM569" s="1470"/>
      <c r="AN569" s="1470"/>
      <c r="AO569" s="1470"/>
      <c r="AP569" s="1470"/>
      <c r="AQ569" s="1470"/>
      <c r="AR569" s="1470"/>
      <c r="AS569" s="1470"/>
      <c r="AT569" s="1470"/>
      <c r="AU569" s="1470"/>
      <c r="AV569" s="1470"/>
      <c r="AW569" s="1470"/>
      <c r="AX569" s="1470"/>
      <c r="AY569" s="1470"/>
      <c r="AZ569" s="1470"/>
      <c r="BA569" s="1470"/>
      <c r="BB569" s="1470"/>
      <c r="BC569" s="1470"/>
      <c r="BD569" s="1470"/>
      <c r="BE569" s="1470"/>
      <c r="BF569" s="1470"/>
      <c r="BG569" s="1470"/>
      <c r="BH569" s="1470"/>
      <c r="BI569" s="1470"/>
      <c r="BJ569" s="1470"/>
      <c r="BK569" s="1470"/>
      <c r="BL569" s="1470"/>
      <c r="BM569" s="1470"/>
      <c r="BN569" s="1470"/>
      <c r="BO569" s="1470"/>
      <c r="BP569" s="1470"/>
      <c r="BQ569" s="1470"/>
      <c r="BR569" s="1470"/>
      <c r="BS569" s="1470"/>
      <c r="BT569" s="1470"/>
      <c r="BU569" s="1470"/>
      <c r="BV569" s="1470"/>
      <c r="BW569" s="1470"/>
      <c r="BX569" s="1470"/>
    </row>
    <row r="570" customFormat="false" ht="15" hidden="false" customHeight="false" outlineLevel="0" collapsed="false">
      <c r="A570" s="1448" t="n">
        <f aca="false">A569+1</f>
        <v>45437</v>
      </c>
      <c r="B570" s="1470"/>
      <c r="C570" s="1470"/>
      <c r="D570" s="1470"/>
      <c r="E570" s="1470"/>
      <c r="F570" s="1470"/>
      <c r="G570" s="1470"/>
      <c r="H570" s="1470"/>
      <c r="I570" s="1452"/>
      <c r="J570" s="1470"/>
      <c r="K570" s="1470"/>
      <c r="L570" s="1470"/>
      <c r="M570" s="1470"/>
      <c r="N570" s="1470"/>
      <c r="O570" s="1470"/>
      <c r="P570" s="1452"/>
      <c r="Q570" s="1452"/>
      <c r="R570" s="1452"/>
      <c r="S570" s="1452"/>
      <c r="T570" s="1452"/>
      <c r="U570" s="1452"/>
      <c r="V570" s="1470"/>
      <c r="W570" s="1470"/>
      <c r="X570" s="1470"/>
      <c r="Y570" s="1470"/>
      <c r="Z570" s="1470"/>
      <c r="AA570" s="1470"/>
      <c r="AB570" s="1470"/>
      <c r="AC570" s="1470"/>
      <c r="AD570" s="1470"/>
      <c r="AE570" s="1470"/>
      <c r="AF570" s="1470"/>
      <c r="AG570" s="1470"/>
      <c r="AH570" s="1470"/>
      <c r="AI570" s="1470"/>
      <c r="AJ570" s="1470"/>
      <c r="AK570" s="1470"/>
      <c r="AL570" s="1470"/>
      <c r="AM570" s="1470"/>
      <c r="AN570" s="1470"/>
      <c r="AO570" s="1470"/>
      <c r="AP570" s="1470"/>
      <c r="AQ570" s="1470"/>
      <c r="AR570" s="1470"/>
      <c r="AS570" s="1470"/>
      <c r="AT570" s="1470"/>
      <c r="AU570" s="1470"/>
      <c r="AV570" s="1470"/>
      <c r="AW570" s="1470"/>
      <c r="AX570" s="1470"/>
      <c r="AY570" s="1470"/>
      <c r="AZ570" s="1470"/>
      <c r="BA570" s="1470"/>
      <c r="BB570" s="1470"/>
      <c r="BC570" s="1470"/>
      <c r="BD570" s="1470"/>
      <c r="BE570" s="1470"/>
      <c r="BF570" s="1470"/>
      <c r="BG570" s="1470"/>
      <c r="BH570" s="1470"/>
      <c r="BI570" s="1470"/>
      <c r="BJ570" s="1470"/>
      <c r="BK570" s="1470"/>
      <c r="BL570" s="1470"/>
      <c r="BM570" s="1470"/>
      <c r="BN570" s="1470"/>
      <c r="BO570" s="1470"/>
      <c r="BP570" s="1470"/>
      <c r="BQ570" s="1470"/>
      <c r="BR570" s="1470"/>
      <c r="BS570" s="1470"/>
      <c r="BT570" s="1470"/>
      <c r="BU570" s="1470"/>
      <c r="BV570" s="1470"/>
      <c r="BW570" s="1470"/>
      <c r="BX570" s="1470"/>
    </row>
    <row r="571" customFormat="false" ht="15" hidden="false" customHeight="false" outlineLevel="0" collapsed="false">
      <c r="A571" s="1448" t="n">
        <f aca="false">A570+1</f>
        <v>45438</v>
      </c>
      <c r="B571" s="1470"/>
      <c r="C571" s="1470"/>
      <c r="D571" s="1470"/>
      <c r="E571" s="1470"/>
      <c r="F571" s="1470"/>
      <c r="G571" s="1470"/>
      <c r="H571" s="1470"/>
      <c r="I571" s="1452"/>
      <c r="J571" s="1470"/>
      <c r="K571" s="1470"/>
      <c r="L571" s="1470"/>
      <c r="M571" s="1470"/>
      <c r="N571" s="1470"/>
      <c r="O571" s="1470"/>
      <c r="P571" s="1452"/>
      <c r="Q571" s="1452"/>
      <c r="R571" s="1452"/>
      <c r="S571" s="1452"/>
      <c r="T571" s="1452"/>
      <c r="U571" s="1452"/>
      <c r="V571" s="1470"/>
      <c r="W571" s="1470"/>
      <c r="X571" s="1470"/>
      <c r="Y571" s="1470"/>
      <c r="Z571" s="1470"/>
      <c r="AA571" s="1470"/>
      <c r="AB571" s="1470"/>
      <c r="AC571" s="1470"/>
      <c r="AD571" s="1470"/>
      <c r="AE571" s="1470"/>
      <c r="AF571" s="1470"/>
      <c r="AG571" s="1470"/>
      <c r="AH571" s="1470"/>
      <c r="AI571" s="1470"/>
      <c r="AJ571" s="1470"/>
      <c r="AK571" s="1470"/>
      <c r="AL571" s="1470"/>
      <c r="AM571" s="1470"/>
      <c r="AN571" s="1470"/>
      <c r="AO571" s="1470"/>
      <c r="AP571" s="1470"/>
      <c r="AQ571" s="1470"/>
      <c r="AR571" s="1470"/>
      <c r="AS571" s="1470"/>
      <c r="AT571" s="1470"/>
      <c r="AU571" s="1470"/>
      <c r="AV571" s="1470"/>
      <c r="AW571" s="1470"/>
      <c r="AX571" s="1470"/>
      <c r="AY571" s="1470"/>
      <c r="AZ571" s="1470"/>
      <c r="BA571" s="1470"/>
      <c r="BB571" s="1470"/>
      <c r="BC571" s="1470"/>
      <c r="BD571" s="1470"/>
      <c r="BE571" s="1470"/>
      <c r="BF571" s="1470"/>
      <c r="BG571" s="1470"/>
      <c r="BH571" s="1470"/>
      <c r="BI571" s="1470"/>
      <c r="BJ571" s="1470"/>
      <c r="BK571" s="1470"/>
      <c r="BL571" s="1470"/>
      <c r="BM571" s="1470"/>
      <c r="BN571" s="1470"/>
      <c r="BO571" s="1470"/>
      <c r="BP571" s="1470"/>
      <c r="BQ571" s="1470"/>
      <c r="BR571" s="1470"/>
      <c r="BS571" s="1470"/>
      <c r="BT571" s="1470"/>
      <c r="BU571" s="1470"/>
      <c r="BV571" s="1470"/>
      <c r="BW571" s="1470"/>
      <c r="BX571" s="1470"/>
    </row>
    <row r="572" customFormat="false" ht="15" hidden="false" customHeight="false" outlineLevel="0" collapsed="false">
      <c r="A572" s="1448" t="n">
        <f aca="false">A571+1</f>
        <v>45439</v>
      </c>
      <c r="B572" s="1470"/>
      <c r="C572" s="1470"/>
      <c r="D572" s="1470"/>
      <c r="E572" s="1470"/>
      <c r="F572" s="1470"/>
      <c r="G572" s="1470"/>
      <c r="H572" s="1470"/>
      <c r="I572" s="1452"/>
      <c r="J572" s="1470"/>
      <c r="K572" s="1470"/>
      <c r="L572" s="1470"/>
      <c r="M572" s="1470"/>
      <c r="N572" s="1470"/>
      <c r="O572" s="1470"/>
      <c r="P572" s="1452"/>
      <c r="Q572" s="1452"/>
      <c r="R572" s="1452"/>
      <c r="S572" s="1452"/>
      <c r="T572" s="1452"/>
      <c r="U572" s="1452"/>
      <c r="V572" s="1470"/>
      <c r="W572" s="1470"/>
      <c r="X572" s="1470"/>
      <c r="Y572" s="1470"/>
      <c r="Z572" s="1470"/>
      <c r="AA572" s="1470"/>
      <c r="AB572" s="1470"/>
      <c r="AC572" s="1470"/>
      <c r="AD572" s="1470"/>
      <c r="AE572" s="1470"/>
      <c r="AF572" s="1470"/>
      <c r="AG572" s="1470"/>
      <c r="AH572" s="1470"/>
      <c r="AI572" s="1470"/>
      <c r="AJ572" s="1470"/>
      <c r="AK572" s="1470"/>
      <c r="AL572" s="1470"/>
      <c r="AM572" s="1470"/>
      <c r="AN572" s="1470"/>
      <c r="AO572" s="1470"/>
      <c r="AP572" s="1470"/>
      <c r="AQ572" s="1470"/>
      <c r="AR572" s="1470"/>
      <c r="AS572" s="1470"/>
      <c r="AT572" s="1470"/>
      <c r="AU572" s="1470"/>
      <c r="AV572" s="1470"/>
      <c r="AW572" s="1470"/>
      <c r="AX572" s="1470"/>
      <c r="AY572" s="1470"/>
      <c r="AZ572" s="1470"/>
      <c r="BA572" s="1470"/>
      <c r="BB572" s="1470"/>
      <c r="BC572" s="1470"/>
      <c r="BD572" s="1470"/>
      <c r="BE572" s="1470"/>
      <c r="BF572" s="1470"/>
      <c r="BG572" s="1470"/>
      <c r="BH572" s="1470"/>
      <c r="BI572" s="1470"/>
      <c r="BJ572" s="1470"/>
      <c r="BK572" s="1470"/>
      <c r="BL572" s="1470"/>
      <c r="BM572" s="1470"/>
      <c r="BN572" s="1470"/>
      <c r="BO572" s="1470"/>
      <c r="BP572" s="1470"/>
      <c r="BQ572" s="1470"/>
      <c r="BR572" s="1470"/>
      <c r="BS572" s="1470"/>
      <c r="BT572" s="1470"/>
      <c r="BU572" s="1470"/>
      <c r="BV572" s="1470"/>
      <c r="BW572" s="1470"/>
      <c r="BX572" s="1470"/>
    </row>
    <row r="573" customFormat="false" ht="15" hidden="false" customHeight="false" outlineLevel="0" collapsed="false">
      <c r="A573" s="1448" t="n">
        <f aca="false">A572+1</f>
        <v>45440</v>
      </c>
      <c r="B573" s="1470"/>
      <c r="C573" s="1470"/>
      <c r="D573" s="1470"/>
      <c r="E573" s="1470"/>
      <c r="F573" s="1470"/>
      <c r="G573" s="1470"/>
      <c r="H573" s="1470"/>
      <c r="I573" s="1452"/>
      <c r="J573" s="1470"/>
      <c r="K573" s="1470"/>
      <c r="L573" s="1470"/>
      <c r="M573" s="1470"/>
      <c r="N573" s="1470"/>
      <c r="O573" s="1470"/>
      <c r="P573" s="1452"/>
      <c r="Q573" s="1452"/>
      <c r="R573" s="1452"/>
      <c r="S573" s="1452"/>
      <c r="T573" s="1452"/>
      <c r="U573" s="1452"/>
      <c r="V573" s="1470"/>
      <c r="W573" s="1470"/>
      <c r="X573" s="1470"/>
      <c r="Y573" s="1470"/>
      <c r="Z573" s="1470"/>
      <c r="AA573" s="1470"/>
      <c r="AB573" s="1470"/>
      <c r="AC573" s="1470"/>
      <c r="AD573" s="1470"/>
      <c r="AE573" s="1470"/>
      <c r="AF573" s="1470"/>
      <c r="AG573" s="1470"/>
      <c r="AH573" s="1470"/>
      <c r="AI573" s="1470"/>
      <c r="AJ573" s="1470"/>
      <c r="AK573" s="1470"/>
      <c r="AL573" s="1470"/>
      <c r="AM573" s="1470"/>
      <c r="AN573" s="1470"/>
      <c r="AO573" s="1470"/>
      <c r="AP573" s="1470"/>
      <c r="AQ573" s="1470"/>
      <c r="AR573" s="1470"/>
      <c r="AS573" s="1470"/>
      <c r="AT573" s="1470"/>
      <c r="AU573" s="1470"/>
      <c r="AV573" s="1470"/>
      <c r="AW573" s="1470"/>
      <c r="AX573" s="1470"/>
      <c r="AY573" s="1470"/>
      <c r="AZ573" s="1470"/>
      <c r="BA573" s="1470"/>
      <c r="BB573" s="1470"/>
      <c r="BC573" s="1470"/>
      <c r="BD573" s="1470"/>
      <c r="BE573" s="1470"/>
      <c r="BF573" s="1470"/>
      <c r="BG573" s="1470"/>
      <c r="BH573" s="1470"/>
      <c r="BI573" s="1470"/>
      <c r="BJ573" s="1470"/>
      <c r="BK573" s="1470"/>
      <c r="BL573" s="1470"/>
      <c r="BM573" s="1470"/>
      <c r="BN573" s="1470"/>
      <c r="BO573" s="1470"/>
      <c r="BP573" s="1470"/>
      <c r="BQ573" s="1470"/>
      <c r="BR573" s="1470"/>
      <c r="BS573" s="1470"/>
      <c r="BT573" s="1470"/>
      <c r="BU573" s="1470"/>
      <c r="BV573" s="1470"/>
      <c r="BW573" s="1470"/>
      <c r="BX573" s="1470"/>
    </row>
    <row r="574" customFormat="false" ht="15" hidden="false" customHeight="false" outlineLevel="0" collapsed="false">
      <c r="A574" s="1448" t="n">
        <f aca="false">A573+1</f>
        <v>45441</v>
      </c>
      <c r="B574" s="1470"/>
      <c r="C574" s="1470"/>
      <c r="D574" s="1470"/>
      <c r="E574" s="1470"/>
      <c r="F574" s="1470"/>
      <c r="G574" s="1470"/>
      <c r="H574" s="1470"/>
      <c r="I574" s="1452"/>
      <c r="J574" s="1470"/>
      <c r="K574" s="1470"/>
      <c r="L574" s="1470"/>
      <c r="M574" s="1470"/>
      <c r="N574" s="1470"/>
      <c r="O574" s="1470"/>
      <c r="P574" s="1452"/>
      <c r="Q574" s="1452"/>
      <c r="R574" s="1452"/>
      <c r="S574" s="1452"/>
      <c r="T574" s="1452"/>
      <c r="U574" s="1452"/>
      <c r="V574" s="1470"/>
      <c r="W574" s="1470"/>
      <c r="X574" s="1470"/>
      <c r="Y574" s="1470"/>
      <c r="Z574" s="1470"/>
      <c r="AA574" s="1470"/>
      <c r="AB574" s="1470"/>
      <c r="AC574" s="1470"/>
      <c r="AD574" s="1470"/>
      <c r="AE574" s="1470"/>
      <c r="AF574" s="1470"/>
      <c r="AG574" s="1470"/>
      <c r="AH574" s="1470"/>
      <c r="AI574" s="1470"/>
      <c r="AJ574" s="1470"/>
      <c r="AK574" s="1470"/>
      <c r="AL574" s="1470"/>
      <c r="AM574" s="1470"/>
      <c r="AN574" s="1470"/>
      <c r="AO574" s="1470"/>
      <c r="AP574" s="1470"/>
      <c r="AQ574" s="1470"/>
      <c r="AR574" s="1470"/>
      <c r="AS574" s="1470"/>
      <c r="AT574" s="1470"/>
      <c r="AU574" s="1470"/>
      <c r="AV574" s="1470"/>
      <c r="AW574" s="1470"/>
      <c r="AX574" s="1470"/>
      <c r="AY574" s="1470"/>
      <c r="AZ574" s="1470"/>
      <c r="BA574" s="1470"/>
      <c r="BB574" s="1470"/>
      <c r="BC574" s="1470"/>
      <c r="BD574" s="1470"/>
      <c r="BE574" s="1470"/>
      <c r="BF574" s="1470"/>
      <c r="BG574" s="1470"/>
      <c r="BH574" s="1470"/>
      <c r="BI574" s="1470"/>
      <c r="BJ574" s="1470"/>
      <c r="BK574" s="1470"/>
      <c r="BL574" s="1470"/>
      <c r="BM574" s="1470"/>
      <c r="BN574" s="1470"/>
      <c r="BO574" s="1470"/>
      <c r="BP574" s="1470"/>
      <c r="BQ574" s="1470"/>
      <c r="BR574" s="1470"/>
      <c r="BS574" s="1470"/>
      <c r="BT574" s="1470"/>
      <c r="BU574" s="1470"/>
      <c r="BV574" s="1470"/>
      <c r="BW574" s="1470"/>
      <c r="BX574" s="1470"/>
    </row>
    <row r="575" customFormat="false" ht="15" hidden="false" customHeight="false" outlineLevel="0" collapsed="false">
      <c r="A575" s="1448" t="n">
        <f aca="false">A574+1</f>
        <v>45442</v>
      </c>
      <c r="B575" s="1470"/>
      <c r="C575" s="1470"/>
      <c r="D575" s="1470"/>
      <c r="E575" s="1470"/>
      <c r="F575" s="1470"/>
      <c r="G575" s="1470"/>
      <c r="H575" s="1470"/>
      <c r="I575" s="1452"/>
      <c r="J575" s="1470"/>
      <c r="K575" s="1470"/>
      <c r="L575" s="1470"/>
      <c r="M575" s="1470"/>
      <c r="N575" s="1470"/>
      <c r="O575" s="1470"/>
      <c r="P575" s="1452"/>
      <c r="Q575" s="1452"/>
      <c r="R575" s="1452"/>
      <c r="S575" s="1452"/>
      <c r="T575" s="1452"/>
      <c r="U575" s="1452"/>
      <c r="V575" s="1470"/>
      <c r="W575" s="1470"/>
      <c r="X575" s="1470"/>
      <c r="Y575" s="1470"/>
      <c r="Z575" s="1470"/>
      <c r="AA575" s="1470"/>
      <c r="AB575" s="1470"/>
      <c r="AC575" s="1470"/>
      <c r="AD575" s="1470"/>
      <c r="AE575" s="1470"/>
      <c r="AF575" s="1470"/>
      <c r="AG575" s="1470"/>
      <c r="AH575" s="1470"/>
      <c r="AI575" s="1470"/>
      <c r="AJ575" s="1470"/>
      <c r="AK575" s="1470"/>
      <c r="AL575" s="1470"/>
      <c r="AM575" s="1470"/>
      <c r="AN575" s="1470"/>
      <c r="AO575" s="1470"/>
      <c r="AP575" s="1470"/>
      <c r="AQ575" s="1470"/>
      <c r="AR575" s="1470"/>
      <c r="AS575" s="1470"/>
      <c r="AT575" s="1470"/>
      <c r="AU575" s="1470"/>
      <c r="AV575" s="1470"/>
      <c r="AW575" s="1470"/>
      <c r="AX575" s="1470"/>
      <c r="AY575" s="1470"/>
      <c r="AZ575" s="1470"/>
      <c r="BA575" s="1470"/>
      <c r="BB575" s="1470"/>
      <c r="BC575" s="1470"/>
      <c r="BD575" s="1470"/>
      <c r="BE575" s="1470"/>
      <c r="BF575" s="1470"/>
      <c r="BG575" s="1470"/>
      <c r="BH575" s="1470"/>
      <c r="BI575" s="1470"/>
      <c r="BJ575" s="1470"/>
      <c r="BK575" s="1470"/>
      <c r="BL575" s="1470"/>
      <c r="BM575" s="1470"/>
      <c r="BN575" s="1470"/>
      <c r="BO575" s="1470"/>
      <c r="BP575" s="1470"/>
      <c r="BQ575" s="1470"/>
      <c r="BR575" s="1470"/>
      <c r="BS575" s="1470"/>
      <c r="BT575" s="1470"/>
      <c r="BU575" s="1470"/>
      <c r="BV575" s="1470"/>
      <c r="BW575" s="1470"/>
      <c r="BX575" s="1470"/>
    </row>
    <row r="576" customFormat="false" ht="15" hidden="false" customHeight="false" outlineLevel="0" collapsed="false">
      <c r="A576" s="1448" t="n">
        <f aca="false">A575+1</f>
        <v>45443</v>
      </c>
      <c r="B576" s="1470"/>
      <c r="C576" s="1470"/>
      <c r="D576" s="1470"/>
      <c r="E576" s="1470"/>
      <c r="F576" s="1470"/>
      <c r="G576" s="1470"/>
      <c r="H576" s="1470"/>
      <c r="I576" s="1452"/>
      <c r="J576" s="1470"/>
      <c r="K576" s="1470"/>
      <c r="L576" s="1470"/>
      <c r="M576" s="1470"/>
      <c r="N576" s="1470"/>
      <c r="O576" s="1470"/>
      <c r="P576" s="1452"/>
      <c r="Q576" s="1452"/>
      <c r="R576" s="1452"/>
      <c r="S576" s="1452"/>
      <c r="T576" s="1452"/>
      <c r="U576" s="1452"/>
      <c r="V576" s="1470"/>
      <c r="W576" s="1470"/>
      <c r="X576" s="1470"/>
      <c r="Y576" s="1470"/>
      <c r="Z576" s="1470"/>
      <c r="AA576" s="1470"/>
      <c r="AB576" s="1470"/>
      <c r="AC576" s="1470"/>
      <c r="AD576" s="1470"/>
      <c r="AE576" s="1470"/>
      <c r="AF576" s="1470"/>
      <c r="AG576" s="1470"/>
      <c r="AH576" s="1470"/>
      <c r="AI576" s="1470"/>
      <c r="AJ576" s="1470"/>
      <c r="AK576" s="1470"/>
      <c r="AL576" s="1470"/>
      <c r="AM576" s="1470"/>
      <c r="AN576" s="1470"/>
      <c r="AO576" s="1470"/>
      <c r="AP576" s="1470"/>
      <c r="AQ576" s="1470"/>
      <c r="AR576" s="1470"/>
      <c r="AS576" s="1470"/>
      <c r="AT576" s="1470"/>
      <c r="AU576" s="1470"/>
      <c r="AV576" s="1470"/>
      <c r="AW576" s="1470"/>
      <c r="AX576" s="1470"/>
      <c r="AY576" s="1470"/>
      <c r="AZ576" s="1470"/>
      <c r="BA576" s="1470"/>
      <c r="BB576" s="1470"/>
      <c r="BC576" s="1470"/>
      <c r="BD576" s="1470"/>
      <c r="BE576" s="1470"/>
      <c r="BF576" s="1470"/>
      <c r="BG576" s="1470"/>
      <c r="BH576" s="1470"/>
      <c r="BI576" s="1470"/>
      <c r="BJ576" s="1470"/>
      <c r="BK576" s="1470"/>
      <c r="BL576" s="1470"/>
      <c r="BM576" s="1470"/>
      <c r="BN576" s="1470"/>
      <c r="BO576" s="1470"/>
      <c r="BP576" s="1470"/>
      <c r="BQ576" s="1470"/>
      <c r="BR576" s="1470"/>
      <c r="BS576" s="1470"/>
      <c r="BT576" s="1470"/>
      <c r="BU576" s="1470"/>
      <c r="BV576" s="1470"/>
      <c r="BW576" s="1470"/>
      <c r="BX576" s="1470"/>
    </row>
    <row r="577" customFormat="false" ht="15" hidden="false" customHeight="false" outlineLevel="0" collapsed="false">
      <c r="A577" s="1448" t="n">
        <f aca="false">A576+1</f>
        <v>45444</v>
      </c>
      <c r="B577" s="1470"/>
      <c r="C577" s="1470"/>
      <c r="D577" s="1470"/>
      <c r="E577" s="1470"/>
      <c r="F577" s="1470"/>
      <c r="G577" s="1470"/>
      <c r="H577" s="1470"/>
      <c r="I577" s="1452"/>
      <c r="J577" s="1470"/>
      <c r="K577" s="1470"/>
      <c r="L577" s="1470"/>
      <c r="M577" s="1470"/>
      <c r="N577" s="1470"/>
      <c r="O577" s="1470"/>
      <c r="P577" s="1452"/>
      <c r="Q577" s="1452"/>
      <c r="R577" s="1452"/>
      <c r="S577" s="1452"/>
      <c r="T577" s="1452"/>
      <c r="U577" s="1452"/>
      <c r="V577" s="1470"/>
      <c r="W577" s="1470"/>
      <c r="X577" s="1470"/>
      <c r="Y577" s="1470"/>
      <c r="Z577" s="1470"/>
      <c r="AA577" s="1470"/>
      <c r="AB577" s="1470"/>
      <c r="AC577" s="1470"/>
      <c r="AD577" s="1470"/>
      <c r="AE577" s="1470"/>
      <c r="AF577" s="1470"/>
      <c r="AG577" s="1470"/>
      <c r="AH577" s="1470"/>
      <c r="AI577" s="1470"/>
      <c r="AJ577" s="1470"/>
      <c r="AK577" s="1470"/>
      <c r="AL577" s="1470"/>
      <c r="AM577" s="1470"/>
      <c r="AN577" s="1470"/>
      <c r="AO577" s="1470"/>
      <c r="AP577" s="1470"/>
      <c r="AQ577" s="1470"/>
      <c r="AR577" s="1470"/>
      <c r="AS577" s="1470"/>
      <c r="AT577" s="1470"/>
      <c r="AU577" s="1470"/>
      <c r="AV577" s="1470"/>
      <c r="AW577" s="1470"/>
      <c r="AX577" s="1470"/>
      <c r="AY577" s="1470"/>
      <c r="AZ577" s="1470"/>
      <c r="BA577" s="1470"/>
      <c r="BB577" s="1470"/>
      <c r="BC577" s="1470"/>
      <c r="BD577" s="1470"/>
      <c r="BE577" s="1470"/>
      <c r="BF577" s="1470"/>
      <c r="BG577" s="1470"/>
      <c r="BH577" s="1470"/>
      <c r="BI577" s="1470"/>
      <c r="BJ577" s="1470"/>
      <c r="BK577" s="1470"/>
      <c r="BL577" s="1470"/>
      <c r="BM577" s="1470"/>
      <c r="BN577" s="1470"/>
      <c r="BO577" s="1470"/>
      <c r="BP577" s="1470"/>
      <c r="BQ577" s="1470"/>
      <c r="BR577" s="1470"/>
      <c r="BS577" s="1470"/>
      <c r="BT577" s="1470"/>
      <c r="BU577" s="1470"/>
      <c r="BV577" s="1470"/>
      <c r="BW577" s="1470"/>
      <c r="BX577" s="1470"/>
    </row>
    <row r="578" customFormat="false" ht="15" hidden="false" customHeight="false" outlineLevel="0" collapsed="false">
      <c r="A578" s="1448" t="n">
        <f aca="false">A577+1</f>
        <v>45445</v>
      </c>
      <c r="B578" s="1470"/>
      <c r="C578" s="1470"/>
      <c r="D578" s="1470"/>
      <c r="E578" s="1470"/>
      <c r="F578" s="1470"/>
      <c r="G578" s="1470"/>
      <c r="H578" s="1470"/>
      <c r="I578" s="1452"/>
      <c r="J578" s="1470"/>
      <c r="K578" s="1470"/>
      <c r="L578" s="1470"/>
      <c r="M578" s="1470"/>
      <c r="N578" s="1470"/>
      <c r="O578" s="1470"/>
      <c r="P578" s="1452"/>
      <c r="Q578" s="1452"/>
      <c r="R578" s="1452"/>
      <c r="S578" s="1452"/>
      <c r="T578" s="1452"/>
      <c r="U578" s="1452"/>
      <c r="V578" s="1470"/>
      <c r="W578" s="1470"/>
      <c r="X578" s="1470"/>
      <c r="Y578" s="1470"/>
      <c r="Z578" s="1470"/>
      <c r="AA578" s="1470"/>
      <c r="AB578" s="1470"/>
      <c r="AC578" s="1470"/>
      <c r="AD578" s="1470"/>
      <c r="AE578" s="1470"/>
      <c r="AF578" s="1470"/>
      <c r="AG578" s="1470"/>
      <c r="AH578" s="1470"/>
      <c r="AI578" s="1470"/>
      <c r="AJ578" s="1470"/>
      <c r="AK578" s="1470"/>
      <c r="AL578" s="1470"/>
      <c r="AM578" s="1470"/>
      <c r="AN578" s="1470"/>
      <c r="AO578" s="1470"/>
      <c r="AP578" s="1470"/>
      <c r="AQ578" s="1470"/>
      <c r="AR578" s="1470"/>
      <c r="AS578" s="1470"/>
      <c r="AT578" s="1470"/>
      <c r="AU578" s="1470"/>
      <c r="AV578" s="1470"/>
      <c r="AW578" s="1470"/>
      <c r="AX578" s="1470"/>
      <c r="AY578" s="1470"/>
      <c r="AZ578" s="1470"/>
      <c r="BA578" s="1470"/>
      <c r="BB578" s="1470"/>
      <c r="BC578" s="1470"/>
      <c r="BD578" s="1470"/>
      <c r="BE578" s="1470"/>
      <c r="BF578" s="1470"/>
      <c r="BG578" s="1470"/>
      <c r="BH578" s="1470"/>
      <c r="BI578" s="1470"/>
      <c r="BJ578" s="1470"/>
      <c r="BK578" s="1470"/>
      <c r="BL578" s="1470"/>
      <c r="BM578" s="1470"/>
      <c r="BN578" s="1470"/>
      <c r="BO578" s="1470"/>
      <c r="BP578" s="1470"/>
      <c r="BQ578" s="1470"/>
      <c r="BR578" s="1470"/>
      <c r="BS578" s="1470"/>
      <c r="BT578" s="1470"/>
      <c r="BU578" s="1470"/>
      <c r="BV578" s="1470"/>
      <c r="BW578" s="1470"/>
      <c r="BX578" s="1470"/>
    </row>
    <row r="579" customFormat="false" ht="15" hidden="false" customHeight="false" outlineLevel="0" collapsed="false">
      <c r="A579" s="1448" t="n">
        <f aca="false">A578+1</f>
        <v>45446</v>
      </c>
      <c r="B579" s="1470"/>
      <c r="C579" s="1470"/>
      <c r="D579" s="1470"/>
      <c r="E579" s="1470"/>
      <c r="F579" s="1470"/>
      <c r="G579" s="1470"/>
      <c r="H579" s="1470"/>
      <c r="I579" s="1452"/>
      <c r="J579" s="1470"/>
      <c r="K579" s="1470"/>
      <c r="L579" s="1470"/>
      <c r="M579" s="1470"/>
      <c r="N579" s="1470"/>
      <c r="O579" s="1470"/>
      <c r="P579" s="1452"/>
      <c r="Q579" s="1452"/>
      <c r="R579" s="1452"/>
      <c r="S579" s="1452"/>
      <c r="T579" s="1452"/>
      <c r="U579" s="1452"/>
      <c r="V579" s="1470"/>
      <c r="W579" s="1470"/>
      <c r="X579" s="1470"/>
      <c r="Y579" s="1470"/>
      <c r="Z579" s="1470"/>
      <c r="AA579" s="1470"/>
      <c r="AB579" s="1470"/>
      <c r="AC579" s="1470"/>
      <c r="AD579" s="1470"/>
      <c r="AE579" s="1470"/>
      <c r="AF579" s="1470"/>
      <c r="AG579" s="1470"/>
      <c r="AH579" s="1470"/>
      <c r="AI579" s="1470"/>
      <c r="AJ579" s="1470"/>
      <c r="AK579" s="1470"/>
      <c r="AL579" s="1470"/>
      <c r="AM579" s="1470"/>
      <c r="AN579" s="1470"/>
      <c r="AO579" s="1470"/>
      <c r="AP579" s="1470"/>
      <c r="AQ579" s="1470"/>
      <c r="AR579" s="1470"/>
      <c r="AS579" s="1470"/>
      <c r="AT579" s="1470"/>
      <c r="AU579" s="1470"/>
      <c r="AV579" s="1470"/>
      <c r="AW579" s="1470"/>
      <c r="AX579" s="1470"/>
      <c r="AY579" s="1470"/>
      <c r="AZ579" s="1470"/>
      <c r="BA579" s="1470"/>
      <c r="BB579" s="1470"/>
      <c r="BC579" s="1470"/>
      <c r="BD579" s="1470"/>
      <c r="BE579" s="1470"/>
      <c r="BF579" s="1470"/>
      <c r="BG579" s="1470"/>
      <c r="BH579" s="1470"/>
      <c r="BI579" s="1470"/>
      <c r="BJ579" s="1470"/>
      <c r="BK579" s="1470"/>
      <c r="BL579" s="1470"/>
      <c r="BM579" s="1470"/>
      <c r="BN579" s="1470"/>
      <c r="BO579" s="1470"/>
      <c r="BP579" s="1470"/>
      <c r="BQ579" s="1470"/>
      <c r="BR579" s="1470"/>
      <c r="BS579" s="1470"/>
      <c r="BT579" s="1470"/>
      <c r="BU579" s="1470"/>
      <c r="BV579" s="1470"/>
      <c r="BW579" s="1470"/>
      <c r="BX579" s="1470"/>
    </row>
    <row r="580" customFormat="false" ht="15" hidden="false" customHeight="false" outlineLevel="0" collapsed="false">
      <c r="A580" s="1448" t="n">
        <f aca="false">A579+1</f>
        <v>45447</v>
      </c>
      <c r="B580" s="1470"/>
      <c r="C580" s="1470"/>
      <c r="D580" s="1470"/>
      <c r="E580" s="1470"/>
      <c r="F580" s="1470"/>
      <c r="G580" s="1470"/>
      <c r="H580" s="1470"/>
      <c r="I580" s="1452"/>
      <c r="J580" s="1470"/>
      <c r="K580" s="1470"/>
      <c r="L580" s="1470"/>
      <c r="M580" s="1470"/>
      <c r="N580" s="1470"/>
      <c r="O580" s="1470"/>
      <c r="P580" s="1452"/>
      <c r="Q580" s="1452"/>
      <c r="R580" s="1452"/>
      <c r="S580" s="1452"/>
      <c r="T580" s="1452"/>
      <c r="U580" s="1452"/>
      <c r="V580" s="1470"/>
      <c r="W580" s="1470"/>
      <c r="X580" s="1470"/>
      <c r="Y580" s="1470"/>
      <c r="Z580" s="1470"/>
      <c r="AA580" s="1470"/>
      <c r="AB580" s="1470"/>
      <c r="AC580" s="1470"/>
      <c r="AD580" s="1470"/>
      <c r="AE580" s="1470"/>
      <c r="AF580" s="1470"/>
      <c r="AG580" s="1470"/>
      <c r="AH580" s="1470"/>
      <c r="AI580" s="1470"/>
      <c r="AJ580" s="1470"/>
      <c r="AK580" s="1470"/>
      <c r="AL580" s="1470"/>
      <c r="AM580" s="1470"/>
      <c r="AN580" s="1470"/>
      <c r="AO580" s="1470"/>
      <c r="AP580" s="1470"/>
      <c r="AQ580" s="1470"/>
      <c r="AR580" s="1470"/>
      <c r="AS580" s="1470"/>
      <c r="AT580" s="1470"/>
      <c r="AU580" s="1470"/>
      <c r="AV580" s="1470"/>
      <c r="AW580" s="1470"/>
      <c r="AX580" s="1470"/>
      <c r="AY580" s="1470"/>
      <c r="AZ580" s="1470"/>
      <c r="BA580" s="1470"/>
      <c r="BB580" s="1470"/>
      <c r="BC580" s="1470"/>
      <c r="BD580" s="1470"/>
      <c r="BE580" s="1470"/>
      <c r="BF580" s="1470"/>
      <c r="BG580" s="1470"/>
      <c r="BH580" s="1470"/>
      <c r="BI580" s="1470"/>
      <c r="BJ580" s="1470"/>
      <c r="BK580" s="1470"/>
      <c r="BL580" s="1470"/>
      <c r="BM580" s="1470"/>
      <c r="BN580" s="1470"/>
      <c r="BO580" s="1470"/>
      <c r="BP580" s="1470"/>
      <c r="BQ580" s="1470"/>
      <c r="BR580" s="1470"/>
      <c r="BS580" s="1470"/>
      <c r="BT580" s="1470"/>
      <c r="BU580" s="1470"/>
      <c r="BV580" s="1470"/>
      <c r="BW580" s="1470"/>
      <c r="BX580" s="1470"/>
    </row>
    <row r="581" customFormat="false" ht="15" hidden="false" customHeight="false" outlineLevel="0" collapsed="false">
      <c r="A581" s="1448" t="n">
        <f aca="false">A580+1</f>
        <v>45448</v>
      </c>
      <c r="B581" s="1470"/>
      <c r="C581" s="1470"/>
      <c r="D581" s="1470"/>
      <c r="E581" s="1470"/>
      <c r="F581" s="1470"/>
      <c r="G581" s="1470"/>
      <c r="H581" s="1470"/>
      <c r="I581" s="1452"/>
      <c r="J581" s="1470"/>
      <c r="K581" s="1470"/>
      <c r="L581" s="1470"/>
      <c r="M581" s="1470"/>
      <c r="N581" s="1470"/>
      <c r="O581" s="1470"/>
      <c r="P581" s="1452"/>
      <c r="Q581" s="1452"/>
      <c r="R581" s="1452"/>
      <c r="S581" s="1452"/>
      <c r="T581" s="1452"/>
      <c r="U581" s="1452"/>
      <c r="V581" s="1470"/>
      <c r="W581" s="1470"/>
      <c r="X581" s="1470"/>
      <c r="Y581" s="1470"/>
      <c r="Z581" s="1470"/>
      <c r="AA581" s="1470"/>
      <c r="AB581" s="1470"/>
      <c r="AC581" s="1470"/>
      <c r="AD581" s="1470"/>
      <c r="AE581" s="1470"/>
      <c r="AF581" s="1470"/>
      <c r="AG581" s="1470"/>
      <c r="AH581" s="1470"/>
      <c r="AI581" s="1470"/>
      <c r="AJ581" s="1470"/>
      <c r="AK581" s="1470"/>
      <c r="AL581" s="1470"/>
      <c r="AM581" s="1470"/>
      <c r="AN581" s="1470"/>
      <c r="AO581" s="1470"/>
      <c r="AP581" s="1470"/>
      <c r="AQ581" s="1470"/>
      <c r="AR581" s="1470"/>
      <c r="AS581" s="1470"/>
      <c r="AT581" s="1470"/>
      <c r="AU581" s="1470"/>
      <c r="AV581" s="1470"/>
      <c r="AW581" s="1470"/>
      <c r="AX581" s="1470"/>
      <c r="AY581" s="1470"/>
      <c r="AZ581" s="1470"/>
      <c r="BA581" s="1470"/>
      <c r="BB581" s="1470"/>
      <c r="BC581" s="1470"/>
      <c r="BD581" s="1470"/>
      <c r="BE581" s="1470"/>
      <c r="BF581" s="1470"/>
      <c r="BG581" s="1470"/>
      <c r="BH581" s="1470"/>
      <c r="BI581" s="1470"/>
      <c r="BJ581" s="1470"/>
      <c r="BK581" s="1470"/>
      <c r="BL581" s="1470"/>
      <c r="BM581" s="1470"/>
      <c r="BN581" s="1470"/>
      <c r="BO581" s="1470"/>
      <c r="BP581" s="1470"/>
      <c r="BQ581" s="1470"/>
      <c r="BR581" s="1470"/>
      <c r="BS581" s="1470"/>
      <c r="BT581" s="1470"/>
      <c r="BU581" s="1470"/>
      <c r="BV581" s="1470"/>
      <c r="BW581" s="1470"/>
      <c r="BX581" s="1470"/>
    </row>
    <row r="582" customFormat="false" ht="15" hidden="false" customHeight="false" outlineLevel="0" collapsed="false">
      <c r="A582" s="1448" t="n">
        <f aca="false">A581+1</f>
        <v>45449</v>
      </c>
      <c r="B582" s="1470"/>
      <c r="C582" s="1470"/>
      <c r="D582" s="1470"/>
      <c r="E582" s="1470"/>
      <c r="F582" s="1470"/>
      <c r="G582" s="1470"/>
      <c r="H582" s="1470"/>
      <c r="I582" s="1452"/>
      <c r="J582" s="1470"/>
      <c r="K582" s="1470"/>
      <c r="L582" s="1470"/>
      <c r="M582" s="1470"/>
      <c r="N582" s="1470"/>
      <c r="O582" s="1470"/>
      <c r="P582" s="1452"/>
      <c r="Q582" s="1452"/>
      <c r="R582" s="1452"/>
      <c r="S582" s="1452"/>
      <c r="T582" s="1452"/>
      <c r="U582" s="1452"/>
      <c r="V582" s="1470"/>
      <c r="W582" s="1470"/>
      <c r="X582" s="1470"/>
      <c r="Y582" s="1470"/>
      <c r="Z582" s="1470"/>
      <c r="AA582" s="1470"/>
      <c r="AB582" s="1470"/>
      <c r="AC582" s="1470"/>
      <c r="AD582" s="1470"/>
      <c r="AE582" s="1470"/>
      <c r="AF582" s="1470"/>
      <c r="AG582" s="1470"/>
      <c r="AH582" s="1470"/>
      <c r="AI582" s="1470"/>
      <c r="AJ582" s="1470"/>
      <c r="AK582" s="1470"/>
      <c r="AL582" s="1470"/>
      <c r="AM582" s="1470"/>
      <c r="AN582" s="1470"/>
      <c r="AO582" s="1470"/>
      <c r="AP582" s="1470"/>
      <c r="AQ582" s="1470"/>
      <c r="AR582" s="1470"/>
      <c r="AS582" s="1470"/>
      <c r="AT582" s="1470"/>
      <c r="AU582" s="1470"/>
      <c r="AV582" s="1470"/>
      <c r="AW582" s="1470"/>
      <c r="AX582" s="1470"/>
      <c r="AY582" s="1470"/>
      <c r="AZ582" s="1470"/>
      <c r="BA582" s="1470"/>
      <c r="BB582" s="1470"/>
      <c r="BC582" s="1470"/>
      <c r="BD582" s="1470"/>
      <c r="BE582" s="1470"/>
      <c r="BF582" s="1470"/>
      <c r="BG582" s="1470"/>
      <c r="BH582" s="1470"/>
      <c r="BI582" s="1470"/>
      <c r="BJ582" s="1470"/>
      <c r="BK582" s="1470"/>
      <c r="BL582" s="1470"/>
      <c r="BM582" s="1470"/>
      <c r="BN582" s="1470"/>
      <c r="BO582" s="1470"/>
      <c r="BP582" s="1470"/>
      <c r="BQ582" s="1470"/>
      <c r="BR582" s="1470"/>
      <c r="BS582" s="1470"/>
      <c r="BT582" s="1470"/>
      <c r="BU582" s="1470"/>
      <c r="BV582" s="1470"/>
      <c r="BW582" s="1470"/>
      <c r="BX582" s="1470"/>
    </row>
    <row r="583" customFormat="false" ht="15" hidden="false" customHeight="false" outlineLevel="0" collapsed="false">
      <c r="A583" s="1448" t="n">
        <f aca="false">A582+1</f>
        <v>45450</v>
      </c>
      <c r="B583" s="1470"/>
      <c r="C583" s="1470"/>
      <c r="D583" s="1470"/>
      <c r="E583" s="1470"/>
      <c r="F583" s="1470"/>
      <c r="G583" s="1470"/>
      <c r="H583" s="1470"/>
      <c r="I583" s="1452"/>
      <c r="J583" s="1470"/>
      <c r="K583" s="1470"/>
      <c r="L583" s="1470"/>
      <c r="M583" s="1470"/>
      <c r="N583" s="1470"/>
      <c r="O583" s="1470"/>
      <c r="P583" s="1452"/>
      <c r="Q583" s="1452"/>
      <c r="R583" s="1452"/>
      <c r="S583" s="1452"/>
      <c r="T583" s="1452"/>
      <c r="U583" s="1452"/>
      <c r="V583" s="1470"/>
      <c r="W583" s="1470"/>
      <c r="X583" s="1470"/>
      <c r="Y583" s="1470"/>
      <c r="Z583" s="1470"/>
      <c r="AA583" s="1470"/>
      <c r="AB583" s="1470"/>
      <c r="AC583" s="1470"/>
      <c r="AD583" s="1470"/>
      <c r="AE583" s="1470"/>
      <c r="AF583" s="1470"/>
      <c r="AG583" s="1470"/>
      <c r="AH583" s="1470"/>
      <c r="AI583" s="1470"/>
      <c r="AJ583" s="1470"/>
      <c r="AK583" s="1470"/>
      <c r="AL583" s="1470"/>
      <c r="AM583" s="1470"/>
      <c r="AN583" s="1470"/>
      <c r="AO583" s="1470"/>
      <c r="AP583" s="1470"/>
      <c r="AQ583" s="1470"/>
      <c r="AR583" s="1470"/>
      <c r="AS583" s="1470"/>
      <c r="AT583" s="1470"/>
      <c r="AU583" s="1470"/>
      <c r="AV583" s="1470"/>
      <c r="AW583" s="1470"/>
      <c r="AX583" s="1470"/>
      <c r="AY583" s="1470"/>
      <c r="AZ583" s="1470"/>
      <c r="BA583" s="1470"/>
      <c r="BB583" s="1470"/>
      <c r="BC583" s="1470"/>
      <c r="BD583" s="1470"/>
      <c r="BE583" s="1470"/>
      <c r="BF583" s="1470"/>
      <c r="BG583" s="1470"/>
      <c r="BH583" s="1470"/>
      <c r="BI583" s="1470"/>
      <c r="BJ583" s="1470"/>
      <c r="BK583" s="1470"/>
      <c r="BL583" s="1470"/>
      <c r="BM583" s="1470"/>
      <c r="BN583" s="1470"/>
      <c r="BO583" s="1470"/>
      <c r="BP583" s="1470"/>
      <c r="BQ583" s="1470"/>
      <c r="BR583" s="1470"/>
      <c r="BS583" s="1470"/>
      <c r="BT583" s="1470"/>
      <c r="BU583" s="1470"/>
      <c r="BV583" s="1470"/>
      <c r="BW583" s="1470"/>
      <c r="BX583" s="1470"/>
    </row>
    <row r="584" customFormat="false" ht="15" hidden="false" customHeight="false" outlineLevel="0" collapsed="false">
      <c r="A584" s="1448" t="n">
        <f aca="false">A583+1</f>
        <v>45451</v>
      </c>
      <c r="B584" s="1470"/>
      <c r="C584" s="1470"/>
      <c r="D584" s="1470"/>
      <c r="E584" s="1470"/>
      <c r="F584" s="1470"/>
      <c r="G584" s="1470"/>
      <c r="H584" s="1470"/>
      <c r="I584" s="1452"/>
      <c r="J584" s="1470"/>
      <c r="K584" s="1470"/>
      <c r="L584" s="1470"/>
      <c r="M584" s="1470"/>
      <c r="N584" s="1470"/>
      <c r="O584" s="1470"/>
      <c r="P584" s="1452"/>
      <c r="Q584" s="1452"/>
      <c r="R584" s="1452"/>
      <c r="S584" s="1452"/>
      <c r="T584" s="1452"/>
      <c r="U584" s="1452"/>
      <c r="V584" s="1470"/>
      <c r="W584" s="1470"/>
      <c r="X584" s="1470"/>
      <c r="Y584" s="1470"/>
      <c r="Z584" s="1470"/>
      <c r="AA584" s="1470"/>
      <c r="AB584" s="1470"/>
      <c r="AC584" s="1470"/>
      <c r="AD584" s="1470"/>
      <c r="AE584" s="1470"/>
      <c r="AF584" s="1470"/>
      <c r="AG584" s="1470"/>
      <c r="AH584" s="1470"/>
      <c r="AI584" s="1470"/>
      <c r="AJ584" s="1470"/>
      <c r="AK584" s="1470"/>
      <c r="AL584" s="1470"/>
      <c r="AM584" s="1470"/>
      <c r="AN584" s="1470"/>
      <c r="AO584" s="1470"/>
      <c r="AP584" s="1470"/>
      <c r="AQ584" s="1470"/>
      <c r="AR584" s="1470"/>
      <c r="AS584" s="1470"/>
      <c r="AT584" s="1470"/>
      <c r="AU584" s="1470"/>
      <c r="AV584" s="1470"/>
      <c r="AW584" s="1470"/>
      <c r="AX584" s="1470"/>
      <c r="AY584" s="1470"/>
      <c r="AZ584" s="1470"/>
      <c r="BA584" s="1470"/>
      <c r="BB584" s="1470"/>
      <c r="BC584" s="1470"/>
      <c r="BD584" s="1470"/>
      <c r="BE584" s="1470"/>
      <c r="BF584" s="1470"/>
      <c r="BG584" s="1470"/>
      <c r="BH584" s="1470"/>
      <c r="BI584" s="1470"/>
      <c r="BJ584" s="1470"/>
      <c r="BK584" s="1470"/>
      <c r="BL584" s="1470"/>
      <c r="BM584" s="1470"/>
      <c r="BN584" s="1470"/>
      <c r="BO584" s="1470"/>
      <c r="BP584" s="1470"/>
      <c r="BQ584" s="1470"/>
      <c r="BR584" s="1470"/>
      <c r="BS584" s="1470"/>
      <c r="BT584" s="1470"/>
      <c r="BU584" s="1470"/>
      <c r="BV584" s="1470"/>
      <c r="BW584" s="1470"/>
      <c r="BX584" s="1470"/>
    </row>
    <row r="585" customFormat="false" ht="15" hidden="false" customHeight="false" outlineLevel="0" collapsed="false">
      <c r="A585" s="1448" t="n">
        <f aca="false">A584+1</f>
        <v>45452</v>
      </c>
      <c r="B585" s="1470"/>
      <c r="C585" s="1470"/>
      <c r="D585" s="1470"/>
      <c r="E585" s="1470"/>
      <c r="F585" s="1470"/>
      <c r="G585" s="1470"/>
      <c r="H585" s="1470"/>
      <c r="I585" s="1452"/>
      <c r="J585" s="1470"/>
      <c r="K585" s="1470"/>
      <c r="L585" s="1470"/>
      <c r="M585" s="1470"/>
      <c r="N585" s="1470"/>
      <c r="O585" s="1470"/>
      <c r="P585" s="1452"/>
      <c r="Q585" s="1452"/>
      <c r="R585" s="1452"/>
      <c r="S585" s="1452"/>
      <c r="T585" s="1452"/>
      <c r="U585" s="1452"/>
      <c r="V585" s="1470"/>
      <c r="W585" s="1470"/>
      <c r="X585" s="1470"/>
      <c r="Y585" s="1470"/>
      <c r="Z585" s="1470"/>
      <c r="AA585" s="1470"/>
      <c r="AB585" s="1470"/>
      <c r="AC585" s="1470"/>
      <c r="AD585" s="1470"/>
      <c r="AE585" s="1470"/>
      <c r="AF585" s="1470"/>
      <c r="AG585" s="1470"/>
      <c r="AH585" s="1470"/>
      <c r="AI585" s="1470"/>
      <c r="AJ585" s="1470"/>
      <c r="AK585" s="1470"/>
      <c r="AL585" s="1470"/>
      <c r="AM585" s="1470"/>
      <c r="AN585" s="1470"/>
      <c r="AO585" s="1470"/>
      <c r="AP585" s="1470"/>
      <c r="AQ585" s="1470"/>
      <c r="AR585" s="1470"/>
      <c r="AS585" s="1470"/>
      <c r="AT585" s="1470"/>
      <c r="AU585" s="1470"/>
      <c r="AV585" s="1470"/>
      <c r="AW585" s="1470"/>
      <c r="AX585" s="1470"/>
      <c r="AY585" s="1470"/>
      <c r="AZ585" s="1470"/>
      <c r="BA585" s="1470"/>
      <c r="BB585" s="1470"/>
      <c r="BC585" s="1470"/>
      <c r="BD585" s="1470"/>
      <c r="BE585" s="1470"/>
      <c r="BF585" s="1470"/>
      <c r="BG585" s="1470"/>
      <c r="BH585" s="1470"/>
      <c r="BI585" s="1470"/>
      <c r="BJ585" s="1470"/>
      <c r="BK585" s="1470"/>
      <c r="BL585" s="1470"/>
      <c r="BM585" s="1470"/>
      <c r="BN585" s="1470"/>
      <c r="BO585" s="1470"/>
      <c r="BP585" s="1470"/>
      <c r="BQ585" s="1470"/>
      <c r="BR585" s="1470"/>
      <c r="BS585" s="1470"/>
      <c r="BT585" s="1470"/>
      <c r="BU585" s="1470"/>
      <c r="BV585" s="1470"/>
      <c r="BW585" s="1470"/>
      <c r="BX585" s="1470"/>
    </row>
    <row r="586" customFormat="false" ht="15" hidden="false" customHeight="false" outlineLevel="0" collapsed="false">
      <c r="A586" s="1448" t="n">
        <f aca="false">A585+1</f>
        <v>45453</v>
      </c>
      <c r="B586" s="1470"/>
      <c r="C586" s="1470"/>
      <c r="D586" s="1470"/>
      <c r="E586" s="1470"/>
      <c r="F586" s="1470"/>
      <c r="G586" s="1470"/>
      <c r="H586" s="1470"/>
      <c r="I586" s="1452"/>
      <c r="J586" s="1470"/>
      <c r="K586" s="1470"/>
      <c r="L586" s="1470"/>
      <c r="M586" s="1470"/>
      <c r="N586" s="1470"/>
      <c r="O586" s="1470"/>
      <c r="P586" s="1452"/>
      <c r="Q586" s="1452"/>
      <c r="R586" s="1452"/>
      <c r="S586" s="1452"/>
      <c r="T586" s="1452"/>
      <c r="U586" s="1452"/>
      <c r="V586" s="1470"/>
      <c r="W586" s="1470"/>
      <c r="X586" s="1470"/>
      <c r="Y586" s="1470"/>
      <c r="Z586" s="1470"/>
      <c r="AA586" s="1470"/>
      <c r="AB586" s="1470"/>
      <c r="AC586" s="1470"/>
      <c r="AD586" s="1470"/>
      <c r="AE586" s="1470"/>
      <c r="AF586" s="1470"/>
      <c r="AG586" s="1470"/>
      <c r="AH586" s="1470"/>
      <c r="AI586" s="1470"/>
      <c r="AJ586" s="1470"/>
      <c r="AK586" s="1470"/>
      <c r="AL586" s="1470"/>
      <c r="AM586" s="1470"/>
      <c r="AN586" s="1470"/>
      <c r="AO586" s="1470"/>
      <c r="AP586" s="1470"/>
      <c r="AQ586" s="1470"/>
      <c r="AR586" s="1470"/>
      <c r="AS586" s="1470"/>
      <c r="AT586" s="1470"/>
      <c r="AU586" s="1470"/>
      <c r="AV586" s="1470"/>
      <c r="AW586" s="1470"/>
      <c r="AX586" s="1470"/>
      <c r="AY586" s="1470"/>
      <c r="AZ586" s="1470"/>
      <c r="BA586" s="1470"/>
      <c r="BB586" s="1470"/>
      <c r="BC586" s="1470"/>
      <c r="BD586" s="1470"/>
      <c r="BE586" s="1470"/>
      <c r="BF586" s="1470"/>
      <c r="BG586" s="1470"/>
      <c r="BH586" s="1470"/>
      <c r="BI586" s="1470"/>
      <c r="BJ586" s="1470"/>
      <c r="BK586" s="1470"/>
      <c r="BL586" s="1470"/>
      <c r="BM586" s="1470"/>
      <c r="BN586" s="1470"/>
      <c r="BO586" s="1470"/>
      <c r="BP586" s="1470"/>
      <c r="BQ586" s="1470"/>
      <c r="BR586" s="1470"/>
      <c r="BS586" s="1470"/>
      <c r="BT586" s="1470"/>
      <c r="BU586" s="1470"/>
      <c r="BV586" s="1470"/>
      <c r="BW586" s="1470"/>
      <c r="BX586" s="1470"/>
    </row>
    <row r="587" customFormat="false" ht="15" hidden="false" customHeight="false" outlineLevel="0" collapsed="false">
      <c r="A587" s="1448" t="n">
        <f aca="false">A586+1</f>
        <v>45454</v>
      </c>
      <c r="B587" s="1470"/>
      <c r="C587" s="1470"/>
      <c r="D587" s="1470"/>
      <c r="E587" s="1470"/>
      <c r="F587" s="1470"/>
      <c r="G587" s="1470"/>
      <c r="H587" s="1470"/>
      <c r="I587" s="1452"/>
      <c r="J587" s="1470"/>
      <c r="K587" s="1470"/>
      <c r="L587" s="1470"/>
      <c r="M587" s="1470"/>
      <c r="N587" s="1470"/>
      <c r="O587" s="1470"/>
      <c r="P587" s="1452"/>
      <c r="Q587" s="1452"/>
      <c r="R587" s="1452"/>
      <c r="S587" s="1452"/>
      <c r="T587" s="1452"/>
      <c r="U587" s="1452"/>
      <c r="V587" s="1470"/>
      <c r="W587" s="1470"/>
      <c r="X587" s="1470"/>
      <c r="Y587" s="1470"/>
      <c r="Z587" s="1470"/>
      <c r="AA587" s="1470"/>
      <c r="AB587" s="1470"/>
      <c r="AC587" s="1470"/>
      <c r="AD587" s="1470"/>
      <c r="AE587" s="1470"/>
      <c r="AF587" s="1470"/>
      <c r="AG587" s="1470"/>
      <c r="AH587" s="1470"/>
      <c r="AI587" s="1470"/>
      <c r="AJ587" s="1470"/>
      <c r="AK587" s="1470"/>
      <c r="AL587" s="1470"/>
      <c r="AM587" s="1470"/>
      <c r="AN587" s="1470"/>
      <c r="AO587" s="1470"/>
      <c r="AP587" s="1470"/>
      <c r="AQ587" s="1470"/>
      <c r="AR587" s="1470"/>
      <c r="AS587" s="1470"/>
      <c r="AT587" s="1470"/>
      <c r="AU587" s="1470"/>
      <c r="AV587" s="1470"/>
      <c r="AW587" s="1470"/>
      <c r="AX587" s="1470"/>
      <c r="AY587" s="1470"/>
      <c r="AZ587" s="1470"/>
      <c r="BA587" s="1470"/>
      <c r="BB587" s="1470"/>
      <c r="BC587" s="1470"/>
      <c r="BD587" s="1470"/>
      <c r="BE587" s="1470"/>
      <c r="BF587" s="1470"/>
      <c r="BG587" s="1470"/>
      <c r="BH587" s="1470"/>
      <c r="BI587" s="1470"/>
      <c r="BJ587" s="1470"/>
      <c r="BK587" s="1470"/>
      <c r="BL587" s="1470"/>
      <c r="BM587" s="1470"/>
      <c r="BN587" s="1470"/>
      <c r="BO587" s="1470"/>
      <c r="BP587" s="1470"/>
      <c r="BQ587" s="1470"/>
      <c r="BR587" s="1470"/>
      <c r="BS587" s="1470"/>
      <c r="BT587" s="1470"/>
      <c r="BU587" s="1470"/>
      <c r="BV587" s="1470"/>
      <c r="BW587" s="1470"/>
      <c r="BX587" s="1470"/>
    </row>
    <row r="588" customFormat="false" ht="15" hidden="false" customHeight="false" outlineLevel="0" collapsed="false">
      <c r="A588" s="1448" t="n">
        <f aca="false">A587+1</f>
        <v>45455</v>
      </c>
      <c r="B588" s="1470"/>
      <c r="C588" s="1470"/>
      <c r="D588" s="1470"/>
      <c r="E588" s="1470"/>
      <c r="F588" s="1470"/>
      <c r="G588" s="1470"/>
      <c r="H588" s="1470"/>
      <c r="I588" s="1452"/>
      <c r="J588" s="1470"/>
      <c r="K588" s="1470"/>
      <c r="L588" s="1470"/>
      <c r="M588" s="1470"/>
      <c r="N588" s="1470"/>
      <c r="O588" s="1470"/>
      <c r="P588" s="1452"/>
      <c r="Q588" s="1452"/>
      <c r="R588" s="1452"/>
      <c r="S588" s="1452"/>
      <c r="T588" s="1452"/>
      <c r="U588" s="1452"/>
      <c r="V588" s="1470"/>
      <c r="W588" s="1470"/>
      <c r="X588" s="1470"/>
      <c r="Y588" s="1470"/>
      <c r="Z588" s="1470"/>
      <c r="AA588" s="1470"/>
      <c r="AB588" s="1470"/>
      <c r="AC588" s="1470"/>
      <c r="AD588" s="1470"/>
      <c r="AE588" s="1470"/>
      <c r="AF588" s="1470"/>
      <c r="AG588" s="1470"/>
      <c r="AH588" s="1470"/>
      <c r="AI588" s="1470"/>
      <c r="AJ588" s="1470"/>
      <c r="AK588" s="1470"/>
      <c r="AL588" s="1470"/>
      <c r="AM588" s="1470"/>
      <c r="AN588" s="1470"/>
      <c r="AO588" s="1470"/>
      <c r="AP588" s="1470"/>
      <c r="AQ588" s="1470"/>
      <c r="AR588" s="1470"/>
      <c r="AS588" s="1470"/>
      <c r="AT588" s="1470"/>
      <c r="AU588" s="1470"/>
      <c r="AV588" s="1470"/>
      <c r="AW588" s="1470"/>
      <c r="AX588" s="1470"/>
      <c r="AY588" s="1470"/>
      <c r="AZ588" s="1470"/>
      <c r="BA588" s="1470"/>
      <c r="BB588" s="1470"/>
      <c r="BC588" s="1470"/>
      <c r="BD588" s="1470"/>
      <c r="BE588" s="1470"/>
      <c r="BF588" s="1470"/>
      <c r="BG588" s="1470"/>
      <c r="BH588" s="1470"/>
      <c r="BI588" s="1470"/>
      <c r="BJ588" s="1470"/>
      <c r="BK588" s="1470"/>
      <c r="BL588" s="1470"/>
      <c r="BM588" s="1470"/>
      <c r="BN588" s="1470"/>
      <c r="BO588" s="1470"/>
      <c r="BP588" s="1470"/>
      <c r="BQ588" s="1470"/>
      <c r="BR588" s="1470"/>
      <c r="BS588" s="1470"/>
      <c r="BT588" s="1470"/>
      <c r="BU588" s="1470"/>
      <c r="BV588" s="1470"/>
      <c r="BW588" s="1470"/>
      <c r="BX588" s="1470"/>
    </row>
    <row r="589" customFormat="false" ht="15" hidden="false" customHeight="false" outlineLevel="0" collapsed="false">
      <c r="A589" s="1448" t="n">
        <f aca="false">A588+1</f>
        <v>45456</v>
      </c>
      <c r="B589" s="1470"/>
      <c r="C589" s="1470"/>
      <c r="D589" s="1470"/>
      <c r="E589" s="1470"/>
      <c r="F589" s="1470"/>
      <c r="G589" s="1470"/>
      <c r="H589" s="1470"/>
      <c r="I589" s="1452"/>
      <c r="J589" s="1470"/>
      <c r="K589" s="1470"/>
      <c r="L589" s="1470"/>
      <c r="M589" s="1470"/>
      <c r="N589" s="1470"/>
      <c r="O589" s="1470"/>
      <c r="P589" s="1452"/>
      <c r="Q589" s="1452"/>
      <c r="R589" s="1452"/>
      <c r="S589" s="1452"/>
      <c r="T589" s="1452"/>
      <c r="U589" s="1452"/>
      <c r="V589" s="1470"/>
      <c r="W589" s="1470"/>
      <c r="X589" s="1470"/>
      <c r="Y589" s="1470"/>
      <c r="Z589" s="1470"/>
      <c r="AA589" s="1470"/>
      <c r="AB589" s="1470"/>
      <c r="AC589" s="1470"/>
      <c r="AD589" s="1470"/>
      <c r="AE589" s="1470"/>
      <c r="AF589" s="1470"/>
      <c r="AG589" s="1470"/>
      <c r="AH589" s="1470"/>
      <c r="AI589" s="1470"/>
      <c r="AJ589" s="1470"/>
      <c r="AK589" s="1470"/>
      <c r="AL589" s="1470"/>
      <c r="AM589" s="1470"/>
      <c r="AN589" s="1470"/>
      <c r="AO589" s="1470"/>
      <c r="AP589" s="1470"/>
      <c r="AQ589" s="1470"/>
      <c r="AR589" s="1470"/>
      <c r="AS589" s="1470"/>
      <c r="AT589" s="1470"/>
      <c r="AU589" s="1470"/>
      <c r="AV589" s="1470"/>
      <c r="AW589" s="1470"/>
      <c r="AX589" s="1470"/>
      <c r="AY589" s="1470"/>
      <c r="AZ589" s="1470"/>
      <c r="BA589" s="1470"/>
      <c r="BB589" s="1470"/>
      <c r="BC589" s="1470"/>
      <c r="BD589" s="1470"/>
      <c r="BE589" s="1470"/>
      <c r="BF589" s="1470"/>
      <c r="BG589" s="1470"/>
      <c r="BH589" s="1470"/>
      <c r="BI589" s="1470"/>
      <c r="BJ589" s="1470"/>
      <c r="BK589" s="1470"/>
      <c r="BL589" s="1470"/>
      <c r="BM589" s="1470"/>
      <c r="BN589" s="1470"/>
      <c r="BO589" s="1470"/>
      <c r="BP589" s="1470"/>
      <c r="BQ589" s="1470"/>
      <c r="BR589" s="1470"/>
      <c r="BS589" s="1470"/>
      <c r="BT589" s="1470"/>
      <c r="BU589" s="1470"/>
      <c r="BV589" s="1470"/>
      <c r="BW589" s="1470"/>
      <c r="BX589" s="1470"/>
    </row>
    <row r="590" customFormat="false" ht="15" hidden="false" customHeight="false" outlineLevel="0" collapsed="false">
      <c r="A590" s="1448" t="n">
        <f aca="false">A589+1</f>
        <v>45457</v>
      </c>
      <c r="B590" s="1470"/>
      <c r="C590" s="1470"/>
      <c r="D590" s="1470"/>
      <c r="E590" s="1470"/>
      <c r="F590" s="1470"/>
      <c r="G590" s="1470"/>
      <c r="H590" s="1470"/>
      <c r="I590" s="1452"/>
      <c r="J590" s="1470"/>
      <c r="K590" s="1470"/>
      <c r="L590" s="1470"/>
      <c r="M590" s="1470"/>
      <c r="N590" s="1470"/>
      <c r="O590" s="1470"/>
      <c r="P590" s="1452"/>
      <c r="Q590" s="1452"/>
      <c r="R590" s="1452"/>
      <c r="S590" s="1452"/>
      <c r="T590" s="1452"/>
      <c r="U590" s="1452"/>
      <c r="V590" s="1470"/>
      <c r="W590" s="1470"/>
      <c r="X590" s="1470"/>
      <c r="Y590" s="1470"/>
      <c r="Z590" s="1470"/>
      <c r="AA590" s="1470"/>
      <c r="AB590" s="1470"/>
      <c r="AC590" s="1470"/>
      <c r="AD590" s="1470"/>
      <c r="AE590" s="1470"/>
      <c r="AF590" s="1470"/>
      <c r="AG590" s="1470"/>
      <c r="AH590" s="1470"/>
      <c r="AI590" s="1470"/>
      <c r="AJ590" s="1470"/>
      <c r="AK590" s="1470"/>
      <c r="AL590" s="1470"/>
      <c r="AM590" s="1470"/>
      <c r="AN590" s="1470"/>
      <c r="AO590" s="1470"/>
      <c r="AP590" s="1470"/>
      <c r="AQ590" s="1470"/>
      <c r="AR590" s="1470"/>
      <c r="AS590" s="1470"/>
      <c r="AT590" s="1470"/>
      <c r="AU590" s="1470"/>
      <c r="AV590" s="1470"/>
      <c r="AW590" s="1470"/>
      <c r="AX590" s="1470"/>
      <c r="AY590" s="1470"/>
      <c r="AZ590" s="1470"/>
      <c r="BA590" s="1470"/>
      <c r="BB590" s="1470"/>
      <c r="BC590" s="1470"/>
      <c r="BD590" s="1470"/>
      <c r="BE590" s="1470"/>
      <c r="BF590" s="1470"/>
      <c r="BG590" s="1470"/>
      <c r="BH590" s="1470"/>
      <c r="BI590" s="1470"/>
      <c r="BJ590" s="1470"/>
      <c r="BK590" s="1470"/>
      <c r="BL590" s="1470"/>
      <c r="BM590" s="1470"/>
      <c r="BN590" s="1470"/>
      <c r="BO590" s="1470"/>
      <c r="BP590" s="1470"/>
      <c r="BQ590" s="1470"/>
      <c r="BR590" s="1470"/>
      <c r="BS590" s="1470"/>
      <c r="BT590" s="1470"/>
      <c r="BU590" s="1470"/>
      <c r="BV590" s="1470"/>
      <c r="BW590" s="1470"/>
      <c r="BX590" s="1470"/>
    </row>
    <row r="591" customFormat="false" ht="15" hidden="false" customHeight="false" outlineLevel="0" collapsed="false">
      <c r="A591" s="1448" t="n">
        <f aca="false">A590+1</f>
        <v>45458</v>
      </c>
      <c r="B591" s="1470"/>
      <c r="C591" s="1470"/>
      <c r="D591" s="1470"/>
      <c r="E591" s="1470"/>
      <c r="F591" s="1470"/>
      <c r="G591" s="1470"/>
      <c r="H591" s="1470"/>
      <c r="I591" s="1452"/>
      <c r="J591" s="1470"/>
      <c r="K591" s="1470"/>
      <c r="L591" s="1470"/>
      <c r="M591" s="1470"/>
      <c r="N591" s="1470"/>
      <c r="O591" s="1470"/>
      <c r="P591" s="1452"/>
      <c r="Q591" s="1452"/>
      <c r="R591" s="1452"/>
      <c r="S591" s="1452"/>
      <c r="T591" s="1452"/>
      <c r="U591" s="1452"/>
      <c r="V591" s="1470"/>
      <c r="W591" s="1470"/>
      <c r="X591" s="1470"/>
      <c r="Y591" s="1470"/>
      <c r="Z591" s="1470"/>
      <c r="AA591" s="1470"/>
      <c r="AB591" s="1470"/>
      <c r="AC591" s="1470"/>
      <c r="AD591" s="1470"/>
      <c r="AE591" s="1470"/>
      <c r="AF591" s="1470"/>
      <c r="AG591" s="1470"/>
      <c r="AH591" s="1470"/>
      <c r="AI591" s="1470"/>
      <c r="AJ591" s="1470"/>
      <c r="AK591" s="1470"/>
      <c r="AL591" s="1470"/>
      <c r="AM591" s="1470"/>
      <c r="AN591" s="1470"/>
      <c r="AO591" s="1470"/>
      <c r="AP591" s="1470"/>
      <c r="AQ591" s="1470"/>
      <c r="AR591" s="1470"/>
      <c r="AS591" s="1470"/>
      <c r="AT591" s="1470"/>
      <c r="AU591" s="1470"/>
      <c r="AV591" s="1470"/>
      <c r="AW591" s="1470"/>
      <c r="AX591" s="1470"/>
      <c r="AY591" s="1470"/>
      <c r="AZ591" s="1470"/>
      <c r="BA591" s="1470"/>
      <c r="BB591" s="1470"/>
      <c r="BC591" s="1470"/>
      <c r="BD591" s="1470"/>
      <c r="BE591" s="1470"/>
      <c r="BF591" s="1470"/>
      <c r="BG591" s="1470"/>
      <c r="BH591" s="1470"/>
      <c r="BI591" s="1470"/>
      <c r="BJ591" s="1470"/>
      <c r="BK591" s="1470"/>
      <c r="BL591" s="1470"/>
      <c r="BM591" s="1470"/>
      <c r="BN591" s="1470"/>
      <c r="BO591" s="1470"/>
      <c r="BP591" s="1470"/>
      <c r="BQ591" s="1470"/>
      <c r="BR591" s="1470"/>
      <c r="BS591" s="1470"/>
      <c r="BT591" s="1470"/>
      <c r="BU591" s="1470"/>
      <c r="BV591" s="1470"/>
      <c r="BW591" s="1470"/>
      <c r="BX591" s="1470"/>
    </row>
    <row r="592" customFormat="false" ht="15" hidden="false" customHeight="false" outlineLevel="0" collapsed="false">
      <c r="A592" s="1448" t="n">
        <f aca="false">A591+1</f>
        <v>45459</v>
      </c>
      <c r="B592" s="1470"/>
      <c r="C592" s="1470"/>
      <c r="D592" s="1470"/>
      <c r="E592" s="1470"/>
      <c r="F592" s="1470"/>
      <c r="G592" s="1470"/>
      <c r="H592" s="1470"/>
      <c r="I592" s="1452"/>
      <c r="J592" s="1470"/>
      <c r="K592" s="1470"/>
      <c r="L592" s="1470"/>
      <c r="M592" s="1470"/>
      <c r="N592" s="1470"/>
      <c r="O592" s="1470"/>
      <c r="P592" s="1452"/>
      <c r="Q592" s="1452"/>
      <c r="R592" s="1452"/>
      <c r="S592" s="1452"/>
      <c r="T592" s="1452"/>
      <c r="U592" s="1452"/>
      <c r="V592" s="1470"/>
      <c r="W592" s="1470"/>
      <c r="X592" s="1470"/>
      <c r="Y592" s="1470"/>
      <c r="Z592" s="1470"/>
      <c r="AA592" s="1470"/>
      <c r="AB592" s="1470"/>
      <c r="AC592" s="1470"/>
      <c r="AD592" s="1470"/>
      <c r="AE592" s="1470"/>
      <c r="AF592" s="1470"/>
      <c r="AG592" s="1470"/>
      <c r="AH592" s="1470"/>
      <c r="AI592" s="1470"/>
      <c r="AJ592" s="1470"/>
      <c r="AK592" s="1470"/>
      <c r="AL592" s="1470"/>
      <c r="AM592" s="1470"/>
      <c r="AN592" s="1470"/>
      <c r="AO592" s="1470"/>
      <c r="AP592" s="1470"/>
      <c r="AQ592" s="1470"/>
      <c r="AR592" s="1470"/>
      <c r="AS592" s="1470"/>
      <c r="AT592" s="1470"/>
      <c r="AU592" s="1470"/>
      <c r="AV592" s="1470"/>
      <c r="AW592" s="1470"/>
      <c r="AX592" s="1470"/>
      <c r="AY592" s="1470"/>
      <c r="AZ592" s="1470"/>
      <c r="BA592" s="1470"/>
      <c r="BB592" s="1470"/>
      <c r="BC592" s="1470"/>
      <c r="BD592" s="1470"/>
      <c r="BE592" s="1470"/>
      <c r="BF592" s="1470"/>
      <c r="BG592" s="1470"/>
      <c r="BH592" s="1470"/>
      <c r="BI592" s="1470"/>
      <c r="BJ592" s="1470"/>
      <c r="BK592" s="1470"/>
      <c r="BL592" s="1470"/>
      <c r="BM592" s="1470"/>
      <c r="BN592" s="1470"/>
      <c r="BO592" s="1470"/>
      <c r="BP592" s="1470"/>
      <c r="BQ592" s="1470"/>
      <c r="BR592" s="1470"/>
      <c r="BS592" s="1470"/>
      <c r="BT592" s="1470"/>
      <c r="BU592" s="1470"/>
      <c r="BV592" s="1470"/>
      <c r="BW592" s="1470"/>
      <c r="BX592" s="1470"/>
    </row>
    <row r="593" customFormat="false" ht="15" hidden="false" customHeight="false" outlineLevel="0" collapsed="false">
      <c r="A593" s="1448" t="n">
        <f aca="false">A592+1</f>
        <v>45460</v>
      </c>
      <c r="B593" s="1470"/>
      <c r="C593" s="1470"/>
      <c r="D593" s="1470"/>
      <c r="E593" s="1470"/>
      <c r="F593" s="1470"/>
      <c r="G593" s="1470"/>
      <c r="H593" s="1470"/>
      <c r="I593" s="1452"/>
      <c r="J593" s="1470"/>
      <c r="K593" s="1470"/>
      <c r="L593" s="1470"/>
      <c r="M593" s="1470"/>
      <c r="N593" s="1470"/>
      <c r="O593" s="1470"/>
      <c r="P593" s="1452"/>
      <c r="Q593" s="1452"/>
      <c r="R593" s="1452"/>
      <c r="S593" s="1452"/>
      <c r="T593" s="1452"/>
      <c r="U593" s="1452"/>
      <c r="V593" s="1470"/>
      <c r="W593" s="1470"/>
      <c r="X593" s="1470"/>
      <c r="Y593" s="1470"/>
      <c r="Z593" s="1470"/>
      <c r="AA593" s="1470"/>
      <c r="AB593" s="1470"/>
      <c r="AC593" s="1470"/>
      <c r="AD593" s="1470"/>
      <c r="AE593" s="1470"/>
      <c r="AF593" s="1470"/>
      <c r="AG593" s="1470"/>
      <c r="AH593" s="1470"/>
      <c r="AI593" s="1470"/>
      <c r="AJ593" s="1470"/>
      <c r="AK593" s="1470"/>
      <c r="AL593" s="1470"/>
      <c r="AM593" s="1470"/>
      <c r="AN593" s="1470"/>
      <c r="AO593" s="1470"/>
      <c r="AP593" s="1470"/>
      <c r="AQ593" s="1470"/>
      <c r="AR593" s="1470"/>
      <c r="AS593" s="1470"/>
      <c r="AT593" s="1470"/>
      <c r="AU593" s="1470"/>
      <c r="AV593" s="1470"/>
      <c r="AW593" s="1470"/>
      <c r="AX593" s="1470"/>
      <c r="AY593" s="1470"/>
      <c r="AZ593" s="1470"/>
      <c r="BA593" s="1470"/>
      <c r="BB593" s="1470"/>
      <c r="BC593" s="1470"/>
      <c r="BD593" s="1470"/>
      <c r="BE593" s="1470"/>
      <c r="BF593" s="1470"/>
      <c r="BG593" s="1470"/>
      <c r="BH593" s="1470"/>
      <c r="BI593" s="1470"/>
      <c r="BJ593" s="1470"/>
      <c r="BK593" s="1470"/>
      <c r="BL593" s="1470"/>
      <c r="BM593" s="1470"/>
      <c r="BN593" s="1470"/>
      <c r="BO593" s="1470"/>
      <c r="BP593" s="1470"/>
      <c r="BQ593" s="1470"/>
      <c r="BR593" s="1470"/>
      <c r="BS593" s="1470"/>
      <c r="BT593" s="1470"/>
      <c r="BU593" s="1470"/>
      <c r="BV593" s="1470"/>
      <c r="BW593" s="1470"/>
      <c r="BX593" s="1470"/>
    </row>
    <row r="594" customFormat="false" ht="15" hidden="false" customHeight="false" outlineLevel="0" collapsed="false">
      <c r="A594" s="1448" t="n">
        <f aca="false">A593+1</f>
        <v>45461</v>
      </c>
      <c r="B594" s="1470"/>
      <c r="C594" s="1470"/>
      <c r="D594" s="1470"/>
      <c r="E594" s="1470"/>
      <c r="F594" s="1470"/>
      <c r="G594" s="1470"/>
      <c r="H594" s="1470"/>
      <c r="I594" s="1452"/>
      <c r="J594" s="1470"/>
      <c r="K594" s="1470"/>
      <c r="L594" s="1470"/>
      <c r="M594" s="1470"/>
      <c r="N594" s="1470"/>
      <c r="O594" s="1470"/>
      <c r="P594" s="1452"/>
      <c r="Q594" s="1452"/>
      <c r="R594" s="1452"/>
      <c r="S594" s="1452"/>
      <c r="T594" s="1452"/>
      <c r="U594" s="1452"/>
      <c r="V594" s="1470"/>
      <c r="W594" s="1470"/>
      <c r="X594" s="1470"/>
      <c r="Y594" s="1470"/>
      <c r="Z594" s="1470"/>
      <c r="AA594" s="1470"/>
      <c r="AB594" s="1470"/>
      <c r="AC594" s="1470"/>
      <c r="AD594" s="1470"/>
      <c r="AE594" s="1470"/>
      <c r="AF594" s="1470"/>
      <c r="AG594" s="1470"/>
      <c r="AH594" s="1470"/>
      <c r="AI594" s="1470"/>
      <c r="AJ594" s="1470"/>
      <c r="AK594" s="1470"/>
      <c r="AL594" s="1470"/>
      <c r="AM594" s="1470"/>
      <c r="AN594" s="1470"/>
      <c r="AO594" s="1470"/>
      <c r="AP594" s="1470"/>
      <c r="AQ594" s="1470"/>
      <c r="AR594" s="1470"/>
      <c r="AS594" s="1470"/>
      <c r="AT594" s="1470"/>
      <c r="AU594" s="1470"/>
      <c r="AV594" s="1470"/>
      <c r="AW594" s="1470"/>
      <c r="AX594" s="1470"/>
      <c r="AY594" s="1470"/>
      <c r="AZ594" s="1470"/>
      <c r="BA594" s="1470"/>
      <c r="BB594" s="1470"/>
      <c r="BC594" s="1470"/>
      <c r="BD594" s="1470"/>
      <c r="BE594" s="1470"/>
      <c r="BF594" s="1470"/>
      <c r="BG594" s="1470"/>
      <c r="BH594" s="1470"/>
      <c r="BI594" s="1470"/>
      <c r="BJ594" s="1470"/>
      <c r="BK594" s="1470"/>
      <c r="BL594" s="1470"/>
      <c r="BM594" s="1470"/>
      <c r="BN594" s="1470"/>
      <c r="BO594" s="1470"/>
      <c r="BP594" s="1470"/>
      <c r="BQ594" s="1470"/>
      <c r="BR594" s="1470"/>
      <c r="BS594" s="1470"/>
      <c r="BT594" s="1470"/>
      <c r="BU594" s="1470"/>
      <c r="BV594" s="1470"/>
      <c r="BW594" s="1470"/>
      <c r="BX594" s="1470"/>
    </row>
    <row r="595" customFormat="false" ht="15" hidden="false" customHeight="false" outlineLevel="0" collapsed="false">
      <c r="A595" s="1448" t="n">
        <f aca="false">A594+1</f>
        <v>45462</v>
      </c>
      <c r="B595" s="1470"/>
      <c r="C595" s="1470"/>
      <c r="D595" s="1470"/>
      <c r="E595" s="1470"/>
      <c r="F595" s="1470"/>
      <c r="G595" s="1470"/>
      <c r="H595" s="1470"/>
      <c r="I595" s="1452"/>
      <c r="J595" s="1470"/>
      <c r="K595" s="1470"/>
      <c r="L595" s="1470"/>
      <c r="M595" s="1470"/>
      <c r="N595" s="1470"/>
      <c r="O595" s="1470"/>
      <c r="P595" s="1452"/>
      <c r="Q595" s="1452"/>
      <c r="R595" s="1452"/>
      <c r="S595" s="1452"/>
      <c r="T595" s="1452"/>
      <c r="U595" s="1452"/>
      <c r="V595" s="1470"/>
      <c r="W595" s="1470"/>
      <c r="X595" s="1470"/>
      <c r="Y595" s="1470"/>
      <c r="Z595" s="1470"/>
      <c r="AA595" s="1470"/>
      <c r="AB595" s="1470"/>
      <c r="AC595" s="1470"/>
      <c r="AD595" s="1470"/>
      <c r="AE595" s="1470"/>
      <c r="AF595" s="1470"/>
      <c r="AG595" s="1470"/>
      <c r="AH595" s="1470"/>
      <c r="AI595" s="1470"/>
      <c r="AJ595" s="1470"/>
      <c r="AK595" s="1470"/>
      <c r="AL595" s="1470"/>
      <c r="AM595" s="1470"/>
      <c r="AN595" s="1470"/>
      <c r="AO595" s="1470"/>
      <c r="AP595" s="1470"/>
      <c r="AQ595" s="1470"/>
      <c r="AR595" s="1470"/>
      <c r="AS595" s="1470"/>
      <c r="AT595" s="1470"/>
      <c r="AU595" s="1470"/>
      <c r="AV595" s="1470"/>
      <c r="AW595" s="1470"/>
      <c r="AX595" s="1470"/>
      <c r="AY595" s="1470"/>
      <c r="AZ595" s="1470"/>
      <c r="BA595" s="1470"/>
      <c r="BB595" s="1470"/>
      <c r="BC595" s="1470"/>
      <c r="BD595" s="1470"/>
      <c r="BE595" s="1470"/>
      <c r="BF595" s="1470"/>
      <c r="BG595" s="1470"/>
      <c r="BH595" s="1470"/>
      <c r="BI595" s="1470"/>
      <c r="BJ595" s="1470"/>
      <c r="BK595" s="1470"/>
      <c r="BL595" s="1470"/>
      <c r="BM595" s="1470"/>
      <c r="BN595" s="1470"/>
      <c r="BO595" s="1470"/>
      <c r="BP595" s="1470"/>
      <c r="BQ595" s="1470"/>
      <c r="BR595" s="1470"/>
      <c r="BS595" s="1470"/>
      <c r="BT595" s="1470"/>
      <c r="BU595" s="1470"/>
      <c r="BV595" s="1470"/>
      <c r="BW595" s="1470"/>
      <c r="BX595" s="1470"/>
    </row>
    <row r="596" customFormat="false" ht="15" hidden="false" customHeight="false" outlineLevel="0" collapsed="false">
      <c r="A596" s="1448" t="n">
        <f aca="false">A595+1</f>
        <v>45463</v>
      </c>
      <c r="B596" s="1470"/>
      <c r="C596" s="1470"/>
      <c r="D596" s="1470"/>
      <c r="E596" s="1470"/>
      <c r="F596" s="1470"/>
      <c r="G596" s="1470"/>
      <c r="H596" s="1470"/>
      <c r="I596" s="1452"/>
      <c r="J596" s="1470"/>
      <c r="K596" s="1470"/>
      <c r="L596" s="1470"/>
      <c r="M596" s="1470"/>
      <c r="N596" s="1470"/>
      <c r="O596" s="1470"/>
      <c r="P596" s="1452"/>
      <c r="Q596" s="1452"/>
      <c r="R596" s="1452"/>
      <c r="S596" s="1452"/>
      <c r="T596" s="1452"/>
      <c r="U596" s="1452"/>
      <c r="V596" s="1470"/>
      <c r="W596" s="1470"/>
      <c r="X596" s="1470"/>
      <c r="Y596" s="1470"/>
      <c r="Z596" s="1470"/>
      <c r="AA596" s="1470"/>
      <c r="AB596" s="1470"/>
      <c r="AC596" s="1470"/>
      <c r="AD596" s="1470"/>
      <c r="AE596" s="1470"/>
      <c r="AF596" s="1470"/>
      <c r="AG596" s="1470"/>
      <c r="AH596" s="1470"/>
      <c r="AI596" s="1470"/>
      <c r="AJ596" s="1470"/>
      <c r="AK596" s="1470"/>
      <c r="AL596" s="1470"/>
      <c r="AM596" s="1470"/>
      <c r="AN596" s="1470"/>
      <c r="AO596" s="1470"/>
      <c r="AP596" s="1470"/>
      <c r="AQ596" s="1470"/>
      <c r="AR596" s="1470"/>
      <c r="AS596" s="1470"/>
      <c r="AT596" s="1470"/>
      <c r="AU596" s="1470"/>
      <c r="AV596" s="1470"/>
      <c r="AW596" s="1470"/>
      <c r="AX596" s="1470"/>
      <c r="AY596" s="1470"/>
      <c r="AZ596" s="1470"/>
      <c r="BA596" s="1470"/>
      <c r="BB596" s="1470"/>
      <c r="BC596" s="1470"/>
      <c r="BD596" s="1470"/>
      <c r="BE596" s="1470"/>
      <c r="BF596" s="1470"/>
      <c r="BG596" s="1470"/>
      <c r="BH596" s="1470"/>
      <c r="BI596" s="1470"/>
      <c r="BJ596" s="1470"/>
      <c r="BK596" s="1470"/>
      <c r="BL596" s="1470"/>
      <c r="BM596" s="1470"/>
      <c r="BN596" s="1470"/>
      <c r="BO596" s="1470"/>
      <c r="BP596" s="1470"/>
      <c r="BQ596" s="1470"/>
      <c r="BR596" s="1470"/>
      <c r="BS596" s="1470"/>
      <c r="BT596" s="1470"/>
      <c r="BU596" s="1470"/>
      <c r="BV596" s="1470"/>
      <c r="BW596" s="1470"/>
      <c r="BX596" s="1470"/>
    </row>
    <row r="597" customFormat="false" ht="15" hidden="false" customHeight="false" outlineLevel="0" collapsed="false">
      <c r="A597" s="1448" t="n">
        <f aca="false">A596+1</f>
        <v>45464</v>
      </c>
      <c r="B597" s="1470"/>
      <c r="C597" s="1470"/>
      <c r="D597" s="1470"/>
      <c r="E597" s="1470"/>
      <c r="F597" s="1470"/>
      <c r="G597" s="1470"/>
      <c r="H597" s="1470"/>
      <c r="I597" s="1452"/>
      <c r="J597" s="1470"/>
      <c r="K597" s="1470"/>
      <c r="L597" s="1470"/>
      <c r="M597" s="1470"/>
      <c r="N597" s="1470"/>
      <c r="O597" s="1470"/>
      <c r="P597" s="1452"/>
      <c r="Q597" s="1452"/>
      <c r="R597" s="1452"/>
      <c r="S597" s="1452"/>
      <c r="T597" s="1452"/>
      <c r="U597" s="1452"/>
      <c r="V597" s="1470"/>
      <c r="W597" s="1470"/>
      <c r="X597" s="1470"/>
      <c r="Y597" s="1470"/>
      <c r="Z597" s="1470"/>
      <c r="AA597" s="1470"/>
      <c r="AB597" s="1470"/>
      <c r="AC597" s="1470"/>
      <c r="AD597" s="1470"/>
      <c r="AE597" s="1470"/>
      <c r="AF597" s="1470"/>
      <c r="AG597" s="1470"/>
      <c r="AH597" s="1470"/>
      <c r="AI597" s="1470"/>
      <c r="AJ597" s="1470"/>
      <c r="AK597" s="1470"/>
      <c r="AL597" s="1470"/>
      <c r="AM597" s="1470"/>
      <c r="AN597" s="1470"/>
      <c r="AO597" s="1470"/>
      <c r="AP597" s="1470"/>
      <c r="AQ597" s="1470"/>
      <c r="AR597" s="1470"/>
      <c r="AS597" s="1470"/>
      <c r="AT597" s="1470"/>
      <c r="AU597" s="1470"/>
      <c r="AV597" s="1470"/>
      <c r="AW597" s="1470"/>
      <c r="AX597" s="1470"/>
      <c r="AY597" s="1470"/>
      <c r="AZ597" s="1470"/>
      <c r="BA597" s="1470"/>
      <c r="BB597" s="1470"/>
      <c r="BC597" s="1470"/>
      <c r="BD597" s="1470"/>
      <c r="BE597" s="1470"/>
      <c r="BF597" s="1470"/>
      <c r="BG597" s="1470"/>
      <c r="BH597" s="1470"/>
      <c r="BI597" s="1470"/>
      <c r="BJ597" s="1470"/>
      <c r="BK597" s="1470"/>
      <c r="BL597" s="1470"/>
      <c r="BM597" s="1470"/>
      <c r="BN597" s="1470"/>
      <c r="BO597" s="1470"/>
      <c r="BP597" s="1470"/>
      <c r="BQ597" s="1470"/>
      <c r="BR597" s="1470"/>
      <c r="BS597" s="1470"/>
      <c r="BT597" s="1470"/>
      <c r="BU597" s="1470"/>
      <c r="BV597" s="1470"/>
      <c r="BW597" s="1470"/>
      <c r="BX597" s="1470"/>
    </row>
    <row r="598" customFormat="false" ht="15" hidden="false" customHeight="false" outlineLevel="0" collapsed="false">
      <c r="A598" s="1448" t="n">
        <f aca="false">A597+1</f>
        <v>45465</v>
      </c>
      <c r="B598" s="1470"/>
      <c r="C598" s="1470"/>
      <c r="D598" s="1470"/>
      <c r="E598" s="1470"/>
      <c r="F598" s="1470"/>
      <c r="G598" s="1470"/>
      <c r="H598" s="1470"/>
      <c r="I598" s="1452"/>
      <c r="J598" s="1470"/>
      <c r="K598" s="1470"/>
      <c r="L598" s="1470"/>
      <c r="M598" s="1470"/>
      <c r="N598" s="1470"/>
      <c r="O598" s="1470"/>
      <c r="P598" s="1452"/>
      <c r="Q598" s="1452"/>
      <c r="R598" s="1452"/>
      <c r="S598" s="1452"/>
      <c r="T598" s="1452"/>
      <c r="U598" s="1452"/>
      <c r="V598" s="1470"/>
      <c r="W598" s="1470"/>
      <c r="X598" s="1470"/>
      <c r="Y598" s="1470"/>
      <c r="Z598" s="1470"/>
      <c r="AA598" s="1470"/>
      <c r="AB598" s="1470"/>
      <c r="AC598" s="1470"/>
      <c r="AD598" s="1470"/>
      <c r="AE598" s="1470"/>
      <c r="AF598" s="1470"/>
      <c r="AG598" s="1470"/>
      <c r="AH598" s="1470"/>
      <c r="AI598" s="1470"/>
      <c r="AJ598" s="1470"/>
      <c r="AK598" s="1470"/>
      <c r="AL598" s="1470"/>
      <c r="AM598" s="1470"/>
      <c r="AN598" s="1470"/>
      <c r="AO598" s="1470"/>
      <c r="AP598" s="1470"/>
      <c r="AQ598" s="1470"/>
      <c r="AR598" s="1470"/>
      <c r="AS598" s="1470"/>
      <c r="AT598" s="1470"/>
      <c r="AU598" s="1470"/>
      <c r="AV598" s="1470"/>
      <c r="AW598" s="1470"/>
      <c r="AX598" s="1470"/>
      <c r="AY598" s="1470"/>
      <c r="AZ598" s="1470"/>
      <c r="BA598" s="1470"/>
      <c r="BB598" s="1470"/>
      <c r="BC598" s="1470"/>
      <c r="BD598" s="1470"/>
      <c r="BE598" s="1470"/>
      <c r="BF598" s="1470"/>
      <c r="BG598" s="1470"/>
      <c r="BH598" s="1470"/>
      <c r="BI598" s="1470"/>
      <c r="BJ598" s="1470"/>
      <c r="BK598" s="1470"/>
      <c r="BL598" s="1470"/>
      <c r="BM598" s="1470"/>
      <c r="BN598" s="1470"/>
      <c r="BO598" s="1470"/>
      <c r="BP598" s="1470"/>
      <c r="BQ598" s="1470"/>
      <c r="BR598" s="1470"/>
      <c r="BS598" s="1470"/>
      <c r="BT598" s="1470"/>
      <c r="BU598" s="1470"/>
      <c r="BV598" s="1470"/>
      <c r="BW598" s="1470"/>
      <c r="BX598" s="1470"/>
    </row>
    <row r="599" customFormat="false" ht="15" hidden="false" customHeight="false" outlineLevel="0" collapsed="false">
      <c r="A599" s="1448" t="n">
        <f aca="false">A598+1</f>
        <v>45466</v>
      </c>
      <c r="B599" s="1470"/>
      <c r="C599" s="1470"/>
      <c r="D599" s="1470"/>
      <c r="E599" s="1470"/>
      <c r="F599" s="1470"/>
      <c r="G599" s="1470"/>
      <c r="H599" s="1470"/>
      <c r="I599" s="1452"/>
      <c r="J599" s="1470"/>
      <c r="K599" s="1470"/>
      <c r="L599" s="1470"/>
      <c r="M599" s="1470"/>
      <c r="N599" s="1470"/>
      <c r="O599" s="1470"/>
      <c r="P599" s="1452"/>
      <c r="Q599" s="1452"/>
      <c r="R599" s="1452"/>
      <c r="S599" s="1452"/>
      <c r="T599" s="1452"/>
      <c r="U599" s="1452"/>
      <c r="V599" s="1470"/>
      <c r="W599" s="1470"/>
      <c r="X599" s="1470"/>
      <c r="Y599" s="1470"/>
      <c r="Z599" s="1470"/>
      <c r="AA599" s="1470"/>
      <c r="AB599" s="1470"/>
      <c r="AC599" s="1470"/>
      <c r="AD599" s="1470"/>
      <c r="AE599" s="1470"/>
      <c r="AF599" s="1470"/>
      <c r="AG599" s="1470"/>
      <c r="AH599" s="1470"/>
      <c r="AI599" s="1470"/>
      <c r="AJ599" s="1470"/>
      <c r="AK599" s="1470"/>
      <c r="AL599" s="1470"/>
      <c r="AM599" s="1470"/>
      <c r="AN599" s="1470"/>
      <c r="AO599" s="1470"/>
      <c r="AP599" s="1470"/>
      <c r="AQ599" s="1470"/>
      <c r="AR599" s="1470"/>
      <c r="AS599" s="1470"/>
      <c r="AT599" s="1470"/>
      <c r="AU599" s="1470"/>
      <c r="AV599" s="1470"/>
      <c r="AW599" s="1470"/>
      <c r="AX599" s="1470"/>
      <c r="AY599" s="1470"/>
      <c r="AZ599" s="1470"/>
      <c r="BA599" s="1470"/>
      <c r="BB599" s="1470"/>
      <c r="BC599" s="1470"/>
      <c r="BD599" s="1470"/>
      <c r="BE599" s="1470"/>
      <c r="BF599" s="1470"/>
      <c r="BG599" s="1470"/>
      <c r="BH599" s="1470"/>
      <c r="BI599" s="1470"/>
      <c r="BJ599" s="1470"/>
      <c r="BK599" s="1470"/>
      <c r="BL599" s="1470"/>
      <c r="BM599" s="1470"/>
      <c r="BN599" s="1470"/>
      <c r="BO599" s="1470"/>
      <c r="BP599" s="1470"/>
      <c r="BQ599" s="1470"/>
      <c r="BR599" s="1470"/>
      <c r="BS599" s="1470"/>
      <c r="BT599" s="1470"/>
      <c r="BU599" s="1470"/>
      <c r="BV599" s="1470"/>
      <c r="BW599" s="1470"/>
      <c r="BX599" s="1470"/>
    </row>
    <row r="600" customFormat="false" ht="15" hidden="false" customHeight="false" outlineLevel="0" collapsed="false">
      <c r="A600" s="1448" t="n">
        <f aca="false">A599+1</f>
        <v>45467</v>
      </c>
      <c r="B600" s="1470"/>
      <c r="C600" s="1470"/>
      <c r="D600" s="1470"/>
      <c r="E600" s="1470"/>
      <c r="F600" s="1470"/>
      <c r="G600" s="1470"/>
      <c r="H600" s="1470"/>
      <c r="I600" s="1452"/>
      <c r="J600" s="1470"/>
      <c r="K600" s="1470"/>
      <c r="L600" s="1470"/>
      <c r="M600" s="1470"/>
      <c r="N600" s="1470"/>
      <c r="O600" s="1470"/>
      <c r="P600" s="1452"/>
      <c r="Q600" s="1452"/>
      <c r="R600" s="1452"/>
      <c r="S600" s="1452"/>
      <c r="T600" s="1452"/>
      <c r="U600" s="1452"/>
      <c r="V600" s="1470"/>
      <c r="W600" s="1470"/>
      <c r="X600" s="1470"/>
      <c r="Y600" s="1470"/>
      <c r="Z600" s="1470"/>
      <c r="AA600" s="1470"/>
      <c r="AB600" s="1470"/>
      <c r="AC600" s="1470"/>
      <c r="AD600" s="1470"/>
      <c r="AE600" s="1470"/>
      <c r="AF600" s="1470"/>
      <c r="AG600" s="1470"/>
      <c r="AH600" s="1470"/>
      <c r="AI600" s="1470"/>
      <c r="AJ600" s="1470"/>
      <c r="AK600" s="1470"/>
      <c r="AL600" s="1470"/>
      <c r="AM600" s="1470"/>
      <c r="AN600" s="1470"/>
      <c r="AO600" s="1470"/>
      <c r="AP600" s="1470"/>
      <c r="AQ600" s="1470"/>
      <c r="AR600" s="1470"/>
      <c r="AS600" s="1470"/>
      <c r="AT600" s="1470"/>
      <c r="AU600" s="1470"/>
      <c r="AV600" s="1470"/>
      <c r="AW600" s="1470"/>
      <c r="AX600" s="1470"/>
      <c r="AY600" s="1470"/>
      <c r="AZ600" s="1470"/>
      <c r="BA600" s="1470"/>
      <c r="BB600" s="1470"/>
      <c r="BC600" s="1470"/>
      <c r="BD600" s="1470"/>
      <c r="BE600" s="1470"/>
      <c r="BF600" s="1470"/>
      <c r="BG600" s="1470"/>
      <c r="BH600" s="1470"/>
      <c r="BI600" s="1470"/>
      <c r="BJ600" s="1470"/>
      <c r="BK600" s="1470"/>
      <c r="BL600" s="1470"/>
      <c r="BM600" s="1470"/>
      <c r="BN600" s="1470"/>
      <c r="BO600" s="1470"/>
      <c r="BP600" s="1470"/>
      <c r="BQ600" s="1470"/>
      <c r="BR600" s="1470"/>
      <c r="BS600" s="1470"/>
      <c r="BT600" s="1470"/>
      <c r="BU600" s="1470"/>
      <c r="BV600" s="1470"/>
      <c r="BW600" s="1470"/>
      <c r="BX600" s="1470"/>
    </row>
    <row r="601" customFormat="false" ht="15" hidden="false" customHeight="false" outlineLevel="0" collapsed="false">
      <c r="A601" s="1448" t="n">
        <f aca="false">A600+1</f>
        <v>45468</v>
      </c>
      <c r="B601" s="1470"/>
      <c r="C601" s="1470"/>
      <c r="D601" s="1470"/>
      <c r="E601" s="1470"/>
      <c r="F601" s="1470"/>
      <c r="G601" s="1470"/>
      <c r="H601" s="1470"/>
      <c r="I601" s="1452"/>
      <c r="J601" s="1470"/>
      <c r="K601" s="1470"/>
      <c r="L601" s="1470"/>
      <c r="M601" s="1470"/>
      <c r="N601" s="1470"/>
      <c r="O601" s="1470"/>
      <c r="P601" s="1452"/>
      <c r="Q601" s="1452"/>
      <c r="R601" s="1452"/>
      <c r="S601" s="1452"/>
      <c r="T601" s="1452"/>
      <c r="U601" s="1452"/>
      <c r="V601" s="1470"/>
      <c r="W601" s="1470"/>
      <c r="X601" s="1470"/>
      <c r="Y601" s="1470"/>
      <c r="Z601" s="1470"/>
      <c r="AA601" s="1470"/>
      <c r="AB601" s="1470"/>
      <c r="AC601" s="1470"/>
      <c r="AD601" s="1470"/>
      <c r="AE601" s="1470"/>
      <c r="AF601" s="1470"/>
      <c r="AG601" s="1470"/>
      <c r="AH601" s="1470"/>
      <c r="AI601" s="1470"/>
      <c r="AJ601" s="1470"/>
      <c r="AK601" s="1470"/>
      <c r="AL601" s="1470"/>
      <c r="AM601" s="1470"/>
      <c r="AN601" s="1470"/>
      <c r="AO601" s="1470"/>
      <c r="AP601" s="1470"/>
      <c r="AQ601" s="1470"/>
      <c r="AR601" s="1470"/>
      <c r="AS601" s="1470"/>
      <c r="AT601" s="1470"/>
      <c r="AU601" s="1470"/>
      <c r="AV601" s="1470"/>
      <c r="AW601" s="1470"/>
      <c r="AX601" s="1470"/>
      <c r="AY601" s="1470"/>
      <c r="AZ601" s="1470"/>
      <c r="BA601" s="1470"/>
      <c r="BB601" s="1470"/>
      <c r="BC601" s="1470"/>
      <c r="BD601" s="1470"/>
      <c r="BE601" s="1470"/>
      <c r="BF601" s="1470"/>
      <c r="BG601" s="1470"/>
      <c r="BH601" s="1470"/>
      <c r="BI601" s="1470"/>
      <c r="BJ601" s="1470"/>
      <c r="BK601" s="1470"/>
      <c r="BL601" s="1470"/>
      <c r="BM601" s="1470"/>
      <c r="BN601" s="1470"/>
      <c r="BO601" s="1470"/>
      <c r="BP601" s="1470"/>
      <c r="BQ601" s="1470"/>
      <c r="BR601" s="1470"/>
      <c r="BS601" s="1470"/>
      <c r="BT601" s="1470"/>
      <c r="BU601" s="1470"/>
      <c r="BV601" s="1470"/>
      <c r="BW601" s="1470"/>
      <c r="BX601" s="1470"/>
    </row>
    <row r="602" customFormat="false" ht="15" hidden="false" customHeight="false" outlineLevel="0" collapsed="false">
      <c r="A602" s="1448" t="n">
        <f aca="false">A601+1</f>
        <v>45469</v>
      </c>
      <c r="B602" s="1470"/>
      <c r="C602" s="1470"/>
      <c r="D602" s="1470"/>
      <c r="E602" s="1470"/>
      <c r="F602" s="1470"/>
      <c r="G602" s="1470"/>
      <c r="H602" s="1470"/>
      <c r="I602" s="1452"/>
      <c r="J602" s="1470"/>
      <c r="K602" s="1470"/>
      <c r="L602" s="1470"/>
      <c r="M602" s="1470"/>
      <c r="N602" s="1470"/>
      <c r="O602" s="1470"/>
      <c r="P602" s="1452"/>
      <c r="Q602" s="1452"/>
      <c r="R602" s="1452"/>
      <c r="S602" s="1452"/>
      <c r="T602" s="1452"/>
      <c r="U602" s="1452"/>
      <c r="V602" s="1470"/>
      <c r="W602" s="1470"/>
      <c r="X602" s="1470"/>
      <c r="Y602" s="1470"/>
      <c r="Z602" s="1470"/>
      <c r="AA602" s="1470"/>
      <c r="AB602" s="1470"/>
      <c r="AC602" s="1470"/>
      <c r="AD602" s="1470"/>
      <c r="AE602" s="1470"/>
      <c r="AF602" s="1470"/>
      <c r="AG602" s="1470"/>
      <c r="AH602" s="1470"/>
      <c r="AI602" s="1470"/>
      <c r="AJ602" s="1470"/>
      <c r="AK602" s="1470"/>
      <c r="AL602" s="1470"/>
      <c r="AM602" s="1470"/>
      <c r="AN602" s="1470"/>
      <c r="AO602" s="1470"/>
      <c r="AP602" s="1470"/>
      <c r="AQ602" s="1470"/>
      <c r="AR602" s="1470"/>
      <c r="AS602" s="1470"/>
      <c r="AT602" s="1470"/>
      <c r="AU602" s="1470"/>
      <c r="AV602" s="1470"/>
      <c r="AW602" s="1470"/>
      <c r="AX602" s="1470"/>
      <c r="AY602" s="1470"/>
      <c r="AZ602" s="1470"/>
      <c r="BA602" s="1470"/>
      <c r="BB602" s="1470"/>
      <c r="BC602" s="1470"/>
      <c r="BD602" s="1470"/>
      <c r="BE602" s="1470"/>
      <c r="BF602" s="1470"/>
      <c r="BG602" s="1470"/>
      <c r="BH602" s="1470"/>
      <c r="BI602" s="1470"/>
      <c r="BJ602" s="1470"/>
      <c r="BK602" s="1470"/>
      <c r="BL602" s="1470"/>
      <c r="BM602" s="1470"/>
      <c r="BN602" s="1470"/>
      <c r="BO602" s="1470"/>
      <c r="BP602" s="1470"/>
      <c r="BQ602" s="1470"/>
      <c r="BR602" s="1470"/>
      <c r="BS602" s="1470"/>
      <c r="BT602" s="1470"/>
      <c r="BU602" s="1470"/>
      <c r="BV602" s="1470"/>
      <c r="BW602" s="1470"/>
      <c r="BX602" s="1470"/>
    </row>
    <row r="603" customFormat="false" ht="15" hidden="false" customHeight="false" outlineLevel="0" collapsed="false">
      <c r="A603" s="1448" t="n">
        <f aca="false">A602+1</f>
        <v>45470</v>
      </c>
      <c r="B603" s="1470"/>
      <c r="C603" s="1470"/>
      <c r="D603" s="1470"/>
      <c r="E603" s="1470"/>
      <c r="F603" s="1470"/>
      <c r="G603" s="1470"/>
      <c r="H603" s="1470"/>
      <c r="I603" s="1452"/>
      <c r="J603" s="1470"/>
      <c r="K603" s="1470"/>
      <c r="L603" s="1470"/>
      <c r="M603" s="1470"/>
      <c r="N603" s="1470"/>
      <c r="O603" s="1470"/>
      <c r="P603" s="1452"/>
      <c r="Q603" s="1452"/>
      <c r="R603" s="1452"/>
      <c r="S603" s="1452"/>
      <c r="T603" s="1452"/>
      <c r="U603" s="1452"/>
      <c r="V603" s="1470"/>
      <c r="W603" s="1470"/>
      <c r="X603" s="1470"/>
      <c r="Y603" s="1470"/>
      <c r="Z603" s="1470"/>
      <c r="AA603" s="1470"/>
      <c r="AB603" s="1470"/>
      <c r="AC603" s="1470"/>
      <c r="AD603" s="1470"/>
      <c r="AE603" s="1470"/>
      <c r="AF603" s="1470"/>
      <c r="AG603" s="1470"/>
      <c r="AH603" s="1470"/>
      <c r="AI603" s="1470"/>
      <c r="AJ603" s="1470"/>
      <c r="AK603" s="1470"/>
      <c r="AL603" s="1470"/>
      <c r="AM603" s="1470"/>
      <c r="AN603" s="1470"/>
      <c r="AO603" s="1470"/>
      <c r="AP603" s="1470"/>
      <c r="AQ603" s="1470"/>
      <c r="AR603" s="1470"/>
      <c r="AS603" s="1470"/>
      <c r="AT603" s="1470"/>
      <c r="AU603" s="1470"/>
      <c r="AV603" s="1470"/>
      <c r="AW603" s="1470"/>
      <c r="AX603" s="1470"/>
      <c r="AY603" s="1470"/>
      <c r="AZ603" s="1470"/>
      <c r="BA603" s="1470"/>
      <c r="BB603" s="1470"/>
      <c r="BC603" s="1470"/>
      <c r="BD603" s="1470"/>
      <c r="BE603" s="1470"/>
      <c r="BF603" s="1470"/>
      <c r="BG603" s="1470"/>
      <c r="BH603" s="1470"/>
      <c r="BI603" s="1470"/>
      <c r="BJ603" s="1470"/>
      <c r="BK603" s="1470"/>
      <c r="BL603" s="1470"/>
      <c r="BM603" s="1470"/>
      <c r="BN603" s="1470"/>
      <c r="BO603" s="1470"/>
      <c r="BP603" s="1470"/>
      <c r="BQ603" s="1470"/>
      <c r="BR603" s="1470"/>
      <c r="BS603" s="1470"/>
      <c r="BT603" s="1470"/>
      <c r="BU603" s="1470"/>
      <c r="BV603" s="1470"/>
      <c r="BW603" s="1470"/>
      <c r="BX603" s="1470"/>
    </row>
    <row r="604" customFormat="false" ht="15" hidden="false" customHeight="false" outlineLevel="0" collapsed="false">
      <c r="A604" s="1448" t="n">
        <f aca="false">A603+1</f>
        <v>45471</v>
      </c>
      <c r="B604" s="1470"/>
      <c r="C604" s="1470"/>
      <c r="D604" s="1470"/>
      <c r="E604" s="1470"/>
      <c r="F604" s="1470"/>
      <c r="G604" s="1470"/>
      <c r="H604" s="1470"/>
      <c r="I604" s="1452"/>
      <c r="J604" s="1470"/>
      <c r="K604" s="1470"/>
      <c r="L604" s="1470"/>
      <c r="M604" s="1470"/>
      <c r="N604" s="1470"/>
      <c r="O604" s="1470"/>
      <c r="P604" s="1452"/>
      <c r="Q604" s="1452"/>
      <c r="R604" s="1452"/>
      <c r="S604" s="1452"/>
      <c r="T604" s="1452"/>
      <c r="U604" s="1452"/>
      <c r="V604" s="1470"/>
      <c r="W604" s="1470"/>
      <c r="X604" s="1470"/>
      <c r="Y604" s="1470"/>
      <c r="Z604" s="1470"/>
      <c r="AA604" s="1470"/>
      <c r="AB604" s="1470"/>
      <c r="AC604" s="1470"/>
      <c r="AD604" s="1470"/>
      <c r="AE604" s="1470"/>
      <c r="AF604" s="1470"/>
      <c r="AG604" s="1470"/>
      <c r="AH604" s="1470"/>
      <c r="AI604" s="1470"/>
      <c r="AJ604" s="1470"/>
      <c r="AK604" s="1470"/>
      <c r="AL604" s="1470"/>
      <c r="AM604" s="1470"/>
      <c r="AN604" s="1470"/>
      <c r="AO604" s="1470"/>
      <c r="AP604" s="1470"/>
      <c r="AQ604" s="1470"/>
      <c r="AR604" s="1470"/>
      <c r="AS604" s="1470"/>
      <c r="AT604" s="1470"/>
      <c r="AU604" s="1470"/>
      <c r="AV604" s="1470"/>
      <c r="AW604" s="1470"/>
      <c r="AX604" s="1470"/>
      <c r="AY604" s="1470"/>
      <c r="AZ604" s="1470"/>
      <c r="BA604" s="1470"/>
      <c r="BB604" s="1470"/>
      <c r="BC604" s="1470"/>
      <c r="BD604" s="1470"/>
      <c r="BE604" s="1470"/>
      <c r="BF604" s="1470"/>
      <c r="BG604" s="1470"/>
      <c r="BH604" s="1470"/>
      <c r="BI604" s="1470"/>
      <c r="BJ604" s="1470"/>
      <c r="BK604" s="1470"/>
      <c r="BL604" s="1470"/>
      <c r="BM604" s="1470"/>
      <c r="BN604" s="1470"/>
      <c r="BO604" s="1470"/>
      <c r="BP604" s="1470"/>
      <c r="BQ604" s="1470"/>
      <c r="BR604" s="1470"/>
      <c r="BS604" s="1470"/>
      <c r="BT604" s="1470"/>
      <c r="BU604" s="1470"/>
      <c r="BV604" s="1470"/>
      <c r="BW604" s="1470"/>
      <c r="BX604" s="1470"/>
    </row>
    <row r="605" customFormat="false" ht="15" hidden="false" customHeight="false" outlineLevel="0" collapsed="false">
      <c r="A605" s="1448" t="n">
        <f aca="false">A604+1</f>
        <v>45472</v>
      </c>
      <c r="B605" s="1470"/>
      <c r="C605" s="1470"/>
      <c r="D605" s="1470"/>
      <c r="E605" s="1470"/>
      <c r="F605" s="1470"/>
      <c r="G605" s="1470"/>
      <c r="H605" s="1470"/>
      <c r="I605" s="1452"/>
      <c r="J605" s="1470"/>
      <c r="K605" s="1470"/>
      <c r="L605" s="1470"/>
      <c r="M605" s="1470"/>
      <c r="N605" s="1470"/>
      <c r="O605" s="1470"/>
      <c r="P605" s="1452"/>
      <c r="Q605" s="1452"/>
      <c r="R605" s="1452"/>
      <c r="S605" s="1452"/>
      <c r="T605" s="1452"/>
      <c r="U605" s="1452"/>
      <c r="V605" s="1470"/>
      <c r="W605" s="1470"/>
      <c r="X605" s="1470"/>
      <c r="Y605" s="1470"/>
      <c r="Z605" s="1470"/>
      <c r="AA605" s="1470"/>
      <c r="AB605" s="1470"/>
      <c r="AC605" s="1470"/>
      <c r="AD605" s="1470"/>
      <c r="AE605" s="1470"/>
      <c r="AF605" s="1470"/>
      <c r="AG605" s="1470"/>
      <c r="AH605" s="1470"/>
      <c r="AI605" s="1470"/>
      <c r="AJ605" s="1470"/>
      <c r="AK605" s="1470"/>
      <c r="AL605" s="1470"/>
      <c r="AM605" s="1470"/>
      <c r="AN605" s="1470"/>
      <c r="AO605" s="1470"/>
      <c r="AP605" s="1470"/>
      <c r="AQ605" s="1470"/>
      <c r="AR605" s="1470"/>
      <c r="AS605" s="1470"/>
      <c r="AT605" s="1470"/>
      <c r="AU605" s="1470"/>
      <c r="AV605" s="1470"/>
      <c r="AW605" s="1470"/>
      <c r="AX605" s="1470"/>
      <c r="AY605" s="1470"/>
      <c r="AZ605" s="1470"/>
      <c r="BA605" s="1470"/>
      <c r="BB605" s="1470"/>
      <c r="BC605" s="1470"/>
      <c r="BD605" s="1470"/>
      <c r="BE605" s="1470"/>
      <c r="BF605" s="1470"/>
      <c r="BG605" s="1470"/>
      <c r="BH605" s="1470"/>
      <c r="BI605" s="1470"/>
      <c r="BJ605" s="1470"/>
      <c r="BK605" s="1470"/>
      <c r="BL605" s="1470"/>
      <c r="BM605" s="1470"/>
      <c r="BN605" s="1470"/>
      <c r="BO605" s="1470"/>
      <c r="BP605" s="1470"/>
      <c r="BQ605" s="1470"/>
      <c r="BR605" s="1470"/>
      <c r="BS605" s="1470"/>
      <c r="BT605" s="1470"/>
      <c r="BU605" s="1470"/>
      <c r="BV605" s="1470"/>
      <c r="BW605" s="1470"/>
      <c r="BX605" s="1470"/>
    </row>
    <row r="606" customFormat="false" ht="15" hidden="false" customHeight="false" outlineLevel="0" collapsed="false">
      <c r="A606" s="1448" t="n">
        <f aca="false">A605+1</f>
        <v>45473</v>
      </c>
      <c r="B606" s="1470"/>
      <c r="C606" s="1470"/>
      <c r="D606" s="1470"/>
      <c r="E606" s="1470"/>
      <c r="F606" s="1470"/>
      <c r="G606" s="1470"/>
      <c r="H606" s="1470"/>
      <c r="I606" s="1452"/>
      <c r="J606" s="1470"/>
      <c r="K606" s="1470"/>
      <c r="L606" s="1470"/>
      <c r="M606" s="1470"/>
      <c r="N606" s="1470"/>
      <c r="O606" s="1470"/>
      <c r="P606" s="1452"/>
      <c r="Q606" s="1452"/>
      <c r="R606" s="1452"/>
      <c r="S606" s="1452"/>
      <c r="T606" s="1452"/>
      <c r="U606" s="1452"/>
      <c r="V606" s="1470"/>
      <c r="W606" s="1470"/>
      <c r="X606" s="1470"/>
      <c r="Y606" s="1470"/>
      <c r="Z606" s="1470"/>
      <c r="AA606" s="1470"/>
      <c r="AB606" s="1470"/>
      <c r="AC606" s="1470"/>
      <c r="AD606" s="1470"/>
      <c r="AE606" s="1470"/>
      <c r="AF606" s="1470"/>
      <c r="AG606" s="1470"/>
      <c r="AH606" s="1470"/>
      <c r="AI606" s="1470"/>
      <c r="AJ606" s="1470"/>
      <c r="AK606" s="1470"/>
      <c r="AL606" s="1470"/>
      <c r="AM606" s="1470"/>
      <c r="AN606" s="1470"/>
      <c r="AO606" s="1470"/>
      <c r="AP606" s="1470"/>
      <c r="AQ606" s="1470"/>
      <c r="AR606" s="1470"/>
      <c r="AS606" s="1470"/>
      <c r="AT606" s="1470"/>
      <c r="AU606" s="1470"/>
      <c r="AV606" s="1470"/>
      <c r="AW606" s="1470"/>
      <c r="AX606" s="1470"/>
      <c r="AY606" s="1470"/>
      <c r="AZ606" s="1470"/>
      <c r="BA606" s="1470"/>
      <c r="BB606" s="1470"/>
      <c r="BC606" s="1470"/>
      <c r="BD606" s="1470"/>
      <c r="BE606" s="1470"/>
      <c r="BF606" s="1470"/>
      <c r="BG606" s="1470"/>
      <c r="BH606" s="1470"/>
      <c r="BI606" s="1470"/>
      <c r="BJ606" s="1470"/>
      <c r="BK606" s="1470"/>
      <c r="BL606" s="1470"/>
      <c r="BM606" s="1470"/>
      <c r="BN606" s="1470"/>
      <c r="BO606" s="1470"/>
      <c r="BP606" s="1470"/>
      <c r="BQ606" s="1470"/>
      <c r="BR606" s="1470"/>
      <c r="BS606" s="1470"/>
      <c r="BT606" s="1470"/>
      <c r="BU606" s="1470"/>
      <c r="BV606" s="1470"/>
      <c r="BW606" s="1470"/>
      <c r="BX606" s="1470"/>
    </row>
    <row r="607" customFormat="false" ht="15" hidden="false" customHeight="false" outlineLevel="0" collapsed="false">
      <c r="A607" s="1448" t="n">
        <f aca="false">A606+1</f>
        <v>45474</v>
      </c>
      <c r="B607" s="1470"/>
      <c r="C607" s="1470"/>
      <c r="D607" s="1470"/>
      <c r="E607" s="1470"/>
      <c r="F607" s="1470"/>
      <c r="G607" s="1470"/>
      <c r="H607" s="1470"/>
      <c r="I607" s="1452"/>
      <c r="J607" s="1470"/>
      <c r="K607" s="1470"/>
      <c r="L607" s="1470"/>
      <c r="M607" s="1470"/>
      <c r="N607" s="1470"/>
      <c r="O607" s="1470"/>
      <c r="P607" s="1452"/>
      <c r="Q607" s="1452"/>
      <c r="R607" s="1452"/>
      <c r="S607" s="1452"/>
      <c r="T607" s="1452"/>
      <c r="U607" s="1452"/>
      <c r="V607" s="1470"/>
      <c r="W607" s="1470"/>
      <c r="X607" s="1470"/>
      <c r="Y607" s="1470"/>
      <c r="Z607" s="1470"/>
      <c r="AA607" s="1470"/>
      <c r="AB607" s="1470"/>
      <c r="AC607" s="1470"/>
      <c r="AD607" s="1470"/>
      <c r="AE607" s="1470"/>
      <c r="AF607" s="1470"/>
      <c r="AG607" s="1470"/>
      <c r="AH607" s="1470"/>
      <c r="AI607" s="1470"/>
      <c r="AJ607" s="1470"/>
      <c r="AK607" s="1470"/>
      <c r="AL607" s="1470"/>
      <c r="AM607" s="1470"/>
      <c r="AN607" s="1470"/>
      <c r="AO607" s="1470"/>
      <c r="AP607" s="1470"/>
      <c r="AQ607" s="1470"/>
      <c r="AR607" s="1470"/>
      <c r="AS607" s="1470"/>
      <c r="AT607" s="1470"/>
      <c r="AU607" s="1470"/>
      <c r="AV607" s="1470"/>
      <c r="AW607" s="1470"/>
      <c r="AX607" s="1470"/>
      <c r="AY607" s="1470"/>
      <c r="AZ607" s="1470"/>
      <c r="BA607" s="1470"/>
      <c r="BB607" s="1470"/>
      <c r="BC607" s="1470"/>
      <c r="BD607" s="1470"/>
      <c r="BE607" s="1470"/>
      <c r="BF607" s="1470"/>
      <c r="BG607" s="1470"/>
      <c r="BH607" s="1470"/>
      <c r="BI607" s="1470"/>
      <c r="BJ607" s="1470"/>
      <c r="BK607" s="1470"/>
      <c r="BL607" s="1470"/>
      <c r="BM607" s="1470"/>
      <c r="BN607" s="1470"/>
      <c r="BO607" s="1470"/>
      <c r="BP607" s="1470"/>
      <c r="BQ607" s="1470"/>
      <c r="BR607" s="1470"/>
      <c r="BS607" s="1470"/>
      <c r="BT607" s="1470"/>
      <c r="BU607" s="1470"/>
      <c r="BV607" s="1470"/>
      <c r="BW607" s="1470"/>
      <c r="BX607" s="1470"/>
    </row>
    <row r="608" customFormat="false" ht="15" hidden="false" customHeight="false" outlineLevel="0" collapsed="false">
      <c r="A608" s="1448" t="n">
        <f aca="false">A607+1</f>
        <v>45475</v>
      </c>
      <c r="B608" s="1470"/>
      <c r="C608" s="1470"/>
      <c r="D608" s="1470"/>
      <c r="E608" s="1470"/>
      <c r="F608" s="1470"/>
      <c r="G608" s="1470"/>
      <c r="H608" s="1470"/>
      <c r="I608" s="1452"/>
      <c r="J608" s="1470"/>
      <c r="K608" s="1470"/>
      <c r="L608" s="1470"/>
      <c r="M608" s="1470"/>
      <c r="N608" s="1470"/>
      <c r="O608" s="1470"/>
      <c r="P608" s="1452"/>
      <c r="Q608" s="1452"/>
      <c r="R608" s="1452"/>
      <c r="S608" s="1452"/>
      <c r="T608" s="1452"/>
      <c r="U608" s="1452"/>
      <c r="V608" s="1470"/>
      <c r="W608" s="1470"/>
      <c r="X608" s="1470"/>
      <c r="Y608" s="1470"/>
      <c r="Z608" s="1470"/>
      <c r="AA608" s="1470"/>
      <c r="AB608" s="1470"/>
      <c r="AC608" s="1470"/>
      <c r="AD608" s="1470"/>
      <c r="AE608" s="1470"/>
      <c r="AF608" s="1470"/>
      <c r="AG608" s="1470"/>
      <c r="AH608" s="1470"/>
      <c r="AI608" s="1470"/>
      <c r="AJ608" s="1470"/>
      <c r="AK608" s="1470"/>
      <c r="AL608" s="1470"/>
      <c r="AM608" s="1470"/>
      <c r="AN608" s="1470"/>
      <c r="AO608" s="1470"/>
      <c r="AP608" s="1470"/>
      <c r="AQ608" s="1470"/>
      <c r="AR608" s="1470"/>
      <c r="AS608" s="1470"/>
      <c r="AT608" s="1470"/>
      <c r="AU608" s="1470"/>
      <c r="AV608" s="1470"/>
      <c r="AW608" s="1470"/>
      <c r="AX608" s="1470"/>
      <c r="AY608" s="1470"/>
      <c r="AZ608" s="1470"/>
      <c r="BA608" s="1470"/>
      <c r="BB608" s="1470"/>
      <c r="BC608" s="1470"/>
      <c r="BD608" s="1470"/>
      <c r="BE608" s="1470"/>
      <c r="BF608" s="1470"/>
      <c r="BG608" s="1470"/>
      <c r="BH608" s="1470"/>
      <c r="BI608" s="1470"/>
      <c r="BJ608" s="1470"/>
      <c r="BK608" s="1470"/>
      <c r="BL608" s="1470"/>
      <c r="BM608" s="1470"/>
      <c r="BN608" s="1470"/>
      <c r="BO608" s="1470"/>
      <c r="BP608" s="1470"/>
      <c r="BQ608" s="1470"/>
      <c r="BR608" s="1470"/>
      <c r="BS608" s="1470"/>
      <c r="BT608" s="1470"/>
      <c r="BU608" s="1470"/>
      <c r="BV608" s="1470"/>
      <c r="BW608" s="1470"/>
      <c r="BX608" s="1470"/>
    </row>
    <row r="609" customFormat="false" ht="15" hidden="false" customHeight="false" outlineLevel="0" collapsed="false">
      <c r="A609" s="1448" t="n">
        <f aca="false">A608+1</f>
        <v>45476</v>
      </c>
      <c r="B609" s="1470"/>
      <c r="C609" s="1470"/>
      <c r="D609" s="1470"/>
      <c r="E609" s="1470"/>
      <c r="F609" s="1470"/>
      <c r="G609" s="1470"/>
      <c r="H609" s="1470"/>
      <c r="I609" s="1452"/>
      <c r="J609" s="1470"/>
      <c r="K609" s="1470"/>
      <c r="L609" s="1470"/>
      <c r="M609" s="1470"/>
      <c r="N609" s="1470"/>
      <c r="O609" s="1470"/>
      <c r="P609" s="1452"/>
      <c r="Q609" s="1452"/>
      <c r="R609" s="1452"/>
      <c r="S609" s="1452"/>
      <c r="T609" s="1452"/>
      <c r="U609" s="1452"/>
      <c r="V609" s="1470"/>
      <c r="W609" s="1470"/>
      <c r="X609" s="1470"/>
      <c r="Y609" s="1470"/>
      <c r="Z609" s="1470"/>
      <c r="AA609" s="1470"/>
      <c r="AB609" s="1470"/>
      <c r="AC609" s="1470"/>
      <c r="AD609" s="1470"/>
      <c r="AE609" s="1470"/>
      <c r="AF609" s="1470"/>
      <c r="AG609" s="1470"/>
      <c r="AH609" s="1470"/>
      <c r="AI609" s="1470"/>
      <c r="AJ609" s="1470"/>
      <c r="AK609" s="1470"/>
      <c r="AL609" s="1470"/>
      <c r="AM609" s="1470"/>
      <c r="AN609" s="1470"/>
      <c r="AO609" s="1470"/>
      <c r="AP609" s="1470"/>
      <c r="AQ609" s="1470"/>
      <c r="AR609" s="1470"/>
      <c r="AS609" s="1470"/>
      <c r="AT609" s="1470"/>
      <c r="AU609" s="1470"/>
      <c r="AV609" s="1470"/>
      <c r="AW609" s="1470"/>
      <c r="AX609" s="1470"/>
      <c r="AY609" s="1470"/>
      <c r="AZ609" s="1470"/>
      <c r="BA609" s="1470"/>
      <c r="BB609" s="1470"/>
      <c r="BC609" s="1470"/>
      <c r="BD609" s="1470"/>
      <c r="BE609" s="1470"/>
      <c r="BF609" s="1470"/>
      <c r="BG609" s="1470"/>
      <c r="BH609" s="1470"/>
      <c r="BI609" s="1470"/>
      <c r="BJ609" s="1470"/>
      <c r="BK609" s="1470"/>
      <c r="BL609" s="1470"/>
      <c r="BM609" s="1470"/>
      <c r="BN609" s="1470"/>
      <c r="BO609" s="1470"/>
      <c r="BP609" s="1470"/>
      <c r="BQ609" s="1470"/>
      <c r="BR609" s="1470"/>
      <c r="BS609" s="1470"/>
      <c r="BT609" s="1470"/>
      <c r="BU609" s="1470"/>
      <c r="BV609" s="1470"/>
      <c r="BW609" s="1470"/>
      <c r="BX609" s="1470"/>
    </row>
    <row r="610" customFormat="false" ht="15" hidden="false" customHeight="false" outlineLevel="0" collapsed="false">
      <c r="A610" s="1448" t="n">
        <f aca="false">A609+1</f>
        <v>45477</v>
      </c>
      <c r="B610" s="1470"/>
      <c r="C610" s="1470"/>
      <c r="D610" s="1470"/>
      <c r="E610" s="1470"/>
      <c r="F610" s="1470"/>
      <c r="G610" s="1470"/>
      <c r="H610" s="1470"/>
      <c r="I610" s="1452"/>
      <c r="J610" s="1470"/>
      <c r="K610" s="1470"/>
      <c r="L610" s="1470"/>
      <c r="M610" s="1470"/>
      <c r="N610" s="1470"/>
      <c r="O610" s="1470"/>
      <c r="P610" s="1452"/>
      <c r="Q610" s="1452"/>
      <c r="R610" s="1452"/>
      <c r="S610" s="1452"/>
      <c r="T610" s="1452"/>
      <c r="U610" s="1452"/>
      <c r="V610" s="1470"/>
      <c r="W610" s="1470"/>
      <c r="X610" s="1470"/>
      <c r="Y610" s="1470"/>
      <c r="Z610" s="1470"/>
      <c r="AA610" s="1470"/>
      <c r="AB610" s="1470"/>
      <c r="AC610" s="1470"/>
      <c r="AD610" s="1470"/>
      <c r="AE610" s="1470"/>
      <c r="AF610" s="1470"/>
      <c r="AG610" s="1470"/>
      <c r="AH610" s="1470"/>
      <c r="AI610" s="1470"/>
      <c r="AJ610" s="1470"/>
      <c r="AK610" s="1470"/>
      <c r="AL610" s="1470"/>
      <c r="AM610" s="1470"/>
      <c r="AN610" s="1470"/>
      <c r="AO610" s="1470"/>
      <c r="AP610" s="1470"/>
      <c r="AQ610" s="1470"/>
      <c r="AR610" s="1470"/>
      <c r="AS610" s="1470"/>
      <c r="AT610" s="1470"/>
      <c r="AU610" s="1470"/>
      <c r="AV610" s="1470"/>
      <c r="AW610" s="1470"/>
      <c r="AX610" s="1470"/>
      <c r="AY610" s="1470"/>
      <c r="AZ610" s="1470"/>
      <c r="BA610" s="1470"/>
      <c r="BB610" s="1470"/>
      <c r="BC610" s="1470"/>
      <c r="BD610" s="1470"/>
      <c r="BE610" s="1470"/>
      <c r="BF610" s="1470"/>
      <c r="BG610" s="1470"/>
      <c r="BH610" s="1470"/>
      <c r="BI610" s="1470"/>
      <c r="BJ610" s="1470"/>
      <c r="BK610" s="1470"/>
      <c r="BL610" s="1470"/>
      <c r="BM610" s="1470"/>
      <c r="BN610" s="1470"/>
      <c r="BO610" s="1470"/>
      <c r="BP610" s="1470"/>
      <c r="BQ610" s="1470"/>
      <c r="BR610" s="1470"/>
      <c r="BS610" s="1470"/>
      <c r="BT610" s="1470"/>
      <c r="BU610" s="1470"/>
      <c r="BV610" s="1470"/>
      <c r="BW610" s="1470"/>
      <c r="BX610" s="1470"/>
    </row>
    <row r="611" customFormat="false" ht="15" hidden="false" customHeight="false" outlineLevel="0" collapsed="false">
      <c r="A611" s="1448" t="n">
        <f aca="false">A610+1</f>
        <v>45478</v>
      </c>
      <c r="B611" s="1470"/>
      <c r="C611" s="1470"/>
      <c r="D611" s="1470"/>
      <c r="E611" s="1470"/>
      <c r="F611" s="1470"/>
      <c r="G611" s="1470"/>
      <c r="H611" s="1470"/>
      <c r="I611" s="1452"/>
      <c r="J611" s="1470"/>
      <c r="K611" s="1470"/>
      <c r="L611" s="1470"/>
      <c r="M611" s="1470"/>
      <c r="N611" s="1470"/>
      <c r="O611" s="1470"/>
      <c r="P611" s="1452"/>
      <c r="Q611" s="1452"/>
      <c r="R611" s="1452"/>
      <c r="S611" s="1452"/>
      <c r="T611" s="1452"/>
      <c r="U611" s="1452"/>
      <c r="V611" s="1470"/>
      <c r="W611" s="1470"/>
      <c r="X611" s="1470"/>
      <c r="Y611" s="1470"/>
      <c r="Z611" s="1470"/>
      <c r="AA611" s="1470"/>
      <c r="AB611" s="1470"/>
      <c r="AC611" s="1470"/>
      <c r="AD611" s="1470"/>
      <c r="AE611" s="1470"/>
      <c r="AF611" s="1470"/>
      <c r="AG611" s="1470"/>
      <c r="AH611" s="1470"/>
      <c r="AI611" s="1470"/>
      <c r="AJ611" s="1470"/>
      <c r="AK611" s="1470"/>
      <c r="AL611" s="1470"/>
      <c r="AM611" s="1470"/>
      <c r="AN611" s="1470"/>
      <c r="AO611" s="1470"/>
      <c r="AP611" s="1470"/>
      <c r="AQ611" s="1470"/>
      <c r="AR611" s="1470"/>
      <c r="AS611" s="1470"/>
      <c r="AT611" s="1470"/>
      <c r="AU611" s="1470"/>
      <c r="AV611" s="1470"/>
      <c r="AW611" s="1470"/>
      <c r="AX611" s="1470"/>
      <c r="AY611" s="1470"/>
      <c r="AZ611" s="1470"/>
      <c r="BA611" s="1470"/>
      <c r="BB611" s="1470"/>
      <c r="BC611" s="1470"/>
      <c r="BD611" s="1470"/>
      <c r="BE611" s="1470"/>
      <c r="BF611" s="1470"/>
      <c r="BG611" s="1470"/>
      <c r="BH611" s="1470"/>
      <c r="BI611" s="1470"/>
      <c r="BJ611" s="1470"/>
      <c r="BK611" s="1470"/>
      <c r="BL611" s="1470"/>
      <c r="BM611" s="1470"/>
      <c r="BN611" s="1470"/>
      <c r="BO611" s="1470"/>
      <c r="BP611" s="1470"/>
      <c r="BQ611" s="1470"/>
      <c r="BR611" s="1470"/>
      <c r="BS611" s="1470"/>
      <c r="BT611" s="1470"/>
      <c r="BU611" s="1470"/>
      <c r="BV611" s="1470"/>
      <c r="BW611" s="1470"/>
      <c r="BX611" s="1470"/>
    </row>
    <row r="612" customFormat="false" ht="15" hidden="false" customHeight="false" outlineLevel="0" collapsed="false">
      <c r="A612" s="1448" t="n">
        <f aca="false">A611+1</f>
        <v>45479</v>
      </c>
      <c r="B612" s="1470"/>
      <c r="C612" s="1470"/>
      <c r="D612" s="1470"/>
      <c r="E612" s="1470"/>
      <c r="F612" s="1470"/>
      <c r="G612" s="1470"/>
      <c r="H612" s="1470"/>
      <c r="I612" s="1452"/>
      <c r="J612" s="1470"/>
      <c r="K612" s="1470"/>
      <c r="L612" s="1470"/>
      <c r="M612" s="1470"/>
      <c r="N612" s="1470"/>
      <c r="O612" s="1470"/>
      <c r="P612" s="1452"/>
      <c r="Q612" s="1452"/>
      <c r="R612" s="1452"/>
      <c r="S612" s="1452"/>
      <c r="T612" s="1452"/>
      <c r="U612" s="1452"/>
      <c r="V612" s="1470"/>
      <c r="W612" s="1470"/>
      <c r="X612" s="1470"/>
      <c r="Y612" s="1470"/>
      <c r="Z612" s="1470"/>
      <c r="AA612" s="1470"/>
      <c r="AB612" s="1470"/>
      <c r="AC612" s="1470"/>
      <c r="AD612" s="1470"/>
      <c r="AE612" s="1470"/>
      <c r="AF612" s="1470"/>
      <c r="AG612" s="1470"/>
      <c r="AH612" s="1470"/>
      <c r="AI612" s="1470"/>
      <c r="AJ612" s="1470"/>
      <c r="AK612" s="1470"/>
      <c r="AL612" s="1470"/>
      <c r="AM612" s="1470"/>
      <c r="AN612" s="1470"/>
      <c r="AO612" s="1470"/>
      <c r="AP612" s="1470"/>
      <c r="AQ612" s="1470"/>
      <c r="AR612" s="1470"/>
      <c r="AS612" s="1470"/>
      <c r="AT612" s="1470"/>
      <c r="AU612" s="1470"/>
      <c r="AV612" s="1470"/>
      <c r="AW612" s="1470"/>
      <c r="AX612" s="1470"/>
      <c r="AY612" s="1470"/>
      <c r="AZ612" s="1470"/>
      <c r="BA612" s="1470"/>
      <c r="BB612" s="1470"/>
      <c r="BC612" s="1470"/>
      <c r="BD612" s="1470"/>
      <c r="BE612" s="1470"/>
      <c r="BF612" s="1470"/>
      <c r="BG612" s="1470"/>
      <c r="BH612" s="1470"/>
      <c r="BI612" s="1470"/>
      <c r="BJ612" s="1470"/>
      <c r="BK612" s="1470"/>
      <c r="BL612" s="1470"/>
      <c r="BM612" s="1470"/>
      <c r="BN612" s="1470"/>
      <c r="BO612" s="1470"/>
      <c r="BP612" s="1470"/>
      <c r="BQ612" s="1470"/>
      <c r="BR612" s="1470"/>
      <c r="BS612" s="1470"/>
      <c r="BT612" s="1470"/>
      <c r="BU612" s="1470"/>
      <c r="BV612" s="1470"/>
      <c r="BW612" s="1470"/>
      <c r="BX612" s="1470"/>
    </row>
    <row r="613" customFormat="false" ht="15" hidden="false" customHeight="false" outlineLevel="0" collapsed="false">
      <c r="A613" s="1448" t="n">
        <f aca="false">A612+1</f>
        <v>45480</v>
      </c>
      <c r="B613" s="1470"/>
      <c r="C613" s="1470"/>
      <c r="D613" s="1470"/>
      <c r="E613" s="1470"/>
      <c r="F613" s="1470"/>
      <c r="G613" s="1470"/>
      <c r="H613" s="1470"/>
      <c r="I613" s="1452"/>
      <c r="J613" s="1470"/>
      <c r="K613" s="1470"/>
      <c r="L613" s="1470"/>
      <c r="M613" s="1470"/>
      <c r="N613" s="1470"/>
      <c r="O613" s="1470"/>
      <c r="P613" s="1452"/>
      <c r="Q613" s="1452"/>
      <c r="R613" s="1452"/>
      <c r="S613" s="1452"/>
      <c r="T613" s="1452"/>
      <c r="U613" s="1452"/>
      <c r="V613" s="1470"/>
      <c r="W613" s="1470"/>
      <c r="X613" s="1470"/>
      <c r="Y613" s="1470"/>
      <c r="Z613" s="1470"/>
      <c r="AA613" s="1470"/>
      <c r="AB613" s="1470"/>
      <c r="AC613" s="1470"/>
      <c r="AD613" s="1470"/>
      <c r="AE613" s="1470"/>
      <c r="AF613" s="1470"/>
      <c r="AG613" s="1470"/>
      <c r="AH613" s="1470"/>
      <c r="AI613" s="1470"/>
      <c r="AJ613" s="1470"/>
      <c r="AK613" s="1470"/>
      <c r="AL613" s="1470"/>
      <c r="AM613" s="1470"/>
      <c r="AN613" s="1470"/>
      <c r="AO613" s="1470"/>
      <c r="AP613" s="1470"/>
      <c r="AQ613" s="1470"/>
      <c r="AR613" s="1470"/>
      <c r="AS613" s="1470"/>
      <c r="AT613" s="1470"/>
      <c r="AU613" s="1470"/>
      <c r="AV613" s="1470"/>
      <c r="AW613" s="1470"/>
      <c r="AX613" s="1470"/>
      <c r="AY613" s="1470"/>
      <c r="AZ613" s="1470"/>
      <c r="BA613" s="1470"/>
      <c r="BB613" s="1470"/>
      <c r="BC613" s="1470"/>
      <c r="BD613" s="1470"/>
      <c r="BE613" s="1470"/>
      <c r="BF613" s="1470"/>
      <c r="BG613" s="1470"/>
      <c r="BH613" s="1470"/>
      <c r="BI613" s="1470"/>
      <c r="BJ613" s="1470"/>
      <c r="BK613" s="1470"/>
      <c r="BL613" s="1470"/>
      <c r="BM613" s="1470"/>
      <c r="BN613" s="1470"/>
      <c r="BO613" s="1470"/>
      <c r="BP613" s="1470"/>
      <c r="BQ613" s="1470"/>
      <c r="BR613" s="1470"/>
      <c r="BS613" s="1470"/>
      <c r="BT613" s="1470"/>
      <c r="BU613" s="1470"/>
      <c r="BV613" s="1470"/>
      <c r="BW613" s="1470"/>
      <c r="BX613" s="1470"/>
    </row>
    <row r="614" customFormat="false" ht="15" hidden="false" customHeight="false" outlineLevel="0" collapsed="false">
      <c r="A614" s="1448" t="n">
        <f aca="false">A613+1</f>
        <v>45481</v>
      </c>
      <c r="B614" s="1470"/>
      <c r="C614" s="1470"/>
      <c r="D614" s="1470"/>
      <c r="E614" s="1470"/>
      <c r="F614" s="1470"/>
      <c r="G614" s="1470"/>
      <c r="H614" s="1470"/>
      <c r="I614" s="1452"/>
      <c r="J614" s="1470"/>
      <c r="K614" s="1470"/>
      <c r="L614" s="1470"/>
      <c r="M614" s="1470"/>
      <c r="N614" s="1470"/>
      <c r="O614" s="1470"/>
      <c r="P614" s="1452"/>
      <c r="Q614" s="1452"/>
      <c r="R614" s="1452"/>
      <c r="S614" s="1452"/>
      <c r="T614" s="1452"/>
      <c r="U614" s="1452"/>
      <c r="V614" s="1470"/>
      <c r="W614" s="1470"/>
      <c r="X614" s="1470"/>
      <c r="Y614" s="1470"/>
      <c r="Z614" s="1470"/>
      <c r="AA614" s="1470"/>
      <c r="AB614" s="1470"/>
      <c r="AC614" s="1470"/>
      <c r="AD614" s="1470"/>
      <c r="AE614" s="1470"/>
      <c r="AF614" s="1470"/>
      <c r="AG614" s="1470"/>
      <c r="AH614" s="1470"/>
      <c r="AI614" s="1470"/>
      <c r="AJ614" s="1470"/>
      <c r="AK614" s="1470"/>
      <c r="AL614" s="1470"/>
      <c r="AM614" s="1470"/>
      <c r="AN614" s="1470"/>
      <c r="AO614" s="1470"/>
      <c r="AP614" s="1470"/>
      <c r="AQ614" s="1470"/>
      <c r="AR614" s="1470"/>
      <c r="AS614" s="1470"/>
      <c r="AT614" s="1470"/>
      <c r="AU614" s="1470"/>
      <c r="AV614" s="1470"/>
      <c r="AW614" s="1470"/>
      <c r="AX614" s="1470"/>
      <c r="AY614" s="1470"/>
      <c r="AZ614" s="1470"/>
      <c r="BA614" s="1470"/>
      <c r="BB614" s="1470"/>
      <c r="BC614" s="1470"/>
      <c r="BD614" s="1470"/>
      <c r="BE614" s="1470"/>
      <c r="BF614" s="1470"/>
      <c r="BG614" s="1470"/>
      <c r="BH614" s="1470"/>
      <c r="BI614" s="1470"/>
      <c r="BJ614" s="1470"/>
      <c r="BK614" s="1470"/>
      <c r="BL614" s="1470"/>
      <c r="BM614" s="1470"/>
      <c r="BN614" s="1470"/>
      <c r="BO614" s="1470"/>
      <c r="BP614" s="1470"/>
      <c r="BQ614" s="1470"/>
      <c r="BR614" s="1470"/>
      <c r="BS614" s="1470"/>
      <c r="BT614" s="1470"/>
      <c r="BU614" s="1470"/>
      <c r="BV614" s="1470"/>
      <c r="BW614" s="1470"/>
      <c r="BX614" s="1470"/>
    </row>
    <row r="615" customFormat="false" ht="15" hidden="false" customHeight="false" outlineLevel="0" collapsed="false">
      <c r="A615" s="1448" t="n">
        <f aca="false">A614+1</f>
        <v>45482</v>
      </c>
      <c r="B615" s="1470"/>
      <c r="C615" s="1470"/>
      <c r="D615" s="1470"/>
      <c r="E615" s="1470"/>
      <c r="F615" s="1470"/>
      <c r="G615" s="1470"/>
      <c r="H615" s="1470"/>
      <c r="I615" s="1452"/>
      <c r="J615" s="1470"/>
      <c r="K615" s="1470"/>
      <c r="L615" s="1470"/>
      <c r="M615" s="1470"/>
      <c r="N615" s="1470"/>
      <c r="O615" s="1470"/>
      <c r="P615" s="1452"/>
      <c r="Q615" s="1452"/>
      <c r="R615" s="1452"/>
      <c r="S615" s="1452"/>
      <c r="T615" s="1452"/>
      <c r="U615" s="1452"/>
      <c r="V615" s="1470"/>
      <c r="W615" s="1470"/>
      <c r="X615" s="1470"/>
      <c r="Y615" s="1470"/>
      <c r="Z615" s="1470"/>
      <c r="AA615" s="1470"/>
      <c r="AB615" s="1470"/>
      <c r="AC615" s="1470"/>
      <c r="AD615" s="1470"/>
      <c r="AE615" s="1470"/>
      <c r="AF615" s="1470"/>
      <c r="AG615" s="1470"/>
      <c r="AH615" s="1470"/>
      <c r="AI615" s="1470"/>
      <c r="AJ615" s="1470"/>
      <c r="AK615" s="1470"/>
      <c r="AL615" s="1470"/>
      <c r="AM615" s="1470"/>
      <c r="AN615" s="1470"/>
      <c r="AO615" s="1470"/>
      <c r="AP615" s="1470"/>
      <c r="AQ615" s="1470"/>
      <c r="AR615" s="1470"/>
      <c r="AS615" s="1470"/>
      <c r="AT615" s="1470"/>
      <c r="AU615" s="1470"/>
      <c r="AV615" s="1470"/>
      <c r="AW615" s="1470"/>
      <c r="AX615" s="1470"/>
      <c r="AY615" s="1470"/>
      <c r="AZ615" s="1470"/>
      <c r="BA615" s="1470"/>
      <c r="BB615" s="1470"/>
      <c r="BC615" s="1470"/>
      <c r="BD615" s="1470"/>
      <c r="BE615" s="1470"/>
      <c r="BF615" s="1470"/>
      <c r="BG615" s="1470"/>
      <c r="BH615" s="1470"/>
      <c r="BI615" s="1470"/>
      <c r="BJ615" s="1470"/>
      <c r="BK615" s="1470"/>
      <c r="BL615" s="1470"/>
      <c r="BM615" s="1470"/>
      <c r="BN615" s="1470"/>
      <c r="BO615" s="1470"/>
      <c r="BP615" s="1470"/>
      <c r="BQ615" s="1470"/>
      <c r="BR615" s="1470"/>
      <c r="BS615" s="1470"/>
      <c r="BT615" s="1470"/>
      <c r="BU615" s="1470"/>
      <c r="BV615" s="1470"/>
      <c r="BW615" s="1470"/>
      <c r="BX615" s="1470"/>
    </row>
    <row r="616" customFormat="false" ht="15" hidden="false" customHeight="false" outlineLevel="0" collapsed="false">
      <c r="A616" s="1448" t="n">
        <f aca="false">A615+1</f>
        <v>45483</v>
      </c>
      <c r="B616" s="1470"/>
      <c r="C616" s="1470"/>
      <c r="D616" s="1470"/>
      <c r="E616" s="1470"/>
      <c r="F616" s="1470"/>
      <c r="G616" s="1470"/>
      <c r="H616" s="1470"/>
      <c r="I616" s="1452"/>
      <c r="J616" s="1470"/>
      <c r="K616" s="1470"/>
      <c r="L616" s="1470"/>
      <c r="M616" s="1470"/>
      <c r="N616" s="1470"/>
      <c r="O616" s="1470"/>
      <c r="P616" s="1452"/>
      <c r="Q616" s="1452"/>
      <c r="R616" s="1452"/>
      <c r="S616" s="1452"/>
      <c r="T616" s="1452"/>
      <c r="U616" s="1452"/>
      <c r="V616" s="1470"/>
      <c r="W616" s="1470"/>
      <c r="X616" s="1470"/>
      <c r="Y616" s="1470"/>
      <c r="Z616" s="1470"/>
      <c r="AA616" s="1470"/>
      <c r="AB616" s="1470"/>
      <c r="AC616" s="1470"/>
      <c r="AD616" s="1470"/>
      <c r="AE616" s="1470"/>
      <c r="AF616" s="1470"/>
      <c r="AG616" s="1470"/>
      <c r="AH616" s="1470"/>
      <c r="AI616" s="1470"/>
      <c r="AJ616" s="1470"/>
      <c r="AK616" s="1470"/>
      <c r="AL616" s="1470"/>
      <c r="AM616" s="1470"/>
      <c r="AN616" s="1470"/>
      <c r="AO616" s="1470"/>
      <c r="AP616" s="1470"/>
      <c r="AQ616" s="1470"/>
      <c r="AR616" s="1470"/>
      <c r="AS616" s="1470"/>
      <c r="AT616" s="1470"/>
      <c r="AU616" s="1470"/>
      <c r="AV616" s="1470"/>
      <c r="AW616" s="1470"/>
      <c r="AX616" s="1470"/>
      <c r="AY616" s="1470"/>
      <c r="AZ616" s="1470"/>
      <c r="BA616" s="1470"/>
      <c r="BB616" s="1470"/>
      <c r="BC616" s="1470"/>
      <c r="BD616" s="1470"/>
      <c r="BE616" s="1470"/>
      <c r="BF616" s="1470"/>
      <c r="BG616" s="1470"/>
      <c r="BH616" s="1470"/>
      <c r="BI616" s="1470"/>
      <c r="BJ616" s="1470"/>
      <c r="BK616" s="1470"/>
      <c r="BL616" s="1470"/>
      <c r="BM616" s="1470"/>
      <c r="BN616" s="1470"/>
      <c r="BO616" s="1470"/>
      <c r="BP616" s="1470"/>
      <c r="BQ616" s="1470"/>
      <c r="BR616" s="1470"/>
      <c r="BS616" s="1470"/>
      <c r="BT616" s="1470"/>
      <c r="BU616" s="1470"/>
      <c r="BV616" s="1470"/>
      <c r="BW616" s="1470"/>
      <c r="BX616" s="1470"/>
    </row>
    <row r="617" customFormat="false" ht="15" hidden="false" customHeight="false" outlineLevel="0" collapsed="false">
      <c r="A617" s="1448" t="n">
        <f aca="false">A616+1</f>
        <v>45484</v>
      </c>
      <c r="B617" s="1470"/>
      <c r="C617" s="1470"/>
      <c r="D617" s="1470"/>
      <c r="E617" s="1470"/>
      <c r="F617" s="1470"/>
      <c r="G617" s="1470"/>
      <c r="H617" s="1470"/>
      <c r="I617" s="1452"/>
      <c r="J617" s="1470"/>
      <c r="K617" s="1470"/>
      <c r="L617" s="1470"/>
      <c r="M617" s="1470"/>
      <c r="N617" s="1470"/>
      <c r="O617" s="1470"/>
      <c r="P617" s="1452"/>
      <c r="Q617" s="1452"/>
      <c r="R617" s="1452"/>
      <c r="S617" s="1452"/>
      <c r="T617" s="1452"/>
      <c r="U617" s="1452"/>
      <c r="V617" s="1470"/>
      <c r="W617" s="1470"/>
      <c r="X617" s="1470"/>
      <c r="Y617" s="1470"/>
      <c r="Z617" s="1470"/>
      <c r="AA617" s="1470"/>
      <c r="AB617" s="1470"/>
      <c r="AC617" s="1470"/>
      <c r="AD617" s="1470"/>
      <c r="AE617" s="1470"/>
      <c r="AF617" s="1470"/>
      <c r="AG617" s="1470"/>
      <c r="AH617" s="1470"/>
      <c r="AI617" s="1470"/>
      <c r="AJ617" s="1470"/>
      <c r="AK617" s="1470"/>
      <c r="AL617" s="1470"/>
      <c r="AM617" s="1470"/>
      <c r="AN617" s="1470"/>
      <c r="AO617" s="1470"/>
      <c r="AP617" s="1470"/>
      <c r="AQ617" s="1470"/>
      <c r="AR617" s="1470"/>
      <c r="AS617" s="1470"/>
      <c r="AT617" s="1470"/>
      <c r="AU617" s="1470"/>
      <c r="AV617" s="1470"/>
      <c r="AW617" s="1470"/>
      <c r="AX617" s="1470"/>
      <c r="AY617" s="1470"/>
      <c r="AZ617" s="1470"/>
      <c r="BA617" s="1470"/>
      <c r="BB617" s="1470"/>
      <c r="BC617" s="1470"/>
      <c r="BD617" s="1470"/>
      <c r="BE617" s="1470"/>
      <c r="BF617" s="1470"/>
      <c r="BG617" s="1470"/>
      <c r="BH617" s="1470"/>
      <c r="BI617" s="1470"/>
      <c r="BJ617" s="1470"/>
      <c r="BK617" s="1470"/>
      <c r="BL617" s="1470"/>
      <c r="BM617" s="1470"/>
      <c r="BN617" s="1470"/>
      <c r="BO617" s="1470"/>
      <c r="BP617" s="1470"/>
      <c r="BQ617" s="1470"/>
      <c r="BR617" s="1470"/>
      <c r="BS617" s="1470"/>
      <c r="BT617" s="1470"/>
      <c r="BU617" s="1470"/>
      <c r="BV617" s="1470"/>
      <c r="BW617" s="1470"/>
      <c r="BX617" s="1470"/>
    </row>
    <row r="618" customFormat="false" ht="15" hidden="false" customHeight="false" outlineLevel="0" collapsed="false">
      <c r="A618" s="1448" t="n">
        <f aca="false">A617+1</f>
        <v>45485</v>
      </c>
      <c r="B618" s="1470"/>
      <c r="C618" s="1470"/>
      <c r="D618" s="1470"/>
      <c r="E618" s="1470"/>
      <c r="F618" s="1470"/>
      <c r="G618" s="1470"/>
      <c r="H618" s="1470"/>
      <c r="I618" s="1452"/>
      <c r="J618" s="1470"/>
      <c r="K618" s="1470"/>
      <c r="L618" s="1470"/>
      <c r="M618" s="1470"/>
      <c r="N618" s="1470"/>
      <c r="O618" s="1470"/>
      <c r="P618" s="1452"/>
      <c r="Q618" s="1452"/>
      <c r="R618" s="1452"/>
      <c r="S618" s="1452"/>
      <c r="T618" s="1452"/>
      <c r="U618" s="1452"/>
      <c r="V618" s="1470"/>
      <c r="W618" s="1470"/>
      <c r="X618" s="1470"/>
      <c r="Y618" s="1470"/>
      <c r="Z618" s="1470"/>
      <c r="AA618" s="1470"/>
      <c r="AB618" s="1470"/>
      <c r="AC618" s="1470"/>
      <c r="AD618" s="1470"/>
      <c r="AE618" s="1470"/>
      <c r="AF618" s="1470"/>
      <c r="AG618" s="1470"/>
      <c r="AH618" s="1470"/>
      <c r="AI618" s="1470"/>
      <c r="AJ618" s="1470"/>
      <c r="AK618" s="1470"/>
      <c r="AL618" s="1470"/>
      <c r="AM618" s="1470"/>
      <c r="AN618" s="1470"/>
      <c r="AO618" s="1470"/>
      <c r="AP618" s="1470"/>
      <c r="AQ618" s="1470"/>
      <c r="AR618" s="1470"/>
      <c r="AS618" s="1470"/>
      <c r="AT618" s="1470"/>
      <c r="AU618" s="1470"/>
      <c r="AV618" s="1470"/>
      <c r="AW618" s="1470"/>
      <c r="AX618" s="1470"/>
      <c r="AY618" s="1470"/>
      <c r="AZ618" s="1470"/>
      <c r="BA618" s="1470"/>
      <c r="BB618" s="1470"/>
      <c r="BC618" s="1470"/>
      <c r="BD618" s="1470"/>
      <c r="BE618" s="1470"/>
      <c r="BF618" s="1470"/>
      <c r="BG618" s="1470"/>
      <c r="BH618" s="1470"/>
      <c r="BI618" s="1470"/>
      <c r="BJ618" s="1470"/>
      <c r="BK618" s="1470"/>
      <c r="BL618" s="1470"/>
      <c r="BM618" s="1470"/>
      <c r="BN618" s="1470"/>
      <c r="BO618" s="1470"/>
      <c r="BP618" s="1470"/>
      <c r="BQ618" s="1470"/>
      <c r="BR618" s="1470"/>
      <c r="BS618" s="1470"/>
      <c r="BT618" s="1470"/>
      <c r="BU618" s="1470"/>
      <c r="BV618" s="1470"/>
      <c r="BW618" s="1470"/>
      <c r="BX618" s="1470"/>
    </row>
    <row r="619" customFormat="false" ht="15" hidden="false" customHeight="false" outlineLevel="0" collapsed="false">
      <c r="A619" s="1448" t="n">
        <f aca="false">A618+1</f>
        <v>45486</v>
      </c>
      <c r="B619" s="1470"/>
      <c r="C619" s="1470"/>
      <c r="D619" s="1470"/>
      <c r="E619" s="1470"/>
      <c r="F619" s="1470"/>
      <c r="G619" s="1470"/>
      <c r="H619" s="1470"/>
      <c r="I619" s="1452"/>
      <c r="J619" s="1470"/>
      <c r="K619" s="1470"/>
      <c r="L619" s="1470"/>
      <c r="M619" s="1470"/>
      <c r="N619" s="1470"/>
      <c r="O619" s="1470"/>
      <c r="P619" s="1452"/>
      <c r="Q619" s="1452"/>
      <c r="R619" s="1452"/>
      <c r="S619" s="1452"/>
      <c r="T619" s="1452"/>
      <c r="U619" s="1452"/>
      <c r="V619" s="1470"/>
      <c r="W619" s="1470"/>
      <c r="X619" s="1470"/>
      <c r="Y619" s="1470"/>
      <c r="Z619" s="1470"/>
      <c r="AA619" s="1470"/>
      <c r="AB619" s="1470"/>
      <c r="AC619" s="1470"/>
      <c r="AD619" s="1470"/>
      <c r="AE619" s="1470"/>
      <c r="AF619" s="1470"/>
      <c r="AG619" s="1470"/>
      <c r="AH619" s="1470"/>
      <c r="AI619" s="1470"/>
      <c r="AJ619" s="1470"/>
      <c r="AK619" s="1470"/>
      <c r="AL619" s="1470"/>
      <c r="AM619" s="1470"/>
      <c r="AN619" s="1470"/>
      <c r="AO619" s="1470"/>
      <c r="AP619" s="1470"/>
      <c r="AQ619" s="1470"/>
      <c r="AR619" s="1470"/>
      <c r="AS619" s="1470"/>
      <c r="AT619" s="1470"/>
      <c r="AU619" s="1470"/>
      <c r="AV619" s="1470"/>
      <c r="AW619" s="1470"/>
      <c r="AX619" s="1470"/>
      <c r="AY619" s="1470"/>
      <c r="AZ619" s="1470"/>
      <c r="BA619" s="1470"/>
      <c r="BB619" s="1470"/>
      <c r="BC619" s="1470"/>
      <c r="BD619" s="1470"/>
      <c r="BE619" s="1470"/>
      <c r="BF619" s="1470"/>
      <c r="BG619" s="1470"/>
      <c r="BH619" s="1470"/>
      <c r="BI619" s="1470"/>
      <c r="BJ619" s="1470"/>
      <c r="BK619" s="1470"/>
      <c r="BL619" s="1470"/>
      <c r="BM619" s="1470"/>
      <c r="BN619" s="1470"/>
      <c r="BO619" s="1470"/>
      <c r="BP619" s="1470"/>
      <c r="BQ619" s="1470"/>
      <c r="BR619" s="1470"/>
      <c r="BS619" s="1470"/>
      <c r="BT619" s="1470"/>
      <c r="BU619" s="1470"/>
      <c r="BV619" s="1470"/>
      <c r="BW619" s="1470"/>
      <c r="BX619" s="1470"/>
    </row>
    <row r="620" customFormat="false" ht="15" hidden="false" customHeight="false" outlineLevel="0" collapsed="false">
      <c r="A620" s="1448" t="n">
        <f aca="false">A619+1</f>
        <v>45487</v>
      </c>
      <c r="B620" s="1470"/>
      <c r="C620" s="1470"/>
      <c r="D620" s="1470"/>
      <c r="E620" s="1470"/>
      <c r="F620" s="1470"/>
      <c r="G620" s="1470"/>
      <c r="H620" s="1470"/>
      <c r="I620" s="1452"/>
      <c r="J620" s="1470"/>
      <c r="K620" s="1470"/>
      <c r="L620" s="1470"/>
      <c r="M620" s="1470"/>
      <c r="N620" s="1470"/>
      <c r="O620" s="1470"/>
      <c r="P620" s="1452"/>
      <c r="Q620" s="1452"/>
      <c r="R620" s="1452"/>
      <c r="S620" s="1452"/>
      <c r="T620" s="1452"/>
      <c r="U620" s="1452"/>
      <c r="V620" s="1470"/>
      <c r="W620" s="1470"/>
      <c r="X620" s="1470"/>
      <c r="Y620" s="1470"/>
      <c r="Z620" s="1470"/>
      <c r="AA620" s="1470"/>
      <c r="AB620" s="1470"/>
      <c r="AC620" s="1470"/>
      <c r="AD620" s="1470"/>
      <c r="AE620" s="1470"/>
      <c r="AF620" s="1470"/>
      <c r="AG620" s="1470"/>
      <c r="AH620" s="1470"/>
      <c r="AI620" s="1470"/>
      <c r="AJ620" s="1470"/>
      <c r="AK620" s="1470"/>
      <c r="AL620" s="1470"/>
      <c r="AM620" s="1470"/>
      <c r="AN620" s="1470"/>
      <c r="AO620" s="1470"/>
      <c r="AP620" s="1470"/>
      <c r="AQ620" s="1470"/>
      <c r="AR620" s="1470"/>
      <c r="AS620" s="1470"/>
      <c r="AT620" s="1470"/>
      <c r="AU620" s="1470"/>
      <c r="AV620" s="1470"/>
      <c r="AW620" s="1470"/>
      <c r="AX620" s="1470"/>
      <c r="AY620" s="1470"/>
      <c r="AZ620" s="1470"/>
      <c r="BA620" s="1470"/>
      <c r="BB620" s="1470"/>
      <c r="BC620" s="1470"/>
      <c r="BD620" s="1470"/>
      <c r="BE620" s="1470"/>
      <c r="BF620" s="1470"/>
      <c r="BG620" s="1470"/>
      <c r="BH620" s="1470"/>
      <c r="BI620" s="1470"/>
      <c r="BJ620" s="1470"/>
      <c r="BK620" s="1470"/>
      <c r="BL620" s="1470"/>
      <c r="BM620" s="1470"/>
      <c r="BN620" s="1470"/>
      <c r="BO620" s="1470"/>
      <c r="BP620" s="1470"/>
      <c r="BQ620" s="1470"/>
      <c r="BR620" s="1470"/>
      <c r="BS620" s="1470"/>
      <c r="BT620" s="1470"/>
      <c r="BU620" s="1470"/>
      <c r="BV620" s="1470"/>
      <c r="BW620" s="1470"/>
      <c r="BX620" s="1470"/>
    </row>
    <row r="621" customFormat="false" ht="15" hidden="false" customHeight="false" outlineLevel="0" collapsed="false">
      <c r="A621" s="1448" t="n">
        <f aca="false">A620+1</f>
        <v>45488</v>
      </c>
      <c r="B621" s="1470"/>
      <c r="C621" s="1470"/>
      <c r="D621" s="1470"/>
      <c r="E621" s="1470"/>
      <c r="F621" s="1470"/>
      <c r="G621" s="1470"/>
      <c r="H621" s="1470"/>
      <c r="I621" s="1452"/>
      <c r="J621" s="1470"/>
      <c r="K621" s="1470"/>
      <c r="L621" s="1470"/>
      <c r="M621" s="1470"/>
      <c r="N621" s="1470"/>
      <c r="O621" s="1470"/>
      <c r="P621" s="1452"/>
      <c r="Q621" s="1452"/>
      <c r="R621" s="1452"/>
      <c r="S621" s="1452"/>
      <c r="T621" s="1452"/>
      <c r="U621" s="1452"/>
      <c r="V621" s="1470"/>
      <c r="W621" s="1470"/>
      <c r="X621" s="1470"/>
      <c r="Y621" s="1470"/>
      <c r="Z621" s="1470"/>
      <c r="AA621" s="1470"/>
      <c r="AB621" s="1470"/>
      <c r="AC621" s="1470"/>
      <c r="AD621" s="1470"/>
      <c r="AE621" s="1470"/>
      <c r="AF621" s="1470"/>
      <c r="AG621" s="1470"/>
      <c r="AH621" s="1470"/>
      <c r="AI621" s="1470"/>
      <c r="AJ621" s="1470"/>
      <c r="AK621" s="1470"/>
      <c r="AL621" s="1470"/>
      <c r="AM621" s="1470"/>
      <c r="AN621" s="1470"/>
      <c r="AO621" s="1470"/>
      <c r="AP621" s="1470"/>
      <c r="AQ621" s="1470"/>
      <c r="AR621" s="1470"/>
      <c r="AS621" s="1470"/>
      <c r="AT621" s="1470"/>
      <c r="AU621" s="1470"/>
      <c r="AV621" s="1470"/>
      <c r="AW621" s="1470"/>
      <c r="AX621" s="1470"/>
      <c r="AY621" s="1470"/>
      <c r="AZ621" s="1470"/>
      <c r="BA621" s="1470"/>
      <c r="BB621" s="1470"/>
      <c r="BC621" s="1470"/>
      <c r="BD621" s="1470"/>
      <c r="BE621" s="1470"/>
      <c r="BF621" s="1470"/>
      <c r="BG621" s="1470"/>
      <c r="BH621" s="1470"/>
      <c r="BI621" s="1470"/>
      <c r="BJ621" s="1470"/>
      <c r="BK621" s="1470"/>
      <c r="BL621" s="1470"/>
      <c r="BM621" s="1470"/>
      <c r="BN621" s="1470"/>
      <c r="BO621" s="1470"/>
      <c r="BP621" s="1470"/>
      <c r="BQ621" s="1470"/>
      <c r="BR621" s="1470"/>
      <c r="BS621" s="1470"/>
      <c r="BT621" s="1470"/>
      <c r="BU621" s="1470"/>
      <c r="BV621" s="1470"/>
      <c r="BW621" s="1470"/>
      <c r="BX621" s="1470"/>
    </row>
    <row r="622" customFormat="false" ht="15" hidden="false" customHeight="false" outlineLevel="0" collapsed="false">
      <c r="A622" s="1448" t="n">
        <f aca="false">A621+1</f>
        <v>45489</v>
      </c>
      <c r="B622" s="1470"/>
      <c r="C622" s="1470"/>
      <c r="D622" s="1470"/>
      <c r="E622" s="1470"/>
      <c r="F622" s="1470"/>
      <c r="G622" s="1470"/>
      <c r="H622" s="1470"/>
      <c r="I622" s="1452"/>
      <c r="J622" s="1470"/>
      <c r="K622" s="1470"/>
      <c r="L622" s="1470"/>
      <c r="M622" s="1470"/>
      <c r="N622" s="1470"/>
      <c r="O622" s="1470"/>
      <c r="P622" s="1452"/>
      <c r="Q622" s="1452"/>
      <c r="R622" s="1452"/>
      <c r="S622" s="1452"/>
      <c r="T622" s="1452"/>
      <c r="U622" s="1452"/>
      <c r="V622" s="1470"/>
      <c r="W622" s="1470"/>
      <c r="X622" s="1470"/>
      <c r="Y622" s="1470"/>
      <c r="Z622" s="1470"/>
      <c r="AA622" s="1470"/>
      <c r="AB622" s="1470"/>
      <c r="AC622" s="1470"/>
      <c r="AD622" s="1470"/>
      <c r="AE622" s="1470"/>
      <c r="AF622" s="1470"/>
      <c r="AG622" s="1470"/>
      <c r="AH622" s="1470"/>
      <c r="AI622" s="1470"/>
      <c r="AJ622" s="1470"/>
      <c r="AK622" s="1470"/>
      <c r="AL622" s="1470"/>
      <c r="AM622" s="1470"/>
      <c r="AN622" s="1470"/>
      <c r="AO622" s="1470"/>
      <c r="AP622" s="1470"/>
      <c r="AQ622" s="1470"/>
      <c r="AR622" s="1470"/>
      <c r="AS622" s="1470"/>
      <c r="AT622" s="1470"/>
      <c r="AU622" s="1470"/>
      <c r="AV622" s="1470"/>
      <c r="AW622" s="1470"/>
      <c r="AX622" s="1470"/>
      <c r="AY622" s="1470"/>
      <c r="AZ622" s="1470"/>
      <c r="BA622" s="1470"/>
      <c r="BB622" s="1470"/>
      <c r="BC622" s="1470"/>
      <c r="BD622" s="1470"/>
      <c r="BE622" s="1470"/>
      <c r="BF622" s="1470"/>
      <c r="BG622" s="1470"/>
      <c r="BH622" s="1470"/>
      <c r="BI622" s="1470"/>
      <c r="BJ622" s="1470"/>
      <c r="BK622" s="1470"/>
      <c r="BL622" s="1470"/>
      <c r="BM622" s="1470"/>
      <c r="BN622" s="1470"/>
      <c r="BO622" s="1470"/>
      <c r="BP622" s="1470"/>
      <c r="BQ622" s="1470"/>
      <c r="BR622" s="1470"/>
      <c r="BS622" s="1470"/>
      <c r="BT622" s="1470"/>
      <c r="BU622" s="1470"/>
      <c r="BV622" s="1470"/>
      <c r="BW622" s="1470"/>
      <c r="BX622" s="1470"/>
    </row>
    <row r="623" customFormat="false" ht="15" hidden="false" customHeight="false" outlineLevel="0" collapsed="false">
      <c r="A623" s="1448" t="n">
        <f aca="false">A622+1</f>
        <v>45490</v>
      </c>
      <c r="B623" s="1470"/>
      <c r="C623" s="1470"/>
      <c r="D623" s="1470"/>
      <c r="E623" s="1470"/>
      <c r="F623" s="1470"/>
      <c r="G623" s="1470"/>
      <c r="H623" s="1470"/>
      <c r="I623" s="1452"/>
      <c r="J623" s="1470"/>
      <c r="K623" s="1470"/>
      <c r="L623" s="1470"/>
      <c r="M623" s="1470"/>
      <c r="N623" s="1470"/>
      <c r="O623" s="1470"/>
      <c r="P623" s="1452"/>
      <c r="Q623" s="1452"/>
      <c r="R623" s="1452"/>
      <c r="S623" s="1452"/>
      <c r="T623" s="1452"/>
      <c r="U623" s="1452"/>
      <c r="V623" s="1470"/>
      <c r="W623" s="1470"/>
      <c r="X623" s="1470"/>
      <c r="Y623" s="1470"/>
      <c r="Z623" s="1470"/>
      <c r="AA623" s="1470"/>
      <c r="AB623" s="1470"/>
      <c r="AC623" s="1470"/>
      <c r="AD623" s="1470"/>
      <c r="AE623" s="1470"/>
      <c r="AF623" s="1470"/>
      <c r="AG623" s="1470"/>
      <c r="AH623" s="1470"/>
      <c r="AI623" s="1470"/>
      <c r="AJ623" s="1470"/>
      <c r="AK623" s="1470"/>
      <c r="AL623" s="1470"/>
      <c r="AM623" s="1470"/>
      <c r="AN623" s="1470"/>
      <c r="AO623" s="1470"/>
      <c r="AP623" s="1470"/>
      <c r="AQ623" s="1470"/>
      <c r="AR623" s="1470"/>
      <c r="AS623" s="1470"/>
      <c r="AT623" s="1470"/>
      <c r="AU623" s="1470"/>
      <c r="AV623" s="1470"/>
      <c r="AW623" s="1470"/>
      <c r="AX623" s="1470"/>
      <c r="AY623" s="1470"/>
      <c r="AZ623" s="1470"/>
      <c r="BA623" s="1470"/>
      <c r="BB623" s="1470"/>
      <c r="BC623" s="1470"/>
      <c r="BD623" s="1470"/>
      <c r="BE623" s="1470"/>
      <c r="BF623" s="1470"/>
      <c r="BG623" s="1470"/>
      <c r="BH623" s="1470"/>
      <c r="BI623" s="1470"/>
      <c r="BJ623" s="1470"/>
      <c r="BK623" s="1470"/>
      <c r="BL623" s="1470"/>
      <c r="BM623" s="1470"/>
      <c r="BN623" s="1470"/>
      <c r="BO623" s="1470"/>
      <c r="BP623" s="1470"/>
      <c r="BQ623" s="1470"/>
      <c r="BR623" s="1470"/>
      <c r="BS623" s="1470"/>
      <c r="BT623" s="1470"/>
      <c r="BU623" s="1470"/>
      <c r="BV623" s="1470"/>
      <c r="BW623" s="1470"/>
      <c r="BX623" s="1470"/>
    </row>
    <row r="624" customFormat="false" ht="15" hidden="false" customHeight="false" outlineLevel="0" collapsed="false">
      <c r="A624" s="1448" t="n">
        <f aca="false">A623+1</f>
        <v>45491</v>
      </c>
      <c r="B624" s="1470"/>
      <c r="C624" s="1470"/>
      <c r="D624" s="1470"/>
      <c r="E624" s="1470"/>
      <c r="F624" s="1470"/>
      <c r="G624" s="1470"/>
      <c r="H624" s="1470"/>
      <c r="I624" s="1452"/>
      <c r="J624" s="1470"/>
      <c r="K624" s="1470"/>
      <c r="L624" s="1470"/>
      <c r="M624" s="1470"/>
      <c r="N624" s="1470"/>
      <c r="O624" s="1470"/>
      <c r="P624" s="1452"/>
      <c r="Q624" s="1452"/>
      <c r="R624" s="1452"/>
      <c r="S624" s="1452"/>
      <c r="T624" s="1452"/>
      <c r="U624" s="1452"/>
      <c r="V624" s="1470"/>
      <c r="W624" s="1470"/>
      <c r="X624" s="1470"/>
      <c r="Y624" s="1470"/>
      <c r="Z624" s="1470"/>
      <c r="AA624" s="1470"/>
      <c r="AB624" s="1470"/>
      <c r="AC624" s="1470"/>
      <c r="AD624" s="1470"/>
      <c r="AE624" s="1470"/>
      <c r="AF624" s="1470"/>
      <c r="AG624" s="1470"/>
      <c r="AH624" s="1470"/>
      <c r="AI624" s="1470"/>
      <c r="AJ624" s="1470"/>
      <c r="AK624" s="1470"/>
      <c r="AL624" s="1470"/>
      <c r="AM624" s="1470"/>
      <c r="AN624" s="1470"/>
      <c r="AO624" s="1470"/>
      <c r="AP624" s="1470"/>
      <c r="AQ624" s="1470"/>
      <c r="AR624" s="1470"/>
      <c r="AS624" s="1470"/>
      <c r="AT624" s="1470"/>
      <c r="AU624" s="1470"/>
      <c r="AV624" s="1470"/>
      <c r="AW624" s="1470"/>
      <c r="AX624" s="1470"/>
      <c r="AY624" s="1470"/>
      <c r="AZ624" s="1470"/>
      <c r="BA624" s="1470"/>
      <c r="BB624" s="1470"/>
      <c r="BC624" s="1470"/>
      <c r="BD624" s="1470"/>
      <c r="BE624" s="1470"/>
      <c r="BF624" s="1470"/>
      <c r="BG624" s="1470"/>
      <c r="BH624" s="1470"/>
      <c r="BI624" s="1470"/>
      <c r="BJ624" s="1470"/>
      <c r="BK624" s="1470"/>
      <c r="BL624" s="1470"/>
      <c r="BM624" s="1470"/>
      <c r="BN624" s="1470"/>
      <c r="BO624" s="1470"/>
      <c r="BP624" s="1470"/>
      <c r="BQ624" s="1470"/>
      <c r="BR624" s="1470"/>
      <c r="BS624" s="1470"/>
      <c r="BT624" s="1470"/>
      <c r="BU624" s="1470"/>
      <c r="BV624" s="1470"/>
      <c r="BW624" s="1470"/>
      <c r="BX624" s="1470"/>
    </row>
    <row r="625" customFormat="false" ht="15" hidden="false" customHeight="false" outlineLevel="0" collapsed="false">
      <c r="A625" s="1448" t="n">
        <f aca="false">A624+1</f>
        <v>45492</v>
      </c>
      <c r="B625" s="1470"/>
      <c r="C625" s="1470"/>
      <c r="D625" s="1470"/>
      <c r="E625" s="1470"/>
      <c r="F625" s="1470"/>
      <c r="G625" s="1470"/>
      <c r="H625" s="1470"/>
      <c r="I625" s="1452"/>
      <c r="J625" s="1470"/>
      <c r="K625" s="1470"/>
      <c r="L625" s="1470"/>
      <c r="M625" s="1470"/>
      <c r="N625" s="1470"/>
      <c r="O625" s="1470"/>
      <c r="P625" s="1452"/>
      <c r="Q625" s="1452"/>
      <c r="R625" s="1452"/>
      <c r="S625" s="1452"/>
      <c r="T625" s="1452"/>
      <c r="U625" s="1452"/>
      <c r="V625" s="1470"/>
      <c r="W625" s="1470"/>
      <c r="X625" s="1470"/>
      <c r="Y625" s="1470"/>
      <c r="Z625" s="1470"/>
      <c r="AA625" s="1470"/>
      <c r="AB625" s="1470"/>
      <c r="AC625" s="1470"/>
      <c r="AD625" s="1470"/>
      <c r="AE625" s="1470"/>
      <c r="AF625" s="1470"/>
      <c r="AG625" s="1470"/>
      <c r="AH625" s="1470"/>
      <c r="AI625" s="1470"/>
      <c r="AJ625" s="1470"/>
      <c r="AK625" s="1470"/>
      <c r="AL625" s="1470"/>
      <c r="AM625" s="1470"/>
      <c r="AN625" s="1470"/>
      <c r="AO625" s="1470"/>
      <c r="AP625" s="1470"/>
      <c r="AQ625" s="1470"/>
      <c r="AR625" s="1470"/>
      <c r="AS625" s="1470"/>
      <c r="AT625" s="1470"/>
      <c r="AU625" s="1470"/>
      <c r="AV625" s="1470"/>
      <c r="AW625" s="1470"/>
      <c r="AX625" s="1470"/>
      <c r="AY625" s="1470"/>
      <c r="AZ625" s="1470"/>
      <c r="BA625" s="1470"/>
      <c r="BB625" s="1470"/>
      <c r="BC625" s="1470"/>
      <c r="BD625" s="1470"/>
      <c r="BE625" s="1470"/>
      <c r="BF625" s="1470"/>
      <c r="BG625" s="1470"/>
      <c r="BH625" s="1470"/>
      <c r="BI625" s="1470"/>
      <c r="BJ625" s="1470"/>
      <c r="BK625" s="1470"/>
      <c r="BL625" s="1470"/>
      <c r="BM625" s="1470"/>
      <c r="BN625" s="1470"/>
      <c r="BO625" s="1470"/>
      <c r="BP625" s="1470"/>
      <c r="BQ625" s="1470"/>
      <c r="BR625" s="1470"/>
      <c r="BS625" s="1470"/>
      <c r="BT625" s="1470"/>
      <c r="BU625" s="1470"/>
      <c r="BV625" s="1470"/>
      <c r="BW625" s="1470"/>
      <c r="BX625" s="1470"/>
    </row>
    <row r="626" customFormat="false" ht="15" hidden="false" customHeight="false" outlineLevel="0" collapsed="false">
      <c r="A626" s="1448" t="n">
        <f aca="false">A625+1</f>
        <v>45493</v>
      </c>
      <c r="B626" s="1470"/>
      <c r="C626" s="1470"/>
      <c r="D626" s="1470"/>
      <c r="E626" s="1470"/>
      <c r="F626" s="1470"/>
      <c r="G626" s="1470"/>
      <c r="H626" s="1470"/>
      <c r="I626" s="1452"/>
      <c r="J626" s="1470"/>
      <c r="K626" s="1470"/>
      <c r="L626" s="1470"/>
      <c r="M626" s="1470"/>
      <c r="N626" s="1470"/>
      <c r="O626" s="1470"/>
      <c r="P626" s="1452"/>
      <c r="Q626" s="1452"/>
      <c r="R626" s="1452"/>
      <c r="S626" s="1452"/>
      <c r="T626" s="1452"/>
      <c r="U626" s="1452"/>
      <c r="V626" s="1470"/>
      <c r="W626" s="1470"/>
      <c r="X626" s="1470"/>
      <c r="Y626" s="1470"/>
      <c r="Z626" s="1470"/>
      <c r="AA626" s="1470"/>
      <c r="AB626" s="1470"/>
      <c r="AC626" s="1470"/>
      <c r="AD626" s="1470"/>
      <c r="AE626" s="1470"/>
      <c r="AF626" s="1470"/>
      <c r="AG626" s="1470"/>
      <c r="AH626" s="1470"/>
      <c r="AI626" s="1470"/>
      <c r="AJ626" s="1470"/>
      <c r="AK626" s="1470"/>
      <c r="AL626" s="1470"/>
      <c r="AM626" s="1470"/>
      <c r="AN626" s="1470"/>
      <c r="AO626" s="1470"/>
      <c r="AP626" s="1470"/>
      <c r="AQ626" s="1470"/>
      <c r="AR626" s="1470"/>
      <c r="AS626" s="1470"/>
      <c r="AT626" s="1470"/>
      <c r="AU626" s="1470"/>
      <c r="AV626" s="1470"/>
      <c r="AW626" s="1470"/>
      <c r="AX626" s="1470"/>
      <c r="AY626" s="1470"/>
      <c r="AZ626" s="1470"/>
      <c r="BA626" s="1470"/>
      <c r="BB626" s="1470"/>
      <c r="BC626" s="1470"/>
      <c r="BD626" s="1470"/>
      <c r="BE626" s="1470"/>
      <c r="BF626" s="1470"/>
      <c r="BG626" s="1470"/>
      <c r="BH626" s="1470"/>
      <c r="BI626" s="1470"/>
      <c r="BJ626" s="1470"/>
      <c r="BK626" s="1470"/>
      <c r="BL626" s="1470"/>
      <c r="BM626" s="1470"/>
      <c r="BN626" s="1470"/>
      <c r="BO626" s="1470"/>
      <c r="BP626" s="1470"/>
      <c r="BQ626" s="1470"/>
      <c r="BR626" s="1470"/>
      <c r="BS626" s="1470"/>
      <c r="BT626" s="1470"/>
      <c r="BU626" s="1470"/>
      <c r="BV626" s="1470"/>
      <c r="BW626" s="1470"/>
      <c r="BX626" s="1470"/>
    </row>
    <row r="627" customFormat="false" ht="15" hidden="false" customHeight="false" outlineLevel="0" collapsed="false">
      <c r="A627" s="1448" t="n">
        <f aca="false">A626+1</f>
        <v>45494</v>
      </c>
      <c r="B627" s="1470"/>
      <c r="C627" s="1470"/>
      <c r="D627" s="1470"/>
      <c r="E627" s="1470"/>
      <c r="F627" s="1470"/>
      <c r="G627" s="1470"/>
      <c r="H627" s="1470"/>
      <c r="I627" s="1452"/>
      <c r="J627" s="1470"/>
      <c r="K627" s="1470"/>
      <c r="L627" s="1470"/>
      <c r="M627" s="1470"/>
      <c r="N627" s="1470"/>
      <c r="O627" s="1470"/>
      <c r="P627" s="1452"/>
      <c r="Q627" s="1452"/>
      <c r="R627" s="1452"/>
      <c r="S627" s="1452"/>
      <c r="T627" s="1452"/>
      <c r="U627" s="1452"/>
      <c r="V627" s="1470"/>
      <c r="W627" s="1470"/>
      <c r="X627" s="1470"/>
      <c r="Y627" s="1470"/>
      <c r="Z627" s="1470"/>
      <c r="AA627" s="1470"/>
      <c r="AB627" s="1470"/>
      <c r="AC627" s="1470"/>
      <c r="AD627" s="1470"/>
      <c r="AE627" s="1470"/>
      <c r="AF627" s="1470"/>
      <c r="AG627" s="1470"/>
      <c r="AH627" s="1470"/>
      <c r="AI627" s="1470"/>
      <c r="AJ627" s="1470"/>
      <c r="AK627" s="1470"/>
      <c r="AL627" s="1470"/>
      <c r="AM627" s="1470"/>
      <c r="AN627" s="1470"/>
      <c r="AO627" s="1470"/>
      <c r="AP627" s="1470"/>
      <c r="AQ627" s="1470"/>
      <c r="AR627" s="1470"/>
      <c r="AS627" s="1470"/>
      <c r="AT627" s="1470"/>
      <c r="AU627" s="1470"/>
      <c r="AV627" s="1470"/>
      <c r="AW627" s="1470"/>
      <c r="AX627" s="1470"/>
      <c r="AY627" s="1470"/>
      <c r="AZ627" s="1470"/>
      <c r="BA627" s="1470"/>
      <c r="BB627" s="1470"/>
      <c r="BC627" s="1470"/>
      <c r="BD627" s="1470"/>
      <c r="BE627" s="1470"/>
      <c r="BF627" s="1470"/>
      <c r="BG627" s="1470"/>
      <c r="BH627" s="1470"/>
      <c r="BI627" s="1470"/>
      <c r="BJ627" s="1470"/>
      <c r="BK627" s="1470"/>
      <c r="BL627" s="1470"/>
      <c r="BM627" s="1470"/>
      <c r="BN627" s="1470"/>
      <c r="BO627" s="1470"/>
      <c r="BP627" s="1470"/>
      <c r="BQ627" s="1470"/>
      <c r="BR627" s="1470"/>
      <c r="BS627" s="1470"/>
      <c r="BT627" s="1470"/>
      <c r="BU627" s="1470"/>
      <c r="BV627" s="1470"/>
      <c r="BW627" s="1470"/>
      <c r="BX627" s="1470"/>
    </row>
    <row r="628" customFormat="false" ht="15" hidden="false" customHeight="false" outlineLevel="0" collapsed="false">
      <c r="A628" s="1448" t="n">
        <f aca="false">A627+1</f>
        <v>45495</v>
      </c>
      <c r="B628" s="1470"/>
      <c r="C628" s="1470"/>
      <c r="D628" s="1470"/>
      <c r="E628" s="1470"/>
      <c r="F628" s="1470"/>
      <c r="G628" s="1470"/>
      <c r="H628" s="1470"/>
      <c r="I628" s="1452"/>
      <c r="J628" s="1470"/>
      <c r="K628" s="1470"/>
      <c r="L628" s="1470"/>
      <c r="M628" s="1470"/>
      <c r="N628" s="1470"/>
      <c r="O628" s="1470"/>
      <c r="P628" s="1452"/>
      <c r="Q628" s="1452"/>
      <c r="R628" s="1452"/>
      <c r="S628" s="1452"/>
      <c r="T628" s="1452"/>
      <c r="U628" s="1452"/>
      <c r="V628" s="1470"/>
      <c r="W628" s="1470"/>
      <c r="X628" s="1470"/>
      <c r="Y628" s="1470"/>
      <c r="Z628" s="1470"/>
      <c r="AA628" s="1470"/>
      <c r="AB628" s="1470"/>
      <c r="AC628" s="1470"/>
      <c r="AD628" s="1470"/>
      <c r="AE628" s="1470"/>
      <c r="AF628" s="1470"/>
      <c r="AG628" s="1470"/>
      <c r="AH628" s="1470"/>
      <c r="AI628" s="1470"/>
      <c r="AJ628" s="1470"/>
      <c r="AK628" s="1470"/>
      <c r="AL628" s="1470"/>
      <c r="AM628" s="1470"/>
      <c r="AN628" s="1470"/>
      <c r="AO628" s="1470"/>
      <c r="AP628" s="1470"/>
      <c r="AQ628" s="1470"/>
      <c r="AR628" s="1470"/>
      <c r="AS628" s="1470"/>
      <c r="AT628" s="1470"/>
      <c r="AU628" s="1470"/>
      <c r="AV628" s="1470"/>
      <c r="AW628" s="1470"/>
      <c r="AX628" s="1470"/>
      <c r="AY628" s="1470"/>
      <c r="AZ628" s="1470"/>
      <c r="BA628" s="1470"/>
      <c r="BB628" s="1470"/>
      <c r="BC628" s="1470"/>
      <c r="BD628" s="1470"/>
      <c r="BE628" s="1470"/>
      <c r="BF628" s="1470"/>
      <c r="BG628" s="1470"/>
      <c r="BH628" s="1470"/>
      <c r="BI628" s="1470"/>
      <c r="BJ628" s="1470"/>
      <c r="BK628" s="1470"/>
      <c r="BL628" s="1470"/>
      <c r="BM628" s="1470"/>
      <c r="BN628" s="1470"/>
      <c r="BO628" s="1470"/>
      <c r="BP628" s="1470"/>
      <c r="BQ628" s="1470"/>
      <c r="BR628" s="1470"/>
      <c r="BS628" s="1470"/>
      <c r="BT628" s="1470"/>
      <c r="BU628" s="1470"/>
      <c r="BV628" s="1470"/>
      <c r="BW628" s="1470"/>
      <c r="BX628" s="1470"/>
    </row>
    <row r="629" customFormat="false" ht="15" hidden="false" customHeight="false" outlineLevel="0" collapsed="false">
      <c r="A629" s="1448" t="n">
        <f aca="false">A628+1</f>
        <v>45496</v>
      </c>
      <c r="B629" s="1470"/>
      <c r="C629" s="1470"/>
      <c r="D629" s="1470"/>
      <c r="E629" s="1470"/>
      <c r="F629" s="1470"/>
      <c r="G629" s="1470"/>
      <c r="H629" s="1470"/>
      <c r="I629" s="1452"/>
      <c r="J629" s="1470"/>
      <c r="K629" s="1470"/>
      <c r="L629" s="1470"/>
      <c r="M629" s="1470"/>
      <c r="N629" s="1470"/>
      <c r="O629" s="1470"/>
      <c r="P629" s="1452"/>
      <c r="Q629" s="1452"/>
      <c r="R629" s="1452"/>
      <c r="S629" s="1452"/>
      <c r="T629" s="1452"/>
      <c r="U629" s="1452"/>
      <c r="V629" s="1470"/>
      <c r="W629" s="1470"/>
      <c r="X629" s="1470"/>
      <c r="Y629" s="1470"/>
      <c r="Z629" s="1470"/>
      <c r="AA629" s="1470"/>
      <c r="AB629" s="1470"/>
      <c r="AC629" s="1470"/>
      <c r="AD629" s="1470"/>
      <c r="AE629" s="1470"/>
      <c r="AF629" s="1470"/>
      <c r="AG629" s="1470"/>
      <c r="AH629" s="1470"/>
      <c r="AI629" s="1470"/>
      <c r="AJ629" s="1470"/>
      <c r="AK629" s="1470"/>
      <c r="AL629" s="1470"/>
      <c r="AM629" s="1470"/>
      <c r="AN629" s="1470"/>
      <c r="AO629" s="1470"/>
      <c r="AP629" s="1470"/>
      <c r="AQ629" s="1470"/>
      <c r="AR629" s="1470"/>
      <c r="AS629" s="1470"/>
      <c r="AT629" s="1470"/>
      <c r="AU629" s="1470"/>
      <c r="AV629" s="1470"/>
      <c r="AW629" s="1470"/>
      <c r="AX629" s="1470"/>
      <c r="AY629" s="1470"/>
      <c r="AZ629" s="1470"/>
      <c r="BA629" s="1470"/>
      <c r="BB629" s="1470"/>
      <c r="BC629" s="1470"/>
      <c r="BD629" s="1470"/>
      <c r="BE629" s="1470"/>
      <c r="BF629" s="1470"/>
      <c r="BG629" s="1470"/>
      <c r="BH629" s="1470"/>
      <c r="BI629" s="1470"/>
      <c r="BJ629" s="1470"/>
      <c r="BK629" s="1470"/>
      <c r="BL629" s="1470"/>
      <c r="BM629" s="1470"/>
      <c r="BN629" s="1470"/>
      <c r="BO629" s="1470"/>
      <c r="BP629" s="1470"/>
      <c r="BQ629" s="1470"/>
      <c r="BR629" s="1470"/>
      <c r="BS629" s="1470"/>
      <c r="BT629" s="1470"/>
      <c r="BU629" s="1470"/>
      <c r="BV629" s="1470"/>
      <c r="BW629" s="1470"/>
      <c r="BX629" s="1470"/>
    </row>
    <row r="630" customFormat="false" ht="15" hidden="false" customHeight="false" outlineLevel="0" collapsed="false">
      <c r="A630" s="1448" t="n">
        <f aca="false">A629+1</f>
        <v>45497</v>
      </c>
      <c r="B630" s="1470"/>
      <c r="C630" s="1470"/>
      <c r="D630" s="1470"/>
      <c r="E630" s="1470"/>
      <c r="F630" s="1470"/>
      <c r="G630" s="1470"/>
      <c r="H630" s="1470"/>
      <c r="I630" s="1452"/>
      <c r="J630" s="1470"/>
      <c r="K630" s="1470"/>
      <c r="L630" s="1470"/>
      <c r="M630" s="1470"/>
      <c r="N630" s="1470"/>
      <c r="O630" s="1470"/>
      <c r="P630" s="1452"/>
      <c r="Q630" s="1452"/>
      <c r="R630" s="1452"/>
      <c r="S630" s="1452"/>
      <c r="T630" s="1452"/>
      <c r="U630" s="1452"/>
      <c r="V630" s="1470"/>
      <c r="W630" s="1470"/>
      <c r="X630" s="1470"/>
      <c r="Y630" s="1470"/>
      <c r="Z630" s="1470"/>
      <c r="AA630" s="1470"/>
      <c r="AB630" s="1470"/>
      <c r="AC630" s="1470"/>
      <c r="AD630" s="1470"/>
      <c r="AE630" s="1470"/>
      <c r="AF630" s="1470"/>
      <c r="AG630" s="1470"/>
      <c r="AH630" s="1470"/>
      <c r="AI630" s="1470"/>
      <c r="AJ630" s="1470"/>
      <c r="AK630" s="1470"/>
      <c r="AL630" s="1470"/>
      <c r="AM630" s="1470"/>
      <c r="AN630" s="1470"/>
      <c r="AO630" s="1470"/>
      <c r="AP630" s="1470"/>
      <c r="AQ630" s="1470"/>
      <c r="AR630" s="1470"/>
      <c r="AS630" s="1470"/>
      <c r="AT630" s="1470"/>
      <c r="AU630" s="1470"/>
      <c r="AV630" s="1470"/>
      <c r="AW630" s="1470"/>
      <c r="AX630" s="1470"/>
      <c r="AY630" s="1470"/>
      <c r="AZ630" s="1470"/>
      <c r="BA630" s="1470"/>
      <c r="BB630" s="1470"/>
      <c r="BC630" s="1470"/>
      <c r="BD630" s="1470"/>
      <c r="BE630" s="1470"/>
      <c r="BF630" s="1470"/>
      <c r="BG630" s="1470"/>
      <c r="BH630" s="1470"/>
      <c r="BI630" s="1470"/>
      <c r="BJ630" s="1470"/>
      <c r="BK630" s="1470"/>
      <c r="BL630" s="1470"/>
      <c r="BM630" s="1470"/>
      <c r="BN630" s="1470"/>
      <c r="BO630" s="1470"/>
      <c r="BP630" s="1470"/>
      <c r="BQ630" s="1470"/>
      <c r="BR630" s="1470"/>
      <c r="BS630" s="1470"/>
      <c r="BT630" s="1470"/>
      <c r="BU630" s="1470"/>
      <c r="BV630" s="1470"/>
      <c r="BW630" s="1470"/>
      <c r="BX630" s="1470"/>
    </row>
    <row r="631" customFormat="false" ht="15" hidden="false" customHeight="false" outlineLevel="0" collapsed="false">
      <c r="A631" s="1448" t="n">
        <f aca="false">A630+1</f>
        <v>45498</v>
      </c>
      <c r="B631" s="1470"/>
      <c r="C631" s="1470"/>
      <c r="D631" s="1470"/>
      <c r="E631" s="1470"/>
      <c r="F631" s="1470"/>
      <c r="G631" s="1470"/>
      <c r="H631" s="1470"/>
      <c r="I631" s="1452"/>
      <c r="J631" s="1470"/>
      <c r="K631" s="1470"/>
      <c r="L631" s="1470"/>
      <c r="M631" s="1470"/>
      <c r="N631" s="1470"/>
      <c r="O631" s="1470"/>
      <c r="P631" s="1452"/>
      <c r="Q631" s="1452"/>
      <c r="R631" s="1452"/>
      <c r="S631" s="1452"/>
      <c r="T631" s="1452"/>
      <c r="U631" s="1452"/>
      <c r="V631" s="1470"/>
      <c r="W631" s="1470"/>
      <c r="X631" s="1470"/>
      <c r="Y631" s="1470"/>
      <c r="Z631" s="1470"/>
      <c r="AA631" s="1470"/>
      <c r="AB631" s="1470"/>
      <c r="AC631" s="1470"/>
      <c r="AD631" s="1470"/>
      <c r="AE631" s="1470"/>
      <c r="AF631" s="1470"/>
      <c r="AG631" s="1470"/>
      <c r="AH631" s="1470"/>
      <c r="AI631" s="1470"/>
      <c r="AJ631" s="1470"/>
      <c r="AK631" s="1470"/>
      <c r="AL631" s="1470"/>
      <c r="AM631" s="1470"/>
      <c r="AN631" s="1470"/>
      <c r="AO631" s="1470"/>
      <c r="AP631" s="1470"/>
      <c r="AQ631" s="1470"/>
      <c r="AR631" s="1470"/>
      <c r="AS631" s="1470"/>
      <c r="AT631" s="1470"/>
      <c r="AU631" s="1470"/>
      <c r="AV631" s="1470"/>
      <c r="AW631" s="1470"/>
      <c r="AX631" s="1470"/>
      <c r="AY631" s="1470"/>
      <c r="AZ631" s="1470"/>
      <c r="BA631" s="1470"/>
      <c r="BB631" s="1470"/>
      <c r="BC631" s="1470"/>
      <c r="BD631" s="1470"/>
      <c r="BE631" s="1470"/>
      <c r="BF631" s="1470"/>
      <c r="BG631" s="1470"/>
      <c r="BH631" s="1470"/>
      <c r="BI631" s="1470"/>
      <c r="BJ631" s="1470"/>
      <c r="BK631" s="1470"/>
      <c r="BL631" s="1470"/>
      <c r="BM631" s="1470"/>
      <c r="BN631" s="1470"/>
      <c r="BO631" s="1470"/>
      <c r="BP631" s="1470"/>
      <c r="BQ631" s="1470"/>
      <c r="BR631" s="1470"/>
      <c r="BS631" s="1470"/>
      <c r="BT631" s="1470"/>
      <c r="BU631" s="1470"/>
      <c r="BV631" s="1470"/>
      <c r="BW631" s="1470"/>
      <c r="BX631" s="1470"/>
    </row>
    <row r="632" customFormat="false" ht="15" hidden="false" customHeight="false" outlineLevel="0" collapsed="false">
      <c r="A632" s="1448" t="n">
        <f aca="false">A631+1</f>
        <v>45499</v>
      </c>
      <c r="B632" s="1470"/>
      <c r="C632" s="1470"/>
      <c r="D632" s="1470"/>
      <c r="E632" s="1470"/>
      <c r="F632" s="1470"/>
      <c r="G632" s="1470"/>
      <c r="H632" s="1470"/>
      <c r="I632" s="1452"/>
      <c r="J632" s="1470"/>
      <c r="K632" s="1470"/>
      <c r="L632" s="1470"/>
      <c r="M632" s="1470"/>
      <c r="N632" s="1470"/>
      <c r="O632" s="1470"/>
      <c r="P632" s="1452"/>
      <c r="Q632" s="1452"/>
      <c r="R632" s="1452"/>
      <c r="S632" s="1452"/>
      <c r="T632" s="1452"/>
      <c r="U632" s="1452"/>
      <c r="V632" s="1470"/>
      <c r="W632" s="1470"/>
      <c r="X632" s="1470"/>
      <c r="Y632" s="1470"/>
      <c r="Z632" s="1470"/>
      <c r="AA632" s="1470"/>
      <c r="AB632" s="1470"/>
      <c r="AC632" s="1470"/>
      <c r="AD632" s="1470"/>
      <c r="AE632" s="1470"/>
      <c r="AF632" s="1470"/>
      <c r="AG632" s="1470"/>
      <c r="AH632" s="1470"/>
      <c r="AI632" s="1470"/>
      <c r="AJ632" s="1470"/>
      <c r="AK632" s="1470"/>
      <c r="AL632" s="1470"/>
      <c r="AM632" s="1470"/>
      <c r="AN632" s="1470"/>
      <c r="AO632" s="1470"/>
      <c r="AP632" s="1470"/>
      <c r="AQ632" s="1470"/>
      <c r="AR632" s="1470"/>
      <c r="AS632" s="1470"/>
      <c r="AT632" s="1470"/>
      <c r="AU632" s="1470"/>
      <c r="AV632" s="1470"/>
      <c r="AW632" s="1470"/>
      <c r="AX632" s="1470"/>
      <c r="AY632" s="1470"/>
      <c r="AZ632" s="1470"/>
      <c r="BA632" s="1470"/>
      <c r="BB632" s="1470"/>
      <c r="BC632" s="1470"/>
      <c r="BD632" s="1470"/>
      <c r="BE632" s="1470"/>
      <c r="BF632" s="1470"/>
      <c r="BG632" s="1470"/>
      <c r="BH632" s="1470"/>
      <c r="BI632" s="1470"/>
      <c r="BJ632" s="1470"/>
      <c r="BK632" s="1470"/>
      <c r="BL632" s="1470"/>
      <c r="BM632" s="1470"/>
      <c r="BN632" s="1470"/>
      <c r="BO632" s="1470"/>
      <c r="BP632" s="1470"/>
      <c r="BQ632" s="1470"/>
      <c r="BR632" s="1470"/>
      <c r="BS632" s="1470"/>
      <c r="BT632" s="1470"/>
      <c r="BU632" s="1470"/>
      <c r="BV632" s="1470"/>
      <c r="BW632" s="1470"/>
      <c r="BX632" s="1470"/>
    </row>
    <row r="633" customFormat="false" ht="15" hidden="false" customHeight="false" outlineLevel="0" collapsed="false">
      <c r="A633" s="1448" t="n">
        <f aca="false">A632+1</f>
        <v>45500</v>
      </c>
      <c r="B633" s="1470"/>
      <c r="C633" s="1470"/>
      <c r="D633" s="1470"/>
      <c r="E633" s="1470"/>
      <c r="F633" s="1470"/>
      <c r="G633" s="1470"/>
      <c r="H633" s="1470"/>
      <c r="I633" s="1452"/>
      <c r="J633" s="1470"/>
      <c r="K633" s="1470"/>
      <c r="L633" s="1470"/>
      <c r="M633" s="1470"/>
      <c r="N633" s="1470"/>
      <c r="O633" s="1470"/>
      <c r="P633" s="1452"/>
      <c r="Q633" s="1452"/>
      <c r="R633" s="1452"/>
      <c r="S633" s="1452"/>
      <c r="T633" s="1452"/>
      <c r="U633" s="1452"/>
      <c r="V633" s="1470"/>
      <c r="W633" s="1470"/>
      <c r="X633" s="1470"/>
      <c r="Y633" s="1470"/>
      <c r="Z633" s="1470"/>
      <c r="AA633" s="1470"/>
      <c r="AB633" s="1470"/>
      <c r="AC633" s="1470"/>
      <c r="AD633" s="1470"/>
      <c r="AE633" s="1470"/>
      <c r="AF633" s="1470"/>
      <c r="AG633" s="1470"/>
      <c r="AH633" s="1470"/>
      <c r="AI633" s="1470"/>
      <c r="AJ633" s="1470"/>
      <c r="AK633" s="1470"/>
      <c r="AL633" s="1470"/>
      <c r="AM633" s="1470"/>
      <c r="AN633" s="1470"/>
      <c r="AO633" s="1470"/>
      <c r="AP633" s="1470"/>
      <c r="AQ633" s="1470"/>
      <c r="AR633" s="1470"/>
      <c r="AS633" s="1470"/>
      <c r="AT633" s="1470"/>
      <c r="AU633" s="1470"/>
      <c r="AV633" s="1470"/>
      <c r="AW633" s="1470"/>
      <c r="AX633" s="1470"/>
      <c r="AY633" s="1470"/>
      <c r="AZ633" s="1470"/>
      <c r="BA633" s="1470"/>
      <c r="BB633" s="1470"/>
      <c r="BC633" s="1470"/>
      <c r="BD633" s="1470"/>
      <c r="BE633" s="1470"/>
      <c r="BF633" s="1470"/>
      <c r="BG633" s="1470"/>
      <c r="BH633" s="1470"/>
      <c r="BI633" s="1470"/>
      <c r="BJ633" s="1470"/>
      <c r="BK633" s="1470"/>
      <c r="BL633" s="1470"/>
      <c r="BM633" s="1470"/>
      <c r="BN633" s="1470"/>
      <c r="BO633" s="1470"/>
      <c r="BP633" s="1470"/>
      <c r="BQ633" s="1470"/>
      <c r="BR633" s="1470"/>
      <c r="BS633" s="1470"/>
      <c r="BT633" s="1470"/>
      <c r="BU633" s="1470"/>
      <c r="BV633" s="1470"/>
      <c r="BW633" s="1470"/>
      <c r="BX633" s="1470"/>
    </row>
    <row r="634" customFormat="false" ht="15" hidden="false" customHeight="false" outlineLevel="0" collapsed="false">
      <c r="A634" s="1448" t="n">
        <f aca="false">A633+1</f>
        <v>45501</v>
      </c>
      <c r="B634" s="1470"/>
      <c r="C634" s="1470"/>
      <c r="D634" s="1470"/>
      <c r="E634" s="1470"/>
      <c r="F634" s="1470"/>
      <c r="G634" s="1470"/>
      <c r="H634" s="1470"/>
      <c r="I634" s="1452"/>
      <c r="J634" s="1470"/>
      <c r="K634" s="1470"/>
      <c r="L634" s="1470"/>
      <c r="M634" s="1470"/>
      <c r="N634" s="1470"/>
      <c r="O634" s="1470"/>
      <c r="P634" s="1452"/>
      <c r="Q634" s="1452"/>
      <c r="R634" s="1452"/>
      <c r="S634" s="1452"/>
      <c r="T634" s="1452"/>
      <c r="U634" s="1452"/>
      <c r="V634" s="1470"/>
      <c r="W634" s="1470"/>
      <c r="X634" s="1470"/>
      <c r="Y634" s="1470"/>
      <c r="Z634" s="1470"/>
      <c r="AA634" s="1470"/>
      <c r="AB634" s="1470"/>
      <c r="AC634" s="1470"/>
      <c r="AD634" s="1470"/>
      <c r="AE634" s="1470"/>
      <c r="AF634" s="1470"/>
      <c r="AG634" s="1470"/>
      <c r="AH634" s="1470"/>
      <c r="AI634" s="1470"/>
      <c r="AJ634" s="1470"/>
      <c r="AK634" s="1470"/>
      <c r="AL634" s="1470"/>
      <c r="AM634" s="1470"/>
      <c r="AN634" s="1470"/>
      <c r="AO634" s="1470"/>
      <c r="AP634" s="1470"/>
      <c r="AQ634" s="1470"/>
      <c r="AR634" s="1470"/>
      <c r="AS634" s="1470"/>
      <c r="AT634" s="1470"/>
      <c r="AU634" s="1470"/>
      <c r="AV634" s="1470"/>
      <c r="AW634" s="1470"/>
      <c r="AX634" s="1470"/>
      <c r="AY634" s="1470"/>
      <c r="AZ634" s="1470"/>
      <c r="BA634" s="1470"/>
      <c r="BB634" s="1470"/>
      <c r="BC634" s="1470"/>
      <c r="BD634" s="1470"/>
      <c r="BE634" s="1470"/>
      <c r="BF634" s="1470"/>
      <c r="BG634" s="1470"/>
      <c r="BH634" s="1470"/>
      <c r="BI634" s="1470"/>
      <c r="BJ634" s="1470"/>
      <c r="BK634" s="1470"/>
      <c r="BL634" s="1470"/>
      <c r="BM634" s="1470"/>
      <c r="BN634" s="1470"/>
      <c r="BO634" s="1470"/>
      <c r="BP634" s="1470"/>
      <c r="BQ634" s="1470"/>
      <c r="BR634" s="1470"/>
      <c r="BS634" s="1470"/>
      <c r="BT634" s="1470"/>
      <c r="BU634" s="1470"/>
      <c r="BV634" s="1470"/>
      <c r="BW634" s="1470"/>
      <c r="BX634" s="1470"/>
    </row>
    <row r="635" customFormat="false" ht="15" hidden="false" customHeight="false" outlineLevel="0" collapsed="false">
      <c r="A635" s="1448" t="n">
        <f aca="false">A634+1</f>
        <v>45502</v>
      </c>
      <c r="B635" s="1470"/>
      <c r="C635" s="1470"/>
      <c r="D635" s="1470"/>
      <c r="E635" s="1470"/>
      <c r="F635" s="1470"/>
      <c r="G635" s="1470"/>
      <c r="H635" s="1470"/>
      <c r="I635" s="1452"/>
      <c r="J635" s="1470"/>
      <c r="K635" s="1470"/>
      <c r="L635" s="1470"/>
      <c r="M635" s="1470"/>
      <c r="N635" s="1470"/>
      <c r="O635" s="1470"/>
      <c r="P635" s="1452"/>
      <c r="Q635" s="1452"/>
      <c r="R635" s="1452"/>
      <c r="S635" s="1452"/>
      <c r="T635" s="1452"/>
      <c r="U635" s="1452"/>
      <c r="V635" s="1470"/>
      <c r="W635" s="1470"/>
      <c r="X635" s="1470"/>
      <c r="Y635" s="1470"/>
      <c r="Z635" s="1470"/>
      <c r="AA635" s="1470"/>
      <c r="AB635" s="1470"/>
      <c r="AC635" s="1470"/>
      <c r="AD635" s="1470"/>
      <c r="AE635" s="1470"/>
      <c r="AF635" s="1470"/>
      <c r="AG635" s="1470"/>
      <c r="AH635" s="1470"/>
      <c r="AI635" s="1470"/>
      <c r="AJ635" s="1470"/>
      <c r="AK635" s="1470"/>
      <c r="AL635" s="1470"/>
      <c r="AM635" s="1470"/>
      <c r="AN635" s="1470"/>
      <c r="AO635" s="1470"/>
      <c r="AP635" s="1470"/>
      <c r="AQ635" s="1470"/>
      <c r="AR635" s="1470"/>
      <c r="AS635" s="1470"/>
      <c r="AT635" s="1470"/>
      <c r="AU635" s="1470"/>
      <c r="AV635" s="1470"/>
      <c r="AW635" s="1470"/>
      <c r="AX635" s="1470"/>
      <c r="AY635" s="1470"/>
      <c r="AZ635" s="1470"/>
      <c r="BA635" s="1470"/>
      <c r="BB635" s="1470"/>
      <c r="BC635" s="1470"/>
      <c r="BD635" s="1470"/>
      <c r="BE635" s="1470"/>
      <c r="BF635" s="1470"/>
      <c r="BG635" s="1470"/>
      <c r="BH635" s="1470"/>
      <c r="BI635" s="1470"/>
      <c r="BJ635" s="1470"/>
      <c r="BK635" s="1470"/>
      <c r="BL635" s="1470"/>
      <c r="BM635" s="1470"/>
      <c r="BN635" s="1470"/>
      <c r="BO635" s="1470"/>
      <c r="BP635" s="1470"/>
      <c r="BQ635" s="1470"/>
      <c r="BR635" s="1470"/>
      <c r="BS635" s="1470"/>
      <c r="BT635" s="1470"/>
      <c r="BU635" s="1470"/>
      <c r="BV635" s="1470"/>
      <c r="BW635" s="1470"/>
      <c r="BX635" s="1470"/>
    </row>
    <row r="636" customFormat="false" ht="15" hidden="false" customHeight="false" outlineLevel="0" collapsed="false">
      <c r="A636" s="1448" t="n">
        <f aca="false">A635+1</f>
        <v>45503</v>
      </c>
      <c r="B636" s="1470"/>
      <c r="C636" s="1470"/>
      <c r="D636" s="1470"/>
      <c r="E636" s="1470"/>
      <c r="F636" s="1470"/>
      <c r="G636" s="1470"/>
      <c r="H636" s="1470"/>
      <c r="I636" s="1452"/>
      <c r="J636" s="1470"/>
      <c r="K636" s="1470"/>
      <c r="L636" s="1470"/>
      <c r="M636" s="1470"/>
      <c r="N636" s="1470"/>
      <c r="O636" s="1470"/>
      <c r="P636" s="1452"/>
      <c r="Q636" s="1452"/>
      <c r="R636" s="1452"/>
      <c r="S636" s="1452"/>
      <c r="T636" s="1452"/>
      <c r="U636" s="1452"/>
      <c r="V636" s="1470"/>
      <c r="W636" s="1470"/>
      <c r="X636" s="1470"/>
      <c r="Y636" s="1470"/>
      <c r="Z636" s="1470"/>
      <c r="AA636" s="1470"/>
      <c r="AB636" s="1470"/>
      <c r="AC636" s="1470"/>
      <c r="AD636" s="1470"/>
      <c r="AE636" s="1470"/>
      <c r="AF636" s="1470"/>
      <c r="AG636" s="1470"/>
      <c r="AH636" s="1470"/>
      <c r="AI636" s="1470"/>
      <c r="AJ636" s="1470"/>
      <c r="AK636" s="1470"/>
      <c r="AL636" s="1470"/>
      <c r="AM636" s="1470"/>
      <c r="AN636" s="1470"/>
      <c r="AO636" s="1470"/>
      <c r="AP636" s="1470"/>
      <c r="AQ636" s="1470"/>
      <c r="AR636" s="1470"/>
      <c r="AS636" s="1470"/>
      <c r="AT636" s="1470"/>
      <c r="AU636" s="1470"/>
      <c r="AV636" s="1470"/>
      <c r="AW636" s="1470"/>
      <c r="AX636" s="1470"/>
      <c r="AY636" s="1470"/>
      <c r="AZ636" s="1470"/>
      <c r="BA636" s="1470"/>
      <c r="BB636" s="1470"/>
      <c r="BC636" s="1470"/>
      <c r="BD636" s="1470"/>
      <c r="BE636" s="1470"/>
      <c r="BF636" s="1470"/>
      <c r="BG636" s="1470"/>
      <c r="BH636" s="1470"/>
      <c r="BI636" s="1470"/>
      <c r="BJ636" s="1470"/>
      <c r="BK636" s="1470"/>
      <c r="BL636" s="1470"/>
      <c r="BM636" s="1470"/>
      <c r="BN636" s="1470"/>
      <c r="BO636" s="1470"/>
      <c r="BP636" s="1470"/>
      <c r="BQ636" s="1470"/>
      <c r="BR636" s="1470"/>
      <c r="BS636" s="1470"/>
      <c r="BT636" s="1470"/>
      <c r="BU636" s="1470"/>
      <c r="BV636" s="1470"/>
      <c r="BW636" s="1470"/>
      <c r="BX636" s="1470"/>
    </row>
    <row r="637" customFormat="false" ht="15" hidden="false" customHeight="false" outlineLevel="0" collapsed="false">
      <c r="A637" s="1448" t="n">
        <f aca="false">A636+1</f>
        <v>45504</v>
      </c>
      <c r="B637" s="1470"/>
      <c r="C637" s="1470"/>
      <c r="D637" s="1470"/>
      <c r="E637" s="1470"/>
      <c r="F637" s="1470"/>
      <c r="G637" s="1470"/>
      <c r="H637" s="1470"/>
      <c r="I637" s="1452"/>
      <c r="J637" s="1470"/>
      <c r="K637" s="1470"/>
      <c r="L637" s="1470"/>
      <c r="M637" s="1470"/>
      <c r="N637" s="1470"/>
      <c r="O637" s="1470"/>
      <c r="P637" s="1452"/>
      <c r="Q637" s="1452"/>
      <c r="R637" s="1452"/>
      <c r="S637" s="1452"/>
      <c r="T637" s="1452"/>
      <c r="U637" s="1452"/>
      <c r="V637" s="1470"/>
      <c r="W637" s="1470"/>
      <c r="X637" s="1470"/>
      <c r="Y637" s="1470"/>
      <c r="Z637" s="1470"/>
      <c r="AA637" s="1470"/>
      <c r="AB637" s="1470"/>
      <c r="AC637" s="1470"/>
      <c r="AD637" s="1470"/>
      <c r="AE637" s="1470"/>
      <c r="AF637" s="1470"/>
      <c r="AG637" s="1470"/>
      <c r="AH637" s="1470"/>
      <c r="AI637" s="1470"/>
      <c r="AJ637" s="1470"/>
      <c r="AK637" s="1470"/>
      <c r="AL637" s="1470"/>
      <c r="AM637" s="1470"/>
      <c r="AN637" s="1470"/>
      <c r="AO637" s="1470"/>
      <c r="AP637" s="1470"/>
      <c r="AQ637" s="1470"/>
      <c r="AR637" s="1470"/>
      <c r="AS637" s="1470"/>
      <c r="AT637" s="1470"/>
      <c r="AU637" s="1470"/>
      <c r="AV637" s="1470"/>
      <c r="AW637" s="1470"/>
      <c r="AX637" s="1470"/>
      <c r="AY637" s="1470"/>
      <c r="AZ637" s="1470"/>
      <c r="BA637" s="1470"/>
      <c r="BB637" s="1470"/>
      <c r="BC637" s="1470"/>
      <c r="BD637" s="1470"/>
      <c r="BE637" s="1470"/>
      <c r="BF637" s="1470"/>
      <c r="BG637" s="1470"/>
      <c r="BH637" s="1470"/>
      <c r="BI637" s="1470"/>
      <c r="BJ637" s="1470"/>
      <c r="BK637" s="1470"/>
      <c r="BL637" s="1470"/>
      <c r="BM637" s="1470"/>
      <c r="BN637" s="1470"/>
      <c r="BO637" s="1470"/>
      <c r="BP637" s="1470"/>
      <c r="BQ637" s="1470"/>
      <c r="BR637" s="1470"/>
      <c r="BS637" s="1470"/>
      <c r="BT637" s="1470"/>
      <c r="BU637" s="1470"/>
      <c r="BV637" s="1470"/>
      <c r="BW637" s="1470"/>
      <c r="BX637" s="1470"/>
    </row>
    <row r="638" customFormat="false" ht="15" hidden="false" customHeight="false" outlineLevel="0" collapsed="false">
      <c r="A638" s="1448" t="n">
        <f aca="false">A637+1</f>
        <v>45505</v>
      </c>
      <c r="B638" s="1470"/>
      <c r="C638" s="1470"/>
      <c r="D638" s="1470"/>
      <c r="E638" s="1470"/>
      <c r="F638" s="1470"/>
      <c r="G638" s="1470"/>
      <c r="H638" s="1470"/>
      <c r="I638" s="1452"/>
      <c r="J638" s="1470"/>
      <c r="K638" s="1470"/>
      <c r="L638" s="1470"/>
      <c r="M638" s="1470"/>
      <c r="N638" s="1470"/>
      <c r="O638" s="1470"/>
      <c r="P638" s="1452"/>
      <c r="Q638" s="1452"/>
      <c r="R638" s="1452"/>
      <c r="S638" s="1452"/>
      <c r="T638" s="1452"/>
      <c r="U638" s="1452"/>
      <c r="V638" s="1470"/>
      <c r="W638" s="1470"/>
      <c r="X638" s="1470"/>
      <c r="Y638" s="1470"/>
      <c r="Z638" s="1470"/>
      <c r="AA638" s="1470"/>
      <c r="AB638" s="1470"/>
      <c r="AC638" s="1470"/>
      <c r="AD638" s="1470"/>
      <c r="AE638" s="1470"/>
      <c r="AF638" s="1470"/>
      <c r="AG638" s="1470"/>
      <c r="AH638" s="1470"/>
      <c r="AI638" s="1470"/>
      <c r="AJ638" s="1470"/>
      <c r="AK638" s="1470"/>
      <c r="AL638" s="1470"/>
      <c r="AM638" s="1470"/>
      <c r="AN638" s="1470"/>
      <c r="AO638" s="1470"/>
      <c r="AP638" s="1470"/>
      <c r="AQ638" s="1470"/>
      <c r="AR638" s="1470"/>
      <c r="AS638" s="1470"/>
      <c r="AT638" s="1470"/>
      <c r="AU638" s="1470"/>
      <c r="AV638" s="1470"/>
      <c r="AW638" s="1470"/>
      <c r="AX638" s="1470"/>
      <c r="AY638" s="1470"/>
      <c r="AZ638" s="1470"/>
      <c r="BA638" s="1470"/>
      <c r="BB638" s="1470"/>
      <c r="BC638" s="1470"/>
      <c r="BD638" s="1470"/>
      <c r="BE638" s="1470"/>
      <c r="BF638" s="1470"/>
      <c r="BG638" s="1470"/>
      <c r="BH638" s="1470"/>
      <c r="BI638" s="1470"/>
      <c r="BJ638" s="1470"/>
      <c r="BK638" s="1470"/>
      <c r="BL638" s="1470"/>
      <c r="BM638" s="1470"/>
      <c r="BN638" s="1470"/>
      <c r="BO638" s="1470"/>
      <c r="BP638" s="1470"/>
      <c r="BQ638" s="1470"/>
      <c r="BR638" s="1470"/>
      <c r="BS638" s="1470"/>
      <c r="BT638" s="1470"/>
      <c r="BU638" s="1470"/>
      <c r="BV638" s="1470"/>
      <c r="BW638" s="1470"/>
      <c r="BX638" s="1470"/>
    </row>
    <row r="639" customFormat="false" ht="15" hidden="false" customHeight="false" outlineLevel="0" collapsed="false">
      <c r="A639" s="1448" t="n">
        <f aca="false">A638+1</f>
        <v>45506</v>
      </c>
      <c r="B639" s="1470"/>
      <c r="C639" s="1470"/>
      <c r="D639" s="1470"/>
      <c r="E639" s="1470"/>
      <c r="F639" s="1470"/>
      <c r="G639" s="1470"/>
      <c r="H639" s="1470"/>
      <c r="I639" s="1452"/>
      <c r="J639" s="1470"/>
      <c r="K639" s="1470"/>
      <c r="L639" s="1470"/>
      <c r="M639" s="1470"/>
      <c r="N639" s="1470"/>
      <c r="O639" s="1470"/>
      <c r="P639" s="1452"/>
      <c r="Q639" s="1452"/>
      <c r="R639" s="1452"/>
      <c r="S639" s="1452"/>
      <c r="T639" s="1452"/>
      <c r="U639" s="1452"/>
      <c r="V639" s="1470"/>
      <c r="W639" s="1470"/>
      <c r="X639" s="1470"/>
      <c r="Y639" s="1470"/>
      <c r="Z639" s="1470"/>
      <c r="AA639" s="1470"/>
      <c r="AB639" s="1470"/>
      <c r="AC639" s="1470"/>
      <c r="AD639" s="1470"/>
      <c r="AE639" s="1470"/>
      <c r="AF639" s="1470"/>
      <c r="AG639" s="1470"/>
      <c r="AH639" s="1470"/>
      <c r="AI639" s="1470"/>
      <c r="AJ639" s="1470"/>
      <c r="AK639" s="1470"/>
      <c r="AL639" s="1470"/>
      <c r="AM639" s="1470"/>
      <c r="AN639" s="1470"/>
      <c r="AO639" s="1470"/>
      <c r="AP639" s="1470"/>
      <c r="AQ639" s="1470"/>
      <c r="AR639" s="1470"/>
      <c r="AS639" s="1470"/>
      <c r="AT639" s="1470"/>
      <c r="AU639" s="1470"/>
      <c r="AV639" s="1470"/>
      <c r="AW639" s="1470"/>
      <c r="AX639" s="1470"/>
      <c r="AY639" s="1470"/>
      <c r="AZ639" s="1470"/>
      <c r="BA639" s="1470"/>
      <c r="BB639" s="1470"/>
      <c r="BC639" s="1470"/>
      <c r="BD639" s="1470"/>
      <c r="BE639" s="1470"/>
      <c r="BF639" s="1470"/>
      <c r="BG639" s="1470"/>
      <c r="BH639" s="1470"/>
      <c r="BI639" s="1470"/>
      <c r="BJ639" s="1470"/>
      <c r="BK639" s="1470"/>
      <c r="BL639" s="1470"/>
      <c r="BM639" s="1470"/>
      <c r="BN639" s="1470"/>
      <c r="BO639" s="1470"/>
      <c r="BP639" s="1470"/>
      <c r="BQ639" s="1470"/>
      <c r="BR639" s="1470"/>
      <c r="BS639" s="1470"/>
      <c r="BT639" s="1470"/>
      <c r="BU639" s="1470"/>
      <c r="BV639" s="1470"/>
      <c r="BW639" s="1470"/>
      <c r="BX639" s="1470"/>
    </row>
    <row r="640" customFormat="false" ht="15" hidden="false" customHeight="false" outlineLevel="0" collapsed="false">
      <c r="A640" s="1448" t="n">
        <f aca="false">A639+1</f>
        <v>45507</v>
      </c>
      <c r="B640" s="1470"/>
      <c r="C640" s="1470"/>
      <c r="D640" s="1470"/>
      <c r="E640" s="1470"/>
      <c r="F640" s="1470"/>
      <c r="G640" s="1470"/>
      <c r="H640" s="1470"/>
      <c r="I640" s="1452"/>
      <c r="J640" s="1470"/>
      <c r="K640" s="1470"/>
      <c r="L640" s="1470"/>
      <c r="M640" s="1470"/>
      <c r="N640" s="1470"/>
      <c r="O640" s="1470"/>
      <c r="P640" s="1452"/>
      <c r="Q640" s="1452"/>
      <c r="R640" s="1452"/>
      <c r="S640" s="1452"/>
      <c r="T640" s="1452"/>
      <c r="U640" s="1452"/>
      <c r="V640" s="1470"/>
      <c r="W640" s="1470"/>
      <c r="X640" s="1470"/>
      <c r="Y640" s="1470"/>
      <c r="Z640" s="1470"/>
      <c r="AA640" s="1470"/>
      <c r="AB640" s="1470"/>
      <c r="AC640" s="1470"/>
      <c r="AD640" s="1470"/>
      <c r="AE640" s="1470"/>
      <c r="AF640" s="1470"/>
      <c r="AG640" s="1470"/>
      <c r="AH640" s="1470"/>
      <c r="AI640" s="1470"/>
      <c r="AJ640" s="1470"/>
      <c r="AK640" s="1470"/>
      <c r="AL640" s="1470"/>
      <c r="AM640" s="1470"/>
      <c r="AN640" s="1470"/>
      <c r="AO640" s="1470"/>
      <c r="AP640" s="1470"/>
      <c r="AQ640" s="1470"/>
      <c r="AR640" s="1470"/>
      <c r="AS640" s="1470"/>
      <c r="AT640" s="1470"/>
      <c r="AU640" s="1470"/>
      <c r="AV640" s="1470"/>
      <c r="AW640" s="1470"/>
      <c r="AX640" s="1470"/>
      <c r="AY640" s="1470"/>
      <c r="AZ640" s="1470"/>
      <c r="BA640" s="1470"/>
      <c r="BB640" s="1470"/>
      <c r="BC640" s="1470"/>
      <c r="BD640" s="1470"/>
      <c r="BE640" s="1470"/>
      <c r="BF640" s="1470"/>
      <c r="BG640" s="1470"/>
      <c r="BH640" s="1470"/>
      <c r="BI640" s="1470"/>
      <c r="BJ640" s="1470"/>
      <c r="BK640" s="1470"/>
      <c r="BL640" s="1470"/>
      <c r="BM640" s="1470"/>
      <c r="BN640" s="1470"/>
      <c r="BO640" s="1470"/>
      <c r="BP640" s="1470"/>
      <c r="BQ640" s="1470"/>
      <c r="BR640" s="1470"/>
      <c r="BS640" s="1470"/>
      <c r="BT640" s="1470"/>
      <c r="BU640" s="1470"/>
      <c r="BV640" s="1470"/>
      <c r="BW640" s="1470"/>
      <c r="BX640" s="1470"/>
    </row>
    <row r="641" customFormat="false" ht="15" hidden="false" customHeight="false" outlineLevel="0" collapsed="false">
      <c r="A641" s="1448" t="n">
        <f aca="false">A640+1</f>
        <v>45508</v>
      </c>
      <c r="B641" s="1470"/>
      <c r="C641" s="1470"/>
      <c r="D641" s="1470"/>
      <c r="E641" s="1470"/>
      <c r="F641" s="1470"/>
      <c r="G641" s="1470"/>
      <c r="H641" s="1470"/>
      <c r="I641" s="1452"/>
      <c r="J641" s="1470"/>
      <c r="K641" s="1470"/>
      <c r="L641" s="1470"/>
      <c r="M641" s="1470"/>
      <c r="N641" s="1470"/>
      <c r="O641" s="1470"/>
      <c r="P641" s="1452"/>
      <c r="Q641" s="1452"/>
      <c r="R641" s="1452"/>
      <c r="S641" s="1452"/>
      <c r="T641" s="1452"/>
      <c r="U641" s="1452"/>
      <c r="V641" s="1470"/>
      <c r="W641" s="1470"/>
      <c r="X641" s="1470"/>
      <c r="Y641" s="1470"/>
      <c r="Z641" s="1470"/>
      <c r="AA641" s="1470"/>
      <c r="AB641" s="1470"/>
      <c r="AC641" s="1470"/>
      <c r="AD641" s="1470"/>
      <c r="AE641" s="1470"/>
      <c r="AF641" s="1470"/>
      <c r="AG641" s="1470"/>
      <c r="AH641" s="1470"/>
      <c r="AI641" s="1470"/>
      <c r="AJ641" s="1470"/>
      <c r="AK641" s="1470"/>
      <c r="AL641" s="1470"/>
      <c r="AM641" s="1470"/>
      <c r="AN641" s="1470"/>
      <c r="AO641" s="1470"/>
      <c r="AP641" s="1470"/>
      <c r="AQ641" s="1470"/>
      <c r="AR641" s="1470"/>
      <c r="AS641" s="1470"/>
      <c r="AT641" s="1470"/>
      <c r="AU641" s="1470"/>
      <c r="AV641" s="1470"/>
      <c r="AW641" s="1470"/>
      <c r="AX641" s="1470"/>
      <c r="AY641" s="1470"/>
      <c r="AZ641" s="1470"/>
      <c r="BA641" s="1470"/>
      <c r="BB641" s="1470"/>
      <c r="BC641" s="1470"/>
      <c r="BD641" s="1470"/>
      <c r="BE641" s="1470"/>
      <c r="BF641" s="1470"/>
      <c r="BG641" s="1470"/>
      <c r="BH641" s="1470"/>
      <c r="BI641" s="1470"/>
      <c r="BJ641" s="1470"/>
      <c r="BK641" s="1470"/>
      <c r="BL641" s="1470"/>
      <c r="BM641" s="1470"/>
      <c r="BN641" s="1470"/>
      <c r="BO641" s="1470"/>
      <c r="BP641" s="1470"/>
      <c r="BQ641" s="1470"/>
      <c r="BR641" s="1470"/>
      <c r="BS641" s="1470"/>
      <c r="BT641" s="1470"/>
      <c r="BU641" s="1470"/>
      <c r="BV641" s="1470"/>
      <c r="BW641" s="1470"/>
      <c r="BX641" s="1470"/>
    </row>
    <row r="642" customFormat="false" ht="15" hidden="false" customHeight="false" outlineLevel="0" collapsed="false">
      <c r="A642" s="1448" t="n">
        <f aca="false">A641+1</f>
        <v>45509</v>
      </c>
      <c r="B642" s="1470"/>
      <c r="C642" s="1470"/>
      <c r="D642" s="1470"/>
      <c r="E642" s="1470"/>
      <c r="F642" s="1470"/>
      <c r="G642" s="1470"/>
      <c r="H642" s="1470"/>
      <c r="I642" s="1452"/>
      <c r="J642" s="1470"/>
      <c r="K642" s="1470"/>
      <c r="L642" s="1470"/>
      <c r="M642" s="1470"/>
      <c r="N642" s="1470"/>
      <c r="O642" s="1470"/>
      <c r="P642" s="1452"/>
      <c r="Q642" s="1452"/>
      <c r="R642" s="1452"/>
      <c r="S642" s="1452"/>
      <c r="T642" s="1452"/>
      <c r="U642" s="1452"/>
      <c r="V642" s="1470"/>
      <c r="W642" s="1470"/>
      <c r="X642" s="1470"/>
      <c r="Y642" s="1470"/>
      <c r="Z642" s="1470"/>
      <c r="AA642" s="1470"/>
      <c r="AB642" s="1470"/>
      <c r="AC642" s="1470"/>
      <c r="AD642" s="1470"/>
      <c r="AE642" s="1470"/>
      <c r="AF642" s="1470"/>
      <c r="AG642" s="1470"/>
      <c r="AH642" s="1470"/>
      <c r="AI642" s="1470"/>
      <c r="AJ642" s="1470"/>
      <c r="AK642" s="1470"/>
      <c r="AL642" s="1470"/>
      <c r="AM642" s="1470"/>
      <c r="AN642" s="1470"/>
      <c r="AO642" s="1470"/>
      <c r="AP642" s="1470"/>
      <c r="AQ642" s="1470"/>
      <c r="AR642" s="1470"/>
      <c r="AS642" s="1470"/>
      <c r="AT642" s="1470"/>
      <c r="AU642" s="1470"/>
      <c r="AV642" s="1470"/>
      <c r="AW642" s="1470"/>
      <c r="AX642" s="1470"/>
      <c r="AY642" s="1470"/>
      <c r="AZ642" s="1470"/>
      <c r="BA642" s="1470"/>
      <c r="BB642" s="1470"/>
      <c r="BC642" s="1470"/>
      <c r="BD642" s="1470"/>
      <c r="BE642" s="1470"/>
      <c r="BF642" s="1470"/>
      <c r="BG642" s="1470"/>
      <c r="BH642" s="1470"/>
      <c r="BI642" s="1470"/>
      <c r="BJ642" s="1470"/>
      <c r="BK642" s="1470"/>
      <c r="BL642" s="1470"/>
      <c r="BM642" s="1470"/>
      <c r="BN642" s="1470"/>
      <c r="BO642" s="1470"/>
      <c r="BP642" s="1470"/>
      <c r="BQ642" s="1470"/>
      <c r="BR642" s="1470"/>
      <c r="BS642" s="1470"/>
      <c r="BT642" s="1470"/>
      <c r="BU642" s="1470"/>
      <c r="BV642" s="1470"/>
      <c r="BW642" s="1470"/>
      <c r="BX642" s="1470"/>
    </row>
    <row r="643" customFormat="false" ht="15" hidden="false" customHeight="false" outlineLevel="0" collapsed="false">
      <c r="A643" s="1448" t="n">
        <f aca="false">A642+1</f>
        <v>45510</v>
      </c>
      <c r="B643" s="1470"/>
      <c r="C643" s="1470"/>
      <c r="D643" s="1470"/>
      <c r="E643" s="1470"/>
      <c r="F643" s="1470"/>
      <c r="G643" s="1470"/>
      <c r="H643" s="1470"/>
      <c r="I643" s="1452"/>
      <c r="J643" s="1470"/>
      <c r="K643" s="1470"/>
      <c r="L643" s="1470"/>
      <c r="M643" s="1470"/>
      <c r="N643" s="1470"/>
      <c r="O643" s="1470"/>
      <c r="P643" s="1452"/>
      <c r="Q643" s="1452"/>
      <c r="R643" s="1452"/>
      <c r="S643" s="1452"/>
      <c r="T643" s="1452"/>
      <c r="U643" s="1452"/>
      <c r="V643" s="1470"/>
      <c r="W643" s="1470"/>
      <c r="X643" s="1470"/>
      <c r="Y643" s="1470"/>
      <c r="Z643" s="1470"/>
      <c r="AA643" s="1470"/>
      <c r="AB643" s="1470"/>
      <c r="AC643" s="1470"/>
      <c r="AD643" s="1470"/>
      <c r="AE643" s="1470"/>
      <c r="AF643" s="1470"/>
      <c r="AG643" s="1470"/>
      <c r="AH643" s="1470"/>
      <c r="AI643" s="1470"/>
      <c r="AJ643" s="1470"/>
      <c r="AK643" s="1470"/>
      <c r="AL643" s="1470"/>
      <c r="AM643" s="1470"/>
      <c r="AN643" s="1470"/>
      <c r="AO643" s="1470"/>
      <c r="AP643" s="1470"/>
      <c r="AQ643" s="1470"/>
      <c r="AR643" s="1470"/>
      <c r="AS643" s="1470"/>
      <c r="AT643" s="1470"/>
      <c r="AU643" s="1470"/>
      <c r="AV643" s="1470"/>
      <c r="AW643" s="1470"/>
      <c r="AX643" s="1470"/>
      <c r="AY643" s="1470"/>
      <c r="AZ643" s="1470"/>
      <c r="BA643" s="1470"/>
      <c r="BB643" s="1470"/>
      <c r="BC643" s="1470"/>
      <c r="BD643" s="1470"/>
      <c r="BE643" s="1470"/>
      <c r="BF643" s="1470"/>
      <c r="BG643" s="1470"/>
      <c r="BH643" s="1470"/>
      <c r="BI643" s="1470"/>
      <c r="BJ643" s="1470"/>
      <c r="BK643" s="1470"/>
      <c r="BL643" s="1470"/>
      <c r="BM643" s="1470"/>
      <c r="BN643" s="1470"/>
      <c r="BO643" s="1470"/>
      <c r="BP643" s="1470"/>
      <c r="BQ643" s="1470"/>
      <c r="BR643" s="1470"/>
      <c r="BS643" s="1470"/>
      <c r="BT643" s="1470"/>
      <c r="BU643" s="1470"/>
      <c r="BV643" s="1470"/>
      <c r="BW643" s="1470"/>
      <c r="BX643" s="1470"/>
    </row>
    <row r="644" customFormat="false" ht="15" hidden="false" customHeight="false" outlineLevel="0" collapsed="false">
      <c r="A644" s="1448" t="n">
        <f aca="false">A643+1</f>
        <v>45511</v>
      </c>
      <c r="B644" s="1470"/>
      <c r="C644" s="1470"/>
      <c r="D644" s="1470"/>
      <c r="E644" s="1470"/>
      <c r="F644" s="1470"/>
      <c r="G644" s="1470"/>
      <c r="H644" s="1470"/>
      <c r="I644" s="1452"/>
      <c r="J644" s="1470"/>
      <c r="K644" s="1470"/>
      <c r="L644" s="1470"/>
      <c r="M644" s="1470"/>
      <c r="N644" s="1470"/>
      <c r="O644" s="1470"/>
      <c r="P644" s="1452"/>
      <c r="Q644" s="1452"/>
      <c r="R644" s="1452"/>
      <c r="S644" s="1452"/>
      <c r="T644" s="1452"/>
      <c r="U644" s="1452"/>
      <c r="V644" s="1470"/>
      <c r="W644" s="1470"/>
      <c r="X644" s="1470"/>
      <c r="Y644" s="1470"/>
      <c r="Z644" s="1470"/>
      <c r="AA644" s="1470"/>
      <c r="AB644" s="1470"/>
      <c r="AC644" s="1470"/>
      <c r="AD644" s="1470"/>
      <c r="AE644" s="1470"/>
      <c r="AF644" s="1470"/>
      <c r="AG644" s="1470"/>
      <c r="AH644" s="1470"/>
      <c r="AI644" s="1470"/>
      <c r="AJ644" s="1470"/>
      <c r="AK644" s="1470"/>
      <c r="AL644" s="1470"/>
      <c r="AM644" s="1470"/>
      <c r="AN644" s="1470"/>
      <c r="AO644" s="1470"/>
      <c r="AP644" s="1470"/>
      <c r="AQ644" s="1470"/>
      <c r="AR644" s="1470"/>
      <c r="AS644" s="1470"/>
      <c r="AT644" s="1470"/>
      <c r="AU644" s="1470"/>
      <c r="AV644" s="1470"/>
      <c r="AW644" s="1470"/>
      <c r="AX644" s="1470"/>
      <c r="AY644" s="1470"/>
      <c r="AZ644" s="1470"/>
      <c r="BA644" s="1470"/>
      <c r="BB644" s="1470"/>
      <c r="BC644" s="1470"/>
      <c r="BD644" s="1470"/>
      <c r="BE644" s="1470"/>
      <c r="BF644" s="1470"/>
      <c r="BG644" s="1470"/>
      <c r="BH644" s="1470"/>
      <c r="BI644" s="1470"/>
      <c r="BJ644" s="1470"/>
      <c r="BK644" s="1470"/>
      <c r="BL644" s="1470"/>
      <c r="BM644" s="1470"/>
      <c r="BN644" s="1470"/>
      <c r="BO644" s="1470"/>
      <c r="BP644" s="1470"/>
      <c r="BQ644" s="1470"/>
      <c r="BR644" s="1470"/>
      <c r="BS644" s="1470"/>
      <c r="BT644" s="1470"/>
      <c r="BU644" s="1470"/>
      <c r="BV644" s="1470"/>
      <c r="BW644" s="1470"/>
      <c r="BX644" s="1470"/>
    </row>
    <row r="645" customFormat="false" ht="15" hidden="false" customHeight="false" outlineLevel="0" collapsed="false">
      <c r="A645" s="1448" t="n">
        <f aca="false">A644+1</f>
        <v>45512</v>
      </c>
      <c r="B645" s="1470"/>
      <c r="C645" s="1470"/>
      <c r="D645" s="1470"/>
      <c r="E645" s="1470"/>
      <c r="F645" s="1470"/>
      <c r="G645" s="1470"/>
      <c r="H645" s="1470"/>
      <c r="I645" s="1452"/>
      <c r="J645" s="1470"/>
      <c r="K645" s="1470"/>
      <c r="L645" s="1470"/>
      <c r="M645" s="1470"/>
      <c r="N645" s="1470"/>
      <c r="O645" s="1470"/>
      <c r="P645" s="1452"/>
      <c r="Q645" s="1452"/>
      <c r="R645" s="1452"/>
      <c r="S645" s="1452"/>
      <c r="T645" s="1452"/>
      <c r="U645" s="1452"/>
      <c r="V645" s="1470"/>
      <c r="W645" s="1470"/>
      <c r="X645" s="1470"/>
      <c r="Y645" s="1470"/>
      <c r="Z645" s="1470"/>
      <c r="AA645" s="1470"/>
      <c r="AB645" s="1470"/>
      <c r="AC645" s="1470"/>
      <c r="AD645" s="1470"/>
      <c r="AE645" s="1470"/>
      <c r="AF645" s="1470"/>
      <c r="AG645" s="1470"/>
      <c r="AH645" s="1470"/>
      <c r="AI645" s="1470"/>
      <c r="AJ645" s="1470"/>
      <c r="AK645" s="1470"/>
      <c r="AL645" s="1470"/>
      <c r="AM645" s="1470"/>
      <c r="AN645" s="1470"/>
      <c r="AO645" s="1470"/>
      <c r="AP645" s="1470"/>
      <c r="AQ645" s="1470"/>
      <c r="AR645" s="1470"/>
      <c r="AS645" s="1470"/>
      <c r="AT645" s="1470"/>
      <c r="AU645" s="1470"/>
      <c r="AV645" s="1470"/>
      <c r="AW645" s="1470"/>
      <c r="AX645" s="1470"/>
      <c r="AY645" s="1470"/>
      <c r="AZ645" s="1470"/>
      <c r="BA645" s="1470"/>
      <c r="BB645" s="1470"/>
      <c r="BC645" s="1470"/>
      <c r="BD645" s="1470"/>
      <c r="BE645" s="1470"/>
      <c r="BF645" s="1470"/>
      <c r="BG645" s="1470"/>
      <c r="BH645" s="1470"/>
      <c r="BI645" s="1470"/>
      <c r="BJ645" s="1470"/>
      <c r="BK645" s="1470"/>
      <c r="BL645" s="1470"/>
      <c r="BM645" s="1470"/>
      <c r="BN645" s="1470"/>
      <c r="BO645" s="1470"/>
      <c r="BP645" s="1470"/>
      <c r="BQ645" s="1470"/>
      <c r="BR645" s="1470"/>
      <c r="BS645" s="1470"/>
      <c r="BT645" s="1470"/>
      <c r="BU645" s="1470"/>
      <c r="BV645" s="1470"/>
      <c r="BW645" s="1470"/>
      <c r="BX645" s="1470"/>
    </row>
    <row r="646" customFormat="false" ht="15" hidden="false" customHeight="false" outlineLevel="0" collapsed="false">
      <c r="A646" s="1448" t="n">
        <f aca="false">A645+1</f>
        <v>45513</v>
      </c>
      <c r="B646" s="1470"/>
      <c r="C646" s="1470"/>
      <c r="D646" s="1470"/>
      <c r="E646" s="1470"/>
      <c r="F646" s="1470"/>
      <c r="G646" s="1470"/>
      <c r="H646" s="1470"/>
      <c r="I646" s="1452"/>
      <c r="J646" s="1470"/>
      <c r="K646" s="1470"/>
      <c r="L646" s="1470"/>
      <c r="M646" s="1470"/>
      <c r="N646" s="1470"/>
      <c r="O646" s="1470"/>
      <c r="P646" s="1452"/>
      <c r="Q646" s="1452"/>
      <c r="R646" s="1452"/>
      <c r="S646" s="1452"/>
      <c r="T646" s="1452"/>
      <c r="U646" s="1452"/>
      <c r="V646" s="1470"/>
      <c r="W646" s="1470"/>
      <c r="X646" s="1470"/>
      <c r="Y646" s="1470"/>
      <c r="Z646" s="1470"/>
      <c r="AA646" s="1470"/>
      <c r="AB646" s="1470"/>
      <c r="AC646" s="1470"/>
      <c r="AD646" s="1470"/>
      <c r="AE646" s="1470"/>
      <c r="AF646" s="1470"/>
      <c r="AG646" s="1470"/>
      <c r="AH646" s="1470"/>
      <c r="AI646" s="1470"/>
      <c r="AJ646" s="1470"/>
      <c r="AK646" s="1470"/>
      <c r="AL646" s="1470"/>
      <c r="AM646" s="1470"/>
      <c r="AN646" s="1470"/>
      <c r="AO646" s="1470"/>
      <c r="AP646" s="1470"/>
      <c r="AQ646" s="1470"/>
      <c r="AR646" s="1470"/>
      <c r="AS646" s="1470"/>
      <c r="AT646" s="1470"/>
      <c r="AU646" s="1470"/>
      <c r="AV646" s="1470"/>
      <c r="AW646" s="1470"/>
      <c r="AX646" s="1470"/>
      <c r="AY646" s="1470"/>
      <c r="AZ646" s="1470"/>
      <c r="BA646" s="1470"/>
      <c r="BB646" s="1470"/>
      <c r="BC646" s="1470"/>
      <c r="BD646" s="1470"/>
      <c r="BE646" s="1470"/>
      <c r="BF646" s="1470"/>
      <c r="BG646" s="1470"/>
      <c r="BH646" s="1470"/>
      <c r="BI646" s="1470"/>
      <c r="BJ646" s="1470"/>
      <c r="BK646" s="1470"/>
      <c r="BL646" s="1470"/>
      <c r="BM646" s="1470"/>
      <c r="BN646" s="1470"/>
      <c r="BO646" s="1470"/>
      <c r="BP646" s="1470"/>
      <c r="BQ646" s="1470"/>
      <c r="BR646" s="1470"/>
      <c r="BS646" s="1470"/>
      <c r="BT646" s="1470"/>
      <c r="BU646" s="1470"/>
      <c r="BV646" s="1470"/>
      <c r="BW646" s="1470"/>
      <c r="BX646" s="1470"/>
    </row>
    <row r="647" customFormat="false" ht="15" hidden="false" customHeight="false" outlineLevel="0" collapsed="false">
      <c r="A647" s="1448" t="n">
        <f aca="false">A646+1</f>
        <v>45514</v>
      </c>
      <c r="B647" s="1470"/>
      <c r="C647" s="1470"/>
      <c r="D647" s="1470"/>
      <c r="E647" s="1470"/>
      <c r="F647" s="1470"/>
      <c r="G647" s="1470"/>
      <c r="H647" s="1470"/>
      <c r="I647" s="1452"/>
      <c r="J647" s="1470"/>
      <c r="K647" s="1470"/>
      <c r="L647" s="1470"/>
      <c r="M647" s="1470"/>
      <c r="N647" s="1470"/>
      <c r="O647" s="1470"/>
      <c r="P647" s="1452"/>
      <c r="Q647" s="1452"/>
      <c r="R647" s="1452"/>
      <c r="S647" s="1452"/>
      <c r="T647" s="1452"/>
      <c r="U647" s="1452"/>
      <c r="V647" s="1470"/>
      <c r="W647" s="1470"/>
      <c r="X647" s="1470"/>
      <c r="Y647" s="1470"/>
      <c r="Z647" s="1470"/>
      <c r="AA647" s="1470"/>
      <c r="AB647" s="1470"/>
      <c r="AC647" s="1470"/>
      <c r="AD647" s="1470"/>
      <c r="AE647" s="1470"/>
      <c r="AF647" s="1470"/>
      <c r="AG647" s="1470"/>
      <c r="AH647" s="1470"/>
      <c r="AI647" s="1470"/>
      <c r="AJ647" s="1470"/>
      <c r="AK647" s="1470"/>
      <c r="AL647" s="1470"/>
      <c r="AM647" s="1470"/>
      <c r="AN647" s="1470"/>
      <c r="AO647" s="1470"/>
      <c r="AP647" s="1470"/>
      <c r="AQ647" s="1470"/>
      <c r="AR647" s="1470"/>
      <c r="AS647" s="1470"/>
      <c r="AT647" s="1470"/>
      <c r="AU647" s="1470"/>
      <c r="AV647" s="1470"/>
      <c r="AW647" s="1470"/>
      <c r="AX647" s="1470"/>
      <c r="AY647" s="1470"/>
      <c r="AZ647" s="1470"/>
      <c r="BA647" s="1470"/>
      <c r="BB647" s="1470"/>
      <c r="BC647" s="1470"/>
      <c r="BD647" s="1470"/>
      <c r="BE647" s="1470"/>
      <c r="BF647" s="1470"/>
      <c r="BG647" s="1470"/>
      <c r="BH647" s="1470"/>
      <c r="BI647" s="1470"/>
      <c r="BJ647" s="1470"/>
      <c r="BK647" s="1470"/>
      <c r="BL647" s="1470"/>
      <c r="BM647" s="1470"/>
      <c r="BN647" s="1470"/>
      <c r="BO647" s="1470"/>
      <c r="BP647" s="1470"/>
      <c r="BQ647" s="1470"/>
      <c r="BR647" s="1470"/>
      <c r="BS647" s="1470"/>
      <c r="BT647" s="1470"/>
      <c r="BU647" s="1470"/>
      <c r="BV647" s="1470"/>
      <c r="BW647" s="1470"/>
      <c r="BX647" s="1470"/>
    </row>
    <row r="648" customFormat="false" ht="15" hidden="false" customHeight="false" outlineLevel="0" collapsed="false">
      <c r="A648" s="1448" t="n">
        <f aca="false">A647+1</f>
        <v>45515</v>
      </c>
      <c r="B648" s="1470"/>
      <c r="C648" s="1470"/>
      <c r="D648" s="1470"/>
      <c r="E648" s="1470"/>
      <c r="F648" s="1470"/>
      <c r="G648" s="1470"/>
      <c r="H648" s="1470"/>
      <c r="I648" s="1452"/>
      <c r="J648" s="1470"/>
      <c r="K648" s="1470"/>
      <c r="L648" s="1470"/>
      <c r="M648" s="1470"/>
      <c r="N648" s="1470"/>
      <c r="O648" s="1470"/>
      <c r="P648" s="1452"/>
      <c r="Q648" s="1452"/>
      <c r="R648" s="1452"/>
      <c r="S648" s="1452"/>
      <c r="T648" s="1452"/>
      <c r="U648" s="1452"/>
      <c r="V648" s="1470"/>
      <c r="W648" s="1470"/>
      <c r="X648" s="1470"/>
      <c r="Y648" s="1470"/>
      <c r="Z648" s="1470"/>
      <c r="AA648" s="1470"/>
      <c r="AB648" s="1470"/>
      <c r="AC648" s="1470"/>
      <c r="AD648" s="1470"/>
      <c r="AE648" s="1470"/>
      <c r="AF648" s="1470"/>
      <c r="AG648" s="1470"/>
      <c r="AH648" s="1470"/>
      <c r="AI648" s="1470"/>
      <c r="AJ648" s="1470"/>
      <c r="AK648" s="1470"/>
      <c r="AL648" s="1470"/>
      <c r="AM648" s="1470"/>
      <c r="AN648" s="1470"/>
      <c r="AO648" s="1470"/>
      <c r="AP648" s="1470"/>
      <c r="AQ648" s="1470"/>
      <c r="AR648" s="1470"/>
      <c r="AS648" s="1470"/>
      <c r="AT648" s="1470"/>
      <c r="AU648" s="1470"/>
      <c r="AV648" s="1470"/>
      <c r="AW648" s="1470"/>
      <c r="AX648" s="1470"/>
      <c r="AY648" s="1470"/>
      <c r="AZ648" s="1470"/>
      <c r="BA648" s="1470"/>
      <c r="BB648" s="1470"/>
      <c r="BC648" s="1470"/>
      <c r="BD648" s="1470"/>
      <c r="BE648" s="1470"/>
      <c r="BF648" s="1470"/>
      <c r="BG648" s="1470"/>
      <c r="BH648" s="1470"/>
      <c r="BI648" s="1470"/>
      <c r="BJ648" s="1470"/>
      <c r="BK648" s="1470"/>
      <c r="BL648" s="1470"/>
      <c r="BM648" s="1470"/>
      <c r="BN648" s="1470"/>
      <c r="BO648" s="1470"/>
      <c r="BP648" s="1470"/>
      <c r="BQ648" s="1470"/>
      <c r="BR648" s="1470"/>
      <c r="BS648" s="1470"/>
      <c r="BT648" s="1470"/>
      <c r="BU648" s="1470"/>
      <c r="BV648" s="1470"/>
      <c r="BW648" s="1470"/>
      <c r="BX648" s="1470"/>
    </row>
    <row r="649" customFormat="false" ht="15" hidden="false" customHeight="false" outlineLevel="0" collapsed="false">
      <c r="A649" s="1448" t="n">
        <f aca="false">A648+1</f>
        <v>45516</v>
      </c>
      <c r="B649" s="1470"/>
      <c r="C649" s="1470"/>
      <c r="D649" s="1470"/>
      <c r="E649" s="1470"/>
      <c r="F649" s="1470"/>
      <c r="G649" s="1470"/>
      <c r="H649" s="1470"/>
      <c r="I649" s="1452"/>
      <c r="J649" s="1470"/>
      <c r="K649" s="1470"/>
      <c r="L649" s="1470"/>
      <c r="M649" s="1470"/>
      <c r="N649" s="1470"/>
      <c r="O649" s="1470"/>
      <c r="P649" s="1452"/>
      <c r="Q649" s="1452"/>
      <c r="R649" s="1452"/>
      <c r="S649" s="1452"/>
      <c r="T649" s="1452"/>
      <c r="U649" s="1452"/>
      <c r="V649" s="1470"/>
      <c r="W649" s="1470"/>
      <c r="X649" s="1470"/>
      <c r="Y649" s="1470"/>
      <c r="Z649" s="1470"/>
      <c r="AA649" s="1470"/>
      <c r="AB649" s="1470"/>
      <c r="AC649" s="1470"/>
      <c r="AD649" s="1470"/>
      <c r="AE649" s="1470"/>
      <c r="AF649" s="1470"/>
      <c r="AG649" s="1470"/>
      <c r="AH649" s="1470"/>
      <c r="AI649" s="1470"/>
      <c r="AJ649" s="1470"/>
      <c r="AK649" s="1470"/>
      <c r="AL649" s="1470"/>
      <c r="AM649" s="1470"/>
      <c r="AN649" s="1470"/>
      <c r="AO649" s="1470"/>
      <c r="AP649" s="1470"/>
      <c r="AQ649" s="1470"/>
      <c r="AR649" s="1470"/>
      <c r="AS649" s="1470"/>
      <c r="AT649" s="1470"/>
      <c r="AU649" s="1470"/>
      <c r="AV649" s="1470"/>
      <c r="AW649" s="1470"/>
      <c r="AX649" s="1470"/>
      <c r="AY649" s="1470"/>
      <c r="AZ649" s="1470"/>
      <c r="BA649" s="1470"/>
      <c r="BB649" s="1470"/>
      <c r="BC649" s="1470"/>
      <c r="BD649" s="1470"/>
      <c r="BE649" s="1470"/>
      <c r="BF649" s="1470"/>
      <c r="BG649" s="1470"/>
      <c r="BH649" s="1470"/>
      <c r="BI649" s="1470"/>
      <c r="BJ649" s="1470"/>
      <c r="BK649" s="1470"/>
      <c r="BL649" s="1470"/>
      <c r="BM649" s="1470"/>
      <c r="BN649" s="1470"/>
      <c r="BO649" s="1470"/>
      <c r="BP649" s="1470"/>
      <c r="BQ649" s="1470"/>
      <c r="BR649" s="1470"/>
      <c r="BS649" s="1470"/>
      <c r="BT649" s="1470"/>
      <c r="BU649" s="1470"/>
      <c r="BV649" s="1470"/>
      <c r="BW649" s="1470"/>
      <c r="BX649" s="1470"/>
    </row>
    <row r="650" customFormat="false" ht="15" hidden="false" customHeight="false" outlineLevel="0" collapsed="false">
      <c r="A650" s="1448" t="n">
        <f aca="false">A649+1</f>
        <v>45517</v>
      </c>
      <c r="B650" s="1470"/>
      <c r="C650" s="1470"/>
      <c r="D650" s="1470"/>
      <c r="E650" s="1470"/>
      <c r="F650" s="1470"/>
      <c r="G650" s="1470"/>
      <c r="H650" s="1470"/>
      <c r="I650" s="1452"/>
      <c r="J650" s="1470"/>
      <c r="K650" s="1470"/>
      <c r="L650" s="1470"/>
      <c r="M650" s="1470"/>
      <c r="N650" s="1470"/>
      <c r="O650" s="1470"/>
      <c r="P650" s="1452"/>
      <c r="Q650" s="1452"/>
      <c r="R650" s="1452"/>
      <c r="S650" s="1452"/>
      <c r="T650" s="1452"/>
      <c r="U650" s="1452"/>
      <c r="V650" s="1470"/>
      <c r="W650" s="1470"/>
      <c r="X650" s="1470"/>
      <c r="Y650" s="1470"/>
      <c r="Z650" s="1470"/>
      <c r="AA650" s="1470"/>
      <c r="AB650" s="1470"/>
      <c r="AC650" s="1470"/>
      <c r="AD650" s="1470"/>
      <c r="AE650" s="1470"/>
      <c r="AF650" s="1470"/>
      <c r="AG650" s="1470"/>
      <c r="AH650" s="1470"/>
      <c r="AI650" s="1470"/>
      <c r="AJ650" s="1470"/>
      <c r="AK650" s="1470"/>
      <c r="AL650" s="1470"/>
      <c r="AM650" s="1470"/>
      <c r="AN650" s="1470"/>
      <c r="AO650" s="1470"/>
      <c r="AP650" s="1470"/>
      <c r="AQ650" s="1470"/>
      <c r="AR650" s="1470"/>
      <c r="AS650" s="1470"/>
      <c r="AT650" s="1470"/>
      <c r="AU650" s="1470"/>
      <c r="AV650" s="1470"/>
      <c r="AW650" s="1470"/>
      <c r="AX650" s="1470"/>
      <c r="AY650" s="1470"/>
      <c r="AZ650" s="1470"/>
      <c r="BA650" s="1470"/>
      <c r="BB650" s="1470"/>
      <c r="BC650" s="1470"/>
      <c r="BD650" s="1470"/>
      <c r="BE650" s="1470"/>
      <c r="BF650" s="1470"/>
      <c r="BG650" s="1470"/>
      <c r="BH650" s="1470"/>
      <c r="BI650" s="1470"/>
      <c r="BJ650" s="1470"/>
      <c r="BK650" s="1470"/>
      <c r="BL650" s="1470"/>
      <c r="BM650" s="1470"/>
      <c r="BN650" s="1470"/>
      <c r="BO650" s="1470"/>
      <c r="BP650" s="1470"/>
      <c r="BQ650" s="1470"/>
      <c r="BR650" s="1470"/>
      <c r="BS650" s="1470"/>
      <c r="BT650" s="1470"/>
      <c r="BU650" s="1470"/>
      <c r="BV650" s="1470"/>
      <c r="BW650" s="1470"/>
      <c r="BX650" s="1470"/>
    </row>
    <row r="651" customFormat="false" ht="15" hidden="false" customHeight="false" outlineLevel="0" collapsed="false">
      <c r="A651" s="1448" t="n">
        <f aca="false">A650+1</f>
        <v>45518</v>
      </c>
      <c r="B651" s="1470"/>
      <c r="C651" s="1470"/>
      <c r="D651" s="1470"/>
      <c r="E651" s="1470"/>
      <c r="F651" s="1470"/>
      <c r="G651" s="1470"/>
      <c r="H651" s="1470"/>
      <c r="I651" s="1452"/>
      <c r="J651" s="1470"/>
      <c r="K651" s="1470"/>
      <c r="L651" s="1470"/>
      <c r="M651" s="1470"/>
      <c r="N651" s="1470"/>
      <c r="O651" s="1470"/>
      <c r="P651" s="1452"/>
      <c r="Q651" s="1452"/>
      <c r="R651" s="1452"/>
      <c r="S651" s="1452"/>
      <c r="T651" s="1452"/>
      <c r="U651" s="1452"/>
      <c r="V651" s="1470"/>
      <c r="W651" s="1470"/>
      <c r="X651" s="1470"/>
      <c r="Y651" s="1470"/>
      <c r="Z651" s="1470"/>
      <c r="AA651" s="1470"/>
      <c r="AB651" s="1470"/>
      <c r="AC651" s="1470"/>
      <c r="AD651" s="1470"/>
      <c r="AE651" s="1470"/>
      <c r="AF651" s="1470"/>
      <c r="AG651" s="1470"/>
      <c r="AH651" s="1470"/>
      <c r="AI651" s="1470"/>
      <c r="AJ651" s="1470"/>
      <c r="AK651" s="1470"/>
      <c r="AL651" s="1470"/>
      <c r="AM651" s="1470"/>
      <c r="AN651" s="1470"/>
      <c r="AO651" s="1470"/>
      <c r="AP651" s="1470"/>
      <c r="AQ651" s="1470"/>
      <c r="AR651" s="1470"/>
      <c r="AS651" s="1470"/>
      <c r="AT651" s="1470"/>
      <c r="AU651" s="1470"/>
      <c r="AV651" s="1470"/>
      <c r="AW651" s="1470"/>
      <c r="AX651" s="1470"/>
      <c r="AY651" s="1470"/>
      <c r="AZ651" s="1470"/>
      <c r="BA651" s="1470"/>
      <c r="BB651" s="1470"/>
      <c r="BC651" s="1470"/>
      <c r="BD651" s="1470"/>
      <c r="BE651" s="1470"/>
      <c r="BF651" s="1470"/>
      <c r="BG651" s="1470"/>
      <c r="BH651" s="1470"/>
      <c r="BI651" s="1470"/>
      <c r="BJ651" s="1470"/>
      <c r="BK651" s="1470"/>
      <c r="BL651" s="1470"/>
      <c r="BM651" s="1470"/>
      <c r="BN651" s="1470"/>
      <c r="BO651" s="1470"/>
      <c r="BP651" s="1470"/>
      <c r="BQ651" s="1470"/>
      <c r="BR651" s="1470"/>
      <c r="BS651" s="1470"/>
      <c r="BT651" s="1470"/>
      <c r="BU651" s="1470"/>
      <c r="BV651" s="1470"/>
      <c r="BW651" s="1470"/>
      <c r="BX651" s="1470"/>
    </row>
    <row r="652" customFormat="false" ht="15" hidden="false" customHeight="false" outlineLevel="0" collapsed="false">
      <c r="A652" s="1448" t="n">
        <f aca="false">A651+1</f>
        <v>45519</v>
      </c>
      <c r="B652" s="1470"/>
      <c r="C652" s="1470"/>
      <c r="D652" s="1470"/>
      <c r="E652" s="1470"/>
      <c r="F652" s="1470"/>
      <c r="G652" s="1470"/>
      <c r="H652" s="1470"/>
      <c r="I652" s="1452"/>
      <c r="J652" s="1470"/>
      <c r="K652" s="1470"/>
      <c r="L652" s="1470"/>
      <c r="M652" s="1470"/>
      <c r="N652" s="1470"/>
      <c r="O652" s="1470"/>
      <c r="P652" s="1452"/>
      <c r="Q652" s="1452"/>
      <c r="R652" s="1452"/>
      <c r="S652" s="1452"/>
      <c r="T652" s="1452"/>
      <c r="U652" s="1452"/>
      <c r="V652" s="1470"/>
      <c r="W652" s="1470"/>
      <c r="X652" s="1470"/>
      <c r="Y652" s="1470"/>
      <c r="Z652" s="1470"/>
      <c r="AA652" s="1470"/>
      <c r="AB652" s="1470"/>
      <c r="AC652" s="1470"/>
      <c r="AD652" s="1470"/>
      <c r="AE652" s="1470"/>
      <c r="AF652" s="1470"/>
      <c r="AG652" s="1470"/>
      <c r="AH652" s="1470"/>
      <c r="AI652" s="1470"/>
      <c r="AJ652" s="1470"/>
      <c r="AK652" s="1470"/>
      <c r="AL652" s="1470"/>
      <c r="AM652" s="1470"/>
      <c r="AN652" s="1470"/>
      <c r="AO652" s="1470"/>
      <c r="AP652" s="1470"/>
      <c r="AQ652" s="1470"/>
      <c r="AR652" s="1470"/>
      <c r="AS652" s="1470"/>
      <c r="AT652" s="1470"/>
      <c r="AU652" s="1470"/>
      <c r="AV652" s="1470"/>
      <c r="AW652" s="1470"/>
      <c r="AX652" s="1470"/>
      <c r="AY652" s="1470"/>
      <c r="AZ652" s="1470"/>
      <c r="BA652" s="1470"/>
      <c r="BB652" s="1470"/>
      <c r="BC652" s="1470"/>
      <c r="BD652" s="1470"/>
      <c r="BE652" s="1470"/>
      <c r="BF652" s="1470"/>
      <c r="BG652" s="1470"/>
      <c r="BH652" s="1470"/>
      <c r="BI652" s="1470"/>
      <c r="BJ652" s="1470"/>
      <c r="BK652" s="1470"/>
      <c r="BL652" s="1470"/>
      <c r="BM652" s="1470"/>
      <c r="BN652" s="1470"/>
      <c r="BO652" s="1470"/>
      <c r="BP652" s="1470"/>
      <c r="BQ652" s="1470"/>
      <c r="BR652" s="1470"/>
      <c r="BS652" s="1470"/>
      <c r="BT652" s="1470"/>
      <c r="BU652" s="1470"/>
      <c r="BV652" s="1470"/>
      <c r="BW652" s="1470"/>
      <c r="BX652" s="1470"/>
    </row>
    <row r="653" customFormat="false" ht="15" hidden="false" customHeight="false" outlineLevel="0" collapsed="false">
      <c r="A653" s="1448" t="n">
        <f aca="false">A652+1</f>
        <v>45520</v>
      </c>
      <c r="B653" s="1470"/>
      <c r="C653" s="1470"/>
      <c r="D653" s="1470"/>
      <c r="E653" s="1470"/>
      <c r="F653" s="1470"/>
      <c r="G653" s="1470"/>
      <c r="H653" s="1470"/>
      <c r="I653" s="1452"/>
      <c r="J653" s="1470"/>
      <c r="K653" s="1470"/>
      <c r="L653" s="1470"/>
      <c r="M653" s="1470"/>
      <c r="N653" s="1470"/>
      <c r="O653" s="1470"/>
      <c r="P653" s="1452"/>
      <c r="Q653" s="1452"/>
      <c r="R653" s="1452"/>
      <c r="S653" s="1452"/>
      <c r="T653" s="1452"/>
      <c r="U653" s="1452"/>
      <c r="V653" s="1470"/>
      <c r="W653" s="1470"/>
      <c r="X653" s="1470"/>
      <c r="Y653" s="1470"/>
      <c r="Z653" s="1470"/>
      <c r="AA653" s="1470"/>
      <c r="AB653" s="1470"/>
      <c r="AC653" s="1470"/>
      <c r="AD653" s="1470"/>
      <c r="AE653" s="1470"/>
      <c r="AF653" s="1470"/>
      <c r="AG653" s="1470"/>
      <c r="AH653" s="1470"/>
      <c r="AI653" s="1470"/>
      <c r="AJ653" s="1470"/>
      <c r="AK653" s="1470"/>
      <c r="AL653" s="1470"/>
      <c r="AM653" s="1470"/>
      <c r="AN653" s="1470"/>
      <c r="AO653" s="1470"/>
      <c r="AP653" s="1470"/>
      <c r="AQ653" s="1470"/>
      <c r="AR653" s="1470"/>
      <c r="AS653" s="1470"/>
      <c r="AT653" s="1470"/>
      <c r="AU653" s="1470"/>
      <c r="AV653" s="1470"/>
      <c r="AW653" s="1470"/>
      <c r="AX653" s="1470"/>
      <c r="AY653" s="1470"/>
      <c r="AZ653" s="1470"/>
      <c r="BA653" s="1470"/>
      <c r="BB653" s="1470"/>
      <c r="BC653" s="1470"/>
      <c r="BD653" s="1470"/>
      <c r="BE653" s="1470"/>
      <c r="BF653" s="1470"/>
      <c r="BG653" s="1470"/>
      <c r="BH653" s="1470"/>
      <c r="BI653" s="1470"/>
      <c r="BJ653" s="1470"/>
      <c r="BK653" s="1470"/>
      <c r="BL653" s="1470"/>
      <c r="BM653" s="1470"/>
      <c r="BN653" s="1470"/>
      <c r="BO653" s="1470"/>
      <c r="BP653" s="1470"/>
      <c r="BQ653" s="1470"/>
      <c r="BR653" s="1470"/>
      <c r="BS653" s="1470"/>
      <c r="BT653" s="1470"/>
      <c r="BU653" s="1470"/>
      <c r="BV653" s="1470"/>
      <c r="BW653" s="1470"/>
      <c r="BX653" s="1470"/>
    </row>
    <row r="654" customFormat="false" ht="15" hidden="false" customHeight="false" outlineLevel="0" collapsed="false">
      <c r="A654" s="1448" t="n">
        <f aca="false">A653+1</f>
        <v>45521</v>
      </c>
      <c r="B654" s="1470"/>
      <c r="C654" s="1470"/>
      <c r="D654" s="1470"/>
      <c r="E654" s="1470"/>
      <c r="F654" s="1470"/>
      <c r="G654" s="1470"/>
      <c r="H654" s="1470"/>
      <c r="I654" s="1452"/>
      <c r="J654" s="1470"/>
      <c r="K654" s="1470"/>
      <c r="L654" s="1470"/>
      <c r="M654" s="1470"/>
      <c r="N654" s="1470"/>
      <c r="O654" s="1470"/>
      <c r="P654" s="1452"/>
      <c r="Q654" s="1452"/>
      <c r="R654" s="1452"/>
      <c r="S654" s="1452"/>
      <c r="T654" s="1452"/>
      <c r="U654" s="1452"/>
      <c r="V654" s="1470"/>
      <c r="W654" s="1470"/>
      <c r="X654" s="1470"/>
      <c r="Y654" s="1470"/>
      <c r="Z654" s="1470"/>
      <c r="AA654" s="1470"/>
      <c r="AB654" s="1470"/>
      <c r="AC654" s="1470"/>
      <c r="AD654" s="1470"/>
      <c r="AE654" s="1470"/>
      <c r="AF654" s="1470"/>
      <c r="AG654" s="1470"/>
      <c r="AH654" s="1470"/>
      <c r="AI654" s="1470"/>
      <c r="AJ654" s="1470"/>
      <c r="AK654" s="1470"/>
      <c r="AL654" s="1470"/>
      <c r="AM654" s="1470"/>
      <c r="AN654" s="1470"/>
      <c r="AO654" s="1470"/>
      <c r="AP654" s="1470"/>
      <c r="AQ654" s="1470"/>
      <c r="AR654" s="1470"/>
      <c r="AS654" s="1470"/>
      <c r="AT654" s="1470"/>
      <c r="AU654" s="1470"/>
      <c r="AV654" s="1470"/>
      <c r="AW654" s="1470"/>
      <c r="AX654" s="1470"/>
      <c r="AY654" s="1470"/>
      <c r="AZ654" s="1470"/>
      <c r="BA654" s="1470"/>
      <c r="BB654" s="1470"/>
      <c r="BC654" s="1470"/>
      <c r="BD654" s="1470"/>
      <c r="BE654" s="1470"/>
      <c r="BF654" s="1470"/>
      <c r="BG654" s="1470"/>
      <c r="BH654" s="1470"/>
      <c r="BI654" s="1470"/>
      <c r="BJ654" s="1470"/>
      <c r="BK654" s="1470"/>
      <c r="BL654" s="1470"/>
      <c r="BM654" s="1470"/>
      <c r="BN654" s="1470"/>
      <c r="BO654" s="1470"/>
      <c r="BP654" s="1470"/>
      <c r="BQ654" s="1470"/>
      <c r="BR654" s="1470"/>
      <c r="BS654" s="1470"/>
      <c r="BT654" s="1470"/>
      <c r="BU654" s="1470"/>
      <c r="BV654" s="1470"/>
      <c r="BW654" s="1470"/>
      <c r="BX654" s="1470"/>
    </row>
    <row r="655" customFormat="false" ht="15" hidden="false" customHeight="false" outlineLevel="0" collapsed="false">
      <c r="A655" s="1448" t="n">
        <f aca="false">A654+1</f>
        <v>45522</v>
      </c>
      <c r="B655" s="1470"/>
      <c r="C655" s="1470"/>
      <c r="D655" s="1470"/>
      <c r="E655" s="1470"/>
      <c r="F655" s="1470"/>
      <c r="G655" s="1470"/>
      <c r="H655" s="1470"/>
      <c r="I655" s="1452"/>
      <c r="J655" s="1470"/>
      <c r="K655" s="1470"/>
      <c r="L655" s="1470"/>
      <c r="M655" s="1470"/>
      <c r="N655" s="1470"/>
      <c r="O655" s="1470"/>
      <c r="P655" s="1452"/>
      <c r="Q655" s="1452"/>
      <c r="R655" s="1452"/>
      <c r="S655" s="1452"/>
      <c r="T655" s="1452"/>
      <c r="U655" s="1452"/>
      <c r="V655" s="1470"/>
      <c r="W655" s="1470"/>
      <c r="X655" s="1470"/>
      <c r="Y655" s="1470"/>
      <c r="Z655" s="1470"/>
      <c r="AA655" s="1470"/>
      <c r="AB655" s="1470"/>
      <c r="AC655" s="1470"/>
      <c r="AD655" s="1470"/>
      <c r="AE655" s="1470"/>
      <c r="AF655" s="1470"/>
      <c r="AG655" s="1470"/>
      <c r="AH655" s="1470"/>
      <c r="AI655" s="1470"/>
      <c r="AJ655" s="1470"/>
      <c r="AK655" s="1470"/>
      <c r="AL655" s="1470"/>
      <c r="AM655" s="1470"/>
      <c r="AN655" s="1470"/>
      <c r="AO655" s="1470"/>
      <c r="AP655" s="1470"/>
      <c r="AQ655" s="1470"/>
      <c r="AR655" s="1470"/>
      <c r="AS655" s="1470"/>
      <c r="AT655" s="1470"/>
      <c r="AU655" s="1470"/>
      <c r="AV655" s="1470"/>
      <c r="AW655" s="1470"/>
      <c r="AX655" s="1470"/>
      <c r="AY655" s="1470"/>
      <c r="AZ655" s="1470"/>
      <c r="BA655" s="1470"/>
      <c r="BB655" s="1470"/>
      <c r="BC655" s="1470"/>
      <c r="BD655" s="1470"/>
      <c r="BE655" s="1470"/>
      <c r="BF655" s="1470"/>
      <c r="BG655" s="1470"/>
      <c r="BH655" s="1470"/>
      <c r="BI655" s="1470"/>
      <c r="BJ655" s="1470"/>
      <c r="BK655" s="1470"/>
      <c r="BL655" s="1470"/>
      <c r="BM655" s="1470"/>
      <c r="BN655" s="1470"/>
      <c r="BO655" s="1470"/>
      <c r="BP655" s="1470"/>
      <c r="BQ655" s="1470"/>
      <c r="BR655" s="1470"/>
      <c r="BS655" s="1470"/>
      <c r="BT655" s="1470"/>
      <c r="BU655" s="1470"/>
      <c r="BV655" s="1470"/>
      <c r="BW655" s="1470"/>
      <c r="BX655" s="1470"/>
    </row>
    <row r="656" customFormat="false" ht="15" hidden="false" customHeight="false" outlineLevel="0" collapsed="false">
      <c r="A656" s="1448" t="n">
        <f aca="false">A655+1</f>
        <v>45523</v>
      </c>
      <c r="B656" s="1470"/>
      <c r="C656" s="1470"/>
      <c r="D656" s="1470"/>
      <c r="E656" s="1470"/>
      <c r="F656" s="1470"/>
      <c r="G656" s="1470"/>
      <c r="H656" s="1470"/>
      <c r="I656" s="1452"/>
      <c r="J656" s="1470"/>
      <c r="K656" s="1470"/>
      <c r="L656" s="1470"/>
      <c r="M656" s="1470"/>
      <c r="N656" s="1470"/>
      <c r="O656" s="1470"/>
      <c r="P656" s="1452"/>
      <c r="Q656" s="1452"/>
      <c r="R656" s="1452"/>
      <c r="S656" s="1452"/>
      <c r="T656" s="1452"/>
      <c r="U656" s="1452"/>
      <c r="V656" s="1470"/>
      <c r="W656" s="1470"/>
      <c r="X656" s="1470"/>
      <c r="Y656" s="1470"/>
      <c r="Z656" s="1470"/>
      <c r="AA656" s="1470"/>
      <c r="AB656" s="1470"/>
      <c r="AC656" s="1470"/>
      <c r="AD656" s="1470"/>
      <c r="AE656" s="1470"/>
      <c r="AF656" s="1470"/>
      <c r="AG656" s="1470"/>
      <c r="AH656" s="1470"/>
      <c r="AI656" s="1470"/>
      <c r="AJ656" s="1470"/>
      <c r="AK656" s="1470"/>
      <c r="AL656" s="1470"/>
      <c r="AM656" s="1470"/>
      <c r="AN656" s="1470"/>
      <c r="AO656" s="1470"/>
      <c r="AP656" s="1470"/>
      <c r="AQ656" s="1470"/>
      <c r="AR656" s="1470"/>
      <c r="AS656" s="1470"/>
      <c r="AT656" s="1470"/>
      <c r="AU656" s="1470"/>
      <c r="AV656" s="1470"/>
      <c r="AW656" s="1470"/>
      <c r="AX656" s="1470"/>
      <c r="AY656" s="1470"/>
      <c r="AZ656" s="1470"/>
      <c r="BA656" s="1470"/>
      <c r="BB656" s="1470"/>
      <c r="BC656" s="1470"/>
      <c r="BD656" s="1470"/>
      <c r="BE656" s="1470"/>
      <c r="BF656" s="1470"/>
      <c r="BG656" s="1470"/>
      <c r="BH656" s="1470"/>
      <c r="BI656" s="1470"/>
      <c r="BJ656" s="1470"/>
      <c r="BK656" s="1470"/>
      <c r="BL656" s="1470"/>
      <c r="BM656" s="1470"/>
      <c r="BN656" s="1470"/>
      <c r="BO656" s="1470"/>
      <c r="BP656" s="1470"/>
      <c r="BQ656" s="1470"/>
      <c r="BR656" s="1470"/>
      <c r="BS656" s="1470"/>
      <c r="BT656" s="1470"/>
      <c r="BU656" s="1470"/>
      <c r="BV656" s="1470"/>
      <c r="BW656" s="1470"/>
      <c r="BX656" s="1470"/>
    </row>
    <row r="657" customFormat="false" ht="15" hidden="false" customHeight="false" outlineLevel="0" collapsed="false">
      <c r="A657" s="1448" t="n">
        <f aca="false">A656+1</f>
        <v>45524</v>
      </c>
      <c r="B657" s="1470"/>
      <c r="C657" s="1470"/>
      <c r="D657" s="1470"/>
      <c r="E657" s="1470"/>
      <c r="F657" s="1470"/>
      <c r="G657" s="1470"/>
      <c r="H657" s="1470"/>
      <c r="I657" s="1452"/>
      <c r="J657" s="1470"/>
      <c r="K657" s="1470"/>
      <c r="L657" s="1470"/>
      <c r="M657" s="1470"/>
      <c r="N657" s="1470"/>
      <c r="O657" s="1470"/>
      <c r="P657" s="1452"/>
      <c r="Q657" s="1452"/>
      <c r="R657" s="1452"/>
      <c r="S657" s="1452"/>
      <c r="T657" s="1452"/>
      <c r="U657" s="1452"/>
      <c r="V657" s="1470"/>
      <c r="W657" s="1470"/>
      <c r="X657" s="1470"/>
      <c r="Y657" s="1470"/>
      <c r="Z657" s="1470"/>
      <c r="AA657" s="1470"/>
      <c r="AB657" s="1470"/>
      <c r="AC657" s="1470"/>
      <c r="AD657" s="1470"/>
      <c r="AE657" s="1470"/>
      <c r="AF657" s="1470"/>
      <c r="AG657" s="1470"/>
      <c r="AH657" s="1470"/>
      <c r="AI657" s="1470"/>
      <c r="AJ657" s="1470"/>
      <c r="AK657" s="1470"/>
      <c r="AL657" s="1470"/>
      <c r="AM657" s="1470"/>
      <c r="AN657" s="1470"/>
      <c r="AO657" s="1470"/>
      <c r="AP657" s="1470"/>
      <c r="AQ657" s="1470"/>
      <c r="AR657" s="1470"/>
      <c r="AS657" s="1470"/>
      <c r="AT657" s="1470"/>
      <c r="AU657" s="1470"/>
      <c r="AV657" s="1470"/>
      <c r="AW657" s="1470"/>
      <c r="AX657" s="1470"/>
      <c r="AY657" s="1470"/>
      <c r="AZ657" s="1470"/>
      <c r="BA657" s="1470"/>
      <c r="BB657" s="1470"/>
      <c r="BC657" s="1470"/>
      <c r="BD657" s="1470"/>
      <c r="BE657" s="1470"/>
      <c r="BF657" s="1470"/>
      <c r="BG657" s="1470"/>
      <c r="BH657" s="1470"/>
      <c r="BI657" s="1470"/>
      <c r="BJ657" s="1470"/>
      <c r="BK657" s="1470"/>
      <c r="BL657" s="1470"/>
      <c r="BM657" s="1470"/>
      <c r="BN657" s="1470"/>
      <c r="BO657" s="1470"/>
      <c r="BP657" s="1470"/>
      <c r="BQ657" s="1470"/>
      <c r="BR657" s="1470"/>
      <c r="BS657" s="1470"/>
      <c r="BT657" s="1470"/>
      <c r="BU657" s="1470"/>
      <c r="BV657" s="1470"/>
      <c r="BW657" s="1470"/>
      <c r="BX657" s="1470"/>
    </row>
    <row r="658" customFormat="false" ht="15" hidden="false" customHeight="false" outlineLevel="0" collapsed="false">
      <c r="A658" s="1448" t="n">
        <f aca="false">A657+1</f>
        <v>45525</v>
      </c>
      <c r="B658" s="1470"/>
      <c r="C658" s="1470"/>
      <c r="D658" s="1470"/>
      <c r="E658" s="1470"/>
      <c r="F658" s="1470"/>
      <c r="G658" s="1470"/>
      <c r="H658" s="1470"/>
      <c r="I658" s="1452"/>
      <c r="J658" s="1470"/>
      <c r="K658" s="1470"/>
      <c r="L658" s="1470"/>
      <c r="M658" s="1470"/>
      <c r="N658" s="1470"/>
      <c r="O658" s="1470"/>
      <c r="P658" s="1452"/>
      <c r="Q658" s="1452"/>
      <c r="R658" s="1452"/>
      <c r="S658" s="1452"/>
      <c r="T658" s="1452"/>
      <c r="U658" s="1452"/>
      <c r="V658" s="1470"/>
      <c r="W658" s="1470"/>
      <c r="X658" s="1470"/>
      <c r="Y658" s="1470"/>
      <c r="Z658" s="1470"/>
      <c r="AA658" s="1470"/>
      <c r="AB658" s="1470"/>
      <c r="AC658" s="1470"/>
      <c r="AD658" s="1470"/>
      <c r="AE658" s="1470"/>
      <c r="AF658" s="1470"/>
      <c r="AG658" s="1470"/>
      <c r="AH658" s="1470"/>
      <c r="AI658" s="1470"/>
      <c r="AJ658" s="1470"/>
      <c r="AK658" s="1470"/>
      <c r="AL658" s="1470"/>
      <c r="AM658" s="1470"/>
      <c r="AN658" s="1470"/>
      <c r="AO658" s="1470"/>
      <c r="AP658" s="1470"/>
      <c r="AQ658" s="1470"/>
      <c r="AR658" s="1470"/>
      <c r="AS658" s="1470"/>
      <c r="AT658" s="1470"/>
      <c r="AU658" s="1470"/>
      <c r="AV658" s="1470"/>
      <c r="AW658" s="1470"/>
      <c r="AX658" s="1470"/>
      <c r="AY658" s="1470"/>
      <c r="AZ658" s="1470"/>
      <c r="BA658" s="1470"/>
      <c r="BB658" s="1470"/>
      <c r="BC658" s="1470"/>
      <c r="BD658" s="1470"/>
      <c r="BE658" s="1470"/>
      <c r="BF658" s="1470"/>
      <c r="BG658" s="1470"/>
      <c r="BH658" s="1470"/>
      <c r="BI658" s="1470"/>
      <c r="BJ658" s="1470"/>
      <c r="BK658" s="1470"/>
      <c r="BL658" s="1470"/>
      <c r="BM658" s="1470"/>
      <c r="BN658" s="1470"/>
      <c r="BO658" s="1470"/>
      <c r="BP658" s="1470"/>
      <c r="BQ658" s="1470"/>
      <c r="BR658" s="1470"/>
      <c r="BS658" s="1470"/>
      <c r="BT658" s="1470"/>
      <c r="BU658" s="1470"/>
      <c r="BV658" s="1470"/>
      <c r="BW658" s="1470"/>
      <c r="BX658" s="1470"/>
    </row>
    <row r="659" customFormat="false" ht="15" hidden="false" customHeight="false" outlineLevel="0" collapsed="false">
      <c r="A659" s="1448" t="n">
        <f aca="false">A658+1</f>
        <v>45526</v>
      </c>
      <c r="B659" s="1470"/>
      <c r="C659" s="1470"/>
      <c r="D659" s="1470"/>
      <c r="E659" s="1470"/>
      <c r="F659" s="1470"/>
      <c r="G659" s="1470"/>
      <c r="H659" s="1470"/>
      <c r="I659" s="1452"/>
      <c r="J659" s="1470"/>
      <c r="K659" s="1470"/>
      <c r="L659" s="1470"/>
      <c r="M659" s="1470"/>
      <c r="N659" s="1470"/>
      <c r="O659" s="1470"/>
      <c r="P659" s="1452"/>
      <c r="Q659" s="1452"/>
      <c r="R659" s="1452"/>
      <c r="S659" s="1452"/>
      <c r="T659" s="1452"/>
      <c r="U659" s="1452"/>
      <c r="V659" s="1470"/>
      <c r="W659" s="1470"/>
      <c r="X659" s="1470"/>
      <c r="Y659" s="1470"/>
      <c r="Z659" s="1470"/>
      <c r="AA659" s="1470"/>
      <c r="AB659" s="1470"/>
      <c r="AC659" s="1470"/>
      <c r="AD659" s="1470"/>
      <c r="AE659" s="1470"/>
      <c r="AF659" s="1470"/>
      <c r="AG659" s="1470"/>
      <c r="AH659" s="1470"/>
      <c r="AI659" s="1470"/>
      <c r="AJ659" s="1470"/>
      <c r="AK659" s="1470"/>
      <c r="AL659" s="1470"/>
      <c r="AM659" s="1470"/>
      <c r="AN659" s="1470"/>
      <c r="AO659" s="1470"/>
      <c r="AP659" s="1470"/>
      <c r="AQ659" s="1470"/>
      <c r="AR659" s="1470"/>
      <c r="AS659" s="1470"/>
      <c r="AT659" s="1470"/>
      <c r="AU659" s="1470"/>
      <c r="AV659" s="1470"/>
      <c r="AW659" s="1470"/>
      <c r="AX659" s="1470"/>
      <c r="AY659" s="1470"/>
      <c r="AZ659" s="1470"/>
      <c r="BA659" s="1470"/>
      <c r="BB659" s="1470"/>
      <c r="BC659" s="1470"/>
      <c r="BD659" s="1470"/>
      <c r="BE659" s="1470"/>
      <c r="BF659" s="1470"/>
      <c r="BG659" s="1470"/>
      <c r="BH659" s="1470"/>
      <c r="BI659" s="1470"/>
      <c r="BJ659" s="1470"/>
      <c r="BK659" s="1470"/>
      <c r="BL659" s="1470"/>
      <c r="BM659" s="1470"/>
      <c r="BN659" s="1470"/>
      <c r="BO659" s="1470"/>
      <c r="BP659" s="1470"/>
      <c r="BQ659" s="1470"/>
      <c r="BR659" s="1470"/>
      <c r="BS659" s="1470"/>
      <c r="BT659" s="1470"/>
      <c r="BU659" s="1470"/>
      <c r="BV659" s="1470"/>
      <c r="BW659" s="1470"/>
      <c r="BX659" s="1470"/>
    </row>
    <row r="660" customFormat="false" ht="15" hidden="false" customHeight="false" outlineLevel="0" collapsed="false">
      <c r="A660" s="1448" t="n">
        <f aca="false">A659+1</f>
        <v>45527</v>
      </c>
      <c r="B660" s="1470"/>
      <c r="C660" s="1470"/>
      <c r="D660" s="1470"/>
      <c r="E660" s="1470"/>
      <c r="F660" s="1470"/>
      <c r="G660" s="1470"/>
      <c r="H660" s="1470"/>
      <c r="I660" s="1452"/>
      <c r="J660" s="1470"/>
      <c r="K660" s="1470"/>
      <c r="L660" s="1470"/>
      <c r="M660" s="1470"/>
      <c r="N660" s="1470"/>
      <c r="O660" s="1470"/>
      <c r="P660" s="1452"/>
      <c r="Q660" s="1452"/>
      <c r="R660" s="1452"/>
      <c r="S660" s="1452"/>
      <c r="T660" s="1452"/>
      <c r="U660" s="1452"/>
      <c r="V660" s="1470"/>
      <c r="W660" s="1470"/>
      <c r="X660" s="1470"/>
      <c r="Y660" s="1470"/>
      <c r="Z660" s="1470"/>
      <c r="AA660" s="1470"/>
      <c r="AB660" s="1470"/>
      <c r="AC660" s="1470"/>
      <c r="AD660" s="1470"/>
      <c r="AE660" s="1470"/>
      <c r="AF660" s="1470"/>
      <c r="AG660" s="1470"/>
      <c r="AH660" s="1470"/>
      <c r="AI660" s="1470"/>
      <c r="AJ660" s="1470"/>
      <c r="AK660" s="1470"/>
      <c r="AL660" s="1470"/>
      <c r="AM660" s="1470"/>
      <c r="AN660" s="1470"/>
      <c r="AO660" s="1470"/>
      <c r="AP660" s="1470"/>
      <c r="AQ660" s="1470"/>
      <c r="AR660" s="1470"/>
      <c r="AS660" s="1470"/>
      <c r="AT660" s="1470"/>
      <c r="AU660" s="1470"/>
      <c r="AV660" s="1470"/>
      <c r="AW660" s="1470"/>
      <c r="AX660" s="1470"/>
      <c r="AY660" s="1470"/>
      <c r="AZ660" s="1470"/>
      <c r="BA660" s="1470"/>
      <c r="BB660" s="1470"/>
      <c r="BC660" s="1470"/>
      <c r="BD660" s="1470"/>
      <c r="BE660" s="1470"/>
      <c r="BF660" s="1470"/>
      <c r="BG660" s="1470"/>
      <c r="BH660" s="1470"/>
      <c r="BI660" s="1470"/>
      <c r="BJ660" s="1470"/>
      <c r="BK660" s="1470"/>
      <c r="BL660" s="1470"/>
      <c r="BM660" s="1470"/>
      <c r="BN660" s="1470"/>
      <c r="BO660" s="1470"/>
      <c r="BP660" s="1470"/>
      <c r="BQ660" s="1470"/>
      <c r="BR660" s="1470"/>
      <c r="BS660" s="1470"/>
      <c r="BT660" s="1470"/>
      <c r="BU660" s="1470"/>
      <c r="BV660" s="1470"/>
      <c r="BW660" s="1470"/>
      <c r="BX660" s="1470"/>
    </row>
    <row r="661" customFormat="false" ht="15" hidden="false" customHeight="false" outlineLevel="0" collapsed="false">
      <c r="A661" s="1448" t="n">
        <f aca="false">A660+1</f>
        <v>45528</v>
      </c>
      <c r="B661" s="1470"/>
      <c r="C661" s="1470"/>
      <c r="D661" s="1470"/>
      <c r="E661" s="1470"/>
      <c r="F661" s="1470"/>
      <c r="G661" s="1470"/>
      <c r="H661" s="1470"/>
      <c r="I661" s="1452"/>
      <c r="J661" s="1470"/>
      <c r="K661" s="1470"/>
      <c r="L661" s="1470"/>
      <c r="M661" s="1470"/>
      <c r="N661" s="1470"/>
      <c r="O661" s="1470"/>
      <c r="P661" s="1452"/>
      <c r="Q661" s="1452"/>
      <c r="R661" s="1452"/>
      <c r="S661" s="1452"/>
      <c r="T661" s="1452"/>
      <c r="U661" s="1452"/>
      <c r="V661" s="1470"/>
      <c r="W661" s="1470"/>
      <c r="X661" s="1470"/>
      <c r="Y661" s="1470"/>
      <c r="Z661" s="1470"/>
      <c r="AA661" s="1470"/>
      <c r="AB661" s="1470"/>
      <c r="AC661" s="1470"/>
      <c r="AD661" s="1470"/>
      <c r="AE661" s="1470"/>
      <c r="AF661" s="1470"/>
      <c r="AG661" s="1470"/>
      <c r="AH661" s="1470"/>
      <c r="AI661" s="1470"/>
      <c r="AJ661" s="1470"/>
      <c r="AK661" s="1470"/>
      <c r="AL661" s="1470"/>
      <c r="AM661" s="1470"/>
      <c r="AN661" s="1470"/>
      <c r="AO661" s="1470"/>
      <c r="AP661" s="1470"/>
      <c r="AQ661" s="1470"/>
      <c r="AR661" s="1470"/>
      <c r="AS661" s="1470"/>
      <c r="AT661" s="1470"/>
      <c r="AU661" s="1470"/>
      <c r="AV661" s="1470"/>
      <c r="AW661" s="1470"/>
      <c r="AX661" s="1470"/>
      <c r="AY661" s="1470"/>
      <c r="AZ661" s="1470"/>
      <c r="BA661" s="1470"/>
      <c r="BB661" s="1470"/>
      <c r="BC661" s="1470"/>
      <c r="BD661" s="1470"/>
      <c r="BE661" s="1470"/>
      <c r="BF661" s="1470"/>
      <c r="BG661" s="1470"/>
      <c r="BH661" s="1470"/>
      <c r="BI661" s="1470"/>
      <c r="BJ661" s="1470"/>
      <c r="BK661" s="1470"/>
      <c r="BL661" s="1470"/>
      <c r="BM661" s="1470"/>
      <c r="BN661" s="1470"/>
      <c r="BO661" s="1470"/>
      <c r="BP661" s="1470"/>
      <c r="BQ661" s="1470"/>
      <c r="BR661" s="1470"/>
      <c r="BS661" s="1470"/>
      <c r="BT661" s="1470"/>
      <c r="BU661" s="1470"/>
      <c r="BV661" s="1470"/>
      <c r="BW661" s="1470"/>
      <c r="BX661" s="1470"/>
    </row>
    <row r="662" customFormat="false" ht="15" hidden="false" customHeight="false" outlineLevel="0" collapsed="false">
      <c r="A662" s="1448" t="n">
        <f aca="false">A661+1</f>
        <v>45529</v>
      </c>
      <c r="B662" s="1470"/>
      <c r="C662" s="1470"/>
      <c r="D662" s="1470"/>
      <c r="E662" s="1470"/>
      <c r="F662" s="1470"/>
      <c r="G662" s="1470"/>
      <c r="H662" s="1470"/>
      <c r="I662" s="1452"/>
      <c r="J662" s="1470"/>
      <c r="K662" s="1470"/>
      <c r="L662" s="1470"/>
      <c r="M662" s="1470"/>
      <c r="N662" s="1470"/>
      <c r="O662" s="1470"/>
      <c r="P662" s="1452"/>
      <c r="Q662" s="1452"/>
      <c r="R662" s="1452"/>
      <c r="S662" s="1452"/>
      <c r="T662" s="1452"/>
      <c r="U662" s="1452"/>
      <c r="V662" s="1470"/>
      <c r="W662" s="1470"/>
      <c r="X662" s="1470"/>
      <c r="Y662" s="1470"/>
      <c r="Z662" s="1470"/>
      <c r="AA662" s="1470"/>
      <c r="AB662" s="1470"/>
      <c r="AC662" s="1470"/>
      <c r="AD662" s="1470"/>
      <c r="AE662" s="1470"/>
      <c r="AF662" s="1470"/>
      <c r="AG662" s="1470"/>
      <c r="AH662" s="1470"/>
      <c r="AI662" s="1470"/>
      <c r="AJ662" s="1470"/>
      <c r="AK662" s="1470"/>
      <c r="AL662" s="1470"/>
      <c r="AM662" s="1470"/>
      <c r="AN662" s="1470"/>
      <c r="AO662" s="1470"/>
      <c r="AP662" s="1470"/>
      <c r="AQ662" s="1470"/>
      <c r="AR662" s="1470"/>
      <c r="AS662" s="1470"/>
      <c r="AT662" s="1470"/>
      <c r="AU662" s="1470"/>
      <c r="AV662" s="1470"/>
      <c r="AW662" s="1470"/>
      <c r="AX662" s="1470"/>
      <c r="AY662" s="1470"/>
      <c r="AZ662" s="1470"/>
      <c r="BA662" s="1470"/>
      <c r="BB662" s="1470"/>
      <c r="BC662" s="1470"/>
      <c r="BD662" s="1470"/>
      <c r="BE662" s="1470"/>
      <c r="BF662" s="1470"/>
      <c r="BG662" s="1470"/>
      <c r="BH662" s="1470"/>
      <c r="BI662" s="1470"/>
      <c r="BJ662" s="1470"/>
      <c r="BK662" s="1470"/>
      <c r="BL662" s="1470"/>
      <c r="BM662" s="1470"/>
      <c r="BN662" s="1470"/>
      <c r="BO662" s="1470"/>
      <c r="BP662" s="1470"/>
      <c r="BQ662" s="1470"/>
      <c r="BR662" s="1470"/>
      <c r="BS662" s="1470"/>
      <c r="BT662" s="1470"/>
      <c r="BU662" s="1470"/>
      <c r="BV662" s="1470"/>
      <c r="BW662" s="1470"/>
      <c r="BX662" s="1470"/>
    </row>
    <row r="663" customFormat="false" ht="15" hidden="false" customHeight="false" outlineLevel="0" collapsed="false">
      <c r="A663" s="1448" t="n">
        <f aca="false">A662+1</f>
        <v>45530</v>
      </c>
      <c r="B663" s="1470"/>
      <c r="C663" s="1470"/>
      <c r="D663" s="1470"/>
      <c r="E663" s="1470"/>
      <c r="F663" s="1470"/>
      <c r="G663" s="1470"/>
      <c r="H663" s="1470"/>
      <c r="I663" s="1452"/>
      <c r="J663" s="1470"/>
      <c r="K663" s="1470"/>
      <c r="L663" s="1470"/>
      <c r="M663" s="1470"/>
      <c r="N663" s="1470"/>
      <c r="O663" s="1470"/>
      <c r="P663" s="1452"/>
      <c r="Q663" s="1452"/>
      <c r="R663" s="1452"/>
      <c r="S663" s="1452"/>
      <c r="T663" s="1452"/>
      <c r="U663" s="1452"/>
      <c r="V663" s="1470"/>
      <c r="W663" s="1470"/>
      <c r="X663" s="1470"/>
      <c r="Y663" s="1470"/>
      <c r="Z663" s="1470"/>
      <c r="AA663" s="1470"/>
      <c r="AB663" s="1470"/>
      <c r="AC663" s="1470"/>
      <c r="AD663" s="1470"/>
      <c r="AE663" s="1470"/>
      <c r="AF663" s="1470"/>
      <c r="AG663" s="1470"/>
      <c r="AH663" s="1470"/>
      <c r="AI663" s="1470"/>
      <c r="AJ663" s="1470"/>
      <c r="AK663" s="1470"/>
      <c r="AL663" s="1470"/>
      <c r="AM663" s="1470"/>
      <c r="AN663" s="1470"/>
      <c r="AO663" s="1470"/>
      <c r="AP663" s="1470"/>
      <c r="AQ663" s="1470"/>
      <c r="AR663" s="1470"/>
      <c r="AS663" s="1470"/>
      <c r="AT663" s="1470"/>
      <c r="AU663" s="1470"/>
      <c r="AV663" s="1470"/>
      <c r="AW663" s="1470"/>
      <c r="AX663" s="1470"/>
      <c r="AY663" s="1470"/>
      <c r="AZ663" s="1470"/>
      <c r="BA663" s="1470"/>
      <c r="BB663" s="1470"/>
      <c r="BC663" s="1470"/>
      <c r="BD663" s="1470"/>
      <c r="BE663" s="1470"/>
      <c r="BF663" s="1470"/>
      <c r="BG663" s="1470"/>
      <c r="BH663" s="1470"/>
      <c r="BI663" s="1470"/>
      <c r="BJ663" s="1470"/>
      <c r="BK663" s="1470"/>
      <c r="BL663" s="1470"/>
      <c r="BM663" s="1470"/>
      <c r="BN663" s="1470"/>
      <c r="BO663" s="1470"/>
      <c r="BP663" s="1470"/>
      <c r="BQ663" s="1470"/>
      <c r="BR663" s="1470"/>
      <c r="BS663" s="1470"/>
      <c r="BT663" s="1470"/>
      <c r="BU663" s="1470"/>
      <c r="BV663" s="1470"/>
      <c r="BW663" s="1470"/>
      <c r="BX663" s="1470"/>
    </row>
    <row r="664" customFormat="false" ht="15" hidden="false" customHeight="false" outlineLevel="0" collapsed="false">
      <c r="A664" s="1448" t="n">
        <f aca="false">A663+1</f>
        <v>45531</v>
      </c>
      <c r="B664" s="1470"/>
      <c r="C664" s="1470"/>
      <c r="D664" s="1470"/>
      <c r="E664" s="1470"/>
      <c r="F664" s="1470"/>
      <c r="G664" s="1470"/>
      <c r="H664" s="1470"/>
      <c r="I664" s="1452"/>
      <c r="J664" s="1470"/>
      <c r="K664" s="1470"/>
      <c r="L664" s="1470"/>
      <c r="M664" s="1470"/>
      <c r="N664" s="1470"/>
      <c r="O664" s="1470"/>
      <c r="P664" s="1452"/>
      <c r="Q664" s="1452"/>
      <c r="R664" s="1452"/>
      <c r="S664" s="1452"/>
      <c r="T664" s="1452"/>
      <c r="U664" s="1452"/>
      <c r="V664" s="1470"/>
      <c r="W664" s="1470"/>
      <c r="X664" s="1470"/>
      <c r="Y664" s="1470"/>
      <c r="Z664" s="1470"/>
      <c r="AA664" s="1470"/>
      <c r="AB664" s="1470"/>
      <c r="AC664" s="1470"/>
      <c r="AD664" s="1470"/>
      <c r="AE664" s="1470"/>
      <c r="AF664" s="1470"/>
      <c r="AG664" s="1470"/>
      <c r="AH664" s="1470"/>
      <c r="AI664" s="1470"/>
      <c r="AJ664" s="1470"/>
      <c r="AK664" s="1470"/>
      <c r="AL664" s="1470"/>
      <c r="AM664" s="1470"/>
      <c r="AN664" s="1470"/>
      <c r="AO664" s="1470"/>
      <c r="AP664" s="1470"/>
      <c r="AQ664" s="1470"/>
      <c r="AR664" s="1470"/>
      <c r="AS664" s="1470"/>
      <c r="AT664" s="1470"/>
      <c r="AU664" s="1470"/>
      <c r="AV664" s="1470"/>
      <c r="AW664" s="1470"/>
      <c r="AX664" s="1470"/>
      <c r="AY664" s="1470"/>
      <c r="AZ664" s="1470"/>
      <c r="BA664" s="1470"/>
      <c r="BB664" s="1470"/>
      <c r="BC664" s="1470"/>
      <c r="BD664" s="1470"/>
      <c r="BE664" s="1470"/>
      <c r="BF664" s="1470"/>
      <c r="BG664" s="1470"/>
      <c r="BH664" s="1470"/>
      <c r="BI664" s="1470"/>
      <c r="BJ664" s="1470"/>
      <c r="BK664" s="1470"/>
      <c r="BL664" s="1470"/>
      <c r="BM664" s="1470"/>
      <c r="BN664" s="1470"/>
      <c r="BO664" s="1470"/>
      <c r="BP664" s="1470"/>
      <c r="BQ664" s="1470"/>
      <c r="BR664" s="1470"/>
      <c r="BS664" s="1470"/>
      <c r="BT664" s="1470"/>
      <c r="BU664" s="1470"/>
      <c r="BV664" s="1470"/>
      <c r="BW664" s="1470"/>
      <c r="BX664" s="1470"/>
    </row>
    <row r="665" customFormat="false" ht="15" hidden="false" customHeight="false" outlineLevel="0" collapsed="false">
      <c r="A665" s="1448" t="n">
        <f aca="false">A664+1</f>
        <v>45532</v>
      </c>
      <c r="B665" s="1470"/>
      <c r="C665" s="1470"/>
      <c r="D665" s="1470"/>
      <c r="E665" s="1470"/>
      <c r="F665" s="1470"/>
      <c r="G665" s="1470"/>
      <c r="H665" s="1470"/>
      <c r="I665" s="1452"/>
      <c r="J665" s="1470"/>
      <c r="K665" s="1470"/>
      <c r="L665" s="1470"/>
      <c r="M665" s="1470"/>
      <c r="N665" s="1470"/>
      <c r="O665" s="1470"/>
      <c r="P665" s="1452"/>
      <c r="Q665" s="1452"/>
      <c r="R665" s="1452"/>
      <c r="S665" s="1452"/>
      <c r="T665" s="1452"/>
      <c r="U665" s="1452"/>
      <c r="V665" s="1470"/>
      <c r="W665" s="1470"/>
      <c r="X665" s="1470"/>
      <c r="Y665" s="1470"/>
      <c r="Z665" s="1470"/>
      <c r="AA665" s="1470"/>
      <c r="AB665" s="1470"/>
      <c r="AC665" s="1470"/>
      <c r="AD665" s="1470"/>
      <c r="AE665" s="1470"/>
      <c r="AF665" s="1470"/>
      <c r="AG665" s="1470"/>
      <c r="AH665" s="1470"/>
      <c r="AI665" s="1470"/>
      <c r="AJ665" s="1470"/>
      <c r="AK665" s="1470"/>
      <c r="AL665" s="1470"/>
      <c r="AM665" s="1470"/>
      <c r="AN665" s="1470"/>
      <c r="AO665" s="1470"/>
      <c r="AP665" s="1470"/>
      <c r="AQ665" s="1470"/>
      <c r="AR665" s="1470"/>
      <c r="AS665" s="1470"/>
      <c r="AT665" s="1470"/>
      <c r="AU665" s="1470"/>
      <c r="AV665" s="1470"/>
      <c r="AW665" s="1470"/>
      <c r="AX665" s="1470"/>
      <c r="AY665" s="1470"/>
      <c r="AZ665" s="1470"/>
      <c r="BA665" s="1470"/>
      <c r="BB665" s="1470"/>
      <c r="BC665" s="1470"/>
      <c r="BD665" s="1470"/>
      <c r="BE665" s="1470"/>
      <c r="BF665" s="1470"/>
      <c r="BG665" s="1470"/>
      <c r="BH665" s="1470"/>
      <c r="BI665" s="1470"/>
      <c r="BJ665" s="1470"/>
      <c r="BK665" s="1470"/>
      <c r="BL665" s="1470"/>
      <c r="BM665" s="1470"/>
      <c r="BN665" s="1470"/>
      <c r="BO665" s="1470"/>
      <c r="BP665" s="1470"/>
      <c r="BQ665" s="1470"/>
      <c r="BR665" s="1470"/>
      <c r="BS665" s="1470"/>
      <c r="BT665" s="1470"/>
      <c r="BU665" s="1470"/>
      <c r="BV665" s="1470"/>
      <c r="BW665" s="1470"/>
      <c r="BX665" s="1470"/>
    </row>
    <row r="666" customFormat="false" ht="15" hidden="false" customHeight="false" outlineLevel="0" collapsed="false">
      <c r="A666" s="1448" t="n">
        <f aca="false">A665+1</f>
        <v>45533</v>
      </c>
      <c r="B666" s="1470"/>
      <c r="C666" s="1470"/>
      <c r="D666" s="1470"/>
      <c r="E666" s="1470"/>
      <c r="F666" s="1470"/>
      <c r="G666" s="1470"/>
      <c r="H666" s="1470"/>
      <c r="I666" s="1452"/>
      <c r="J666" s="1470"/>
      <c r="K666" s="1470"/>
      <c r="L666" s="1470"/>
      <c r="M666" s="1470"/>
      <c r="N666" s="1470"/>
      <c r="O666" s="1470"/>
      <c r="P666" s="1452"/>
      <c r="Q666" s="1452"/>
      <c r="R666" s="1452"/>
      <c r="S666" s="1452"/>
      <c r="T666" s="1452"/>
      <c r="U666" s="1452"/>
      <c r="V666" s="1470"/>
      <c r="W666" s="1470"/>
      <c r="X666" s="1470"/>
      <c r="Y666" s="1470"/>
      <c r="Z666" s="1470"/>
      <c r="AA666" s="1470"/>
      <c r="AB666" s="1470"/>
      <c r="AC666" s="1470"/>
      <c r="AD666" s="1470"/>
      <c r="AE666" s="1470"/>
      <c r="AF666" s="1470"/>
      <c r="AG666" s="1470"/>
      <c r="AH666" s="1470"/>
      <c r="AI666" s="1470"/>
      <c r="AJ666" s="1470"/>
      <c r="AK666" s="1470"/>
      <c r="AL666" s="1470"/>
      <c r="AM666" s="1470"/>
      <c r="AN666" s="1470"/>
      <c r="AO666" s="1470"/>
      <c r="AP666" s="1470"/>
      <c r="AQ666" s="1470"/>
      <c r="AR666" s="1470"/>
      <c r="AS666" s="1470"/>
      <c r="AT666" s="1470"/>
      <c r="AU666" s="1470"/>
      <c r="AV666" s="1470"/>
      <c r="AW666" s="1470"/>
      <c r="AX666" s="1470"/>
      <c r="AY666" s="1470"/>
      <c r="AZ666" s="1470"/>
      <c r="BA666" s="1470"/>
      <c r="BB666" s="1470"/>
      <c r="BC666" s="1470"/>
      <c r="BD666" s="1470"/>
      <c r="BE666" s="1470"/>
      <c r="BF666" s="1470"/>
      <c r="BG666" s="1470"/>
      <c r="BH666" s="1470"/>
      <c r="BI666" s="1470"/>
      <c r="BJ666" s="1470"/>
      <c r="BK666" s="1470"/>
      <c r="BL666" s="1470"/>
      <c r="BM666" s="1470"/>
      <c r="BN666" s="1470"/>
      <c r="BO666" s="1470"/>
      <c r="BP666" s="1470"/>
      <c r="BQ666" s="1470"/>
      <c r="BR666" s="1470"/>
      <c r="BS666" s="1470"/>
      <c r="BT666" s="1470"/>
      <c r="BU666" s="1470"/>
      <c r="BV666" s="1470"/>
      <c r="BW666" s="1470"/>
      <c r="BX666" s="1470"/>
    </row>
    <row r="667" customFormat="false" ht="15" hidden="false" customHeight="false" outlineLevel="0" collapsed="false">
      <c r="A667" s="1448" t="n">
        <f aca="false">A666+1</f>
        <v>45534</v>
      </c>
      <c r="B667" s="1470"/>
      <c r="C667" s="1470"/>
      <c r="D667" s="1470"/>
      <c r="E667" s="1470"/>
      <c r="F667" s="1470"/>
      <c r="G667" s="1470"/>
      <c r="H667" s="1470"/>
      <c r="I667" s="1452"/>
      <c r="J667" s="1470"/>
      <c r="K667" s="1470"/>
      <c r="L667" s="1470"/>
      <c r="M667" s="1470"/>
      <c r="N667" s="1470"/>
      <c r="O667" s="1470"/>
      <c r="P667" s="1452"/>
      <c r="Q667" s="1452"/>
      <c r="R667" s="1452"/>
      <c r="S667" s="1452"/>
      <c r="T667" s="1452"/>
      <c r="U667" s="1452"/>
      <c r="V667" s="1470"/>
      <c r="W667" s="1470"/>
      <c r="X667" s="1470"/>
      <c r="Y667" s="1470"/>
      <c r="Z667" s="1470"/>
      <c r="AA667" s="1470"/>
      <c r="AB667" s="1470"/>
      <c r="AC667" s="1470"/>
      <c r="AD667" s="1470"/>
      <c r="AE667" s="1470"/>
      <c r="AF667" s="1470"/>
      <c r="AG667" s="1470"/>
      <c r="AH667" s="1470"/>
      <c r="AI667" s="1470"/>
      <c r="AJ667" s="1470"/>
      <c r="AK667" s="1470"/>
      <c r="AL667" s="1470"/>
      <c r="AM667" s="1470"/>
      <c r="AN667" s="1470"/>
      <c r="AO667" s="1470"/>
      <c r="AP667" s="1470"/>
      <c r="AQ667" s="1470"/>
      <c r="AR667" s="1470"/>
      <c r="AS667" s="1470"/>
      <c r="AT667" s="1470"/>
      <c r="AU667" s="1470"/>
      <c r="AV667" s="1470"/>
      <c r="AW667" s="1470"/>
      <c r="AX667" s="1470"/>
      <c r="AY667" s="1470"/>
      <c r="AZ667" s="1470"/>
      <c r="BA667" s="1470"/>
      <c r="BB667" s="1470"/>
      <c r="BC667" s="1470"/>
      <c r="BD667" s="1470"/>
      <c r="BE667" s="1470"/>
      <c r="BF667" s="1470"/>
      <c r="BG667" s="1470"/>
      <c r="BH667" s="1470"/>
      <c r="BI667" s="1470"/>
      <c r="BJ667" s="1470"/>
      <c r="BK667" s="1470"/>
      <c r="BL667" s="1470"/>
      <c r="BM667" s="1470"/>
      <c r="BN667" s="1470"/>
      <c r="BO667" s="1470"/>
      <c r="BP667" s="1470"/>
      <c r="BQ667" s="1470"/>
      <c r="BR667" s="1470"/>
      <c r="BS667" s="1470"/>
      <c r="BT667" s="1470"/>
      <c r="BU667" s="1470"/>
      <c r="BV667" s="1470"/>
      <c r="BW667" s="1470"/>
      <c r="BX667" s="1470"/>
    </row>
    <row r="668" customFormat="false" ht="15" hidden="false" customHeight="false" outlineLevel="0" collapsed="false">
      <c r="A668" s="1448" t="n">
        <f aca="false">A667+1</f>
        <v>45535</v>
      </c>
      <c r="B668" s="1470"/>
      <c r="C668" s="1470"/>
      <c r="D668" s="1470"/>
      <c r="E668" s="1470"/>
      <c r="F668" s="1470"/>
      <c r="G668" s="1470"/>
      <c r="H668" s="1470"/>
      <c r="I668" s="1452"/>
      <c r="J668" s="1470"/>
      <c r="K668" s="1470"/>
      <c r="L668" s="1470"/>
      <c r="M668" s="1470"/>
      <c r="N668" s="1470"/>
      <c r="O668" s="1470"/>
      <c r="P668" s="1452"/>
      <c r="Q668" s="1452"/>
      <c r="R668" s="1452"/>
      <c r="S668" s="1452"/>
      <c r="T668" s="1452"/>
      <c r="U668" s="1452"/>
      <c r="V668" s="1470"/>
      <c r="W668" s="1470"/>
      <c r="X668" s="1470"/>
      <c r="Y668" s="1470"/>
      <c r="Z668" s="1470"/>
      <c r="AA668" s="1470"/>
      <c r="AB668" s="1470"/>
      <c r="AC668" s="1470"/>
      <c r="AD668" s="1470"/>
      <c r="AE668" s="1470"/>
      <c r="AF668" s="1470"/>
      <c r="AG668" s="1470"/>
      <c r="AH668" s="1470"/>
      <c r="AI668" s="1470"/>
      <c r="AJ668" s="1470"/>
      <c r="AK668" s="1470"/>
      <c r="AL668" s="1470"/>
      <c r="AM668" s="1470"/>
      <c r="AN668" s="1470"/>
      <c r="AO668" s="1470"/>
      <c r="AP668" s="1470"/>
      <c r="AQ668" s="1470"/>
      <c r="AR668" s="1470"/>
      <c r="AS668" s="1470"/>
      <c r="AT668" s="1470"/>
      <c r="AU668" s="1470"/>
      <c r="AV668" s="1470"/>
      <c r="AW668" s="1470"/>
      <c r="AX668" s="1470"/>
      <c r="AY668" s="1470"/>
      <c r="AZ668" s="1470"/>
      <c r="BA668" s="1470"/>
      <c r="BB668" s="1470"/>
      <c r="BC668" s="1470"/>
      <c r="BD668" s="1470"/>
      <c r="BE668" s="1470"/>
      <c r="BF668" s="1470"/>
      <c r="BG668" s="1470"/>
      <c r="BH668" s="1470"/>
      <c r="BI668" s="1470"/>
      <c r="BJ668" s="1470"/>
      <c r="BK668" s="1470"/>
      <c r="BL668" s="1470"/>
      <c r="BM668" s="1470"/>
      <c r="BN668" s="1470"/>
      <c r="BO668" s="1470"/>
      <c r="BP668" s="1470"/>
      <c r="BQ668" s="1470"/>
      <c r="BR668" s="1470"/>
      <c r="BS668" s="1470"/>
      <c r="BT668" s="1470"/>
      <c r="BU668" s="1470"/>
      <c r="BV668" s="1470"/>
      <c r="BW668" s="1470"/>
      <c r="BX668" s="1470"/>
    </row>
    <row r="669" customFormat="false" ht="15" hidden="false" customHeight="false" outlineLevel="0" collapsed="false">
      <c r="A669" s="1448" t="n">
        <f aca="false">A668+1</f>
        <v>45536</v>
      </c>
      <c r="B669" s="1470"/>
      <c r="C669" s="1470"/>
      <c r="D669" s="1470"/>
      <c r="E669" s="1470"/>
      <c r="F669" s="1470"/>
      <c r="G669" s="1470"/>
      <c r="H669" s="1470"/>
      <c r="I669" s="1452"/>
      <c r="J669" s="1470"/>
      <c r="K669" s="1470"/>
      <c r="L669" s="1470"/>
      <c r="M669" s="1470"/>
      <c r="N669" s="1470"/>
      <c r="O669" s="1470"/>
      <c r="P669" s="1452"/>
      <c r="Q669" s="1452"/>
      <c r="R669" s="1452"/>
      <c r="S669" s="1452"/>
      <c r="T669" s="1452"/>
      <c r="U669" s="1452"/>
      <c r="V669" s="1470"/>
      <c r="W669" s="1470"/>
      <c r="X669" s="1470"/>
      <c r="Y669" s="1470"/>
      <c r="Z669" s="1470"/>
      <c r="AA669" s="1470"/>
      <c r="AB669" s="1470"/>
      <c r="AC669" s="1470"/>
      <c r="AD669" s="1470"/>
      <c r="AE669" s="1470"/>
      <c r="AF669" s="1470"/>
      <c r="AG669" s="1470"/>
      <c r="AH669" s="1470"/>
      <c r="AI669" s="1470"/>
      <c r="AJ669" s="1470"/>
      <c r="AK669" s="1470"/>
      <c r="AL669" s="1470"/>
      <c r="AM669" s="1470"/>
      <c r="AN669" s="1470"/>
      <c r="AO669" s="1470"/>
      <c r="AP669" s="1470"/>
      <c r="AQ669" s="1470"/>
      <c r="AR669" s="1470"/>
      <c r="AS669" s="1470"/>
      <c r="AT669" s="1470"/>
      <c r="AU669" s="1470"/>
      <c r="AV669" s="1470"/>
      <c r="AW669" s="1470"/>
      <c r="AX669" s="1470"/>
      <c r="AY669" s="1470"/>
      <c r="AZ669" s="1470"/>
      <c r="BA669" s="1470"/>
      <c r="BB669" s="1470"/>
      <c r="BC669" s="1470"/>
      <c r="BD669" s="1470"/>
      <c r="BE669" s="1470"/>
      <c r="BF669" s="1470"/>
      <c r="BG669" s="1470"/>
      <c r="BH669" s="1470"/>
      <c r="BI669" s="1470"/>
      <c r="BJ669" s="1470"/>
      <c r="BK669" s="1470"/>
      <c r="BL669" s="1470"/>
      <c r="BM669" s="1470"/>
      <c r="BN669" s="1470"/>
      <c r="BO669" s="1470"/>
      <c r="BP669" s="1470"/>
      <c r="BQ669" s="1470"/>
      <c r="BR669" s="1470"/>
      <c r="BS669" s="1470"/>
      <c r="BT669" s="1470"/>
      <c r="BU669" s="1470"/>
      <c r="BV669" s="1470"/>
      <c r="BW669" s="1470"/>
      <c r="BX669" s="1470"/>
    </row>
    <row r="670" customFormat="false" ht="15" hidden="false" customHeight="false" outlineLevel="0" collapsed="false">
      <c r="A670" s="1448" t="n">
        <f aca="false">A669+1</f>
        <v>45537</v>
      </c>
      <c r="B670" s="1470"/>
      <c r="C670" s="1470"/>
      <c r="D670" s="1470"/>
      <c r="E670" s="1470"/>
      <c r="F670" s="1470"/>
      <c r="G670" s="1470"/>
      <c r="H670" s="1470"/>
      <c r="I670" s="1452"/>
      <c r="J670" s="1470"/>
      <c r="K670" s="1470"/>
      <c r="L670" s="1470"/>
      <c r="M670" s="1470"/>
      <c r="N670" s="1470"/>
      <c r="O670" s="1470"/>
      <c r="P670" s="1452"/>
      <c r="Q670" s="1452"/>
      <c r="R670" s="1452"/>
      <c r="S670" s="1452"/>
      <c r="T670" s="1452"/>
      <c r="U670" s="1452"/>
      <c r="V670" s="1470"/>
      <c r="W670" s="1470"/>
      <c r="X670" s="1470"/>
      <c r="Y670" s="1470"/>
      <c r="Z670" s="1470"/>
      <c r="AA670" s="1470"/>
      <c r="AB670" s="1470"/>
      <c r="AC670" s="1470"/>
      <c r="AD670" s="1470"/>
      <c r="AE670" s="1470"/>
      <c r="AF670" s="1470"/>
      <c r="AG670" s="1470"/>
      <c r="AH670" s="1470"/>
      <c r="AI670" s="1470"/>
      <c r="AJ670" s="1470"/>
      <c r="AK670" s="1470"/>
      <c r="AL670" s="1470"/>
      <c r="AM670" s="1470"/>
      <c r="AN670" s="1470"/>
      <c r="AO670" s="1470"/>
      <c r="AP670" s="1470"/>
      <c r="AQ670" s="1470"/>
      <c r="AR670" s="1470"/>
      <c r="AS670" s="1470"/>
      <c r="AT670" s="1470"/>
      <c r="AU670" s="1470"/>
      <c r="AV670" s="1470"/>
      <c r="AW670" s="1470"/>
      <c r="AX670" s="1470"/>
      <c r="AY670" s="1470"/>
      <c r="AZ670" s="1470"/>
      <c r="BA670" s="1470"/>
      <c r="BB670" s="1470"/>
      <c r="BC670" s="1470"/>
      <c r="BD670" s="1470"/>
      <c r="BE670" s="1470"/>
      <c r="BF670" s="1470"/>
      <c r="BG670" s="1470"/>
      <c r="BH670" s="1470"/>
      <c r="BI670" s="1470"/>
      <c r="BJ670" s="1470"/>
      <c r="BK670" s="1470"/>
      <c r="BL670" s="1470"/>
      <c r="BM670" s="1470"/>
      <c r="BN670" s="1470"/>
      <c r="BO670" s="1470"/>
      <c r="BP670" s="1470"/>
      <c r="BQ670" s="1470"/>
      <c r="BR670" s="1470"/>
      <c r="BS670" s="1470"/>
      <c r="BT670" s="1470"/>
      <c r="BU670" s="1470"/>
      <c r="BV670" s="1470"/>
      <c r="BW670" s="1470"/>
      <c r="BX670" s="1470"/>
    </row>
    <row r="671" customFormat="false" ht="15" hidden="false" customHeight="false" outlineLevel="0" collapsed="false">
      <c r="A671" s="1448" t="n">
        <f aca="false">A670+1</f>
        <v>45538</v>
      </c>
      <c r="B671" s="1470"/>
      <c r="C671" s="1470"/>
      <c r="D671" s="1470"/>
      <c r="E671" s="1470"/>
      <c r="F671" s="1470"/>
      <c r="G671" s="1470"/>
      <c r="H671" s="1470"/>
      <c r="I671" s="1452"/>
      <c r="J671" s="1470"/>
      <c r="K671" s="1470"/>
      <c r="L671" s="1470"/>
      <c r="M671" s="1470"/>
      <c r="N671" s="1470"/>
      <c r="O671" s="1470"/>
      <c r="P671" s="1452"/>
      <c r="Q671" s="1452"/>
      <c r="R671" s="1452"/>
      <c r="S671" s="1452"/>
      <c r="T671" s="1452"/>
      <c r="U671" s="1452"/>
      <c r="V671" s="1470"/>
      <c r="W671" s="1470"/>
      <c r="X671" s="1470"/>
      <c r="Y671" s="1470"/>
      <c r="Z671" s="1470"/>
      <c r="AA671" s="1470"/>
      <c r="AB671" s="1470"/>
      <c r="AC671" s="1470"/>
      <c r="AD671" s="1470"/>
      <c r="AE671" s="1470"/>
      <c r="AF671" s="1470"/>
      <c r="AG671" s="1470"/>
      <c r="AH671" s="1470"/>
      <c r="AI671" s="1470"/>
      <c r="AJ671" s="1470"/>
      <c r="AK671" s="1470"/>
      <c r="AL671" s="1470"/>
      <c r="AM671" s="1470"/>
      <c r="AN671" s="1470"/>
      <c r="AO671" s="1470"/>
      <c r="AP671" s="1470"/>
      <c r="AQ671" s="1470"/>
      <c r="AR671" s="1470"/>
      <c r="AS671" s="1470"/>
      <c r="AT671" s="1470"/>
      <c r="AU671" s="1470"/>
      <c r="AV671" s="1470"/>
      <c r="AW671" s="1470"/>
      <c r="AX671" s="1470"/>
      <c r="AY671" s="1470"/>
      <c r="AZ671" s="1470"/>
      <c r="BA671" s="1470"/>
      <c r="BB671" s="1470"/>
      <c r="BC671" s="1470"/>
      <c r="BD671" s="1470"/>
      <c r="BE671" s="1470"/>
      <c r="BF671" s="1470"/>
      <c r="BG671" s="1470"/>
      <c r="BH671" s="1470"/>
      <c r="BI671" s="1470"/>
      <c r="BJ671" s="1470"/>
      <c r="BK671" s="1470"/>
      <c r="BL671" s="1470"/>
      <c r="BM671" s="1470"/>
      <c r="BN671" s="1470"/>
      <c r="BO671" s="1470"/>
      <c r="BP671" s="1470"/>
      <c r="BQ671" s="1470"/>
      <c r="BR671" s="1470"/>
      <c r="BS671" s="1470"/>
      <c r="BT671" s="1470"/>
      <c r="BU671" s="1470"/>
      <c r="BV671" s="1470"/>
      <c r="BW671" s="1470"/>
      <c r="BX671" s="1470"/>
    </row>
    <row r="672" customFormat="false" ht="15" hidden="false" customHeight="false" outlineLevel="0" collapsed="false">
      <c r="A672" s="1448" t="n">
        <f aca="false">A671+1</f>
        <v>45539</v>
      </c>
      <c r="B672" s="1470"/>
      <c r="C672" s="1470"/>
      <c r="D672" s="1470"/>
      <c r="E672" s="1470"/>
      <c r="F672" s="1470"/>
      <c r="G672" s="1470"/>
      <c r="H672" s="1470"/>
      <c r="I672" s="1452"/>
      <c r="J672" s="1470"/>
      <c r="K672" s="1470"/>
      <c r="L672" s="1470"/>
      <c r="M672" s="1470"/>
      <c r="N672" s="1470"/>
      <c r="O672" s="1470"/>
      <c r="P672" s="1452"/>
      <c r="Q672" s="1452"/>
      <c r="R672" s="1452"/>
      <c r="S672" s="1452"/>
      <c r="T672" s="1452"/>
      <c r="U672" s="1452"/>
      <c r="V672" s="1470"/>
      <c r="W672" s="1470"/>
      <c r="X672" s="1470"/>
      <c r="Y672" s="1470"/>
      <c r="Z672" s="1470"/>
      <c r="AA672" s="1470"/>
      <c r="AB672" s="1470"/>
      <c r="AC672" s="1470"/>
      <c r="AD672" s="1470"/>
      <c r="AE672" s="1470"/>
      <c r="AF672" s="1470"/>
      <c r="AG672" s="1470"/>
      <c r="AH672" s="1470"/>
      <c r="AI672" s="1470"/>
      <c r="AJ672" s="1470"/>
      <c r="AK672" s="1470"/>
      <c r="AL672" s="1470"/>
      <c r="AM672" s="1470"/>
      <c r="AN672" s="1470"/>
      <c r="AO672" s="1470"/>
      <c r="AP672" s="1470"/>
      <c r="AQ672" s="1470"/>
      <c r="AR672" s="1470"/>
      <c r="AS672" s="1470"/>
      <c r="AT672" s="1470"/>
      <c r="AU672" s="1470"/>
      <c r="AV672" s="1470"/>
      <c r="AW672" s="1470"/>
      <c r="AX672" s="1470"/>
      <c r="AY672" s="1470"/>
      <c r="AZ672" s="1470"/>
      <c r="BA672" s="1470"/>
      <c r="BB672" s="1470"/>
      <c r="BC672" s="1470"/>
      <c r="BD672" s="1470"/>
      <c r="BE672" s="1470"/>
      <c r="BF672" s="1470"/>
      <c r="BG672" s="1470"/>
      <c r="BH672" s="1470"/>
      <c r="BI672" s="1470"/>
      <c r="BJ672" s="1470"/>
      <c r="BK672" s="1470"/>
      <c r="BL672" s="1470"/>
      <c r="BM672" s="1470"/>
      <c r="BN672" s="1470"/>
      <c r="BO672" s="1470"/>
      <c r="BP672" s="1470"/>
      <c r="BQ672" s="1470"/>
      <c r="BR672" s="1470"/>
      <c r="BS672" s="1470"/>
      <c r="BT672" s="1470"/>
      <c r="BU672" s="1470"/>
      <c r="BV672" s="1470"/>
      <c r="BW672" s="1470"/>
      <c r="BX672" s="1470"/>
    </row>
    <row r="673" customFormat="false" ht="15" hidden="false" customHeight="false" outlineLevel="0" collapsed="false">
      <c r="A673" s="1448" t="n">
        <f aca="false">A672+1</f>
        <v>45540</v>
      </c>
      <c r="B673" s="1470"/>
      <c r="C673" s="1470"/>
      <c r="D673" s="1470"/>
      <c r="E673" s="1470"/>
      <c r="F673" s="1470"/>
      <c r="G673" s="1470"/>
      <c r="H673" s="1470"/>
      <c r="I673" s="1452"/>
      <c r="J673" s="1470"/>
      <c r="K673" s="1470"/>
      <c r="L673" s="1470"/>
      <c r="M673" s="1470"/>
      <c r="N673" s="1470"/>
      <c r="O673" s="1470"/>
      <c r="P673" s="1452"/>
      <c r="Q673" s="1452"/>
      <c r="R673" s="1452"/>
      <c r="S673" s="1452"/>
      <c r="T673" s="1452"/>
      <c r="U673" s="1452"/>
      <c r="V673" s="1470"/>
      <c r="W673" s="1470"/>
      <c r="X673" s="1470"/>
      <c r="Y673" s="1470"/>
      <c r="Z673" s="1470"/>
      <c r="AA673" s="1470"/>
      <c r="AB673" s="1470"/>
      <c r="AC673" s="1470"/>
      <c r="AD673" s="1470"/>
      <c r="AE673" s="1470"/>
      <c r="AF673" s="1470"/>
      <c r="AG673" s="1470"/>
      <c r="AH673" s="1470"/>
      <c r="AI673" s="1470"/>
      <c r="AJ673" s="1470"/>
      <c r="AK673" s="1470"/>
      <c r="AL673" s="1470"/>
      <c r="AM673" s="1470"/>
      <c r="AN673" s="1470"/>
      <c r="AO673" s="1470"/>
      <c r="AP673" s="1470"/>
      <c r="AQ673" s="1470"/>
      <c r="AR673" s="1470"/>
      <c r="AS673" s="1470"/>
      <c r="AT673" s="1470"/>
      <c r="AU673" s="1470"/>
      <c r="AV673" s="1470"/>
      <c r="AW673" s="1470"/>
      <c r="AX673" s="1470"/>
      <c r="AY673" s="1470"/>
      <c r="AZ673" s="1470"/>
      <c r="BA673" s="1470"/>
      <c r="BB673" s="1470"/>
      <c r="BC673" s="1470"/>
      <c r="BD673" s="1470"/>
      <c r="BE673" s="1470"/>
      <c r="BF673" s="1470"/>
      <c r="BG673" s="1470"/>
      <c r="BH673" s="1470"/>
      <c r="BI673" s="1470"/>
      <c r="BJ673" s="1470"/>
      <c r="BK673" s="1470"/>
      <c r="BL673" s="1470"/>
      <c r="BM673" s="1470"/>
      <c r="BN673" s="1470"/>
      <c r="BO673" s="1470"/>
      <c r="BP673" s="1470"/>
      <c r="BQ673" s="1470"/>
      <c r="BR673" s="1470"/>
      <c r="BS673" s="1470"/>
      <c r="BT673" s="1470"/>
      <c r="BU673" s="1470"/>
      <c r="BV673" s="1470"/>
      <c r="BW673" s="1470"/>
      <c r="BX673" s="1470"/>
    </row>
    <row r="674" customFormat="false" ht="15" hidden="false" customHeight="false" outlineLevel="0" collapsed="false">
      <c r="A674" s="1448" t="n">
        <f aca="false">A673+1</f>
        <v>45541</v>
      </c>
      <c r="B674" s="1470"/>
      <c r="C674" s="1470"/>
      <c r="D674" s="1470"/>
      <c r="E674" s="1470"/>
      <c r="F674" s="1470"/>
      <c r="G674" s="1470"/>
      <c r="H674" s="1470"/>
      <c r="I674" s="1452"/>
      <c r="J674" s="1470"/>
      <c r="K674" s="1470"/>
      <c r="L674" s="1470"/>
      <c r="M674" s="1470"/>
      <c r="N674" s="1470"/>
      <c r="O674" s="1470"/>
      <c r="P674" s="1452"/>
      <c r="Q674" s="1452"/>
      <c r="R674" s="1452"/>
      <c r="S674" s="1452"/>
      <c r="T674" s="1452"/>
      <c r="U674" s="1452"/>
      <c r="V674" s="1470"/>
      <c r="W674" s="1470"/>
      <c r="X674" s="1470"/>
      <c r="Y674" s="1470"/>
      <c r="Z674" s="1470"/>
      <c r="AA674" s="1470"/>
      <c r="AB674" s="1470"/>
      <c r="AC674" s="1470"/>
      <c r="AD674" s="1470"/>
      <c r="AE674" s="1470"/>
      <c r="AF674" s="1470"/>
      <c r="AG674" s="1470"/>
      <c r="AH674" s="1470"/>
      <c r="AI674" s="1470"/>
      <c r="AJ674" s="1470"/>
      <c r="AK674" s="1470"/>
      <c r="AL674" s="1470"/>
      <c r="AM674" s="1470"/>
      <c r="AN674" s="1470"/>
      <c r="AO674" s="1470"/>
      <c r="AP674" s="1470"/>
      <c r="AQ674" s="1470"/>
      <c r="AR674" s="1470"/>
      <c r="AS674" s="1470"/>
      <c r="AT674" s="1470"/>
      <c r="AU674" s="1470"/>
      <c r="AV674" s="1470"/>
      <c r="AW674" s="1470"/>
      <c r="AX674" s="1470"/>
      <c r="AY674" s="1470"/>
      <c r="AZ674" s="1470"/>
      <c r="BA674" s="1470"/>
      <c r="BB674" s="1470"/>
      <c r="BC674" s="1470"/>
      <c r="BD674" s="1470"/>
      <c r="BE674" s="1470"/>
      <c r="BF674" s="1470"/>
      <c r="BG674" s="1470"/>
      <c r="BH674" s="1470"/>
      <c r="BI674" s="1470"/>
      <c r="BJ674" s="1470"/>
      <c r="BK674" s="1470"/>
      <c r="BL674" s="1470"/>
      <c r="BM674" s="1470"/>
      <c r="BN674" s="1470"/>
      <c r="BO674" s="1470"/>
      <c r="BP674" s="1470"/>
      <c r="BQ674" s="1470"/>
      <c r="BR674" s="1470"/>
      <c r="BS674" s="1470"/>
      <c r="BT674" s="1470"/>
      <c r="BU674" s="1470"/>
      <c r="BV674" s="1470"/>
      <c r="BW674" s="1470"/>
      <c r="BX674" s="1470"/>
    </row>
    <row r="675" customFormat="false" ht="15" hidden="false" customHeight="false" outlineLevel="0" collapsed="false">
      <c r="A675" s="1448" t="n">
        <f aca="false">A674+1</f>
        <v>45542</v>
      </c>
      <c r="B675" s="1470"/>
      <c r="C675" s="1470"/>
      <c r="D675" s="1470"/>
      <c r="E675" s="1470"/>
      <c r="F675" s="1470"/>
      <c r="G675" s="1470"/>
      <c r="H675" s="1470"/>
      <c r="I675" s="1452"/>
      <c r="J675" s="1470"/>
      <c r="K675" s="1470"/>
      <c r="L675" s="1470"/>
      <c r="M675" s="1470"/>
      <c r="N675" s="1470"/>
      <c r="O675" s="1470"/>
      <c r="P675" s="1452"/>
      <c r="Q675" s="1452"/>
      <c r="R675" s="1452"/>
      <c r="S675" s="1452"/>
      <c r="T675" s="1452"/>
      <c r="U675" s="1452"/>
      <c r="V675" s="1470"/>
      <c r="W675" s="1470"/>
      <c r="X675" s="1470"/>
      <c r="Y675" s="1470"/>
      <c r="Z675" s="1470"/>
      <c r="AA675" s="1470"/>
      <c r="AB675" s="1470"/>
      <c r="AC675" s="1470"/>
      <c r="AD675" s="1470"/>
      <c r="AE675" s="1470"/>
      <c r="AF675" s="1470"/>
      <c r="AG675" s="1470"/>
      <c r="AH675" s="1470"/>
      <c r="AI675" s="1470"/>
      <c r="AJ675" s="1470"/>
      <c r="AK675" s="1470"/>
      <c r="AL675" s="1470"/>
      <c r="AM675" s="1470"/>
      <c r="AN675" s="1470"/>
      <c r="AO675" s="1470"/>
      <c r="AP675" s="1470"/>
      <c r="AQ675" s="1470"/>
      <c r="AR675" s="1470"/>
      <c r="AS675" s="1470"/>
      <c r="AT675" s="1470"/>
      <c r="AU675" s="1470"/>
      <c r="AV675" s="1470"/>
      <c r="AW675" s="1470"/>
      <c r="AX675" s="1470"/>
      <c r="AY675" s="1470"/>
      <c r="AZ675" s="1470"/>
      <c r="BA675" s="1470"/>
      <c r="BB675" s="1470"/>
      <c r="BC675" s="1470"/>
      <c r="BD675" s="1470"/>
      <c r="BE675" s="1470"/>
      <c r="BF675" s="1470"/>
      <c r="BG675" s="1470"/>
      <c r="BH675" s="1470"/>
      <c r="BI675" s="1470"/>
      <c r="BJ675" s="1470"/>
      <c r="BK675" s="1470"/>
      <c r="BL675" s="1470"/>
      <c r="BM675" s="1470"/>
      <c r="BN675" s="1470"/>
      <c r="BO675" s="1470"/>
      <c r="BP675" s="1470"/>
      <c r="BQ675" s="1470"/>
      <c r="BR675" s="1470"/>
      <c r="BS675" s="1470"/>
      <c r="BT675" s="1470"/>
      <c r="BU675" s="1470"/>
      <c r="BV675" s="1470"/>
      <c r="BW675" s="1470"/>
      <c r="BX675" s="1470"/>
    </row>
    <row r="676" customFormat="false" ht="15" hidden="false" customHeight="false" outlineLevel="0" collapsed="false">
      <c r="A676" s="1448" t="n">
        <f aca="false">A675+1</f>
        <v>45543</v>
      </c>
      <c r="B676" s="1470"/>
      <c r="C676" s="1470"/>
      <c r="D676" s="1470"/>
      <c r="E676" s="1470"/>
      <c r="F676" s="1470"/>
      <c r="G676" s="1470"/>
      <c r="H676" s="1470"/>
      <c r="I676" s="1452"/>
      <c r="J676" s="1470"/>
      <c r="K676" s="1470"/>
      <c r="L676" s="1470"/>
      <c r="M676" s="1470"/>
      <c r="N676" s="1470"/>
      <c r="O676" s="1470"/>
      <c r="P676" s="1452"/>
      <c r="Q676" s="1452"/>
      <c r="R676" s="1452"/>
      <c r="S676" s="1452"/>
      <c r="T676" s="1452"/>
      <c r="U676" s="1452"/>
      <c r="V676" s="1470"/>
      <c r="W676" s="1470"/>
      <c r="X676" s="1470"/>
      <c r="Y676" s="1470"/>
      <c r="Z676" s="1470"/>
      <c r="AA676" s="1470"/>
      <c r="AB676" s="1470"/>
      <c r="AC676" s="1470"/>
      <c r="AD676" s="1470"/>
      <c r="AE676" s="1470"/>
      <c r="AF676" s="1470"/>
      <c r="AG676" s="1470"/>
      <c r="AH676" s="1470"/>
      <c r="AI676" s="1470"/>
      <c r="AJ676" s="1470"/>
      <c r="AK676" s="1470"/>
      <c r="AL676" s="1470"/>
      <c r="AM676" s="1470"/>
      <c r="AN676" s="1470"/>
      <c r="AO676" s="1470"/>
      <c r="AP676" s="1470"/>
      <c r="AQ676" s="1470"/>
      <c r="AR676" s="1470"/>
      <c r="AS676" s="1470"/>
      <c r="AT676" s="1470"/>
      <c r="AU676" s="1470"/>
      <c r="AV676" s="1470"/>
      <c r="AW676" s="1470"/>
      <c r="AX676" s="1470"/>
      <c r="AY676" s="1470"/>
      <c r="AZ676" s="1470"/>
      <c r="BA676" s="1470"/>
      <c r="BB676" s="1470"/>
      <c r="BC676" s="1470"/>
      <c r="BD676" s="1470"/>
      <c r="BE676" s="1470"/>
      <c r="BF676" s="1470"/>
      <c r="BG676" s="1470"/>
      <c r="BH676" s="1470"/>
      <c r="BI676" s="1470"/>
      <c r="BJ676" s="1470"/>
      <c r="BK676" s="1470"/>
      <c r="BL676" s="1470"/>
      <c r="BM676" s="1470"/>
      <c r="BN676" s="1470"/>
      <c r="BO676" s="1470"/>
      <c r="BP676" s="1470"/>
      <c r="BQ676" s="1470"/>
      <c r="BR676" s="1470"/>
      <c r="BS676" s="1470"/>
      <c r="BT676" s="1470"/>
      <c r="BU676" s="1470"/>
      <c r="BV676" s="1470"/>
      <c r="BW676" s="1470"/>
      <c r="BX676" s="1470"/>
    </row>
    <row r="677" customFormat="false" ht="15" hidden="false" customHeight="false" outlineLevel="0" collapsed="false">
      <c r="A677" s="1448" t="n">
        <f aca="false">A676+1</f>
        <v>45544</v>
      </c>
      <c r="B677" s="1470"/>
      <c r="C677" s="1470"/>
      <c r="D677" s="1470"/>
      <c r="E677" s="1470"/>
      <c r="F677" s="1470"/>
      <c r="G677" s="1470"/>
      <c r="H677" s="1470"/>
      <c r="I677" s="1452"/>
      <c r="J677" s="1470"/>
      <c r="K677" s="1470"/>
      <c r="L677" s="1470"/>
      <c r="M677" s="1470"/>
      <c r="N677" s="1470"/>
      <c r="O677" s="1470"/>
      <c r="P677" s="1452"/>
      <c r="Q677" s="1452"/>
      <c r="R677" s="1452"/>
      <c r="S677" s="1452"/>
      <c r="T677" s="1452"/>
      <c r="U677" s="1452"/>
      <c r="V677" s="1470"/>
      <c r="W677" s="1470"/>
      <c r="X677" s="1470"/>
      <c r="Y677" s="1470"/>
      <c r="Z677" s="1470"/>
      <c r="AA677" s="1470"/>
      <c r="AB677" s="1470"/>
      <c r="AC677" s="1470"/>
      <c r="AD677" s="1470"/>
      <c r="AE677" s="1470"/>
      <c r="AF677" s="1470"/>
      <c r="AG677" s="1470"/>
      <c r="AH677" s="1470"/>
      <c r="AI677" s="1470"/>
      <c r="AJ677" s="1470"/>
      <c r="AK677" s="1470"/>
      <c r="AL677" s="1470"/>
      <c r="AM677" s="1470"/>
      <c r="AN677" s="1470"/>
      <c r="AO677" s="1470"/>
      <c r="AP677" s="1470"/>
      <c r="AQ677" s="1470"/>
      <c r="AR677" s="1470"/>
      <c r="AS677" s="1470"/>
      <c r="AT677" s="1470"/>
      <c r="AU677" s="1470"/>
      <c r="AV677" s="1470"/>
      <c r="AW677" s="1470"/>
      <c r="AX677" s="1470"/>
      <c r="AY677" s="1470"/>
      <c r="AZ677" s="1470"/>
      <c r="BA677" s="1470"/>
      <c r="BB677" s="1470"/>
      <c r="BC677" s="1470"/>
      <c r="BD677" s="1470"/>
      <c r="BE677" s="1470"/>
      <c r="BF677" s="1470"/>
      <c r="BG677" s="1470"/>
      <c r="BH677" s="1470"/>
      <c r="BI677" s="1470"/>
      <c r="BJ677" s="1470"/>
      <c r="BK677" s="1470"/>
      <c r="BL677" s="1470"/>
      <c r="BM677" s="1470"/>
      <c r="BN677" s="1470"/>
      <c r="BO677" s="1470"/>
      <c r="BP677" s="1470"/>
      <c r="BQ677" s="1470"/>
      <c r="BR677" s="1470"/>
      <c r="BS677" s="1470"/>
      <c r="BT677" s="1470"/>
      <c r="BU677" s="1470"/>
      <c r="BV677" s="1470"/>
      <c r="BW677" s="1470"/>
      <c r="BX677" s="1470"/>
    </row>
    <row r="678" customFormat="false" ht="15" hidden="false" customHeight="false" outlineLevel="0" collapsed="false">
      <c r="A678" s="1448" t="n">
        <f aca="false">A677+1</f>
        <v>45545</v>
      </c>
      <c r="B678" s="1470"/>
      <c r="C678" s="1470"/>
      <c r="D678" s="1470"/>
      <c r="E678" s="1470"/>
      <c r="F678" s="1470"/>
      <c r="G678" s="1470"/>
      <c r="H678" s="1470"/>
      <c r="I678" s="1452"/>
      <c r="J678" s="1470"/>
      <c r="K678" s="1470"/>
      <c r="L678" s="1470"/>
      <c r="M678" s="1470"/>
      <c r="N678" s="1470"/>
      <c r="O678" s="1470"/>
      <c r="P678" s="1452"/>
      <c r="Q678" s="1452"/>
      <c r="R678" s="1452"/>
      <c r="S678" s="1452"/>
      <c r="T678" s="1452"/>
      <c r="U678" s="1452"/>
      <c r="V678" s="1470"/>
      <c r="W678" s="1470"/>
      <c r="X678" s="1470"/>
      <c r="Y678" s="1470"/>
      <c r="Z678" s="1470"/>
      <c r="AA678" s="1470"/>
      <c r="AB678" s="1470"/>
      <c r="AC678" s="1470"/>
      <c r="AD678" s="1470"/>
      <c r="AE678" s="1470"/>
      <c r="AF678" s="1470"/>
      <c r="AG678" s="1470"/>
      <c r="AH678" s="1470"/>
      <c r="AI678" s="1470"/>
      <c r="AJ678" s="1470"/>
      <c r="AK678" s="1470"/>
      <c r="AL678" s="1470"/>
      <c r="AM678" s="1470"/>
      <c r="AN678" s="1470"/>
      <c r="AO678" s="1470"/>
      <c r="AP678" s="1470"/>
      <c r="AQ678" s="1470"/>
      <c r="AR678" s="1470"/>
      <c r="AS678" s="1470"/>
      <c r="AT678" s="1470"/>
      <c r="AU678" s="1470"/>
      <c r="AV678" s="1470"/>
      <c r="AW678" s="1470"/>
      <c r="AX678" s="1470"/>
      <c r="AY678" s="1470"/>
      <c r="AZ678" s="1470"/>
      <c r="BA678" s="1470"/>
      <c r="BB678" s="1470"/>
      <c r="BC678" s="1470"/>
      <c r="BD678" s="1470"/>
      <c r="BE678" s="1470"/>
      <c r="BF678" s="1470"/>
      <c r="BG678" s="1470"/>
      <c r="BH678" s="1470"/>
      <c r="BI678" s="1470"/>
      <c r="BJ678" s="1470"/>
      <c r="BK678" s="1470"/>
      <c r="BL678" s="1470"/>
      <c r="BM678" s="1470"/>
      <c r="BN678" s="1470"/>
      <c r="BO678" s="1470"/>
      <c r="BP678" s="1470"/>
      <c r="BQ678" s="1470"/>
      <c r="BR678" s="1470"/>
      <c r="BS678" s="1470"/>
      <c r="BT678" s="1470"/>
      <c r="BU678" s="1470"/>
      <c r="BV678" s="1470"/>
      <c r="BW678" s="1470"/>
      <c r="BX678" s="1470"/>
    </row>
    <row r="679" customFormat="false" ht="15" hidden="false" customHeight="false" outlineLevel="0" collapsed="false">
      <c r="A679" s="1448" t="n">
        <f aca="false">A678+1</f>
        <v>45546</v>
      </c>
      <c r="B679" s="1470"/>
      <c r="C679" s="1470"/>
      <c r="D679" s="1470"/>
      <c r="E679" s="1470"/>
      <c r="F679" s="1470"/>
      <c r="G679" s="1470"/>
      <c r="H679" s="1470"/>
      <c r="I679" s="1452"/>
      <c r="J679" s="1470"/>
      <c r="K679" s="1470"/>
      <c r="L679" s="1470"/>
      <c r="M679" s="1470"/>
      <c r="N679" s="1470"/>
      <c r="O679" s="1470"/>
      <c r="P679" s="1452"/>
      <c r="Q679" s="1452"/>
      <c r="R679" s="1452"/>
      <c r="S679" s="1452"/>
      <c r="T679" s="1452"/>
      <c r="U679" s="1452"/>
      <c r="V679" s="1470"/>
      <c r="W679" s="1470"/>
      <c r="X679" s="1470"/>
      <c r="Y679" s="1470"/>
      <c r="Z679" s="1470"/>
      <c r="AA679" s="1470"/>
      <c r="AB679" s="1470"/>
      <c r="AC679" s="1470"/>
      <c r="AD679" s="1470"/>
      <c r="AE679" s="1470"/>
      <c r="AF679" s="1470"/>
      <c r="AG679" s="1470"/>
      <c r="AH679" s="1470"/>
      <c r="AI679" s="1470"/>
      <c r="AJ679" s="1470"/>
      <c r="AK679" s="1470"/>
      <c r="AL679" s="1470"/>
      <c r="AM679" s="1470"/>
      <c r="AN679" s="1470"/>
      <c r="AO679" s="1470"/>
      <c r="AP679" s="1470"/>
      <c r="AQ679" s="1470"/>
      <c r="AR679" s="1470"/>
      <c r="AS679" s="1470"/>
      <c r="AT679" s="1470"/>
      <c r="AU679" s="1470"/>
      <c r="AV679" s="1470"/>
      <c r="AW679" s="1470"/>
      <c r="AX679" s="1470"/>
      <c r="AY679" s="1470"/>
      <c r="AZ679" s="1470"/>
      <c r="BA679" s="1470"/>
      <c r="BB679" s="1470"/>
      <c r="BC679" s="1470"/>
      <c r="BD679" s="1470"/>
      <c r="BE679" s="1470"/>
      <c r="BF679" s="1470"/>
      <c r="BG679" s="1470"/>
      <c r="BH679" s="1470"/>
      <c r="BI679" s="1470"/>
      <c r="BJ679" s="1470"/>
      <c r="BK679" s="1470"/>
      <c r="BL679" s="1470"/>
      <c r="BM679" s="1470"/>
      <c r="BN679" s="1470"/>
      <c r="BO679" s="1470"/>
      <c r="BP679" s="1470"/>
      <c r="BQ679" s="1470"/>
      <c r="BR679" s="1470"/>
      <c r="BS679" s="1470"/>
      <c r="BT679" s="1470"/>
      <c r="BU679" s="1470"/>
      <c r="BV679" s="1470"/>
      <c r="BW679" s="1470"/>
      <c r="BX679" s="1470"/>
    </row>
    <row r="680" customFormat="false" ht="15" hidden="false" customHeight="false" outlineLevel="0" collapsed="false">
      <c r="A680" s="1448" t="n">
        <f aca="false">A679+1</f>
        <v>45547</v>
      </c>
      <c r="B680" s="1470"/>
      <c r="C680" s="1470"/>
      <c r="D680" s="1470"/>
      <c r="E680" s="1470"/>
      <c r="F680" s="1470"/>
      <c r="G680" s="1470"/>
      <c r="H680" s="1470"/>
      <c r="I680" s="1452"/>
      <c r="J680" s="1470"/>
      <c r="K680" s="1470"/>
      <c r="L680" s="1470"/>
      <c r="M680" s="1470"/>
      <c r="N680" s="1470"/>
      <c r="O680" s="1470"/>
      <c r="P680" s="1452"/>
      <c r="Q680" s="1452"/>
      <c r="R680" s="1452"/>
      <c r="S680" s="1452"/>
      <c r="T680" s="1452"/>
      <c r="U680" s="1452"/>
      <c r="V680" s="1470"/>
      <c r="W680" s="1470"/>
      <c r="X680" s="1470"/>
      <c r="Y680" s="1470"/>
      <c r="Z680" s="1470"/>
      <c r="AA680" s="1470"/>
      <c r="AB680" s="1470"/>
      <c r="AC680" s="1470"/>
      <c r="AD680" s="1470"/>
      <c r="AE680" s="1470"/>
      <c r="AF680" s="1470"/>
      <c r="AG680" s="1470"/>
      <c r="AH680" s="1470"/>
      <c r="AI680" s="1470"/>
      <c r="AJ680" s="1470"/>
      <c r="AK680" s="1470"/>
      <c r="AL680" s="1470"/>
      <c r="AM680" s="1470"/>
      <c r="AN680" s="1470"/>
      <c r="AO680" s="1470"/>
      <c r="AP680" s="1470"/>
      <c r="AQ680" s="1470"/>
      <c r="AR680" s="1470"/>
      <c r="AS680" s="1470"/>
      <c r="AT680" s="1470"/>
      <c r="AU680" s="1470"/>
      <c r="AV680" s="1470"/>
      <c r="AW680" s="1470"/>
      <c r="AX680" s="1470"/>
      <c r="AY680" s="1470"/>
      <c r="AZ680" s="1470"/>
      <c r="BA680" s="1470"/>
      <c r="BB680" s="1470"/>
      <c r="BC680" s="1470"/>
      <c r="BD680" s="1470"/>
      <c r="BE680" s="1470"/>
      <c r="BF680" s="1470"/>
      <c r="BG680" s="1470"/>
      <c r="BH680" s="1470"/>
      <c r="BI680" s="1470"/>
      <c r="BJ680" s="1470"/>
      <c r="BK680" s="1470"/>
      <c r="BL680" s="1470"/>
      <c r="BM680" s="1470"/>
      <c r="BN680" s="1470"/>
      <c r="BO680" s="1470"/>
      <c r="BP680" s="1470"/>
      <c r="BQ680" s="1470"/>
      <c r="BR680" s="1470"/>
      <c r="BS680" s="1470"/>
      <c r="BT680" s="1470"/>
      <c r="BU680" s="1470"/>
      <c r="BV680" s="1470"/>
      <c r="BW680" s="1470"/>
      <c r="BX680" s="1470"/>
    </row>
    <row r="681" customFormat="false" ht="15" hidden="false" customHeight="false" outlineLevel="0" collapsed="false">
      <c r="A681" s="1448" t="n">
        <f aca="false">A680+1</f>
        <v>45548</v>
      </c>
      <c r="B681" s="1470"/>
      <c r="C681" s="1470"/>
      <c r="D681" s="1470"/>
      <c r="E681" s="1470"/>
      <c r="F681" s="1470"/>
      <c r="G681" s="1470"/>
      <c r="H681" s="1470"/>
      <c r="I681" s="1452"/>
      <c r="J681" s="1470"/>
      <c r="K681" s="1470"/>
      <c r="L681" s="1470"/>
      <c r="M681" s="1470"/>
      <c r="N681" s="1470"/>
      <c r="O681" s="1470"/>
      <c r="P681" s="1452"/>
      <c r="Q681" s="1452"/>
      <c r="R681" s="1452"/>
      <c r="S681" s="1452"/>
      <c r="T681" s="1452"/>
      <c r="U681" s="1452"/>
      <c r="V681" s="1470"/>
      <c r="W681" s="1470"/>
      <c r="X681" s="1470"/>
      <c r="Y681" s="1470"/>
      <c r="Z681" s="1470"/>
      <c r="AA681" s="1470"/>
      <c r="AB681" s="1470"/>
      <c r="AC681" s="1470"/>
      <c r="AD681" s="1470"/>
      <c r="AE681" s="1470"/>
      <c r="AF681" s="1470"/>
      <c r="AG681" s="1470"/>
      <c r="AH681" s="1470"/>
      <c r="AI681" s="1470"/>
      <c r="AJ681" s="1470"/>
      <c r="AK681" s="1470"/>
      <c r="AL681" s="1470"/>
      <c r="AM681" s="1470"/>
      <c r="AN681" s="1470"/>
      <c r="AO681" s="1470"/>
      <c r="AP681" s="1470"/>
      <c r="AQ681" s="1470"/>
      <c r="AR681" s="1470"/>
      <c r="AS681" s="1470"/>
      <c r="AT681" s="1470"/>
      <c r="AU681" s="1470"/>
      <c r="AV681" s="1470"/>
      <c r="AW681" s="1470"/>
      <c r="AX681" s="1470"/>
      <c r="AY681" s="1470"/>
      <c r="AZ681" s="1470"/>
      <c r="BA681" s="1470"/>
      <c r="BB681" s="1470"/>
      <c r="BC681" s="1470"/>
      <c r="BD681" s="1470"/>
      <c r="BE681" s="1470"/>
      <c r="BF681" s="1470"/>
      <c r="BG681" s="1470"/>
      <c r="BH681" s="1470"/>
      <c r="BI681" s="1470"/>
      <c r="BJ681" s="1470"/>
      <c r="BK681" s="1470"/>
      <c r="BL681" s="1470"/>
      <c r="BM681" s="1470"/>
      <c r="BN681" s="1470"/>
      <c r="BO681" s="1470"/>
      <c r="BP681" s="1470"/>
      <c r="BQ681" s="1470"/>
      <c r="BR681" s="1470"/>
      <c r="BS681" s="1470"/>
      <c r="BT681" s="1470"/>
      <c r="BU681" s="1470"/>
      <c r="BV681" s="1470"/>
      <c r="BW681" s="1470"/>
      <c r="BX681" s="1470"/>
    </row>
    <row r="682" customFormat="false" ht="15" hidden="false" customHeight="false" outlineLevel="0" collapsed="false">
      <c r="A682" s="1448" t="n">
        <f aca="false">A681+1</f>
        <v>45549</v>
      </c>
      <c r="B682" s="1470"/>
      <c r="C682" s="1470"/>
      <c r="D682" s="1470"/>
      <c r="E682" s="1470"/>
      <c r="F682" s="1470"/>
      <c r="G682" s="1470"/>
      <c r="H682" s="1470"/>
      <c r="I682" s="1452"/>
      <c r="J682" s="1470"/>
      <c r="K682" s="1470"/>
      <c r="L682" s="1470"/>
      <c r="M682" s="1470"/>
      <c r="N682" s="1470"/>
      <c r="O682" s="1470"/>
      <c r="P682" s="1452"/>
      <c r="Q682" s="1452"/>
      <c r="R682" s="1452"/>
      <c r="S682" s="1452"/>
      <c r="T682" s="1452"/>
      <c r="U682" s="1452"/>
      <c r="V682" s="1470"/>
      <c r="W682" s="1470"/>
      <c r="X682" s="1470"/>
      <c r="Y682" s="1470"/>
      <c r="Z682" s="1470"/>
      <c r="AA682" s="1470"/>
      <c r="AB682" s="1470"/>
      <c r="AC682" s="1470"/>
      <c r="AD682" s="1470"/>
      <c r="AE682" s="1470"/>
      <c r="AF682" s="1470"/>
      <c r="AG682" s="1470"/>
      <c r="AH682" s="1470"/>
      <c r="AI682" s="1470"/>
      <c r="AJ682" s="1470"/>
      <c r="AK682" s="1470"/>
      <c r="AL682" s="1470"/>
      <c r="AM682" s="1470"/>
      <c r="AN682" s="1470"/>
      <c r="AO682" s="1470"/>
      <c r="AP682" s="1470"/>
      <c r="AQ682" s="1470"/>
      <c r="AR682" s="1470"/>
      <c r="AS682" s="1470"/>
      <c r="AT682" s="1470"/>
      <c r="AU682" s="1470"/>
      <c r="AV682" s="1470"/>
      <c r="AW682" s="1470"/>
      <c r="AX682" s="1470"/>
      <c r="AY682" s="1470"/>
      <c r="AZ682" s="1470"/>
      <c r="BA682" s="1470"/>
      <c r="BB682" s="1470"/>
      <c r="BC682" s="1470"/>
      <c r="BD682" s="1470"/>
      <c r="BE682" s="1470"/>
      <c r="BF682" s="1470"/>
      <c r="BG682" s="1470"/>
      <c r="BH682" s="1470"/>
      <c r="BI682" s="1470"/>
      <c r="BJ682" s="1470"/>
      <c r="BK682" s="1470"/>
      <c r="BL682" s="1470"/>
      <c r="BM682" s="1470"/>
      <c r="BN682" s="1470"/>
      <c r="BO682" s="1470"/>
      <c r="BP682" s="1470"/>
      <c r="BQ682" s="1470"/>
      <c r="BR682" s="1470"/>
      <c r="BS682" s="1470"/>
      <c r="BT682" s="1470"/>
      <c r="BU682" s="1470"/>
      <c r="BV682" s="1470"/>
      <c r="BW682" s="1470"/>
      <c r="BX682" s="1470"/>
    </row>
    <row r="683" customFormat="false" ht="15" hidden="false" customHeight="false" outlineLevel="0" collapsed="false">
      <c r="A683" s="1448" t="n">
        <f aca="false">A682+1</f>
        <v>45550</v>
      </c>
      <c r="B683" s="1470"/>
      <c r="C683" s="1470"/>
      <c r="D683" s="1470"/>
      <c r="E683" s="1470"/>
      <c r="F683" s="1470"/>
      <c r="G683" s="1470"/>
      <c r="H683" s="1470"/>
      <c r="I683" s="1452"/>
      <c r="J683" s="1470"/>
      <c r="K683" s="1470"/>
      <c r="L683" s="1470"/>
      <c r="M683" s="1470"/>
      <c r="N683" s="1470"/>
      <c r="O683" s="1470"/>
      <c r="P683" s="1452"/>
      <c r="Q683" s="1452"/>
      <c r="R683" s="1452"/>
      <c r="S683" s="1452"/>
      <c r="T683" s="1452"/>
      <c r="U683" s="1452"/>
      <c r="V683" s="1470"/>
      <c r="W683" s="1470"/>
      <c r="X683" s="1470"/>
      <c r="Y683" s="1470"/>
      <c r="Z683" s="1470"/>
      <c r="AA683" s="1470"/>
      <c r="AB683" s="1470"/>
      <c r="AC683" s="1470"/>
      <c r="AD683" s="1470"/>
      <c r="AE683" s="1470"/>
      <c r="AF683" s="1470"/>
      <c r="AG683" s="1470"/>
      <c r="AH683" s="1470"/>
      <c r="AI683" s="1470"/>
      <c r="AJ683" s="1470"/>
      <c r="AK683" s="1470"/>
      <c r="AL683" s="1470"/>
      <c r="AM683" s="1470"/>
      <c r="AN683" s="1470"/>
      <c r="AO683" s="1470"/>
      <c r="AP683" s="1470"/>
      <c r="AQ683" s="1470"/>
      <c r="AR683" s="1470"/>
      <c r="AS683" s="1470"/>
      <c r="AT683" s="1470"/>
      <c r="AU683" s="1470"/>
      <c r="AV683" s="1470"/>
      <c r="AW683" s="1470"/>
      <c r="AX683" s="1470"/>
      <c r="AY683" s="1470"/>
      <c r="AZ683" s="1470"/>
      <c r="BA683" s="1470"/>
      <c r="BB683" s="1470"/>
      <c r="BC683" s="1470"/>
      <c r="BD683" s="1470"/>
      <c r="BE683" s="1470"/>
      <c r="BF683" s="1470"/>
      <c r="BG683" s="1470"/>
      <c r="BH683" s="1470"/>
      <c r="BI683" s="1470"/>
      <c r="BJ683" s="1470"/>
      <c r="BK683" s="1470"/>
      <c r="BL683" s="1470"/>
      <c r="BM683" s="1470"/>
      <c r="BN683" s="1470"/>
      <c r="BO683" s="1470"/>
      <c r="BP683" s="1470"/>
      <c r="BQ683" s="1470"/>
      <c r="BR683" s="1470"/>
      <c r="BS683" s="1470"/>
      <c r="BT683" s="1470"/>
      <c r="BU683" s="1470"/>
      <c r="BV683" s="1470"/>
      <c r="BW683" s="1470"/>
      <c r="BX683" s="1470"/>
    </row>
    <row r="684" customFormat="false" ht="15" hidden="false" customHeight="false" outlineLevel="0" collapsed="false">
      <c r="A684" s="1448" t="n">
        <f aca="false">A683+1</f>
        <v>45551</v>
      </c>
      <c r="B684" s="1470"/>
      <c r="C684" s="1470"/>
      <c r="D684" s="1470"/>
      <c r="E684" s="1470"/>
      <c r="F684" s="1470"/>
      <c r="G684" s="1470"/>
      <c r="H684" s="1470"/>
      <c r="I684" s="1452"/>
      <c r="J684" s="1470"/>
      <c r="K684" s="1470"/>
      <c r="L684" s="1470"/>
      <c r="M684" s="1470"/>
      <c r="N684" s="1470"/>
      <c r="O684" s="1470"/>
      <c r="P684" s="1452"/>
      <c r="Q684" s="1452"/>
      <c r="R684" s="1452"/>
      <c r="S684" s="1452"/>
      <c r="T684" s="1452"/>
      <c r="U684" s="1452"/>
      <c r="V684" s="1470"/>
      <c r="W684" s="1470"/>
      <c r="X684" s="1470"/>
      <c r="Y684" s="1470"/>
      <c r="Z684" s="1470"/>
      <c r="AA684" s="1470"/>
      <c r="AB684" s="1470"/>
      <c r="AC684" s="1470"/>
      <c r="AD684" s="1470"/>
      <c r="AE684" s="1470"/>
      <c r="AF684" s="1470"/>
      <c r="AG684" s="1470"/>
      <c r="AH684" s="1470"/>
      <c r="AI684" s="1470"/>
      <c r="AJ684" s="1470"/>
      <c r="AK684" s="1470"/>
      <c r="AL684" s="1470"/>
      <c r="AM684" s="1470"/>
      <c r="AN684" s="1470"/>
      <c r="AO684" s="1470"/>
      <c r="AP684" s="1470"/>
      <c r="AQ684" s="1470"/>
      <c r="AR684" s="1470"/>
      <c r="AS684" s="1470"/>
      <c r="AT684" s="1470"/>
      <c r="AU684" s="1470"/>
      <c r="AV684" s="1470"/>
      <c r="AW684" s="1470"/>
      <c r="AX684" s="1470"/>
      <c r="AY684" s="1470"/>
      <c r="AZ684" s="1470"/>
      <c r="BA684" s="1470"/>
      <c r="BB684" s="1470"/>
      <c r="BC684" s="1470"/>
      <c r="BD684" s="1470"/>
      <c r="BE684" s="1470"/>
      <c r="BF684" s="1470"/>
      <c r="BG684" s="1470"/>
      <c r="BH684" s="1470"/>
      <c r="BI684" s="1470"/>
      <c r="BJ684" s="1470"/>
      <c r="BK684" s="1470"/>
      <c r="BL684" s="1470"/>
      <c r="BM684" s="1470"/>
      <c r="BN684" s="1470"/>
      <c r="BO684" s="1470"/>
      <c r="BP684" s="1470"/>
      <c r="BQ684" s="1470"/>
      <c r="BR684" s="1470"/>
      <c r="BS684" s="1470"/>
      <c r="BT684" s="1470"/>
      <c r="BU684" s="1470"/>
      <c r="BV684" s="1470"/>
      <c r="BW684" s="1470"/>
      <c r="BX684" s="1470"/>
    </row>
    <row r="685" customFormat="false" ht="15" hidden="false" customHeight="false" outlineLevel="0" collapsed="false">
      <c r="A685" s="1448" t="n">
        <f aca="false">A684+1</f>
        <v>45552</v>
      </c>
      <c r="B685" s="1470"/>
      <c r="C685" s="1470"/>
      <c r="D685" s="1470"/>
      <c r="E685" s="1470"/>
      <c r="F685" s="1470"/>
      <c r="G685" s="1470"/>
      <c r="H685" s="1470"/>
      <c r="I685" s="1452"/>
      <c r="J685" s="1470"/>
      <c r="K685" s="1470"/>
      <c r="L685" s="1470"/>
      <c r="M685" s="1470"/>
      <c r="N685" s="1470"/>
      <c r="O685" s="1470"/>
      <c r="P685" s="1452"/>
      <c r="Q685" s="1452"/>
      <c r="R685" s="1452"/>
      <c r="S685" s="1452"/>
      <c r="T685" s="1452"/>
      <c r="U685" s="1452"/>
      <c r="V685" s="1470"/>
      <c r="W685" s="1470"/>
      <c r="X685" s="1470"/>
      <c r="Y685" s="1470"/>
      <c r="Z685" s="1470"/>
      <c r="AA685" s="1470"/>
      <c r="AB685" s="1470"/>
      <c r="AC685" s="1470"/>
      <c r="AD685" s="1470"/>
      <c r="AE685" s="1470"/>
      <c r="AF685" s="1470"/>
      <c r="AG685" s="1470"/>
      <c r="AH685" s="1470"/>
      <c r="AI685" s="1470"/>
      <c r="AJ685" s="1470"/>
      <c r="AK685" s="1470"/>
      <c r="AL685" s="1470"/>
      <c r="AM685" s="1470"/>
      <c r="AN685" s="1470"/>
      <c r="AO685" s="1470"/>
      <c r="AP685" s="1470"/>
      <c r="AQ685" s="1470"/>
      <c r="AR685" s="1470"/>
      <c r="AS685" s="1470"/>
      <c r="AT685" s="1470"/>
      <c r="AU685" s="1470"/>
      <c r="AV685" s="1470"/>
      <c r="AW685" s="1470"/>
      <c r="AX685" s="1470"/>
      <c r="AY685" s="1470"/>
      <c r="AZ685" s="1470"/>
      <c r="BA685" s="1470"/>
      <c r="BB685" s="1470"/>
      <c r="BC685" s="1470"/>
      <c r="BD685" s="1470"/>
      <c r="BE685" s="1470"/>
      <c r="BF685" s="1470"/>
      <c r="BG685" s="1470"/>
      <c r="BH685" s="1470"/>
      <c r="BI685" s="1470"/>
      <c r="BJ685" s="1470"/>
      <c r="BK685" s="1470"/>
      <c r="BL685" s="1470"/>
      <c r="BM685" s="1470"/>
      <c r="BN685" s="1470"/>
      <c r="BO685" s="1470"/>
      <c r="BP685" s="1470"/>
      <c r="BQ685" s="1470"/>
      <c r="BR685" s="1470"/>
      <c r="BS685" s="1470"/>
      <c r="BT685" s="1470"/>
      <c r="BU685" s="1470"/>
      <c r="BV685" s="1470"/>
      <c r="BW685" s="1470"/>
      <c r="BX685" s="1470"/>
    </row>
    <row r="686" customFormat="false" ht="15" hidden="false" customHeight="false" outlineLevel="0" collapsed="false">
      <c r="A686" s="1448" t="n">
        <f aca="false">A685+1</f>
        <v>45553</v>
      </c>
      <c r="B686" s="1470"/>
      <c r="C686" s="1470"/>
      <c r="D686" s="1470"/>
      <c r="E686" s="1470"/>
      <c r="F686" s="1470"/>
      <c r="G686" s="1470"/>
      <c r="H686" s="1470"/>
      <c r="I686" s="1452"/>
      <c r="J686" s="1470"/>
      <c r="K686" s="1470"/>
      <c r="L686" s="1470"/>
      <c r="M686" s="1470"/>
      <c r="N686" s="1470"/>
      <c r="O686" s="1470"/>
      <c r="P686" s="1452"/>
      <c r="Q686" s="1452"/>
      <c r="R686" s="1452"/>
      <c r="S686" s="1452"/>
      <c r="T686" s="1452"/>
      <c r="U686" s="1452"/>
      <c r="V686" s="1470"/>
      <c r="W686" s="1470"/>
      <c r="X686" s="1470"/>
      <c r="Y686" s="1470"/>
      <c r="Z686" s="1470"/>
      <c r="AA686" s="1470"/>
      <c r="AB686" s="1470"/>
      <c r="AC686" s="1470"/>
      <c r="AD686" s="1470"/>
      <c r="AE686" s="1470"/>
      <c r="AF686" s="1470"/>
      <c r="AG686" s="1470"/>
      <c r="AH686" s="1470"/>
      <c r="AI686" s="1470"/>
      <c r="AJ686" s="1470"/>
      <c r="AK686" s="1470"/>
      <c r="AL686" s="1470"/>
      <c r="AM686" s="1470"/>
      <c r="AN686" s="1470"/>
      <c r="AO686" s="1470"/>
      <c r="AP686" s="1470"/>
      <c r="AQ686" s="1470"/>
      <c r="AR686" s="1470"/>
      <c r="AS686" s="1470"/>
      <c r="AT686" s="1470"/>
      <c r="AU686" s="1470"/>
      <c r="AV686" s="1470"/>
      <c r="AW686" s="1470"/>
      <c r="AX686" s="1470"/>
      <c r="AY686" s="1470"/>
      <c r="AZ686" s="1470"/>
      <c r="BA686" s="1470"/>
      <c r="BB686" s="1470"/>
      <c r="BC686" s="1470"/>
      <c r="BD686" s="1470"/>
      <c r="BE686" s="1470"/>
      <c r="BF686" s="1470"/>
      <c r="BG686" s="1470"/>
      <c r="BH686" s="1470"/>
      <c r="BI686" s="1470"/>
      <c r="BJ686" s="1470"/>
      <c r="BK686" s="1470"/>
      <c r="BL686" s="1470"/>
      <c r="BM686" s="1470"/>
      <c r="BN686" s="1470"/>
      <c r="BO686" s="1470"/>
      <c r="BP686" s="1470"/>
      <c r="BQ686" s="1470"/>
      <c r="BR686" s="1470"/>
      <c r="BS686" s="1470"/>
      <c r="BT686" s="1470"/>
      <c r="BU686" s="1470"/>
      <c r="BV686" s="1470"/>
      <c r="BW686" s="1470"/>
      <c r="BX686" s="1470"/>
    </row>
    <row r="687" customFormat="false" ht="15" hidden="false" customHeight="false" outlineLevel="0" collapsed="false">
      <c r="A687" s="1448" t="n">
        <f aca="false">A686+1</f>
        <v>45554</v>
      </c>
      <c r="B687" s="1470"/>
      <c r="C687" s="1470"/>
      <c r="D687" s="1470"/>
      <c r="E687" s="1470"/>
      <c r="F687" s="1470"/>
      <c r="G687" s="1470"/>
      <c r="H687" s="1470"/>
      <c r="I687" s="1452"/>
      <c r="J687" s="1470"/>
      <c r="K687" s="1470"/>
      <c r="L687" s="1470"/>
      <c r="M687" s="1470"/>
      <c r="N687" s="1470"/>
      <c r="O687" s="1470"/>
      <c r="P687" s="1452"/>
      <c r="Q687" s="1452"/>
      <c r="R687" s="1452"/>
      <c r="S687" s="1452"/>
      <c r="T687" s="1452"/>
      <c r="U687" s="1452"/>
      <c r="V687" s="1470"/>
      <c r="W687" s="1470"/>
      <c r="X687" s="1470"/>
      <c r="Y687" s="1470"/>
      <c r="Z687" s="1470"/>
      <c r="AA687" s="1470"/>
      <c r="AB687" s="1470"/>
      <c r="AC687" s="1470"/>
      <c r="AD687" s="1470"/>
      <c r="AE687" s="1470"/>
      <c r="AF687" s="1470"/>
      <c r="AG687" s="1470"/>
      <c r="AH687" s="1470"/>
      <c r="AI687" s="1470"/>
      <c r="AJ687" s="1470"/>
      <c r="AK687" s="1470"/>
      <c r="AL687" s="1470"/>
      <c r="AM687" s="1470"/>
      <c r="AN687" s="1470"/>
      <c r="AO687" s="1470"/>
      <c r="AP687" s="1470"/>
      <c r="AQ687" s="1470"/>
      <c r="AR687" s="1470"/>
      <c r="AS687" s="1470"/>
      <c r="AT687" s="1470"/>
      <c r="AU687" s="1470"/>
      <c r="AV687" s="1470"/>
      <c r="AW687" s="1470"/>
      <c r="AX687" s="1470"/>
      <c r="AY687" s="1470"/>
      <c r="AZ687" s="1470"/>
      <c r="BA687" s="1470"/>
      <c r="BB687" s="1470"/>
      <c r="BC687" s="1470"/>
      <c r="BD687" s="1470"/>
      <c r="BE687" s="1470"/>
      <c r="BF687" s="1470"/>
      <c r="BG687" s="1470"/>
      <c r="BH687" s="1470"/>
      <c r="BI687" s="1470"/>
      <c r="BJ687" s="1470"/>
      <c r="BK687" s="1470"/>
      <c r="BL687" s="1470"/>
      <c r="BM687" s="1470"/>
      <c r="BN687" s="1470"/>
      <c r="BO687" s="1470"/>
      <c r="BP687" s="1470"/>
      <c r="BQ687" s="1470"/>
      <c r="BR687" s="1470"/>
      <c r="BS687" s="1470"/>
      <c r="BT687" s="1470"/>
      <c r="BU687" s="1470"/>
      <c r="BV687" s="1470"/>
      <c r="BW687" s="1470"/>
      <c r="BX687" s="1470"/>
    </row>
    <row r="688" customFormat="false" ht="15" hidden="false" customHeight="false" outlineLevel="0" collapsed="false">
      <c r="A688" s="1448" t="n">
        <f aca="false">A687+1</f>
        <v>45555</v>
      </c>
      <c r="B688" s="1470"/>
      <c r="C688" s="1470"/>
      <c r="D688" s="1470"/>
      <c r="E688" s="1470"/>
      <c r="F688" s="1470"/>
      <c r="G688" s="1470"/>
      <c r="H688" s="1470"/>
      <c r="I688" s="1452"/>
      <c r="J688" s="1470"/>
      <c r="K688" s="1470"/>
      <c r="L688" s="1470"/>
      <c r="M688" s="1470"/>
      <c r="N688" s="1470"/>
      <c r="O688" s="1470"/>
      <c r="P688" s="1452"/>
      <c r="Q688" s="1452"/>
      <c r="R688" s="1452"/>
      <c r="S688" s="1452"/>
      <c r="T688" s="1452"/>
      <c r="U688" s="1452"/>
      <c r="V688" s="1470"/>
      <c r="W688" s="1470"/>
      <c r="X688" s="1470"/>
      <c r="Y688" s="1470"/>
      <c r="Z688" s="1470"/>
      <c r="AA688" s="1470"/>
      <c r="AB688" s="1470"/>
      <c r="AC688" s="1470"/>
      <c r="AD688" s="1470"/>
      <c r="AE688" s="1470"/>
      <c r="AF688" s="1470"/>
      <c r="AG688" s="1470"/>
      <c r="AH688" s="1470"/>
      <c r="AI688" s="1470"/>
      <c r="AJ688" s="1470"/>
      <c r="AK688" s="1470"/>
      <c r="AL688" s="1470"/>
      <c r="AM688" s="1470"/>
      <c r="AN688" s="1470"/>
      <c r="AO688" s="1470"/>
      <c r="AP688" s="1470"/>
      <c r="AQ688" s="1470"/>
      <c r="AR688" s="1470"/>
      <c r="AS688" s="1470"/>
      <c r="AT688" s="1470"/>
      <c r="AU688" s="1470"/>
      <c r="AV688" s="1470"/>
      <c r="AW688" s="1470"/>
      <c r="AX688" s="1470"/>
      <c r="AY688" s="1470"/>
      <c r="AZ688" s="1470"/>
      <c r="BA688" s="1470"/>
      <c r="BB688" s="1470"/>
      <c r="BC688" s="1470"/>
      <c r="BD688" s="1470"/>
      <c r="BE688" s="1470"/>
      <c r="BF688" s="1470"/>
      <c r="BG688" s="1470"/>
      <c r="BH688" s="1470"/>
      <c r="BI688" s="1470"/>
      <c r="BJ688" s="1470"/>
      <c r="BK688" s="1470"/>
      <c r="BL688" s="1470"/>
      <c r="BM688" s="1470"/>
      <c r="BN688" s="1470"/>
      <c r="BO688" s="1470"/>
      <c r="BP688" s="1470"/>
      <c r="BQ688" s="1470"/>
      <c r="BR688" s="1470"/>
      <c r="BS688" s="1470"/>
      <c r="BT688" s="1470"/>
      <c r="BU688" s="1470"/>
      <c r="BV688" s="1470"/>
      <c r="BW688" s="1470"/>
      <c r="BX688" s="1470"/>
    </row>
    <row r="689" customFormat="false" ht="15" hidden="false" customHeight="false" outlineLevel="0" collapsed="false">
      <c r="A689" s="1448" t="n">
        <f aca="false">A688+1</f>
        <v>45556</v>
      </c>
      <c r="B689" s="1470"/>
      <c r="C689" s="1470"/>
      <c r="D689" s="1470"/>
      <c r="E689" s="1470"/>
      <c r="F689" s="1470"/>
      <c r="G689" s="1470"/>
      <c r="H689" s="1470"/>
      <c r="I689" s="1452"/>
      <c r="J689" s="1470"/>
      <c r="K689" s="1470"/>
      <c r="L689" s="1470"/>
      <c r="M689" s="1470"/>
      <c r="N689" s="1470"/>
      <c r="O689" s="1470"/>
      <c r="P689" s="1452"/>
      <c r="Q689" s="1452"/>
      <c r="R689" s="1452"/>
      <c r="S689" s="1452"/>
      <c r="T689" s="1452"/>
      <c r="U689" s="1452"/>
      <c r="V689" s="1470"/>
      <c r="W689" s="1470"/>
      <c r="X689" s="1470"/>
      <c r="Y689" s="1470"/>
      <c r="Z689" s="1470"/>
      <c r="AA689" s="1470"/>
      <c r="AB689" s="1470"/>
      <c r="AC689" s="1470"/>
      <c r="AD689" s="1470"/>
      <c r="AE689" s="1470"/>
      <c r="AF689" s="1470"/>
      <c r="AG689" s="1470"/>
      <c r="AH689" s="1470"/>
      <c r="AI689" s="1470"/>
      <c r="AJ689" s="1470"/>
      <c r="AK689" s="1470"/>
      <c r="AL689" s="1470"/>
      <c r="AM689" s="1470"/>
      <c r="AN689" s="1470"/>
      <c r="AO689" s="1470"/>
      <c r="AP689" s="1470"/>
      <c r="AQ689" s="1470"/>
      <c r="AR689" s="1470"/>
      <c r="AS689" s="1470"/>
      <c r="AT689" s="1470"/>
      <c r="AU689" s="1470"/>
      <c r="AV689" s="1470"/>
      <c r="AW689" s="1470"/>
      <c r="AX689" s="1470"/>
      <c r="AY689" s="1470"/>
      <c r="AZ689" s="1470"/>
      <c r="BA689" s="1470"/>
      <c r="BB689" s="1470"/>
      <c r="BC689" s="1470"/>
      <c r="BD689" s="1470"/>
      <c r="BE689" s="1470"/>
      <c r="BF689" s="1470"/>
      <c r="BG689" s="1470"/>
      <c r="BH689" s="1470"/>
      <c r="BI689" s="1470"/>
      <c r="BJ689" s="1470"/>
      <c r="BK689" s="1470"/>
      <c r="BL689" s="1470"/>
      <c r="BM689" s="1470"/>
      <c r="BN689" s="1470"/>
      <c r="BO689" s="1470"/>
      <c r="BP689" s="1470"/>
      <c r="BQ689" s="1470"/>
      <c r="BR689" s="1470"/>
      <c r="BS689" s="1470"/>
      <c r="BT689" s="1470"/>
      <c r="BU689" s="1470"/>
      <c r="BV689" s="1470"/>
      <c r="BW689" s="1470"/>
      <c r="BX689" s="1470"/>
    </row>
    <row r="690" customFormat="false" ht="15" hidden="false" customHeight="false" outlineLevel="0" collapsed="false">
      <c r="A690" s="1448" t="n">
        <f aca="false">A689+1</f>
        <v>45557</v>
      </c>
      <c r="B690" s="1470"/>
      <c r="C690" s="1470"/>
      <c r="D690" s="1470"/>
      <c r="E690" s="1470"/>
      <c r="F690" s="1470"/>
      <c r="G690" s="1470"/>
      <c r="H690" s="1470"/>
      <c r="I690" s="1452"/>
      <c r="J690" s="1470"/>
      <c r="K690" s="1470"/>
      <c r="L690" s="1470"/>
      <c r="M690" s="1470"/>
      <c r="N690" s="1470"/>
      <c r="O690" s="1470"/>
      <c r="P690" s="1452"/>
      <c r="Q690" s="1452"/>
      <c r="R690" s="1452"/>
      <c r="S690" s="1452"/>
      <c r="T690" s="1452"/>
      <c r="U690" s="1452"/>
      <c r="V690" s="1470"/>
      <c r="W690" s="1470"/>
      <c r="X690" s="1470"/>
      <c r="Y690" s="1470"/>
      <c r="Z690" s="1470"/>
      <c r="AA690" s="1470"/>
      <c r="AB690" s="1470"/>
      <c r="AC690" s="1470"/>
      <c r="AD690" s="1470"/>
      <c r="AE690" s="1470"/>
      <c r="AF690" s="1470"/>
      <c r="AG690" s="1470"/>
      <c r="AH690" s="1470"/>
      <c r="AI690" s="1470"/>
      <c r="AJ690" s="1470"/>
      <c r="AK690" s="1470"/>
      <c r="AL690" s="1470"/>
      <c r="AM690" s="1470"/>
      <c r="AN690" s="1470"/>
      <c r="AO690" s="1470"/>
      <c r="AP690" s="1470"/>
      <c r="AQ690" s="1470"/>
      <c r="AR690" s="1470"/>
      <c r="AS690" s="1470"/>
      <c r="AT690" s="1470"/>
      <c r="AU690" s="1470"/>
      <c r="AV690" s="1470"/>
      <c r="AW690" s="1470"/>
      <c r="AX690" s="1470"/>
      <c r="AY690" s="1470"/>
      <c r="AZ690" s="1470"/>
      <c r="BA690" s="1470"/>
      <c r="BB690" s="1470"/>
      <c r="BC690" s="1470"/>
      <c r="BD690" s="1470"/>
      <c r="BE690" s="1470"/>
      <c r="BF690" s="1470"/>
      <c r="BG690" s="1470"/>
      <c r="BH690" s="1470"/>
      <c r="BI690" s="1470"/>
      <c r="BJ690" s="1470"/>
      <c r="BK690" s="1470"/>
      <c r="BL690" s="1470"/>
      <c r="BM690" s="1470"/>
      <c r="BN690" s="1470"/>
      <c r="BO690" s="1470"/>
      <c r="BP690" s="1470"/>
      <c r="BQ690" s="1470"/>
      <c r="BR690" s="1470"/>
      <c r="BS690" s="1470"/>
      <c r="BT690" s="1470"/>
      <c r="BU690" s="1470"/>
      <c r="BV690" s="1470"/>
      <c r="BW690" s="1470"/>
      <c r="BX690" s="1470"/>
    </row>
    <row r="691" customFormat="false" ht="15" hidden="false" customHeight="false" outlineLevel="0" collapsed="false">
      <c r="A691" s="1448" t="n">
        <f aca="false">A690+1</f>
        <v>45558</v>
      </c>
      <c r="B691" s="1470"/>
      <c r="C691" s="1470"/>
      <c r="D691" s="1470"/>
      <c r="E691" s="1470"/>
      <c r="F691" s="1470"/>
      <c r="G691" s="1470"/>
      <c r="H691" s="1470"/>
      <c r="I691" s="1452"/>
      <c r="J691" s="1470"/>
      <c r="K691" s="1470"/>
      <c r="L691" s="1470"/>
      <c r="M691" s="1470"/>
      <c r="N691" s="1470"/>
      <c r="O691" s="1470"/>
      <c r="P691" s="1452"/>
      <c r="Q691" s="1452"/>
      <c r="R691" s="1452"/>
      <c r="S691" s="1452"/>
      <c r="T691" s="1452"/>
      <c r="U691" s="1452"/>
      <c r="V691" s="1470"/>
      <c r="W691" s="1470"/>
      <c r="X691" s="1470"/>
      <c r="Y691" s="1470"/>
      <c r="Z691" s="1470"/>
      <c r="AA691" s="1470"/>
      <c r="AB691" s="1470"/>
      <c r="AC691" s="1470"/>
      <c r="AD691" s="1470"/>
      <c r="AE691" s="1470"/>
      <c r="AF691" s="1470"/>
      <c r="AG691" s="1470"/>
      <c r="AH691" s="1470"/>
      <c r="AI691" s="1470"/>
      <c r="AJ691" s="1470"/>
      <c r="AK691" s="1470"/>
      <c r="AL691" s="1470"/>
      <c r="AM691" s="1470"/>
      <c r="AN691" s="1470"/>
      <c r="AO691" s="1470"/>
      <c r="AP691" s="1470"/>
      <c r="AQ691" s="1470"/>
      <c r="AR691" s="1470"/>
      <c r="AS691" s="1470"/>
      <c r="AT691" s="1470"/>
      <c r="AU691" s="1470"/>
      <c r="AV691" s="1470"/>
      <c r="AW691" s="1470"/>
      <c r="AX691" s="1470"/>
      <c r="AY691" s="1470"/>
      <c r="AZ691" s="1470"/>
      <c r="BA691" s="1470"/>
      <c r="BB691" s="1470"/>
      <c r="BC691" s="1470"/>
      <c r="BD691" s="1470"/>
      <c r="BE691" s="1470"/>
      <c r="BF691" s="1470"/>
      <c r="BG691" s="1470"/>
      <c r="BH691" s="1470"/>
      <c r="BI691" s="1470"/>
      <c r="BJ691" s="1470"/>
      <c r="BK691" s="1470"/>
      <c r="BL691" s="1470"/>
      <c r="BM691" s="1470"/>
      <c r="BN691" s="1470"/>
      <c r="BO691" s="1470"/>
      <c r="BP691" s="1470"/>
      <c r="BQ691" s="1470"/>
      <c r="BR691" s="1470"/>
      <c r="BS691" s="1470"/>
      <c r="BT691" s="1470"/>
      <c r="BU691" s="1470"/>
      <c r="BV691" s="1470"/>
      <c r="BW691" s="1470"/>
      <c r="BX691" s="1470"/>
    </row>
    <row r="692" customFormat="false" ht="15" hidden="false" customHeight="false" outlineLevel="0" collapsed="false">
      <c r="A692" s="1448" t="n">
        <f aca="false">A691+1</f>
        <v>45559</v>
      </c>
      <c r="B692" s="1470"/>
      <c r="C692" s="1470"/>
      <c r="D692" s="1470"/>
      <c r="E692" s="1470"/>
      <c r="F692" s="1470"/>
      <c r="G692" s="1470"/>
      <c r="H692" s="1470"/>
      <c r="I692" s="1452"/>
      <c r="J692" s="1470"/>
      <c r="K692" s="1470"/>
      <c r="L692" s="1470"/>
      <c r="M692" s="1470"/>
      <c r="N692" s="1470"/>
      <c r="O692" s="1470"/>
      <c r="P692" s="1452"/>
      <c r="Q692" s="1452"/>
      <c r="R692" s="1452"/>
      <c r="S692" s="1452"/>
      <c r="T692" s="1452"/>
      <c r="U692" s="1452"/>
      <c r="V692" s="1470"/>
      <c r="W692" s="1470"/>
      <c r="X692" s="1470"/>
      <c r="Y692" s="1470"/>
      <c r="Z692" s="1470"/>
      <c r="AA692" s="1470"/>
      <c r="AB692" s="1470"/>
      <c r="AC692" s="1470"/>
      <c r="AD692" s="1470"/>
      <c r="AE692" s="1470"/>
      <c r="AF692" s="1470"/>
      <c r="AG692" s="1470"/>
      <c r="AH692" s="1470"/>
      <c r="AI692" s="1470"/>
      <c r="AJ692" s="1470"/>
      <c r="AK692" s="1470"/>
      <c r="AL692" s="1470"/>
      <c r="AM692" s="1470"/>
      <c r="AN692" s="1470"/>
      <c r="AO692" s="1470"/>
      <c r="AP692" s="1470"/>
      <c r="AQ692" s="1470"/>
      <c r="AR692" s="1470"/>
      <c r="AS692" s="1470"/>
      <c r="AT692" s="1470"/>
      <c r="AU692" s="1470"/>
      <c r="AV692" s="1470"/>
      <c r="AW692" s="1470"/>
      <c r="AX692" s="1470"/>
      <c r="AY692" s="1470"/>
      <c r="AZ692" s="1470"/>
      <c r="BA692" s="1470"/>
      <c r="BB692" s="1470"/>
      <c r="BC692" s="1470"/>
      <c r="BD692" s="1470"/>
      <c r="BE692" s="1470"/>
      <c r="BF692" s="1470"/>
      <c r="BG692" s="1470"/>
      <c r="BH692" s="1470"/>
      <c r="BI692" s="1470"/>
      <c r="BJ692" s="1470"/>
      <c r="BK692" s="1470"/>
      <c r="BL692" s="1470"/>
      <c r="BM692" s="1470"/>
      <c r="BN692" s="1470"/>
      <c r="BO692" s="1470"/>
      <c r="BP692" s="1470"/>
      <c r="BQ692" s="1470"/>
      <c r="BR692" s="1470"/>
      <c r="BS692" s="1470"/>
      <c r="BT692" s="1470"/>
      <c r="BU692" s="1470"/>
      <c r="BV692" s="1470"/>
      <c r="BW692" s="1470"/>
      <c r="BX692" s="1470"/>
    </row>
    <row r="693" customFormat="false" ht="15" hidden="false" customHeight="false" outlineLevel="0" collapsed="false">
      <c r="A693" s="1448" t="n">
        <f aca="false">A692+1</f>
        <v>45560</v>
      </c>
      <c r="B693" s="1470"/>
      <c r="C693" s="1470"/>
      <c r="D693" s="1470"/>
      <c r="E693" s="1470"/>
      <c r="F693" s="1470"/>
      <c r="G693" s="1470"/>
      <c r="H693" s="1470"/>
      <c r="I693" s="1452"/>
      <c r="J693" s="1470"/>
      <c r="K693" s="1470"/>
      <c r="L693" s="1470"/>
      <c r="M693" s="1470"/>
      <c r="N693" s="1470"/>
      <c r="O693" s="1470"/>
      <c r="P693" s="1452"/>
      <c r="Q693" s="1452"/>
      <c r="R693" s="1452"/>
      <c r="S693" s="1452"/>
      <c r="T693" s="1452"/>
      <c r="U693" s="1452"/>
      <c r="V693" s="1470"/>
      <c r="W693" s="1470"/>
      <c r="X693" s="1470"/>
      <c r="Y693" s="1470"/>
      <c r="Z693" s="1470"/>
      <c r="AA693" s="1470"/>
      <c r="AB693" s="1470"/>
      <c r="AC693" s="1470"/>
      <c r="AD693" s="1470"/>
      <c r="AE693" s="1470"/>
      <c r="AF693" s="1470"/>
      <c r="AG693" s="1470"/>
      <c r="AH693" s="1470"/>
      <c r="AI693" s="1470"/>
      <c r="AJ693" s="1470"/>
      <c r="AK693" s="1470"/>
      <c r="AL693" s="1470"/>
      <c r="AM693" s="1470"/>
      <c r="AN693" s="1470"/>
      <c r="AO693" s="1470"/>
      <c r="AP693" s="1470"/>
      <c r="AQ693" s="1470"/>
      <c r="AR693" s="1470"/>
      <c r="AS693" s="1470"/>
      <c r="AT693" s="1470"/>
      <c r="AU693" s="1470"/>
      <c r="AV693" s="1470"/>
      <c r="AW693" s="1470"/>
      <c r="AX693" s="1470"/>
      <c r="AY693" s="1470"/>
      <c r="AZ693" s="1470"/>
      <c r="BA693" s="1470"/>
      <c r="BB693" s="1470"/>
      <c r="BC693" s="1470"/>
      <c r="BD693" s="1470"/>
      <c r="BE693" s="1470"/>
      <c r="BF693" s="1470"/>
      <c r="BG693" s="1470"/>
      <c r="BH693" s="1470"/>
      <c r="BI693" s="1470"/>
      <c r="BJ693" s="1470"/>
      <c r="BK693" s="1470"/>
      <c r="BL693" s="1470"/>
      <c r="BM693" s="1470"/>
      <c r="BN693" s="1470"/>
      <c r="BO693" s="1470"/>
      <c r="BP693" s="1470"/>
      <c r="BQ693" s="1470"/>
      <c r="BR693" s="1470"/>
      <c r="BS693" s="1470"/>
      <c r="BT693" s="1470"/>
      <c r="BU693" s="1470"/>
      <c r="BV693" s="1470"/>
      <c r="BW693" s="1470"/>
      <c r="BX693" s="1470"/>
    </row>
    <row r="694" customFormat="false" ht="15" hidden="false" customHeight="false" outlineLevel="0" collapsed="false">
      <c r="A694" s="1448" t="n">
        <f aca="false">A693+1</f>
        <v>45561</v>
      </c>
      <c r="B694" s="1470"/>
      <c r="C694" s="1470"/>
      <c r="D694" s="1470"/>
      <c r="E694" s="1470"/>
      <c r="F694" s="1470"/>
      <c r="G694" s="1470"/>
      <c r="H694" s="1470"/>
      <c r="I694" s="1452"/>
      <c r="J694" s="1470"/>
      <c r="K694" s="1470"/>
      <c r="L694" s="1470"/>
      <c r="M694" s="1470"/>
      <c r="N694" s="1470"/>
      <c r="O694" s="1470"/>
      <c r="P694" s="1452"/>
      <c r="Q694" s="1452"/>
      <c r="R694" s="1452"/>
      <c r="S694" s="1452"/>
      <c r="T694" s="1452"/>
      <c r="U694" s="1452"/>
      <c r="V694" s="1470"/>
      <c r="W694" s="1470"/>
      <c r="X694" s="1470"/>
      <c r="Y694" s="1470"/>
      <c r="Z694" s="1470"/>
      <c r="AA694" s="1470"/>
      <c r="AB694" s="1470"/>
      <c r="AC694" s="1470"/>
      <c r="AD694" s="1470"/>
      <c r="AE694" s="1470"/>
      <c r="AF694" s="1470"/>
      <c r="AG694" s="1470"/>
      <c r="AH694" s="1470"/>
      <c r="AI694" s="1470"/>
      <c r="AJ694" s="1470"/>
      <c r="AK694" s="1470"/>
      <c r="AL694" s="1470"/>
      <c r="AM694" s="1470"/>
      <c r="AN694" s="1470"/>
      <c r="AO694" s="1470"/>
      <c r="AP694" s="1470"/>
      <c r="AQ694" s="1470"/>
      <c r="AR694" s="1470"/>
      <c r="AS694" s="1470"/>
      <c r="AT694" s="1470"/>
      <c r="AU694" s="1470"/>
      <c r="AV694" s="1470"/>
      <c r="AW694" s="1470"/>
      <c r="AX694" s="1470"/>
      <c r="AY694" s="1470"/>
      <c r="AZ694" s="1470"/>
      <c r="BA694" s="1470"/>
      <c r="BB694" s="1470"/>
      <c r="BC694" s="1470"/>
      <c r="BD694" s="1470"/>
      <c r="BE694" s="1470"/>
      <c r="BF694" s="1470"/>
      <c r="BG694" s="1470"/>
      <c r="BH694" s="1470"/>
      <c r="BI694" s="1470"/>
      <c r="BJ694" s="1470"/>
      <c r="BK694" s="1470"/>
      <c r="BL694" s="1470"/>
      <c r="BM694" s="1470"/>
      <c r="BN694" s="1470"/>
      <c r="BO694" s="1470"/>
      <c r="BP694" s="1470"/>
      <c r="BQ694" s="1470"/>
      <c r="BR694" s="1470"/>
      <c r="BS694" s="1470"/>
      <c r="BT694" s="1470"/>
      <c r="BU694" s="1470"/>
      <c r="BV694" s="1470"/>
      <c r="BW694" s="1470"/>
      <c r="BX694" s="1470"/>
    </row>
    <row r="695" customFormat="false" ht="15" hidden="false" customHeight="false" outlineLevel="0" collapsed="false">
      <c r="A695" s="1448" t="n">
        <f aca="false">A694+1</f>
        <v>45562</v>
      </c>
      <c r="B695" s="1470"/>
      <c r="C695" s="1470"/>
      <c r="D695" s="1470"/>
      <c r="E695" s="1470"/>
      <c r="F695" s="1470"/>
      <c r="G695" s="1470"/>
      <c r="H695" s="1470"/>
      <c r="I695" s="1452"/>
      <c r="J695" s="1470"/>
      <c r="K695" s="1470"/>
      <c r="L695" s="1470"/>
      <c r="M695" s="1470"/>
      <c r="N695" s="1470"/>
      <c r="O695" s="1470"/>
      <c r="P695" s="1452"/>
      <c r="Q695" s="1452"/>
      <c r="R695" s="1452"/>
      <c r="S695" s="1452"/>
      <c r="T695" s="1452"/>
      <c r="U695" s="1452"/>
      <c r="V695" s="1470"/>
      <c r="W695" s="1470"/>
      <c r="X695" s="1470"/>
      <c r="Y695" s="1470"/>
      <c r="Z695" s="1470"/>
      <c r="AA695" s="1470"/>
      <c r="AB695" s="1470"/>
      <c r="AC695" s="1470"/>
      <c r="AD695" s="1470"/>
      <c r="AE695" s="1470"/>
      <c r="AF695" s="1470"/>
      <c r="AG695" s="1470"/>
      <c r="AH695" s="1470"/>
      <c r="AI695" s="1470"/>
      <c r="AJ695" s="1470"/>
      <c r="AK695" s="1470"/>
      <c r="AL695" s="1470"/>
      <c r="AM695" s="1470"/>
      <c r="AN695" s="1470"/>
      <c r="AO695" s="1470"/>
      <c r="AP695" s="1470"/>
      <c r="AQ695" s="1470"/>
      <c r="AR695" s="1470"/>
      <c r="AS695" s="1470"/>
      <c r="AT695" s="1470"/>
      <c r="AU695" s="1470"/>
      <c r="AV695" s="1470"/>
      <c r="AW695" s="1470"/>
      <c r="AX695" s="1470"/>
      <c r="AY695" s="1470"/>
      <c r="AZ695" s="1470"/>
      <c r="BA695" s="1470"/>
      <c r="BB695" s="1470"/>
      <c r="BC695" s="1470"/>
      <c r="BD695" s="1470"/>
      <c r="BE695" s="1470"/>
      <c r="BF695" s="1470"/>
      <c r="BG695" s="1470"/>
      <c r="BH695" s="1470"/>
      <c r="BI695" s="1470"/>
      <c r="BJ695" s="1470"/>
      <c r="BK695" s="1470"/>
      <c r="BL695" s="1470"/>
      <c r="BM695" s="1470"/>
      <c r="BN695" s="1470"/>
      <c r="BO695" s="1470"/>
      <c r="BP695" s="1470"/>
      <c r="BQ695" s="1470"/>
      <c r="BR695" s="1470"/>
      <c r="BS695" s="1470"/>
      <c r="BT695" s="1470"/>
      <c r="BU695" s="1470"/>
      <c r="BV695" s="1470"/>
      <c r="BW695" s="1470"/>
      <c r="BX695" s="1470"/>
    </row>
    <row r="696" customFormat="false" ht="15" hidden="false" customHeight="false" outlineLevel="0" collapsed="false">
      <c r="A696" s="1448" t="n">
        <f aca="false">A695+1</f>
        <v>45563</v>
      </c>
      <c r="B696" s="1470"/>
      <c r="C696" s="1470"/>
      <c r="D696" s="1470"/>
      <c r="E696" s="1470"/>
      <c r="F696" s="1470"/>
      <c r="G696" s="1470"/>
      <c r="H696" s="1470"/>
      <c r="I696" s="1452"/>
      <c r="J696" s="1470"/>
      <c r="K696" s="1470"/>
      <c r="L696" s="1470"/>
      <c r="M696" s="1470"/>
      <c r="N696" s="1470"/>
      <c r="O696" s="1470"/>
      <c r="P696" s="1452"/>
      <c r="Q696" s="1452"/>
      <c r="R696" s="1452"/>
      <c r="S696" s="1452"/>
      <c r="T696" s="1452"/>
      <c r="U696" s="1452"/>
      <c r="V696" s="1470"/>
      <c r="W696" s="1470"/>
      <c r="X696" s="1470"/>
      <c r="Y696" s="1470"/>
      <c r="Z696" s="1470"/>
      <c r="AA696" s="1470"/>
      <c r="AB696" s="1470"/>
      <c r="AC696" s="1470"/>
      <c r="AD696" s="1470"/>
      <c r="AE696" s="1470"/>
      <c r="AF696" s="1470"/>
      <c r="AG696" s="1470"/>
      <c r="AH696" s="1470"/>
      <c r="AI696" s="1470"/>
      <c r="AJ696" s="1470"/>
      <c r="AK696" s="1470"/>
      <c r="AL696" s="1470"/>
      <c r="AM696" s="1470"/>
      <c r="AN696" s="1470"/>
      <c r="AO696" s="1470"/>
      <c r="AP696" s="1470"/>
      <c r="AQ696" s="1470"/>
      <c r="AR696" s="1470"/>
      <c r="AS696" s="1470"/>
      <c r="AT696" s="1470"/>
      <c r="AU696" s="1470"/>
      <c r="AV696" s="1470"/>
      <c r="AW696" s="1470"/>
      <c r="AX696" s="1470"/>
      <c r="AY696" s="1470"/>
      <c r="AZ696" s="1470"/>
      <c r="BA696" s="1470"/>
      <c r="BB696" s="1470"/>
      <c r="BC696" s="1470"/>
      <c r="BD696" s="1470"/>
      <c r="BE696" s="1470"/>
      <c r="BF696" s="1470"/>
      <c r="BG696" s="1470"/>
      <c r="BH696" s="1470"/>
      <c r="BI696" s="1470"/>
      <c r="BJ696" s="1470"/>
      <c r="BK696" s="1470"/>
      <c r="BL696" s="1470"/>
      <c r="BM696" s="1470"/>
      <c r="BN696" s="1470"/>
      <c r="BO696" s="1470"/>
      <c r="BP696" s="1470"/>
      <c r="BQ696" s="1470"/>
      <c r="BR696" s="1470"/>
      <c r="BS696" s="1470"/>
      <c r="BT696" s="1470"/>
      <c r="BU696" s="1470"/>
      <c r="BV696" s="1470"/>
      <c r="BW696" s="1470"/>
      <c r="BX696" s="1470"/>
    </row>
    <row r="697" customFormat="false" ht="15" hidden="false" customHeight="false" outlineLevel="0" collapsed="false">
      <c r="A697" s="1448" t="n">
        <f aca="false">A696+1</f>
        <v>45564</v>
      </c>
      <c r="B697" s="1470"/>
      <c r="C697" s="1470"/>
      <c r="D697" s="1470"/>
      <c r="E697" s="1470"/>
      <c r="F697" s="1470"/>
      <c r="G697" s="1470"/>
      <c r="H697" s="1470"/>
      <c r="I697" s="1452"/>
      <c r="J697" s="1470"/>
      <c r="K697" s="1470"/>
      <c r="L697" s="1470"/>
      <c r="M697" s="1470"/>
      <c r="N697" s="1470"/>
      <c r="O697" s="1470"/>
      <c r="P697" s="1452"/>
      <c r="Q697" s="1452"/>
      <c r="R697" s="1452"/>
      <c r="S697" s="1452"/>
      <c r="T697" s="1452"/>
      <c r="U697" s="1452"/>
      <c r="V697" s="1470"/>
      <c r="W697" s="1470"/>
      <c r="X697" s="1470"/>
      <c r="Y697" s="1470"/>
      <c r="Z697" s="1470"/>
      <c r="AA697" s="1470"/>
      <c r="AB697" s="1470"/>
      <c r="AC697" s="1470"/>
      <c r="AD697" s="1470"/>
      <c r="AE697" s="1470"/>
      <c r="AF697" s="1470"/>
      <c r="AG697" s="1470"/>
      <c r="AH697" s="1470"/>
      <c r="AI697" s="1470"/>
      <c r="AJ697" s="1470"/>
      <c r="AK697" s="1470"/>
      <c r="AL697" s="1470"/>
      <c r="AM697" s="1470"/>
      <c r="AN697" s="1470"/>
      <c r="AO697" s="1470"/>
      <c r="AP697" s="1470"/>
      <c r="AQ697" s="1470"/>
      <c r="AR697" s="1470"/>
      <c r="AS697" s="1470"/>
      <c r="AT697" s="1470"/>
      <c r="AU697" s="1470"/>
      <c r="AV697" s="1470"/>
      <c r="AW697" s="1470"/>
      <c r="AX697" s="1470"/>
      <c r="AY697" s="1470"/>
      <c r="AZ697" s="1470"/>
      <c r="BA697" s="1470"/>
      <c r="BB697" s="1470"/>
      <c r="BC697" s="1470"/>
      <c r="BD697" s="1470"/>
      <c r="BE697" s="1470"/>
      <c r="BF697" s="1470"/>
      <c r="BG697" s="1470"/>
      <c r="BH697" s="1470"/>
      <c r="BI697" s="1470"/>
      <c r="BJ697" s="1470"/>
      <c r="BK697" s="1470"/>
      <c r="BL697" s="1470"/>
      <c r="BM697" s="1470"/>
      <c r="BN697" s="1470"/>
      <c r="BO697" s="1470"/>
      <c r="BP697" s="1470"/>
      <c r="BQ697" s="1470"/>
      <c r="BR697" s="1470"/>
      <c r="BS697" s="1470"/>
      <c r="BT697" s="1470"/>
      <c r="BU697" s="1470"/>
      <c r="BV697" s="1470"/>
      <c r="BW697" s="1470"/>
      <c r="BX697" s="1470"/>
    </row>
    <row r="698" customFormat="false" ht="15" hidden="false" customHeight="false" outlineLevel="0" collapsed="false">
      <c r="A698" s="1448" t="n">
        <f aca="false">A697+1</f>
        <v>45565</v>
      </c>
      <c r="B698" s="1470"/>
      <c r="C698" s="1470"/>
      <c r="D698" s="1470"/>
      <c r="E698" s="1470"/>
      <c r="F698" s="1470"/>
      <c r="G698" s="1470"/>
      <c r="H698" s="1470"/>
      <c r="I698" s="1452"/>
      <c r="J698" s="1470"/>
      <c r="K698" s="1470"/>
      <c r="L698" s="1470"/>
      <c r="M698" s="1470"/>
      <c r="N698" s="1470"/>
      <c r="O698" s="1470"/>
      <c r="P698" s="1452"/>
      <c r="Q698" s="1452"/>
      <c r="R698" s="1452"/>
      <c r="S698" s="1452"/>
      <c r="T698" s="1452"/>
      <c r="U698" s="1452"/>
      <c r="V698" s="1470"/>
      <c r="W698" s="1470"/>
      <c r="X698" s="1470"/>
      <c r="Y698" s="1470"/>
      <c r="Z698" s="1470"/>
      <c r="AA698" s="1470"/>
      <c r="AB698" s="1470"/>
      <c r="AC698" s="1470"/>
      <c r="AD698" s="1470"/>
      <c r="AE698" s="1470"/>
      <c r="AF698" s="1470"/>
      <c r="AG698" s="1470"/>
      <c r="AH698" s="1470"/>
      <c r="AI698" s="1470"/>
      <c r="AJ698" s="1470"/>
      <c r="AK698" s="1470"/>
      <c r="AL698" s="1470"/>
      <c r="AM698" s="1470"/>
      <c r="AN698" s="1470"/>
      <c r="AO698" s="1470"/>
      <c r="AP698" s="1470"/>
      <c r="AQ698" s="1470"/>
      <c r="AR698" s="1470"/>
      <c r="AS698" s="1470"/>
      <c r="AT698" s="1470"/>
      <c r="AU698" s="1470"/>
      <c r="AV698" s="1470"/>
      <c r="AW698" s="1470"/>
      <c r="AX698" s="1470"/>
      <c r="AY698" s="1470"/>
      <c r="AZ698" s="1470"/>
      <c r="BA698" s="1470"/>
      <c r="BB698" s="1470"/>
      <c r="BC698" s="1470"/>
      <c r="BD698" s="1470"/>
      <c r="BE698" s="1470"/>
      <c r="BF698" s="1470"/>
      <c r="BG698" s="1470"/>
      <c r="BH698" s="1470"/>
      <c r="BI698" s="1470"/>
      <c r="BJ698" s="1470"/>
      <c r="BK698" s="1470"/>
      <c r="BL698" s="1470"/>
      <c r="BM698" s="1470"/>
      <c r="BN698" s="1470"/>
      <c r="BO698" s="1470"/>
      <c r="BP698" s="1470"/>
      <c r="BQ698" s="1470"/>
      <c r="BR698" s="1470"/>
      <c r="BS698" s="1470"/>
      <c r="BT698" s="1470"/>
      <c r="BU698" s="1470"/>
      <c r="BV698" s="1470"/>
      <c r="BW698" s="1470"/>
      <c r="BX698" s="1470"/>
    </row>
    <row r="699" customFormat="false" ht="15" hidden="false" customHeight="false" outlineLevel="0" collapsed="false">
      <c r="A699" s="1448" t="n">
        <f aca="false">A698+1</f>
        <v>45566</v>
      </c>
      <c r="B699" s="1470"/>
      <c r="C699" s="1470"/>
      <c r="D699" s="1470"/>
      <c r="E699" s="1470"/>
      <c r="F699" s="1470"/>
      <c r="G699" s="1470"/>
      <c r="H699" s="1470"/>
      <c r="I699" s="1452"/>
      <c r="J699" s="1470"/>
      <c r="K699" s="1470"/>
      <c r="L699" s="1470"/>
      <c r="M699" s="1470"/>
      <c r="N699" s="1470"/>
      <c r="O699" s="1470"/>
      <c r="P699" s="1452"/>
      <c r="Q699" s="1452"/>
      <c r="R699" s="1452"/>
      <c r="S699" s="1452"/>
      <c r="T699" s="1452"/>
      <c r="U699" s="1452"/>
      <c r="V699" s="1470"/>
      <c r="W699" s="1470"/>
      <c r="X699" s="1470"/>
      <c r="Y699" s="1470"/>
      <c r="Z699" s="1470"/>
      <c r="AA699" s="1470"/>
      <c r="AB699" s="1470"/>
      <c r="AC699" s="1470"/>
      <c r="AD699" s="1470"/>
      <c r="AE699" s="1470"/>
      <c r="AF699" s="1470"/>
      <c r="AG699" s="1470"/>
      <c r="AH699" s="1470"/>
      <c r="AI699" s="1470"/>
      <c r="AJ699" s="1470"/>
      <c r="AK699" s="1470"/>
      <c r="AL699" s="1470"/>
      <c r="AM699" s="1470"/>
      <c r="AN699" s="1470"/>
      <c r="AO699" s="1470"/>
      <c r="AP699" s="1470"/>
      <c r="AQ699" s="1470"/>
      <c r="AR699" s="1470"/>
      <c r="AS699" s="1470"/>
      <c r="AT699" s="1470"/>
      <c r="AU699" s="1470"/>
      <c r="AV699" s="1470"/>
      <c r="AW699" s="1470"/>
      <c r="AX699" s="1470"/>
      <c r="AY699" s="1470"/>
      <c r="AZ699" s="1470"/>
      <c r="BA699" s="1470"/>
      <c r="BB699" s="1470"/>
      <c r="BC699" s="1470"/>
      <c r="BD699" s="1470"/>
      <c r="BE699" s="1470"/>
      <c r="BF699" s="1470"/>
      <c r="BG699" s="1470"/>
      <c r="BH699" s="1470"/>
      <c r="BI699" s="1470"/>
      <c r="BJ699" s="1470"/>
      <c r="BK699" s="1470"/>
      <c r="BL699" s="1470"/>
      <c r="BM699" s="1470"/>
      <c r="BN699" s="1470"/>
      <c r="BO699" s="1470"/>
      <c r="BP699" s="1470"/>
      <c r="BQ699" s="1470"/>
      <c r="BR699" s="1470"/>
      <c r="BS699" s="1470"/>
      <c r="BT699" s="1470"/>
      <c r="BU699" s="1470"/>
      <c r="BV699" s="1470"/>
      <c r="BW699" s="1470"/>
      <c r="BX699" s="1470"/>
    </row>
    <row r="700" customFormat="false" ht="15" hidden="false" customHeight="false" outlineLevel="0" collapsed="false">
      <c r="A700" s="1448" t="n">
        <f aca="false">A699+1</f>
        <v>45567</v>
      </c>
      <c r="B700" s="1470"/>
      <c r="C700" s="1470"/>
      <c r="D700" s="1470"/>
      <c r="E700" s="1470"/>
      <c r="F700" s="1470"/>
      <c r="G700" s="1470"/>
      <c r="H700" s="1470"/>
      <c r="I700" s="1452"/>
      <c r="J700" s="1470"/>
      <c r="K700" s="1470"/>
      <c r="L700" s="1470"/>
      <c r="M700" s="1470"/>
      <c r="N700" s="1470"/>
      <c r="O700" s="1470"/>
      <c r="P700" s="1452"/>
      <c r="Q700" s="1452"/>
      <c r="R700" s="1452"/>
      <c r="S700" s="1452"/>
      <c r="T700" s="1452"/>
      <c r="U700" s="1452"/>
      <c r="V700" s="1470"/>
      <c r="W700" s="1470"/>
      <c r="X700" s="1470"/>
      <c r="Y700" s="1470"/>
      <c r="Z700" s="1470"/>
      <c r="AA700" s="1470"/>
      <c r="AB700" s="1470"/>
      <c r="AC700" s="1470"/>
      <c r="AD700" s="1470"/>
      <c r="AE700" s="1470"/>
      <c r="AF700" s="1470"/>
      <c r="AG700" s="1470"/>
      <c r="AH700" s="1470"/>
      <c r="AI700" s="1470"/>
      <c r="AJ700" s="1470"/>
      <c r="AK700" s="1470"/>
      <c r="AL700" s="1470"/>
      <c r="AM700" s="1470"/>
      <c r="AN700" s="1470"/>
      <c r="AO700" s="1470"/>
      <c r="AP700" s="1470"/>
      <c r="AQ700" s="1470"/>
      <c r="AR700" s="1470"/>
      <c r="AS700" s="1470"/>
      <c r="AT700" s="1470"/>
      <c r="AU700" s="1470"/>
      <c r="AV700" s="1470"/>
      <c r="AW700" s="1470"/>
      <c r="AX700" s="1470"/>
      <c r="AY700" s="1470"/>
      <c r="AZ700" s="1470"/>
      <c r="BA700" s="1470"/>
      <c r="BB700" s="1470"/>
      <c r="BC700" s="1470"/>
      <c r="BD700" s="1470"/>
      <c r="BE700" s="1470"/>
      <c r="BF700" s="1470"/>
      <c r="BG700" s="1470"/>
      <c r="BH700" s="1470"/>
      <c r="BI700" s="1470"/>
      <c r="BJ700" s="1470"/>
      <c r="BK700" s="1470"/>
      <c r="BL700" s="1470"/>
      <c r="BM700" s="1470"/>
      <c r="BN700" s="1470"/>
      <c r="BO700" s="1470"/>
      <c r="BP700" s="1470"/>
      <c r="BQ700" s="1470"/>
      <c r="BR700" s="1470"/>
      <c r="BS700" s="1470"/>
      <c r="BT700" s="1470"/>
      <c r="BU700" s="1470"/>
      <c r="BV700" s="1470"/>
      <c r="BW700" s="1470"/>
      <c r="BX700" s="1470"/>
    </row>
    <row r="701" customFormat="false" ht="15" hidden="false" customHeight="false" outlineLevel="0" collapsed="false">
      <c r="A701" s="1448" t="n">
        <f aca="false">A700+1</f>
        <v>45568</v>
      </c>
      <c r="B701" s="1470"/>
      <c r="C701" s="1470"/>
      <c r="D701" s="1470"/>
      <c r="E701" s="1470"/>
      <c r="F701" s="1470"/>
      <c r="G701" s="1470"/>
      <c r="H701" s="1470"/>
      <c r="I701" s="1452"/>
      <c r="J701" s="1470"/>
      <c r="K701" s="1470"/>
      <c r="L701" s="1470"/>
      <c r="M701" s="1470"/>
      <c r="N701" s="1470"/>
      <c r="O701" s="1470"/>
      <c r="P701" s="1452"/>
      <c r="Q701" s="1452"/>
      <c r="R701" s="1452"/>
      <c r="S701" s="1452"/>
      <c r="T701" s="1452"/>
      <c r="U701" s="1452"/>
      <c r="V701" s="1470"/>
      <c r="W701" s="1470"/>
      <c r="X701" s="1470"/>
      <c r="Y701" s="1470"/>
      <c r="Z701" s="1470"/>
      <c r="AA701" s="1470"/>
      <c r="AB701" s="1470"/>
      <c r="AC701" s="1470"/>
      <c r="AD701" s="1470"/>
      <c r="AE701" s="1470"/>
      <c r="AF701" s="1470"/>
      <c r="AG701" s="1470"/>
      <c r="AH701" s="1470"/>
      <c r="AI701" s="1470"/>
      <c r="AJ701" s="1470"/>
      <c r="AK701" s="1470"/>
      <c r="AL701" s="1470"/>
      <c r="AM701" s="1470"/>
      <c r="AN701" s="1470"/>
      <c r="AO701" s="1470"/>
      <c r="AP701" s="1470"/>
      <c r="AQ701" s="1470"/>
      <c r="AR701" s="1470"/>
      <c r="AS701" s="1470"/>
      <c r="AT701" s="1470"/>
      <c r="AU701" s="1470"/>
      <c r="AV701" s="1470"/>
      <c r="AW701" s="1470"/>
      <c r="AX701" s="1470"/>
      <c r="AY701" s="1470"/>
      <c r="AZ701" s="1470"/>
      <c r="BA701" s="1470"/>
      <c r="BB701" s="1470"/>
      <c r="BC701" s="1470"/>
      <c r="BD701" s="1470"/>
      <c r="BE701" s="1470"/>
      <c r="BF701" s="1470"/>
      <c r="BG701" s="1470"/>
      <c r="BH701" s="1470"/>
      <c r="BI701" s="1470"/>
      <c r="BJ701" s="1470"/>
      <c r="BK701" s="1470"/>
      <c r="BL701" s="1470"/>
      <c r="BM701" s="1470"/>
      <c r="BN701" s="1470"/>
      <c r="BO701" s="1470"/>
      <c r="BP701" s="1470"/>
      <c r="BQ701" s="1470"/>
      <c r="BR701" s="1470"/>
      <c r="BS701" s="1470"/>
      <c r="BT701" s="1470"/>
      <c r="BU701" s="1470"/>
      <c r="BV701" s="1470"/>
      <c r="BW701" s="1470"/>
      <c r="BX701" s="1470"/>
    </row>
    <row r="702" customFormat="false" ht="15" hidden="false" customHeight="false" outlineLevel="0" collapsed="false">
      <c r="A702" s="1448" t="n">
        <f aca="false">A701+1</f>
        <v>45569</v>
      </c>
      <c r="B702" s="1470"/>
      <c r="C702" s="1470"/>
      <c r="D702" s="1470"/>
      <c r="E702" s="1470"/>
      <c r="F702" s="1470"/>
      <c r="G702" s="1470"/>
      <c r="H702" s="1470"/>
      <c r="I702" s="1452"/>
      <c r="J702" s="1470"/>
      <c r="K702" s="1470"/>
      <c r="L702" s="1470"/>
      <c r="M702" s="1470"/>
      <c r="N702" s="1470"/>
      <c r="O702" s="1470"/>
      <c r="P702" s="1452"/>
      <c r="Q702" s="1452"/>
      <c r="R702" s="1452"/>
      <c r="S702" s="1452"/>
      <c r="T702" s="1452"/>
      <c r="U702" s="1452"/>
      <c r="V702" s="1470"/>
      <c r="W702" s="1470"/>
      <c r="X702" s="1470"/>
      <c r="Y702" s="1470"/>
      <c r="Z702" s="1470"/>
      <c r="AA702" s="1470"/>
      <c r="AB702" s="1470"/>
      <c r="AC702" s="1470"/>
      <c r="AD702" s="1470"/>
      <c r="AE702" s="1470"/>
      <c r="AF702" s="1470"/>
      <c r="AG702" s="1470"/>
      <c r="AH702" s="1470"/>
      <c r="AI702" s="1470"/>
      <c r="AJ702" s="1470"/>
      <c r="AK702" s="1470"/>
      <c r="AL702" s="1470"/>
      <c r="AM702" s="1470"/>
      <c r="AN702" s="1470"/>
      <c r="AO702" s="1470"/>
      <c r="AP702" s="1470"/>
      <c r="AQ702" s="1470"/>
      <c r="AR702" s="1470"/>
      <c r="AS702" s="1470"/>
      <c r="AT702" s="1470"/>
      <c r="AU702" s="1470"/>
      <c r="AV702" s="1470"/>
      <c r="AW702" s="1470"/>
      <c r="AX702" s="1470"/>
      <c r="AY702" s="1470"/>
      <c r="AZ702" s="1470"/>
      <c r="BA702" s="1470"/>
      <c r="BB702" s="1470"/>
      <c r="BC702" s="1470"/>
      <c r="BD702" s="1470"/>
      <c r="BE702" s="1470"/>
      <c r="BF702" s="1470"/>
      <c r="BG702" s="1470"/>
      <c r="BH702" s="1470"/>
      <c r="BI702" s="1470"/>
      <c r="BJ702" s="1470"/>
      <c r="BK702" s="1470"/>
      <c r="BL702" s="1470"/>
      <c r="BM702" s="1470"/>
      <c r="BN702" s="1470"/>
      <c r="BO702" s="1470"/>
      <c r="BP702" s="1470"/>
      <c r="BQ702" s="1470"/>
      <c r="BR702" s="1470"/>
      <c r="BS702" s="1470"/>
      <c r="BT702" s="1470"/>
      <c r="BU702" s="1470"/>
      <c r="BV702" s="1470"/>
      <c r="BW702" s="1470"/>
      <c r="BX702" s="1470"/>
    </row>
    <row r="703" customFormat="false" ht="15" hidden="false" customHeight="false" outlineLevel="0" collapsed="false">
      <c r="A703" s="1448" t="n">
        <f aca="false">A702+1</f>
        <v>45570</v>
      </c>
      <c r="B703" s="1470"/>
      <c r="C703" s="1470"/>
      <c r="D703" s="1470"/>
      <c r="E703" s="1470"/>
      <c r="F703" s="1470"/>
      <c r="G703" s="1470"/>
      <c r="H703" s="1470"/>
      <c r="I703" s="1452"/>
      <c r="J703" s="1470"/>
      <c r="K703" s="1470"/>
      <c r="L703" s="1470"/>
      <c r="M703" s="1470"/>
      <c r="N703" s="1470"/>
      <c r="O703" s="1470"/>
      <c r="P703" s="1452"/>
      <c r="Q703" s="1452"/>
      <c r="R703" s="1452"/>
      <c r="S703" s="1452"/>
      <c r="T703" s="1452"/>
      <c r="U703" s="1452"/>
      <c r="V703" s="1470"/>
      <c r="W703" s="1470"/>
      <c r="X703" s="1470"/>
      <c r="Y703" s="1470"/>
      <c r="Z703" s="1470"/>
      <c r="AA703" s="1470"/>
      <c r="AB703" s="1470"/>
      <c r="AC703" s="1470"/>
      <c r="AD703" s="1470"/>
      <c r="AE703" s="1470"/>
      <c r="AF703" s="1470"/>
      <c r="AG703" s="1470"/>
      <c r="AH703" s="1470"/>
      <c r="AI703" s="1470"/>
      <c r="AJ703" s="1470"/>
      <c r="AK703" s="1470"/>
      <c r="AL703" s="1470"/>
      <c r="AM703" s="1470"/>
      <c r="AN703" s="1470"/>
      <c r="AO703" s="1470"/>
      <c r="AP703" s="1470"/>
      <c r="AQ703" s="1470"/>
      <c r="AR703" s="1470"/>
      <c r="AS703" s="1470"/>
      <c r="AT703" s="1470"/>
      <c r="AU703" s="1470"/>
      <c r="AV703" s="1470"/>
      <c r="AW703" s="1470"/>
      <c r="AX703" s="1470"/>
      <c r="AY703" s="1470"/>
      <c r="AZ703" s="1470"/>
      <c r="BA703" s="1470"/>
      <c r="BB703" s="1470"/>
      <c r="BC703" s="1470"/>
      <c r="BD703" s="1470"/>
      <c r="BE703" s="1470"/>
      <c r="BF703" s="1470"/>
      <c r="BG703" s="1470"/>
      <c r="BH703" s="1470"/>
      <c r="BI703" s="1470"/>
      <c r="BJ703" s="1470"/>
      <c r="BK703" s="1470"/>
      <c r="BL703" s="1470"/>
      <c r="BM703" s="1470"/>
      <c r="BN703" s="1470"/>
      <c r="BO703" s="1470"/>
      <c r="BP703" s="1470"/>
      <c r="BQ703" s="1470"/>
      <c r="BR703" s="1470"/>
      <c r="BS703" s="1470"/>
      <c r="BT703" s="1470"/>
      <c r="BU703" s="1470"/>
      <c r="BV703" s="1470"/>
      <c r="BW703" s="1470"/>
      <c r="BX703" s="1470"/>
    </row>
    <row r="704" customFormat="false" ht="15" hidden="false" customHeight="false" outlineLevel="0" collapsed="false">
      <c r="A704" s="1448" t="n">
        <f aca="false">A703+1</f>
        <v>45571</v>
      </c>
      <c r="B704" s="1470"/>
      <c r="C704" s="1470"/>
      <c r="D704" s="1470"/>
      <c r="E704" s="1470"/>
      <c r="F704" s="1470"/>
      <c r="G704" s="1470"/>
      <c r="H704" s="1470"/>
      <c r="I704" s="1452"/>
      <c r="J704" s="1470"/>
      <c r="K704" s="1470"/>
      <c r="L704" s="1470"/>
      <c r="M704" s="1470"/>
      <c r="N704" s="1470"/>
      <c r="O704" s="1470"/>
      <c r="P704" s="1452"/>
      <c r="Q704" s="1452"/>
      <c r="R704" s="1452"/>
      <c r="S704" s="1452"/>
      <c r="T704" s="1452"/>
      <c r="U704" s="1452"/>
      <c r="V704" s="1470"/>
      <c r="W704" s="1470"/>
      <c r="X704" s="1470"/>
      <c r="Y704" s="1470"/>
      <c r="Z704" s="1470"/>
      <c r="AA704" s="1470"/>
      <c r="AB704" s="1470"/>
      <c r="AC704" s="1470"/>
      <c r="AD704" s="1470"/>
      <c r="AE704" s="1470"/>
      <c r="AF704" s="1470"/>
      <c r="AG704" s="1470"/>
      <c r="AH704" s="1470"/>
      <c r="AI704" s="1470"/>
      <c r="AJ704" s="1470"/>
      <c r="AK704" s="1470"/>
      <c r="AL704" s="1470"/>
      <c r="AM704" s="1470"/>
      <c r="AN704" s="1470"/>
      <c r="AO704" s="1470"/>
      <c r="AP704" s="1470"/>
      <c r="AQ704" s="1470"/>
      <c r="AR704" s="1470"/>
      <c r="AS704" s="1470"/>
      <c r="AT704" s="1470"/>
      <c r="AU704" s="1470"/>
      <c r="AV704" s="1470"/>
      <c r="AW704" s="1470"/>
      <c r="AX704" s="1470"/>
      <c r="AY704" s="1470"/>
      <c r="AZ704" s="1470"/>
      <c r="BA704" s="1470"/>
      <c r="BB704" s="1470"/>
      <c r="BC704" s="1470"/>
      <c r="BD704" s="1470"/>
      <c r="BE704" s="1470"/>
      <c r="BF704" s="1470"/>
      <c r="BG704" s="1470"/>
      <c r="BH704" s="1470"/>
      <c r="BI704" s="1470"/>
      <c r="BJ704" s="1470"/>
      <c r="BK704" s="1470"/>
      <c r="BL704" s="1470"/>
      <c r="BM704" s="1470"/>
      <c r="BN704" s="1470"/>
      <c r="BO704" s="1470"/>
      <c r="BP704" s="1470"/>
      <c r="BQ704" s="1470"/>
      <c r="BR704" s="1470"/>
      <c r="BS704" s="1470"/>
      <c r="BT704" s="1470"/>
      <c r="BU704" s="1470"/>
      <c r="BV704" s="1470"/>
      <c r="BW704" s="1470"/>
      <c r="BX704" s="1470"/>
    </row>
    <row r="705" customFormat="false" ht="15" hidden="false" customHeight="false" outlineLevel="0" collapsed="false">
      <c r="A705" s="1448" t="n">
        <f aca="false">A704+1</f>
        <v>45572</v>
      </c>
      <c r="B705" s="1470"/>
      <c r="C705" s="1470"/>
      <c r="D705" s="1470"/>
      <c r="E705" s="1470"/>
      <c r="F705" s="1470"/>
      <c r="G705" s="1470"/>
      <c r="H705" s="1470"/>
      <c r="I705" s="1452"/>
      <c r="J705" s="1470"/>
      <c r="K705" s="1470"/>
      <c r="L705" s="1470"/>
      <c r="M705" s="1470"/>
      <c r="N705" s="1470"/>
      <c r="O705" s="1470"/>
      <c r="P705" s="1452"/>
      <c r="Q705" s="1452"/>
      <c r="R705" s="1452"/>
      <c r="S705" s="1452"/>
      <c r="T705" s="1452"/>
      <c r="U705" s="1452"/>
      <c r="V705" s="1470"/>
      <c r="W705" s="1470"/>
      <c r="X705" s="1470"/>
      <c r="Y705" s="1470"/>
      <c r="Z705" s="1470"/>
      <c r="AA705" s="1470"/>
      <c r="AB705" s="1470"/>
      <c r="AC705" s="1470"/>
      <c r="AD705" s="1470"/>
      <c r="AE705" s="1470"/>
      <c r="AF705" s="1470"/>
      <c r="AG705" s="1470"/>
      <c r="AH705" s="1470"/>
      <c r="AI705" s="1470"/>
      <c r="AJ705" s="1470"/>
      <c r="AK705" s="1470"/>
      <c r="AL705" s="1470"/>
      <c r="AM705" s="1470"/>
      <c r="AN705" s="1470"/>
      <c r="AO705" s="1470"/>
      <c r="AP705" s="1470"/>
      <c r="AQ705" s="1470"/>
      <c r="AR705" s="1470"/>
      <c r="AS705" s="1470"/>
      <c r="AT705" s="1470"/>
      <c r="AU705" s="1470"/>
      <c r="AV705" s="1470"/>
      <c r="AW705" s="1470"/>
      <c r="AX705" s="1470"/>
      <c r="AY705" s="1470"/>
      <c r="AZ705" s="1470"/>
      <c r="BA705" s="1470"/>
      <c r="BB705" s="1470"/>
      <c r="BC705" s="1470"/>
      <c r="BD705" s="1470"/>
      <c r="BE705" s="1470"/>
      <c r="BF705" s="1470"/>
      <c r="BG705" s="1470"/>
      <c r="BH705" s="1470"/>
      <c r="BI705" s="1470"/>
      <c r="BJ705" s="1470"/>
      <c r="BK705" s="1470"/>
      <c r="BL705" s="1470"/>
      <c r="BM705" s="1470"/>
      <c r="BN705" s="1470"/>
      <c r="BO705" s="1470"/>
      <c r="BP705" s="1470"/>
      <c r="BQ705" s="1470"/>
      <c r="BR705" s="1470"/>
      <c r="BS705" s="1470"/>
      <c r="BT705" s="1470"/>
      <c r="BU705" s="1470"/>
      <c r="BV705" s="1470"/>
      <c r="BW705" s="1470"/>
      <c r="BX705" s="1470"/>
    </row>
    <row r="706" customFormat="false" ht="15" hidden="false" customHeight="false" outlineLevel="0" collapsed="false">
      <c r="A706" s="1448" t="n">
        <f aca="false">A705+1</f>
        <v>45573</v>
      </c>
      <c r="B706" s="1470"/>
      <c r="C706" s="1470"/>
      <c r="D706" s="1470"/>
      <c r="E706" s="1470"/>
      <c r="F706" s="1470"/>
      <c r="G706" s="1470"/>
      <c r="H706" s="1470"/>
      <c r="I706" s="1452"/>
      <c r="J706" s="1470"/>
      <c r="K706" s="1470"/>
      <c r="L706" s="1470"/>
      <c r="M706" s="1470"/>
      <c r="N706" s="1470"/>
      <c r="O706" s="1470"/>
      <c r="P706" s="1452"/>
      <c r="Q706" s="1452"/>
      <c r="R706" s="1452"/>
      <c r="S706" s="1452"/>
      <c r="T706" s="1452"/>
      <c r="U706" s="1452"/>
      <c r="V706" s="1470"/>
      <c r="W706" s="1470"/>
      <c r="X706" s="1470"/>
      <c r="Y706" s="1470"/>
      <c r="Z706" s="1470"/>
      <c r="AA706" s="1470"/>
      <c r="AB706" s="1470"/>
      <c r="AC706" s="1470"/>
      <c r="AD706" s="1470"/>
      <c r="AE706" s="1470"/>
      <c r="AF706" s="1470"/>
      <c r="AG706" s="1470"/>
      <c r="AH706" s="1470"/>
      <c r="AI706" s="1470"/>
      <c r="AJ706" s="1470"/>
      <c r="AK706" s="1470"/>
      <c r="AL706" s="1470"/>
      <c r="AM706" s="1470"/>
      <c r="AN706" s="1470"/>
      <c r="AO706" s="1470"/>
      <c r="AP706" s="1470"/>
      <c r="AQ706" s="1470"/>
      <c r="AR706" s="1470"/>
      <c r="AS706" s="1470"/>
      <c r="AT706" s="1470"/>
      <c r="AU706" s="1470"/>
      <c r="AV706" s="1470"/>
      <c r="AW706" s="1470"/>
      <c r="AX706" s="1470"/>
      <c r="AY706" s="1470"/>
      <c r="AZ706" s="1470"/>
      <c r="BA706" s="1470"/>
      <c r="BB706" s="1470"/>
      <c r="BC706" s="1470"/>
      <c r="BD706" s="1470"/>
      <c r="BE706" s="1470"/>
      <c r="BF706" s="1470"/>
      <c r="BG706" s="1470"/>
      <c r="BH706" s="1470"/>
      <c r="BI706" s="1470"/>
      <c r="BJ706" s="1470"/>
      <c r="BK706" s="1470"/>
      <c r="BL706" s="1470"/>
      <c r="BM706" s="1470"/>
      <c r="BN706" s="1470"/>
      <c r="BO706" s="1470"/>
      <c r="BP706" s="1470"/>
      <c r="BQ706" s="1470"/>
      <c r="BR706" s="1470"/>
      <c r="BS706" s="1470"/>
      <c r="BT706" s="1470"/>
      <c r="BU706" s="1470"/>
      <c r="BV706" s="1470"/>
      <c r="BW706" s="1470"/>
      <c r="BX706" s="1470"/>
    </row>
    <row r="707" customFormat="false" ht="15" hidden="false" customHeight="false" outlineLevel="0" collapsed="false">
      <c r="A707" s="1448" t="n">
        <f aca="false">A706+1</f>
        <v>45574</v>
      </c>
      <c r="B707" s="1470"/>
      <c r="C707" s="1470"/>
      <c r="D707" s="1470"/>
      <c r="E707" s="1470"/>
      <c r="F707" s="1470"/>
      <c r="G707" s="1470"/>
      <c r="H707" s="1470"/>
      <c r="I707" s="1452"/>
      <c r="J707" s="1470"/>
      <c r="K707" s="1470"/>
      <c r="L707" s="1470"/>
      <c r="M707" s="1470"/>
      <c r="N707" s="1470"/>
      <c r="O707" s="1470"/>
      <c r="P707" s="1452"/>
      <c r="Q707" s="1452"/>
      <c r="R707" s="1452"/>
      <c r="S707" s="1452"/>
      <c r="T707" s="1452"/>
      <c r="U707" s="1452"/>
      <c r="V707" s="1470"/>
      <c r="W707" s="1470"/>
      <c r="X707" s="1470"/>
      <c r="Y707" s="1470"/>
      <c r="Z707" s="1470"/>
      <c r="AA707" s="1470"/>
      <c r="AB707" s="1470"/>
      <c r="AC707" s="1470"/>
      <c r="AD707" s="1470"/>
      <c r="AE707" s="1470"/>
      <c r="AF707" s="1470"/>
      <c r="AG707" s="1470"/>
      <c r="AH707" s="1470"/>
      <c r="AI707" s="1470"/>
      <c r="AJ707" s="1470"/>
      <c r="AK707" s="1470"/>
      <c r="AL707" s="1470"/>
      <c r="AM707" s="1470"/>
      <c r="AN707" s="1470"/>
      <c r="AO707" s="1470"/>
      <c r="AP707" s="1470"/>
      <c r="AQ707" s="1470"/>
      <c r="AR707" s="1470"/>
      <c r="AS707" s="1470"/>
      <c r="AT707" s="1470"/>
      <c r="AU707" s="1470"/>
      <c r="AV707" s="1470"/>
      <c r="AW707" s="1470"/>
      <c r="AX707" s="1470"/>
      <c r="AY707" s="1470"/>
      <c r="AZ707" s="1470"/>
      <c r="BA707" s="1470"/>
      <c r="BB707" s="1470"/>
      <c r="BC707" s="1470"/>
      <c r="BD707" s="1470"/>
      <c r="BE707" s="1470"/>
      <c r="BF707" s="1470"/>
      <c r="BG707" s="1470"/>
      <c r="BH707" s="1470"/>
      <c r="BI707" s="1470"/>
      <c r="BJ707" s="1470"/>
      <c r="BK707" s="1470"/>
      <c r="BL707" s="1470"/>
      <c r="BM707" s="1470"/>
      <c r="BN707" s="1470"/>
      <c r="BO707" s="1470"/>
      <c r="BP707" s="1470"/>
      <c r="BQ707" s="1470"/>
      <c r="BR707" s="1470"/>
      <c r="BS707" s="1470"/>
      <c r="BT707" s="1470"/>
      <c r="BU707" s="1470"/>
      <c r="BV707" s="1470"/>
      <c r="BW707" s="1470"/>
      <c r="BX707" s="1470"/>
    </row>
    <row r="708" customFormat="false" ht="15" hidden="false" customHeight="false" outlineLevel="0" collapsed="false">
      <c r="A708" s="1448" t="n">
        <f aca="false">A707+1</f>
        <v>45575</v>
      </c>
      <c r="B708" s="1470"/>
      <c r="C708" s="1470"/>
      <c r="D708" s="1470"/>
      <c r="E708" s="1470"/>
      <c r="F708" s="1470"/>
      <c r="G708" s="1470"/>
      <c r="H708" s="1470"/>
      <c r="I708" s="1452"/>
      <c r="J708" s="1470"/>
      <c r="K708" s="1470"/>
      <c r="L708" s="1470"/>
      <c r="M708" s="1470"/>
      <c r="N708" s="1470"/>
      <c r="O708" s="1470"/>
      <c r="P708" s="1452"/>
      <c r="Q708" s="1452"/>
      <c r="R708" s="1452"/>
      <c r="S708" s="1452"/>
      <c r="T708" s="1452"/>
      <c r="U708" s="1452"/>
      <c r="V708" s="1470"/>
      <c r="W708" s="1470"/>
      <c r="X708" s="1470"/>
      <c r="Y708" s="1470"/>
      <c r="Z708" s="1470"/>
      <c r="AA708" s="1470"/>
      <c r="AB708" s="1470"/>
      <c r="AC708" s="1470"/>
      <c r="AD708" s="1470"/>
      <c r="AE708" s="1470"/>
      <c r="AF708" s="1470"/>
      <c r="AG708" s="1470"/>
      <c r="AH708" s="1470"/>
      <c r="AI708" s="1470"/>
      <c r="AJ708" s="1470"/>
      <c r="AK708" s="1470"/>
      <c r="AL708" s="1470"/>
      <c r="AM708" s="1470"/>
      <c r="AN708" s="1470"/>
      <c r="AO708" s="1470"/>
      <c r="AP708" s="1470"/>
      <c r="AQ708" s="1470"/>
      <c r="AR708" s="1470"/>
      <c r="AS708" s="1470"/>
      <c r="AT708" s="1470"/>
      <c r="AU708" s="1470"/>
      <c r="AV708" s="1470"/>
      <c r="AW708" s="1470"/>
      <c r="AX708" s="1470"/>
      <c r="AY708" s="1470"/>
      <c r="AZ708" s="1470"/>
      <c r="BA708" s="1470"/>
      <c r="BB708" s="1470"/>
      <c r="BC708" s="1470"/>
      <c r="BD708" s="1470"/>
      <c r="BE708" s="1470"/>
      <c r="BF708" s="1470"/>
      <c r="BG708" s="1470"/>
      <c r="BH708" s="1470"/>
      <c r="BI708" s="1470"/>
      <c r="BJ708" s="1470"/>
      <c r="BK708" s="1470"/>
      <c r="BL708" s="1470"/>
      <c r="BM708" s="1470"/>
      <c r="BN708" s="1470"/>
      <c r="BO708" s="1470"/>
      <c r="BP708" s="1470"/>
      <c r="BQ708" s="1470"/>
      <c r="BR708" s="1470"/>
      <c r="BS708" s="1470"/>
      <c r="BT708" s="1470"/>
      <c r="BU708" s="1470"/>
      <c r="BV708" s="1470"/>
      <c r="BW708" s="1470"/>
      <c r="BX708" s="1470"/>
    </row>
    <row r="709" customFormat="false" ht="15" hidden="false" customHeight="false" outlineLevel="0" collapsed="false">
      <c r="A709" s="1448" t="n">
        <f aca="false">A708+1</f>
        <v>45576</v>
      </c>
      <c r="B709" s="1470"/>
      <c r="C709" s="1470"/>
      <c r="D709" s="1470"/>
      <c r="E709" s="1470"/>
      <c r="F709" s="1470"/>
      <c r="G709" s="1470"/>
      <c r="H709" s="1470"/>
      <c r="I709" s="1452"/>
      <c r="J709" s="1470"/>
      <c r="K709" s="1470"/>
      <c r="L709" s="1470"/>
      <c r="M709" s="1470"/>
      <c r="N709" s="1470"/>
      <c r="O709" s="1470"/>
      <c r="P709" s="1452"/>
      <c r="Q709" s="1452"/>
      <c r="R709" s="1452"/>
      <c r="S709" s="1452"/>
      <c r="T709" s="1452"/>
      <c r="U709" s="1452"/>
      <c r="V709" s="1470"/>
      <c r="W709" s="1470"/>
      <c r="X709" s="1470"/>
      <c r="Y709" s="1470"/>
      <c r="Z709" s="1470"/>
      <c r="AA709" s="1470"/>
      <c r="AB709" s="1470"/>
      <c r="AC709" s="1470"/>
      <c r="AD709" s="1470"/>
      <c r="AE709" s="1470"/>
      <c r="AF709" s="1470"/>
      <c r="AG709" s="1470"/>
      <c r="AH709" s="1470"/>
      <c r="AI709" s="1470"/>
      <c r="AJ709" s="1470"/>
      <c r="AK709" s="1470"/>
      <c r="AL709" s="1470"/>
      <c r="AM709" s="1470"/>
      <c r="AN709" s="1470"/>
      <c r="AO709" s="1470"/>
      <c r="AP709" s="1470"/>
      <c r="AQ709" s="1470"/>
      <c r="AR709" s="1470"/>
      <c r="AS709" s="1470"/>
      <c r="AT709" s="1470"/>
      <c r="AU709" s="1470"/>
      <c r="AV709" s="1470"/>
      <c r="AW709" s="1470"/>
      <c r="AX709" s="1470"/>
      <c r="AY709" s="1470"/>
      <c r="AZ709" s="1470"/>
      <c r="BA709" s="1470"/>
      <c r="BB709" s="1470"/>
      <c r="BC709" s="1470"/>
      <c r="BD709" s="1470"/>
      <c r="BE709" s="1470"/>
      <c r="BF709" s="1470"/>
      <c r="BG709" s="1470"/>
      <c r="BH709" s="1470"/>
      <c r="BI709" s="1470"/>
      <c r="BJ709" s="1470"/>
      <c r="BK709" s="1470"/>
      <c r="BL709" s="1470"/>
      <c r="BM709" s="1470"/>
      <c r="BN709" s="1470"/>
      <c r="BO709" s="1470"/>
      <c r="BP709" s="1470"/>
      <c r="BQ709" s="1470"/>
      <c r="BR709" s="1470"/>
      <c r="BS709" s="1470"/>
      <c r="BT709" s="1470"/>
      <c r="BU709" s="1470"/>
      <c r="BV709" s="1470"/>
      <c r="BW709" s="1470"/>
      <c r="BX709" s="1470"/>
    </row>
    <row r="710" customFormat="false" ht="15" hidden="false" customHeight="false" outlineLevel="0" collapsed="false">
      <c r="A710" s="1448" t="n">
        <f aca="false">A709+1</f>
        <v>45577</v>
      </c>
      <c r="B710" s="1470"/>
      <c r="C710" s="1470"/>
      <c r="D710" s="1470"/>
      <c r="E710" s="1470"/>
      <c r="F710" s="1470"/>
      <c r="G710" s="1470"/>
      <c r="H710" s="1470"/>
      <c r="I710" s="1452"/>
      <c r="J710" s="1470"/>
      <c r="K710" s="1470"/>
      <c r="L710" s="1470"/>
      <c r="M710" s="1470"/>
      <c r="N710" s="1470"/>
      <c r="O710" s="1470"/>
      <c r="P710" s="1452"/>
      <c r="Q710" s="1452"/>
      <c r="R710" s="1452"/>
      <c r="S710" s="1452"/>
      <c r="T710" s="1452"/>
      <c r="U710" s="1452"/>
      <c r="V710" s="1470"/>
      <c r="W710" s="1470"/>
      <c r="X710" s="1470"/>
      <c r="Y710" s="1470"/>
      <c r="Z710" s="1470"/>
      <c r="AA710" s="1470"/>
      <c r="AB710" s="1470"/>
      <c r="AC710" s="1470"/>
      <c r="AD710" s="1470"/>
      <c r="AE710" s="1470"/>
      <c r="AF710" s="1470"/>
      <c r="AG710" s="1470"/>
      <c r="AH710" s="1470"/>
      <c r="AI710" s="1470"/>
      <c r="AJ710" s="1470"/>
      <c r="AK710" s="1470"/>
      <c r="AL710" s="1470"/>
      <c r="AM710" s="1470"/>
      <c r="AN710" s="1470"/>
      <c r="AO710" s="1470"/>
      <c r="AP710" s="1470"/>
      <c r="AQ710" s="1470"/>
      <c r="AR710" s="1470"/>
      <c r="AS710" s="1470"/>
      <c r="AT710" s="1470"/>
      <c r="AU710" s="1470"/>
      <c r="AV710" s="1470"/>
      <c r="AW710" s="1470"/>
      <c r="AX710" s="1470"/>
      <c r="AY710" s="1470"/>
      <c r="AZ710" s="1470"/>
      <c r="BA710" s="1470"/>
      <c r="BB710" s="1470"/>
      <c r="BC710" s="1470"/>
      <c r="BD710" s="1470"/>
      <c r="BE710" s="1470"/>
      <c r="BF710" s="1470"/>
      <c r="BG710" s="1470"/>
      <c r="BH710" s="1470"/>
      <c r="BI710" s="1470"/>
      <c r="BJ710" s="1470"/>
      <c r="BK710" s="1470"/>
      <c r="BL710" s="1470"/>
      <c r="BM710" s="1470"/>
      <c r="BN710" s="1470"/>
      <c r="BO710" s="1470"/>
      <c r="BP710" s="1470"/>
      <c r="BQ710" s="1470"/>
      <c r="BR710" s="1470"/>
      <c r="BS710" s="1470"/>
      <c r="BT710" s="1470"/>
      <c r="BU710" s="1470"/>
      <c r="BV710" s="1470"/>
      <c r="BW710" s="1470"/>
      <c r="BX710" s="1470"/>
    </row>
    <row r="711" customFormat="false" ht="15" hidden="false" customHeight="false" outlineLevel="0" collapsed="false">
      <c r="A711" s="1448" t="n">
        <f aca="false">A710+1</f>
        <v>45578</v>
      </c>
      <c r="B711" s="1470"/>
      <c r="C711" s="1470"/>
      <c r="D711" s="1470"/>
      <c r="E711" s="1470"/>
      <c r="F711" s="1470"/>
      <c r="G711" s="1470"/>
      <c r="H711" s="1470"/>
      <c r="I711" s="1452"/>
      <c r="J711" s="1470"/>
      <c r="K711" s="1470"/>
      <c r="L711" s="1470"/>
      <c r="M711" s="1470"/>
      <c r="N711" s="1470"/>
      <c r="O711" s="1470"/>
      <c r="P711" s="1452"/>
      <c r="Q711" s="1452"/>
      <c r="R711" s="1452"/>
      <c r="S711" s="1452"/>
      <c r="T711" s="1452"/>
      <c r="U711" s="1452"/>
      <c r="V711" s="1470"/>
      <c r="W711" s="1470"/>
      <c r="X711" s="1470"/>
      <c r="Y711" s="1470"/>
      <c r="Z711" s="1470"/>
      <c r="AA711" s="1470"/>
      <c r="AB711" s="1470"/>
      <c r="AC711" s="1470"/>
      <c r="AD711" s="1470"/>
      <c r="AE711" s="1470"/>
      <c r="AF711" s="1470"/>
      <c r="AG711" s="1470"/>
      <c r="AH711" s="1470"/>
      <c r="AI711" s="1470"/>
      <c r="AJ711" s="1470"/>
      <c r="AK711" s="1470"/>
      <c r="AL711" s="1470"/>
      <c r="AM711" s="1470"/>
      <c r="AN711" s="1470"/>
      <c r="AO711" s="1470"/>
      <c r="AP711" s="1470"/>
      <c r="AQ711" s="1470"/>
      <c r="AR711" s="1470"/>
      <c r="AS711" s="1470"/>
      <c r="AT711" s="1470"/>
      <c r="AU711" s="1470"/>
      <c r="AV711" s="1470"/>
      <c r="AW711" s="1470"/>
      <c r="AX711" s="1470"/>
      <c r="AY711" s="1470"/>
      <c r="AZ711" s="1470"/>
      <c r="BA711" s="1470"/>
      <c r="BB711" s="1470"/>
      <c r="BC711" s="1470"/>
      <c r="BD711" s="1470"/>
      <c r="BE711" s="1470"/>
      <c r="BF711" s="1470"/>
      <c r="BG711" s="1470"/>
      <c r="BH711" s="1470"/>
      <c r="BI711" s="1470"/>
      <c r="BJ711" s="1470"/>
      <c r="BK711" s="1470"/>
      <c r="BL711" s="1470"/>
      <c r="BM711" s="1470"/>
      <c r="BN711" s="1470"/>
      <c r="BO711" s="1470"/>
      <c r="BP711" s="1470"/>
      <c r="BQ711" s="1470"/>
      <c r="BR711" s="1470"/>
      <c r="BS711" s="1470"/>
      <c r="BT711" s="1470"/>
      <c r="BU711" s="1470"/>
      <c r="BV711" s="1470"/>
      <c r="BW711" s="1470"/>
      <c r="BX711" s="1470"/>
    </row>
    <row r="712" customFormat="false" ht="15" hidden="false" customHeight="false" outlineLevel="0" collapsed="false">
      <c r="A712" s="1448" t="n">
        <f aca="false">A711+1</f>
        <v>45579</v>
      </c>
      <c r="B712" s="1470"/>
      <c r="C712" s="1470"/>
      <c r="D712" s="1470"/>
      <c r="E712" s="1470"/>
      <c r="F712" s="1470"/>
      <c r="G712" s="1470"/>
      <c r="H712" s="1470"/>
      <c r="I712" s="1452"/>
      <c r="J712" s="1470"/>
      <c r="K712" s="1470"/>
      <c r="L712" s="1470"/>
      <c r="M712" s="1470"/>
      <c r="N712" s="1470"/>
      <c r="O712" s="1470"/>
      <c r="P712" s="1452"/>
      <c r="Q712" s="1452"/>
      <c r="R712" s="1452"/>
      <c r="S712" s="1452"/>
      <c r="T712" s="1452"/>
      <c r="U712" s="1452"/>
      <c r="V712" s="1470"/>
      <c r="W712" s="1470"/>
      <c r="X712" s="1470"/>
      <c r="Y712" s="1470"/>
      <c r="Z712" s="1470"/>
      <c r="AA712" s="1470"/>
      <c r="AB712" s="1470"/>
      <c r="AC712" s="1470"/>
      <c r="AD712" s="1470"/>
      <c r="AE712" s="1470"/>
      <c r="AF712" s="1470"/>
      <c r="AG712" s="1470"/>
      <c r="AH712" s="1470"/>
      <c r="AI712" s="1470"/>
      <c r="AJ712" s="1470"/>
      <c r="AK712" s="1470"/>
      <c r="AL712" s="1470"/>
      <c r="AM712" s="1470"/>
      <c r="AN712" s="1470"/>
      <c r="AO712" s="1470"/>
      <c r="AP712" s="1470"/>
      <c r="AQ712" s="1470"/>
      <c r="AR712" s="1470"/>
      <c r="AS712" s="1470"/>
      <c r="AT712" s="1470"/>
      <c r="AU712" s="1470"/>
      <c r="AV712" s="1470"/>
      <c r="AW712" s="1470"/>
      <c r="AX712" s="1470"/>
      <c r="AY712" s="1470"/>
      <c r="AZ712" s="1470"/>
      <c r="BA712" s="1470"/>
      <c r="BB712" s="1470"/>
      <c r="BC712" s="1470"/>
      <c r="BD712" s="1470"/>
      <c r="BE712" s="1470"/>
      <c r="BF712" s="1470"/>
      <c r="BG712" s="1470"/>
      <c r="BH712" s="1470"/>
      <c r="BI712" s="1470"/>
      <c r="BJ712" s="1470"/>
      <c r="BK712" s="1470"/>
      <c r="BL712" s="1470"/>
      <c r="BM712" s="1470"/>
      <c r="BN712" s="1470"/>
      <c r="BO712" s="1470"/>
      <c r="BP712" s="1470"/>
      <c r="BQ712" s="1470"/>
      <c r="BR712" s="1470"/>
      <c r="BS712" s="1470"/>
      <c r="BT712" s="1470"/>
      <c r="BU712" s="1470"/>
      <c r="BV712" s="1470"/>
      <c r="BW712" s="1470"/>
      <c r="BX712" s="1470"/>
    </row>
    <row r="713" customFormat="false" ht="15" hidden="false" customHeight="false" outlineLevel="0" collapsed="false">
      <c r="A713" s="1448" t="n">
        <f aca="false">A712+1</f>
        <v>45580</v>
      </c>
      <c r="B713" s="1470"/>
      <c r="C713" s="1470"/>
      <c r="D713" s="1470"/>
      <c r="E713" s="1470"/>
      <c r="F713" s="1470"/>
      <c r="G713" s="1470"/>
      <c r="H713" s="1470"/>
      <c r="I713" s="1452"/>
      <c r="J713" s="1470"/>
      <c r="K713" s="1470"/>
      <c r="L713" s="1470"/>
      <c r="M713" s="1470"/>
      <c r="N713" s="1470"/>
      <c r="O713" s="1470"/>
      <c r="P713" s="1452"/>
      <c r="Q713" s="1452"/>
      <c r="R713" s="1452"/>
      <c r="S713" s="1452"/>
      <c r="T713" s="1452"/>
      <c r="U713" s="1452"/>
      <c r="V713" s="1470"/>
      <c r="W713" s="1470"/>
      <c r="X713" s="1470"/>
      <c r="Y713" s="1470"/>
      <c r="Z713" s="1470"/>
      <c r="AA713" s="1470"/>
      <c r="AB713" s="1470"/>
      <c r="AC713" s="1470"/>
      <c r="AD713" s="1470"/>
      <c r="AE713" s="1470"/>
      <c r="AF713" s="1470"/>
      <c r="AG713" s="1470"/>
      <c r="AH713" s="1470"/>
      <c r="AI713" s="1470"/>
      <c r="AJ713" s="1470"/>
      <c r="AK713" s="1470"/>
      <c r="AL713" s="1470"/>
      <c r="AM713" s="1470"/>
      <c r="AN713" s="1470"/>
      <c r="AO713" s="1470"/>
      <c r="AP713" s="1470"/>
      <c r="AQ713" s="1470"/>
      <c r="AR713" s="1470"/>
      <c r="AS713" s="1470"/>
      <c r="AT713" s="1470"/>
      <c r="AU713" s="1470"/>
      <c r="AV713" s="1470"/>
      <c r="AW713" s="1470"/>
      <c r="AX713" s="1470"/>
      <c r="AY713" s="1470"/>
      <c r="AZ713" s="1470"/>
      <c r="BA713" s="1470"/>
      <c r="BB713" s="1470"/>
      <c r="BC713" s="1470"/>
      <c r="BD713" s="1470"/>
      <c r="BE713" s="1470"/>
      <c r="BF713" s="1470"/>
      <c r="BG713" s="1470"/>
      <c r="BH713" s="1470"/>
      <c r="BI713" s="1470"/>
      <c r="BJ713" s="1470"/>
      <c r="BK713" s="1470"/>
      <c r="BL713" s="1470"/>
      <c r="BM713" s="1470"/>
      <c r="BN713" s="1470"/>
      <c r="BO713" s="1470"/>
      <c r="BP713" s="1470"/>
      <c r="BQ713" s="1470"/>
      <c r="BR713" s="1470"/>
      <c r="BS713" s="1470"/>
      <c r="BT713" s="1470"/>
      <c r="BU713" s="1470"/>
      <c r="BV713" s="1470"/>
      <c r="BW713" s="1470"/>
      <c r="BX713" s="1470"/>
    </row>
    <row r="714" customFormat="false" ht="15" hidden="false" customHeight="false" outlineLevel="0" collapsed="false">
      <c r="A714" s="1448" t="n">
        <f aca="false">A713+1</f>
        <v>45581</v>
      </c>
      <c r="B714" s="1470"/>
      <c r="C714" s="1470"/>
      <c r="D714" s="1470"/>
      <c r="E714" s="1470"/>
      <c r="F714" s="1470"/>
      <c r="G714" s="1470"/>
      <c r="H714" s="1470"/>
      <c r="I714" s="1452"/>
      <c r="J714" s="1470"/>
      <c r="K714" s="1470"/>
      <c r="L714" s="1470"/>
      <c r="M714" s="1470"/>
      <c r="N714" s="1470"/>
      <c r="O714" s="1470"/>
      <c r="P714" s="1452"/>
      <c r="Q714" s="1452"/>
      <c r="R714" s="1452"/>
      <c r="S714" s="1452"/>
      <c r="T714" s="1452"/>
      <c r="U714" s="1452"/>
      <c r="V714" s="1470"/>
      <c r="W714" s="1470"/>
      <c r="X714" s="1470"/>
      <c r="Y714" s="1470"/>
      <c r="Z714" s="1470"/>
      <c r="AA714" s="1470"/>
      <c r="AB714" s="1470"/>
      <c r="AC714" s="1470"/>
      <c r="AD714" s="1470"/>
      <c r="AE714" s="1470"/>
      <c r="AF714" s="1470"/>
      <c r="AG714" s="1470"/>
      <c r="AH714" s="1470"/>
      <c r="AI714" s="1470"/>
      <c r="AJ714" s="1470"/>
      <c r="AK714" s="1470"/>
      <c r="AL714" s="1470"/>
      <c r="AM714" s="1470"/>
      <c r="AN714" s="1470"/>
      <c r="AO714" s="1470"/>
      <c r="AP714" s="1470"/>
      <c r="AQ714" s="1470"/>
      <c r="AR714" s="1470"/>
      <c r="AS714" s="1470"/>
      <c r="AT714" s="1470"/>
      <c r="AU714" s="1470"/>
      <c r="AV714" s="1470"/>
      <c r="AW714" s="1470"/>
      <c r="AX714" s="1470"/>
      <c r="AY714" s="1470"/>
      <c r="AZ714" s="1470"/>
      <c r="BA714" s="1470"/>
      <c r="BB714" s="1470"/>
      <c r="BC714" s="1470"/>
      <c r="BD714" s="1470"/>
      <c r="BE714" s="1470"/>
      <c r="BF714" s="1470"/>
      <c r="BG714" s="1470"/>
      <c r="BH714" s="1470"/>
      <c r="BI714" s="1470"/>
      <c r="BJ714" s="1470"/>
      <c r="BK714" s="1470"/>
      <c r="BL714" s="1470"/>
      <c r="BM714" s="1470"/>
      <c r="BN714" s="1470"/>
      <c r="BO714" s="1470"/>
      <c r="BP714" s="1470"/>
      <c r="BQ714" s="1470"/>
      <c r="BR714" s="1470"/>
      <c r="BS714" s="1470"/>
      <c r="BT714" s="1470"/>
      <c r="BU714" s="1470"/>
      <c r="BV714" s="1470"/>
      <c r="BW714" s="1470"/>
      <c r="BX714" s="1470"/>
    </row>
    <row r="715" customFormat="false" ht="15" hidden="false" customHeight="false" outlineLevel="0" collapsed="false">
      <c r="A715" s="1448" t="n">
        <f aca="false">A714+1</f>
        <v>45582</v>
      </c>
      <c r="B715" s="1470"/>
      <c r="C715" s="1470"/>
      <c r="D715" s="1470"/>
      <c r="E715" s="1470"/>
      <c r="F715" s="1470"/>
      <c r="G715" s="1470"/>
      <c r="H715" s="1470"/>
      <c r="I715" s="1452"/>
      <c r="J715" s="1470"/>
      <c r="K715" s="1470"/>
      <c r="L715" s="1470"/>
      <c r="M715" s="1470"/>
      <c r="N715" s="1470"/>
      <c r="O715" s="1470"/>
      <c r="P715" s="1452"/>
      <c r="Q715" s="1452"/>
      <c r="R715" s="1452"/>
      <c r="S715" s="1452"/>
      <c r="T715" s="1452"/>
      <c r="U715" s="1452"/>
      <c r="V715" s="1470"/>
      <c r="W715" s="1470"/>
      <c r="X715" s="1470"/>
      <c r="Y715" s="1470"/>
      <c r="Z715" s="1470"/>
      <c r="AA715" s="1470"/>
      <c r="AB715" s="1470"/>
      <c r="AC715" s="1470"/>
      <c r="AD715" s="1470"/>
      <c r="AE715" s="1470"/>
      <c r="AF715" s="1470"/>
      <c r="AG715" s="1470"/>
      <c r="AH715" s="1470"/>
      <c r="AI715" s="1470"/>
      <c r="AJ715" s="1470"/>
      <c r="AK715" s="1470"/>
      <c r="AL715" s="1470"/>
      <c r="AM715" s="1470"/>
      <c r="AN715" s="1470"/>
      <c r="AO715" s="1470"/>
      <c r="AP715" s="1470"/>
      <c r="AQ715" s="1470"/>
      <c r="AR715" s="1470"/>
      <c r="AS715" s="1470"/>
      <c r="AT715" s="1470"/>
      <c r="AU715" s="1470"/>
      <c r="AV715" s="1470"/>
      <c r="AW715" s="1470"/>
      <c r="AX715" s="1470"/>
      <c r="AY715" s="1470"/>
      <c r="AZ715" s="1470"/>
      <c r="BA715" s="1470"/>
      <c r="BB715" s="1470"/>
      <c r="BC715" s="1470"/>
      <c r="BD715" s="1470"/>
      <c r="BE715" s="1470"/>
      <c r="BF715" s="1470"/>
      <c r="BG715" s="1470"/>
      <c r="BH715" s="1470"/>
      <c r="BI715" s="1470"/>
      <c r="BJ715" s="1470"/>
      <c r="BK715" s="1470"/>
      <c r="BL715" s="1470"/>
      <c r="BM715" s="1470"/>
      <c r="BN715" s="1470"/>
      <c r="BO715" s="1470"/>
      <c r="BP715" s="1470"/>
      <c r="BQ715" s="1470"/>
      <c r="BR715" s="1470"/>
      <c r="BS715" s="1470"/>
      <c r="BT715" s="1470"/>
      <c r="BU715" s="1470"/>
      <c r="BV715" s="1470"/>
      <c r="BW715" s="1470"/>
      <c r="BX715" s="1470"/>
    </row>
    <row r="716" customFormat="false" ht="15" hidden="false" customHeight="false" outlineLevel="0" collapsed="false">
      <c r="A716" s="1448" t="n">
        <f aca="false">A715+1</f>
        <v>45583</v>
      </c>
      <c r="B716" s="1470"/>
      <c r="C716" s="1470"/>
      <c r="D716" s="1470"/>
      <c r="E716" s="1470"/>
      <c r="F716" s="1470"/>
      <c r="G716" s="1470"/>
      <c r="H716" s="1470"/>
      <c r="I716" s="1452"/>
      <c r="J716" s="1470"/>
      <c r="K716" s="1470"/>
      <c r="L716" s="1470"/>
      <c r="M716" s="1470"/>
      <c r="N716" s="1470"/>
      <c r="O716" s="1470"/>
      <c r="P716" s="1452"/>
      <c r="Q716" s="1452"/>
      <c r="R716" s="1452"/>
      <c r="S716" s="1452"/>
      <c r="T716" s="1452"/>
      <c r="U716" s="1452"/>
      <c r="V716" s="1470"/>
      <c r="W716" s="1470"/>
      <c r="X716" s="1470"/>
      <c r="Y716" s="1470"/>
      <c r="Z716" s="1470"/>
      <c r="AA716" s="1470"/>
      <c r="AB716" s="1470"/>
      <c r="AC716" s="1470"/>
      <c r="AD716" s="1470"/>
      <c r="AE716" s="1470"/>
      <c r="AF716" s="1470"/>
      <c r="AG716" s="1470"/>
      <c r="AH716" s="1470"/>
      <c r="AI716" s="1470"/>
      <c r="AJ716" s="1470"/>
      <c r="AK716" s="1470"/>
      <c r="AL716" s="1470"/>
      <c r="AM716" s="1470"/>
      <c r="AN716" s="1470"/>
      <c r="AO716" s="1470"/>
      <c r="AP716" s="1470"/>
      <c r="AQ716" s="1470"/>
      <c r="AR716" s="1470"/>
      <c r="AS716" s="1470"/>
      <c r="AT716" s="1470"/>
      <c r="AU716" s="1470"/>
      <c r="AV716" s="1470"/>
      <c r="AW716" s="1470"/>
      <c r="AX716" s="1470"/>
      <c r="AY716" s="1470"/>
      <c r="AZ716" s="1470"/>
      <c r="BA716" s="1470"/>
      <c r="BB716" s="1470"/>
      <c r="BC716" s="1470"/>
      <c r="BD716" s="1470"/>
      <c r="BE716" s="1470"/>
      <c r="BF716" s="1470"/>
      <c r="BG716" s="1470"/>
      <c r="BH716" s="1470"/>
      <c r="BI716" s="1470"/>
      <c r="BJ716" s="1470"/>
      <c r="BK716" s="1470"/>
      <c r="BL716" s="1470"/>
      <c r="BM716" s="1470"/>
      <c r="BN716" s="1470"/>
      <c r="BO716" s="1470"/>
      <c r="BP716" s="1470"/>
      <c r="BQ716" s="1470"/>
      <c r="BR716" s="1470"/>
      <c r="BS716" s="1470"/>
      <c r="BT716" s="1470"/>
      <c r="BU716" s="1470"/>
      <c r="BV716" s="1470"/>
      <c r="BW716" s="1470"/>
      <c r="BX716" s="1470"/>
    </row>
    <row r="717" customFormat="false" ht="15" hidden="false" customHeight="false" outlineLevel="0" collapsed="false">
      <c r="A717" s="1448" t="n">
        <f aca="false">A716+1</f>
        <v>45584</v>
      </c>
      <c r="B717" s="1470"/>
      <c r="C717" s="1470"/>
      <c r="D717" s="1470"/>
      <c r="E717" s="1470"/>
      <c r="F717" s="1470"/>
      <c r="G717" s="1470"/>
      <c r="H717" s="1470"/>
      <c r="I717" s="1452"/>
      <c r="J717" s="1470"/>
      <c r="K717" s="1470"/>
      <c r="L717" s="1470"/>
      <c r="M717" s="1470"/>
      <c r="N717" s="1470"/>
      <c r="O717" s="1470"/>
      <c r="P717" s="1452"/>
      <c r="Q717" s="1452"/>
      <c r="R717" s="1452"/>
      <c r="S717" s="1452"/>
      <c r="T717" s="1452"/>
      <c r="U717" s="1452"/>
      <c r="V717" s="1470"/>
      <c r="W717" s="1470"/>
      <c r="X717" s="1470"/>
      <c r="Y717" s="1470"/>
      <c r="Z717" s="1470"/>
      <c r="AA717" s="1470"/>
      <c r="AB717" s="1470"/>
      <c r="AC717" s="1470"/>
      <c r="AD717" s="1470"/>
      <c r="AE717" s="1470"/>
      <c r="AF717" s="1470"/>
      <c r="AG717" s="1470"/>
      <c r="AH717" s="1470"/>
      <c r="AI717" s="1470"/>
      <c r="AJ717" s="1470"/>
      <c r="AK717" s="1470"/>
      <c r="AL717" s="1470"/>
      <c r="AM717" s="1470"/>
      <c r="AN717" s="1470"/>
      <c r="AO717" s="1470"/>
      <c r="AP717" s="1470"/>
      <c r="AQ717" s="1470"/>
      <c r="AR717" s="1470"/>
      <c r="AS717" s="1470"/>
      <c r="AT717" s="1470"/>
      <c r="AU717" s="1470"/>
      <c r="AV717" s="1470"/>
      <c r="AW717" s="1470"/>
      <c r="AX717" s="1470"/>
      <c r="AY717" s="1470"/>
      <c r="AZ717" s="1470"/>
      <c r="BA717" s="1470"/>
      <c r="BB717" s="1470"/>
      <c r="BC717" s="1470"/>
      <c r="BD717" s="1470"/>
      <c r="BE717" s="1470"/>
      <c r="BF717" s="1470"/>
      <c r="BG717" s="1470"/>
      <c r="BH717" s="1470"/>
      <c r="BI717" s="1470"/>
      <c r="BJ717" s="1470"/>
      <c r="BK717" s="1470"/>
      <c r="BL717" s="1470"/>
      <c r="BM717" s="1470"/>
      <c r="BN717" s="1470"/>
      <c r="BO717" s="1470"/>
      <c r="BP717" s="1470"/>
      <c r="BQ717" s="1470"/>
      <c r="BR717" s="1470"/>
      <c r="BS717" s="1470"/>
      <c r="BT717" s="1470"/>
      <c r="BU717" s="1470"/>
      <c r="BV717" s="1470"/>
      <c r="BW717" s="1470"/>
      <c r="BX717" s="1470"/>
    </row>
    <row r="718" customFormat="false" ht="15" hidden="false" customHeight="false" outlineLevel="0" collapsed="false">
      <c r="A718" s="1448" t="n">
        <f aca="false">A717+1</f>
        <v>45585</v>
      </c>
      <c r="B718" s="1470"/>
      <c r="C718" s="1470"/>
      <c r="D718" s="1470"/>
      <c r="E718" s="1470"/>
      <c r="F718" s="1470"/>
      <c r="G718" s="1470"/>
      <c r="H718" s="1470"/>
      <c r="I718" s="1452"/>
      <c r="J718" s="1470"/>
      <c r="K718" s="1470"/>
      <c r="L718" s="1470"/>
      <c r="M718" s="1470"/>
      <c r="N718" s="1470"/>
      <c r="O718" s="1470"/>
      <c r="P718" s="1452"/>
      <c r="Q718" s="1452"/>
      <c r="R718" s="1452"/>
      <c r="S718" s="1452"/>
      <c r="T718" s="1452"/>
      <c r="U718" s="1452"/>
      <c r="V718" s="1470"/>
      <c r="W718" s="1470"/>
      <c r="X718" s="1470"/>
      <c r="Y718" s="1470"/>
      <c r="Z718" s="1470"/>
      <c r="AA718" s="1470"/>
      <c r="AB718" s="1470"/>
      <c r="AC718" s="1470"/>
      <c r="AD718" s="1470"/>
      <c r="AE718" s="1470"/>
      <c r="AF718" s="1470"/>
      <c r="AG718" s="1470"/>
      <c r="AH718" s="1470"/>
      <c r="AI718" s="1470"/>
      <c r="AJ718" s="1470"/>
      <c r="AK718" s="1470"/>
      <c r="AL718" s="1470"/>
      <c r="AM718" s="1470"/>
      <c r="AN718" s="1470"/>
      <c r="AO718" s="1470"/>
      <c r="AP718" s="1470"/>
      <c r="AQ718" s="1470"/>
      <c r="AR718" s="1470"/>
      <c r="AS718" s="1470"/>
      <c r="AT718" s="1470"/>
      <c r="AU718" s="1470"/>
      <c r="AV718" s="1470"/>
      <c r="AW718" s="1470"/>
      <c r="AX718" s="1470"/>
      <c r="AY718" s="1470"/>
      <c r="AZ718" s="1470"/>
      <c r="BA718" s="1470"/>
      <c r="BB718" s="1470"/>
      <c r="BC718" s="1470"/>
      <c r="BD718" s="1470"/>
      <c r="BE718" s="1470"/>
      <c r="BF718" s="1470"/>
      <c r="BG718" s="1470"/>
      <c r="BH718" s="1470"/>
      <c r="BI718" s="1470"/>
      <c r="BJ718" s="1470"/>
      <c r="BK718" s="1470"/>
      <c r="BL718" s="1470"/>
      <c r="BM718" s="1470"/>
      <c r="BN718" s="1470"/>
      <c r="BO718" s="1470"/>
      <c r="BP718" s="1470"/>
      <c r="BQ718" s="1470"/>
      <c r="BR718" s="1470"/>
      <c r="BS718" s="1470"/>
      <c r="BT718" s="1470"/>
      <c r="BU718" s="1470"/>
      <c r="BV718" s="1470"/>
      <c r="BW718" s="1470"/>
      <c r="BX718" s="1470"/>
    </row>
    <row r="719" customFormat="false" ht="15" hidden="false" customHeight="false" outlineLevel="0" collapsed="false">
      <c r="A719" s="1448" t="n">
        <f aca="false">A718+1</f>
        <v>45586</v>
      </c>
      <c r="B719" s="1470"/>
      <c r="C719" s="1470"/>
      <c r="D719" s="1470"/>
      <c r="E719" s="1470"/>
      <c r="F719" s="1470"/>
      <c r="G719" s="1470"/>
      <c r="H719" s="1470"/>
      <c r="I719" s="1452"/>
      <c r="J719" s="1470"/>
      <c r="K719" s="1470"/>
      <c r="L719" s="1470"/>
      <c r="M719" s="1470"/>
      <c r="N719" s="1470"/>
      <c r="O719" s="1470"/>
      <c r="P719" s="1452"/>
      <c r="Q719" s="1452"/>
      <c r="R719" s="1452"/>
      <c r="S719" s="1452"/>
      <c r="T719" s="1452"/>
      <c r="U719" s="1452"/>
      <c r="V719" s="1470"/>
      <c r="W719" s="1470"/>
      <c r="X719" s="1470"/>
      <c r="Y719" s="1470"/>
      <c r="Z719" s="1470"/>
      <c r="AA719" s="1470"/>
      <c r="AB719" s="1470"/>
      <c r="AC719" s="1470"/>
      <c r="AD719" s="1470"/>
      <c r="AE719" s="1470"/>
      <c r="AF719" s="1470"/>
      <c r="AG719" s="1470"/>
      <c r="AH719" s="1470"/>
      <c r="AI719" s="1470"/>
      <c r="AJ719" s="1470"/>
      <c r="AK719" s="1470"/>
      <c r="AL719" s="1470"/>
      <c r="AM719" s="1470"/>
      <c r="AN719" s="1470"/>
      <c r="AO719" s="1470"/>
      <c r="AP719" s="1470"/>
      <c r="AQ719" s="1470"/>
      <c r="AR719" s="1470"/>
      <c r="AS719" s="1470"/>
      <c r="AT719" s="1470"/>
      <c r="AU719" s="1470"/>
      <c r="AV719" s="1470"/>
      <c r="AW719" s="1470"/>
      <c r="AX719" s="1470"/>
      <c r="AY719" s="1470"/>
      <c r="AZ719" s="1470"/>
      <c r="BA719" s="1470"/>
      <c r="BB719" s="1470"/>
      <c r="BC719" s="1470"/>
      <c r="BD719" s="1470"/>
      <c r="BE719" s="1470"/>
      <c r="BF719" s="1470"/>
      <c r="BG719" s="1470"/>
      <c r="BH719" s="1470"/>
      <c r="BI719" s="1470"/>
      <c r="BJ719" s="1470"/>
      <c r="BK719" s="1470"/>
      <c r="BL719" s="1470"/>
      <c r="BM719" s="1470"/>
      <c r="BN719" s="1470"/>
      <c r="BO719" s="1470"/>
      <c r="BP719" s="1470"/>
      <c r="BQ719" s="1470"/>
      <c r="BR719" s="1470"/>
      <c r="BS719" s="1470"/>
      <c r="BT719" s="1470"/>
      <c r="BU719" s="1470"/>
      <c r="BV719" s="1470"/>
      <c r="BW719" s="1470"/>
      <c r="BX719" s="1470"/>
    </row>
    <row r="720" customFormat="false" ht="15" hidden="false" customHeight="false" outlineLevel="0" collapsed="false">
      <c r="A720" s="1448" t="n">
        <f aca="false">A719+1</f>
        <v>45587</v>
      </c>
      <c r="B720" s="1470"/>
      <c r="C720" s="1470"/>
      <c r="D720" s="1470"/>
      <c r="E720" s="1470"/>
      <c r="F720" s="1470"/>
      <c r="G720" s="1470"/>
      <c r="H720" s="1470"/>
      <c r="I720" s="1452"/>
      <c r="J720" s="1470"/>
      <c r="K720" s="1470"/>
      <c r="L720" s="1470"/>
      <c r="M720" s="1470"/>
      <c r="N720" s="1470"/>
      <c r="O720" s="1470"/>
      <c r="P720" s="1452"/>
      <c r="Q720" s="1452"/>
      <c r="R720" s="1452"/>
      <c r="S720" s="1452"/>
      <c r="T720" s="1452"/>
      <c r="U720" s="1452"/>
      <c r="V720" s="1470"/>
      <c r="W720" s="1470"/>
      <c r="X720" s="1470"/>
      <c r="Y720" s="1470"/>
      <c r="Z720" s="1470"/>
      <c r="AA720" s="1470"/>
      <c r="AB720" s="1470"/>
      <c r="AC720" s="1470"/>
      <c r="AD720" s="1470"/>
      <c r="AE720" s="1470"/>
      <c r="AF720" s="1470"/>
      <c r="AG720" s="1470"/>
      <c r="AH720" s="1470"/>
      <c r="AI720" s="1470"/>
      <c r="AJ720" s="1470"/>
      <c r="AK720" s="1470"/>
      <c r="AL720" s="1470"/>
      <c r="AM720" s="1470"/>
      <c r="AN720" s="1470"/>
      <c r="AO720" s="1470"/>
      <c r="AP720" s="1470"/>
      <c r="AQ720" s="1470"/>
      <c r="AR720" s="1470"/>
      <c r="AS720" s="1470"/>
      <c r="AT720" s="1470"/>
      <c r="AU720" s="1470"/>
      <c r="AV720" s="1470"/>
      <c r="AW720" s="1470"/>
      <c r="AX720" s="1470"/>
      <c r="AY720" s="1470"/>
      <c r="AZ720" s="1470"/>
      <c r="BA720" s="1470"/>
      <c r="BB720" s="1470"/>
      <c r="BC720" s="1470"/>
      <c r="BD720" s="1470"/>
      <c r="BE720" s="1470"/>
      <c r="BF720" s="1470"/>
      <c r="BG720" s="1470"/>
      <c r="BH720" s="1470"/>
      <c r="BI720" s="1470"/>
      <c r="BJ720" s="1470"/>
      <c r="BK720" s="1470"/>
      <c r="BL720" s="1470"/>
      <c r="BM720" s="1470"/>
      <c r="BN720" s="1470"/>
      <c r="BO720" s="1470"/>
      <c r="BP720" s="1470"/>
      <c r="BQ720" s="1470"/>
      <c r="BR720" s="1470"/>
      <c r="BS720" s="1470"/>
      <c r="BT720" s="1470"/>
      <c r="BU720" s="1470"/>
      <c r="BV720" s="1470"/>
      <c r="BW720" s="1470"/>
      <c r="BX720" s="1470"/>
    </row>
    <row r="721" customFormat="false" ht="15" hidden="false" customHeight="false" outlineLevel="0" collapsed="false">
      <c r="A721" s="1448" t="n">
        <f aca="false">A720+1</f>
        <v>45588</v>
      </c>
      <c r="B721" s="1470"/>
      <c r="C721" s="1470"/>
      <c r="D721" s="1470"/>
      <c r="E721" s="1470"/>
      <c r="F721" s="1470"/>
      <c r="G721" s="1470"/>
      <c r="H721" s="1470"/>
      <c r="I721" s="1452"/>
      <c r="J721" s="1470"/>
      <c r="K721" s="1470"/>
      <c r="L721" s="1470"/>
      <c r="M721" s="1470"/>
      <c r="N721" s="1470"/>
      <c r="O721" s="1470"/>
      <c r="P721" s="1452"/>
      <c r="Q721" s="1452"/>
      <c r="R721" s="1452"/>
      <c r="S721" s="1452"/>
      <c r="T721" s="1452"/>
      <c r="U721" s="1452"/>
      <c r="V721" s="1470"/>
      <c r="W721" s="1470"/>
      <c r="X721" s="1470"/>
      <c r="Y721" s="1470"/>
      <c r="Z721" s="1470"/>
      <c r="AA721" s="1470"/>
      <c r="AB721" s="1470"/>
      <c r="AC721" s="1470"/>
      <c r="AD721" s="1470"/>
      <c r="AE721" s="1470"/>
      <c r="AF721" s="1470"/>
      <c r="AG721" s="1470"/>
      <c r="AH721" s="1470"/>
      <c r="AI721" s="1470"/>
      <c r="AJ721" s="1470"/>
      <c r="AK721" s="1470"/>
      <c r="AL721" s="1470"/>
      <c r="AM721" s="1470"/>
      <c r="AN721" s="1470"/>
      <c r="AO721" s="1470"/>
      <c r="AP721" s="1470"/>
      <c r="AQ721" s="1470"/>
      <c r="AR721" s="1470"/>
      <c r="AS721" s="1470"/>
      <c r="AT721" s="1470"/>
      <c r="AU721" s="1470"/>
      <c r="AV721" s="1470"/>
      <c r="AW721" s="1470"/>
      <c r="AX721" s="1470"/>
      <c r="AY721" s="1470"/>
      <c r="AZ721" s="1470"/>
      <c r="BA721" s="1470"/>
      <c r="BB721" s="1470"/>
      <c r="BC721" s="1470"/>
      <c r="BD721" s="1470"/>
      <c r="BE721" s="1470"/>
      <c r="BF721" s="1470"/>
      <c r="BG721" s="1470"/>
      <c r="BH721" s="1470"/>
      <c r="BI721" s="1470"/>
      <c r="BJ721" s="1470"/>
      <c r="BK721" s="1470"/>
      <c r="BL721" s="1470"/>
      <c r="BM721" s="1470"/>
      <c r="BN721" s="1470"/>
      <c r="BO721" s="1470"/>
      <c r="BP721" s="1470"/>
      <c r="BQ721" s="1470"/>
      <c r="BR721" s="1470"/>
      <c r="BS721" s="1470"/>
      <c r="BT721" s="1470"/>
      <c r="BU721" s="1470"/>
      <c r="BV721" s="1470"/>
      <c r="BW721" s="1470"/>
      <c r="BX721" s="1470"/>
    </row>
    <row r="722" customFormat="false" ht="15" hidden="false" customHeight="false" outlineLevel="0" collapsed="false">
      <c r="A722" s="1448" t="n">
        <f aca="false">A721+1</f>
        <v>45589</v>
      </c>
      <c r="B722" s="1470"/>
      <c r="C722" s="1470"/>
      <c r="D722" s="1470"/>
      <c r="E722" s="1470"/>
      <c r="F722" s="1470"/>
      <c r="G722" s="1470"/>
      <c r="H722" s="1470"/>
      <c r="I722" s="1452"/>
      <c r="J722" s="1470"/>
      <c r="K722" s="1470"/>
      <c r="L722" s="1470"/>
      <c r="M722" s="1470"/>
      <c r="N722" s="1470"/>
      <c r="O722" s="1470"/>
      <c r="P722" s="1452"/>
      <c r="Q722" s="1452"/>
      <c r="R722" s="1452"/>
      <c r="S722" s="1452"/>
      <c r="T722" s="1452"/>
      <c r="U722" s="1452"/>
      <c r="V722" s="1470"/>
      <c r="W722" s="1470"/>
      <c r="X722" s="1470"/>
      <c r="Y722" s="1470"/>
      <c r="Z722" s="1470"/>
      <c r="AA722" s="1470"/>
      <c r="AB722" s="1470"/>
      <c r="AC722" s="1470"/>
      <c r="AD722" s="1470"/>
      <c r="AE722" s="1470"/>
      <c r="AF722" s="1470"/>
      <c r="AG722" s="1470"/>
      <c r="AH722" s="1470"/>
      <c r="AI722" s="1470"/>
      <c r="AJ722" s="1470"/>
      <c r="AK722" s="1470"/>
      <c r="AL722" s="1470"/>
      <c r="AM722" s="1470"/>
      <c r="AN722" s="1470"/>
      <c r="AO722" s="1470"/>
      <c r="AP722" s="1470"/>
      <c r="AQ722" s="1470"/>
      <c r="AR722" s="1470"/>
      <c r="AS722" s="1470"/>
      <c r="AT722" s="1470"/>
      <c r="AU722" s="1470"/>
      <c r="AV722" s="1470"/>
      <c r="AW722" s="1470"/>
      <c r="AX722" s="1470"/>
      <c r="AY722" s="1470"/>
      <c r="AZ722" s="1470"/>
      <c r="BA722" s="1470"/>
      <c r="BB722" s="1470"/>
      <c r="BC722" s="1470"/>
      <c r="BD722" s="1470"/>
      <c r="BE722" s="1470"/>
      <c r="BF722" s="1470"/>
      <c r="BG722" s="1470"/>
      <c r="BH722" s="1470"/>
      <c r="BI722" s="1470"/>
      <c r="BJ722" s="1470"/>
      <c r="BK722" s="1470"/>
      <c r="BL722" s="1470"/>
      <c r="BM722" s="1470"/>
      <c r="BN722" s="1470"/>
      <c r="BO722" s="1470"/>
      <c r="BP722" s="1470"/>
      <c r="BQ722" s="1470"/>
      <c r="BR722" s="1470"/>
      <c r="BS722" s="1470"/>
      <c r="BT722" s="1470"/>
      <c r="BU722" s="1470"/>
      <c r="BV722" s="1470"/>
      <c r="BW722" s="1470"/>
      <c r="BX722" s="1470"/>
    </row>
    <row r="723" customFormat="false" ht="15" hidden="false" customHeight="false" outlineLevel="0" collapsed="false">
      <c r="A723" s="1448" t="n">
        <f aca="false">A722+1</f>
        <v>45590</v>
      </c>
      <c r="B723" s="1470"/>
      <c r="C723" s="1470"/>
      <c r="D723" s="1470"/>
      <c r="E723" s="1470"/>
      <c r="F723" s="1470"/>
      <c r="G723" s="1470"/>
      <c r="H723" s="1470"/>
      <c r="I723" s="1452"/>
      <c r="J723" s="1470"/>
      <c r="K723" s="1470"/>
      <c r="L723" s="1470"/>
      <c r="M723" s="1470"/>
      <c r="N723" s="1470"/>
      <c r="O723" s="1470"/>
      <c r="P723" s="1452"/>
      <c r="Q723" s="1452"/>
      <c r="R723" s="1452"/>
      <c r="S723" s="1452"/>
      <c r="T723" s="1452"/>
      <c r="U723" s="1452"/>
      <c r="V723" s="1470"/>
      <c r="W723" s="1470"/>
      <c r="X723" s="1470"/>
      <c r="Y723" s="1470"/>
      <c r="Z723" s="1470"/>
      <c r="AA723" s="1470"/>
      <c r="AB723" s="1470"/>
      <c r="AC723" s="1470"/>
      <c r="AD723" s="1470"/>
      <c r="AE723" s="1470"/>
      <c r="AF723" s="1470"/>
      <c r="AG723" s="1470"/>
      <c r="AH723" s="1470"/>
      <c r="AI723" s="1470"/>
      <c r="AJ723" s="1470"/>
      <c r="AK723" s="1470"/>
      <c r="AL723" s="1470"/>
      <c r="AM723" s="1470"/>
      <c r="AN723" s="1470"/>
      <c r="AO723" s="1470"/>
      <c r="AP723" s="1470"/>
      <c r="AQ723" s="1470"/>
      <c r="AR723" s="1470"/>
      <c r="AS723" s="1470"/>
      <c r="AT723" s="1470"/>
      <c r="AU723" s="1470"/>
      <c r="AV723" s="1470"/>
      <c r="AW723" s="1470"/>
      <c r="AX723" s="1470"/>
      <c r="AY723" s="1470"/>
      <c r="AZ723" s="1470"/>
      <c r="BA723" s="1470"/>
      <c r="BB723" s="1470"/>
      <c r="BC723" s="1470"/>
      <c r="BD723" s="1470"/>
      <c r="BE723" s="1470"/>
      <c r="BF723" s="1470"/>
      <c r="BG723" s="1470"/>
      <c r="BH723" s="1470"/>
      <c r="BI723" s="1470"/>
      <c r="BJ723" s="1470"/>
      <c r="BK723" s="1470"/>
      <c r="BL723" s="1470"/>
      <c r="BM723" s="1470"/>
      <c r="BN723" s="1470"/>
      <c r="BO723" s="1470"/>
      <c r="BP723" s="1470"/>
      <c r="BQ723" s="1470"/>
      <c r="BR723" s="1470"/>
      <c r="BS723" s="1470"/>
      <c r="BT723" s="1470"/>
      <c r="BU723" s="1470"/>
      <c r="BV723" s="1470"/>
      <c r="BW723" s="1470"/>
      <c r="BX723" s="1470"/>
    </row>
    <row r="724" customFormat="false" ht="15" hidden="false" customHeight="false" outlineLevel="0" collapsed="false">
      <c r="A724" s="1448" t="n">
        <f aca="false">A723+1</f>
        <v>45591</v>
      </c>
      <c r="B724" s="1470"/>
      <c r="C724" s="1470"/>
      <c r="D724" s="1470"/>
      <c r="E724" s="1470"/>
      <c r="F724" s="1470"/>
      <c r="G724" s="1470"/>
      <c r="H724" s="1470"/>
      <c r="I724" s="1452"/>
      <c r="J724" s="1470"/>
      <c r="K724" s="1470"/>
      <c r="L724" s="1470"/>
      <c r="M724" s="1470"/>
      <c r="N724" s="1470"/>
      <c r="O724" s="1470"/>
      <c r="P724" s="1452"/>
      <c r="Q724" s="1452"/>
      <c r="R724" s="1452"/>
      <c r="S724" s="1452"/>
      <c r="T724" s="1452"/>
      <c r="U724" s="1452"/>
      <c r="V724" s="1470"/>
      <c r="W724" s="1470"/>
      <c r="X724" s="1470"/>
      <c r="Y724" s="1470"/>
      <c r="Z724" s="1470"/>
      <c r="AA724" s="1470"/>
      <c r="AB724" s="1470"/>
      <c r="AC724" s="1470"/>
      <c r="AD724" s="1470"/>
      <c r="AE724" s="1470"/>
      <c r="AF724" s="1470"/>
      <c r="AG724" s="1470"/>
      <c r="AH724" s="1470"/>
      <c r="AI724" s="1470"/>
      <c r="AJ724" s="1470"/>
      <c r="AK724" s="1470"/>
      <c r="AL724" s="1470"/>
      <c r="AM724" s="1470"/>
      <c r="AN724" s="1470"/>
      <c r="AO724" s="1470"/>
      <c r="AP724" s="1470"/>
      <c r="AQ724" s="1470"/>
      <c r="AR724" s="1470"/>
      <c r="AS724" s="1470"/>
      <c r="AT724" s="1470"/>
      <c r="AU724" s="1470"/>
      <c r="AV724" s="1470"/>
      <c r="AW724" s="1470"/>
      <c r="AX724" s="1470"/>
      <c r="AY724" s="1470"/>
      <c r="AZ724" s="1470"/>
      <c r="BA724" s="1470"/>
      <c r="BB724" s="1470"/>
      <c r="BC724" s="1470"/>
      <c r="BD724" s="1470"/>
      <c r="BE724" s="1470"/>
      <c r="BF724" s="1470"/>
      <c r="BG724" s="1470"/>
      <c r="BH724" s="1470"/>
      <c r="BI724" s="1470"/>
      <c r="BJ724" s="1470"/>
      <c r="BK724" s="1470"/>
      <c r="BL724" s="1470"/>
      <c r="BM724" s="1470"/>
      <c r="BN724" s="1470"/>
      <c r="BO724" s="1470"/>
      <c r="BP724" s="1470"/>
      <c r="BQ724" s="1470"/>
      <c r="BR724" s="1470"/>
      <c r="BS724" s="1470"/>
      <c r="BT724" s="1470"/>
      <c r="BU724" s="1470"/>
      <c r="BV724" s="1470"/>
      <c r="BW724" s="1470"/>
      <c r="BX724" s="1470"/>
    </row>
    <row r="725" customFormat="false" ht="15" hidden="false" customHeight="false" outlineLevel="0" collapsed="false">
      <c r="A725" s="1448" t="n">
        <f aca="false">A724+1</f>
        <v>45592</v>
      </c>
      <c r="B725" s="1470"/>
      <c r="C725" s="1470"/>
      <c r="D725" s="1470"/>
      <c r="E725" s="1470"/>
      <c r="F725" s="1470"/>
      <c r="G725" s="1470"/>
      <c r="H725" s="1470"/>
      <c r="I725" s="1452"/>
      <c r="J725" s="1470"/>
      <c r="K725" s="1470"/>
      <c r="L725" s="1470"/>
      <c r="M725" s="1470"/>
      <c r="N725" s="1470"/>
      <c r="O725" s="1470"/>
      <c r="P725" s="1452"/>
      <c r="Q725" s="1452"/>
      <c r="R725" s="1452"/>
      <c r="S725" s="1452"/>
      <c r="T725" s="1452"/>
      <c r="U725" s="1452"/>
      <c r="V725" s="1470"/>
      <c r="W725" s="1470"/>
      <c r="X725" s="1470"/>
      <c r="Y725" s="1470"/>
      <c r="Z725" s="1470"/>
      <c r="AA725" s="1470"/>
      <c r="AB725" s="1470"/>
      <c r="AC725" s="1470"/>
      <c r="AD725" s="1470"/>
      <c r="AE725" s="1470"/>
      <c r="AF725" s="1470"/>
      <c r="AG725" s="1470"/>
      <c r="AH725" s="1470"/>
      <c r="AI725" s="1470"/>
      <c r="AJ725" s="1470"/>
      <c r="AK725" s="1470"/>
      <c r="AL725" s="1470"/>
      <c r="AM725" s="1470"/>
      <c r="AN725" s="1470"/>
      <c r="AO725" s="1470"/>
      <c r="AP725" s="1470"/>
      <c r="AQ725" s="1470"/>
      <c r="AR725" s="1470"/>
      <c r="AS725" s="1470"/>
      <c r="AT725" s="1470"/>
      <c r="AU725" s="1470"/>
      <c r="AV725" s="1470"/>
      <c r="AW725" s="1470"/>
      <c r="AX725" s="1470"/>
      <c r="AY725" s="1470"/>
      <c r="AZ725" s="1470"/>
      <c r="BA725" s="1470"/>
      <c r="BB725" s="1470"/>
      <c r="BC725" s="1470"/>
      <c r="BD725" s="1470"/>
      <c r="BE725" s="1470"/>
      <c r="BF725" s="1470"/>
      <c r="BG725" s="1470"/>
      <c r="BH725" s="1470"/>
      <c r="BI725" s="1470"/>
      <c r="BJ725" s="1470"/>
      <c r="BK725" s="1470"/>
      <c r="BL725" s="1470"/>
      <c r="BM725" s="1470"/>
      <c r="BN725" s="1470"/>
      <c r="BO725" s="1470"/>
      <c r="BP725" s="1470"/>
      <c r="BQ725" s="1470"/>
      <c r="BR725" s="1470"/>
      <c r="BS725" s="1470"/>
      <c r="BT725" s="1470"/>
      <c r="BU725" s="1470"/>
      <c r="BV725" s="1470"/>
      <c r="BW725" s="1470"/>
      <c r="BX725" s="1470"/>
    </row>
    <row r="726" customFormat="false" ht="15" hidden="false" customHeight="false" outlineLevel="0" collapsed="false">
      <c r="A726" s="1448" t="n">
        <f aca="false">A725+1</f>
        <v>45593</v>
      </c>
      <c r="B726" s="1470"/>
      <c r="C726" s="1470"/>
      <c r="D726" s="1470"/>
      <c r="E726" s="1470"/>
      <c r="F726" s="1470"/>
      <c r="G726" s="1470"/>
      <c r="H726" s="1470"/>
      <c r="I726" s="1452"/>
      <c r="J726" s="1470"/>
      <c r="K726" s="1470"/>
      <c r="L726" s="1470"/>
      <c r="M726" s="1470"/>
      <c r="N726" s="1470"/>
      <c r="O726" s="1470"/>
      <c r="P726" s="1452"/>
      <c r="Q726" s="1452"/>
      <c r="R726" s="1452"/>
      <c r="S726" s="1452"/>
      <c r="T726" s="1452"/>
      <c r="U726" s="1452"/>
      <c r="V726" s="1470"/>
      <c r="W726" s="1470"/>
      <c r="X726" s="1470"/>
      <c r="Y726" s="1470"/>
      <c r="Z726" s="1470"/>
      <c r="AA726" s="1470"/>
      <c r="AB726" s="1470"/>
      <c r="AC726" s="1470"/>
      <c r="AD726" s="1470"/>
      <c r="AE726" s="1470"/>
      <c r="AF726" s="1470"/>
      <c r="AG726" s="1470"/>
      <c r="AH726" s="1470"/>
      <c r="AI726" s="1470"/>
      <c r="AJ726" s="1470"/>
      <c r="AK726" s="1470"/>
      <c r="AL726" s="1470"/>
      <c r="AM726" s="1470"/>
      <c r="AN726" s="1470"/>
      <c r="AO726" s="1470"/>
      <c r="AP726" s="1470"/>
      <c r="AQ726" s="1470"/>
      <c r="AR726" s="1470"/>
      <c r="AS726" s="1470"/>
      <c r="AT726" s="1470"/>
      <c r="AU726" s="1470"/>
      <c r="AV726" s="1470"/>
      <c r="AW726" s="1470"/>
      <c r="AX726" s="1470"/>
      <c r="AY726" s="1470"/>
      <c r="AZ726" s="1470"/>
      <c r="BA726" s="1470"/>
      <c r="BB726" s="1470"/>
      <c r="BC726" s="1470"/>
      <c r="BD726" s="1470"/>
      <c r="BE726" s="1470"/>
      <c r="BF726" s="1470"/>
      <c r="BG726" s="1470"/>
      <c r="BH726" s="1470"/>
      <c r="BI726" s="1470"/>
      <c r="BJ726" s="1470"/>
      <c r="BK726" s="1470"/>
      <c r="BL726" s="1470"/>
      <c r="BM726" s="1470"/>
      <c r="BN726" s="1470"/>
      <c r="BO726" s="1470"/>
      <c r="BP726" s="1470"/>
      <c r="BQ726" s="1470"/>
      <c r="BR726" s="1470"/>
      <c r="BS726" s="1470"/>
      <c r="BT726" s="1470"/>
      <c r="BU726" s="1470"/>
      <c r="BV726" s="1470"/>
      <c r="BW726" s="1470"/>
      <c r="BX726" s="1470"/>
    </row>
    <row r="727" customFormat="false" ht="15" hidden="false" customHeight="false" outlineLevel="0" collapsed="false">
      <c r="A727" s="1448" t="n">
        <f aca="false">A726+1</f>
        <v>45594</v>
      </c>
      <c r="B727" s="1470"/>
      <c r="C727" s="1470"/>
      <c r="D727" s="1470"/>
      <c r="E727" s="1470"/>
      <c r="F727" s="1470"/>
      <c r="G727" s="1470"/>
      <c r="H727" s="1470"/>
      <c r="I727" s="1452"/>
      <c r="J727" s="1470"/>
      <c r="K727" s="1470"/>
      <c r="L727" s="1470"/>
      <c r="M727" s="1470"/>
      <c r="N727" s="1470"/>
      <c r="O727" s="1470"/>
      <c r="P727" s="1452"/>
      <c r="Q727" s="1452"/>
      <c r="R727" s="1452"/>
      <c r="S727" s="1452"/>
      <c r="T727" s="1452"/>
      <c r="U727" s="1452"/>
      <c r="V727" s="1470"/>
      <c r="W727" s="1470"/>
      <c r="X727" s="1470"/>
      <c r="Y727" s="1470"/>
      <c r="Z727" s="1470"/>
      <c r="AA727" s="1470"/>
      <c r="AB727" s="1470"/>
      <c r="AC727" s="1470"/>
      <c r="AD727" s="1470"/>
      <c r="AE727" s="1470"/>
      <c r="AF727" s="1470"/>
      <c r="AG727" s="1470"/>
      <c r="AH727" s="1470"/>
      <c r="AI727" s="1470"/>
      <c r="AJ727" s="1470"/>
      <c r="AK727" s="1470"/>
      <c r="AL727" s="1470"/>
      <c r="AM727" s="1470"/>
      <c r="AN727" s="1470"/>
      <c r="AO727" s="1470"/>
      <c r="AP727" s="1470"/>
      <c r="AQ727" s="1470"/>
      <c r="AR727" s="1470"/>
      <c r="AS727" s="1470"/>
      <c r="AT727" s="1470"/>
      <c r="AU727" s="1470"/>
      <c r="AV727" s="1470"/>
      <c r="AW727" s="1470"/>
      <c r="AX727" s="1470"/>
      <c r="AY727" s="1470"/>
      <c r="AZ727" s="1470"/>
      <c r="BA727" s="1470"/>
      <c r="BB727" s="1470"/>
      <c r="BC727" s="1470"/>
      <c r="BD727" s="1470"/>
      <c r="BE727" s="1470"/>
      <c r="BF727" s="1470"/>
      <c r="BG727" s="1470"/>
      <c r="BH727" s="1470"/>
      <c r="BI727" s="1470"/>
      <c r="BJ727" s="1470"/>
      <c r="BK727" s="1470"/>
      <c r="BL727" s="1470"/>
      <c r="BM727" s="1470"/>
      <c r="BN727" s="1470"/>
      <c r="BO727" s="1470"/>
      <c r="BP727" s="1470"/>
      <c r="BQ727" s="1470"/>
      <c r="BR727" s="1470"/>
      <c r="BS727" s="1470"/>
      <c r="BT727" s="1470"/>
      <c r="BU727" s="1470"/>
      <c r="BV727" s="1470"/>
      <c r="BW727" s="1470"/>
      <c r="BX727" s="1470"/>
    </row>
    <row r="728" customFormat="false" ht="15" hidden="false" customHeight="false" outlineLevel="0" collapsed="false">
      <c r="A728" s="1448" t="n">
        <f aca="false">A727+1</f>
        <v>45595</v>
      </c>
      <c r="B728" s="1470"/>
      <c r="C728" s="1470"/>
      <c r="D728" s="1470"/>
      <c r="E728" s="1470"/>
      <c r="F728" s="1470"/>
      <c r="G728" s="1470"/>
      <c r="H728" s="1470"/>
      <c r="I728" s="1452"/>
      <c r="J728" s="1470"/>
      <c r="K728" s="1470"/>
      <c r="L728" s="1470"/>
      <c r="M728" s="1470"/>
      <c r="N728" s="1470"/>
      <c r="O728" s="1470"/>
      <c r="P728" s="1452"/>
      <c r="Q728" s="1452"/>
      <c r="R728" s="1452"/>
      <c r="S728" s="1452"/>
      <c r="T728" s="1452"/>
      <c r="U728" s="1452"/>
      <c r="V728" s="1470"/>
      <c r="W728" s="1470"/>
      <c r="X728" s="1470"/>
      <c r="Y728" s="1470"/>
      <c r="Z728" s="1470"/>
      <c r="AA728" s="1470"/>
      <c r="AB728" s="1470"/>
      <c r="AC728" s="1470"/>
      <c r="AD728" s="1470"/>
      <c r="AE728" s="1470"/>
      <c r="AF728" s="1470"/>
      <c r="AG728" s="1470"/>
      <c r="AH728" s="1470"/>
      <c r="AI728" s="1470"/>
      <c r="AJ728" s="1470"/>
      <c r="AK728" s="1470"/>
      <c r="AL728" s="1470"/>
      <c r="AM728" s="1470"/>
      <c r="AN728" s="1470"/>
      <c r="AO728" s="1470"/>
      <c r="AP728" s="1470"/>
      <c r="AQ728" s="1470"/>
      <c r="AR728" s="1470"/>
      <c r="AS728" s="1470"/>
      <c r="AT728" s="1470"/>
      <c r="AU728" s="1470"/>
      <c r="AV728" s="1470"/>
      <c r="AW728" s="1470"/>
      <c r="AX728" s="1470"/>
      <c r="AY728" s="1470"/>
      <c r="AZ728" s="1470"/>
      <c r="BA728" s="1470"/>
      <c r="BB728" s="1470"/>
      <c r="BC728" s="1470"/>
      <c r="BD728" s="1470"/>
      <c r="BE728" s="1470"/>
      <c r="BF728" s="1470"/>
      <c r="BG728" s="1470"/>
      <c r="BH728" s="1470"/>
      <c r="BI728" s="1470"/>
      <c r="BJ728" s="1470"/>
      <c r="BK728" s="1470"/>
      <c r="BL728" s="1470"/>
      <c r="BM728" s="1470"/>
      <c r="BN728" s="1470"/>
      <c r="BO728" s="1470"/>
      <c r="BP728" s="1470"/>
      <c r="BQ728" s="1470"/>
      <c r="BR728" s="1470"/>
      <c r="BS728" s="1470"/>
      <c r="BT728" s="1470"/>
      <c r="BU728" s="1470"/>
      <c r="BV728" s="1470"/>
      <c r="BW728" s="1470"/>
      <c r="BX728" s="1470"/>
    </row>
    <row r="729" customFormat="false" ht="15" hidden="false" customHeight="false" outlineLevel="0" collapsed="false">
      <c r="A729" s="1448" t="n">
        <f aca="false">A728+1</f>
        <v>45596</v>
      </c>
      <c r="B729" s="1470"/>
      <c r="C729" s="1470"/>
      <c r="D729" s="1470"/>
      <c r="E729" s="1470"/>
      <c r="F729" s="1470"/>
      <c r="G729" s="1470"/>
      <c r="H729" s="1470"/>
      <c r="I729" s="1452"/>
      <c r="J729" s="1470"/>
      <c r="K729" s="1470"/>
      <c r="L729" s="1470"/>
      <c r="M729" s="1470"/>
      <c r="N729" s="1470"/>
      <c r="O729" s="1470"/>
      <c r="P729" s="1452"/>
      <c r="Q729" s="1452"/>
      <c r="R729" s="1452"/>
      <c r="S729" s="1452"/>
      <c r="T729" s="1452"/>
      <c r="U729" s="1452"/>
      <c r="V729" s="1470"/>
      <c r="W729" s="1470"/>
      <c r="X729" s="1470"/>
      <c r="Y729" s="1470"/>
      <c r="Z729" s="1470"/>
      <c r="AA729" s="1470"/>
      <c r="AB729" s="1470"/>
      <c r="AC729" s="1470"/>
      <c r="AD729" s="1470"/>
      <c r="AE729" s="1470"/>
      <c r="AF729" s="1470"/>
      <c r="AG729" s="1470"/>
      <c r="AH729" s="1470"/>
      <c r="AI729" s="1470"/>
      <c r="AJ729" s="1470"/>
      <c r="AK729" s="1470"/>
      <c r="AL729" s="1470"/>
      <c r="AM729" s="1470"/>
      <c r="AN729" s="1470"/>
      <c r="AO729" s="1470"/>
      <c r="AP729" s="1470"/>
      <c r="AQ729" s="1470"/>
      <c r="AR729" s="1470"/>
      <c r="AS729" s="1470"/>
      <c r="AT729" s="1470"/>
      <c r="AU729" s="1470"/>
      <c r="AV729" s="1470"/>
      <c r="AW729" s="1470"/>
      <c r="AX729" s="1470"/>
      <c r="AY729" s="1470"/>
      <c r="AZ729" s="1470"/>
      <c r="BA729" s="1470"/>
      <c r="BB729" s="1470"/>
      <c r="BC729" s="1470"/>
      <c r="BD729" s="1470"/>
      <c r="BE729" s="1470"/>
      <c r="BF729" s="1470"/>
      <c r="BG729" s="1470"/>
      <c r="BH729" s="1470"/>
      <c r="BI729" s="1470"/>
      <c r="BJ729" s="1470"/>
      <c r="BK729" s="1470"/>
      <c r="BL729" s="1470"/>
      <c r="BM729" s="1470"/>
      <c r="BN729" s="1470"/>
      <c r="BO729" s="1470"/>
      <c r="BP729" s="1470"/>
      <c r="BQ729" s="1470"/>
      <c r="BR729" s="1470"/>
      <c r="BS729" s="1470"/>
      <c r="BT729" s="1470"/>
      <c r="BU729" s="1470"/>
      <c r="BV729" s="1470"/>
      <c r="BW729" s="1470"/>
      <c r="BX729" s="1470"/>
    </row>
    <row r="730" customFormat="false" ht="15" hidden="false" customHeight="false" outlineLevel="0" collapsed="false">
      <c r="A730" s="1448" t="n">
        <f aca="false">A729+1</f>
        <v>45597</v>
      </c>
      <c r="B730" s="1470"/>
      <c r="C730" s="1470"/>
      <c r="D730" s="1470"/>
      <c r="E730" s="1470"/>
      <c r="F730" s="1470"/>
      <c r="G730" s="1470"/>
      <c r="H730" s="1470"/>
      <c r="I730" s="1452"/>
      <c r="J730" s="1470"/>
      <c r="K730" s="1470"/>
      <c r="L730" s="1470"/>
      <c r="M730" s="1470"/>
      <c r="N730" s="1470"/>
      <c r="O730" s="1470"/>
      <c r="P730" s="1452"/>
      <c r="Q730" s="1452"/>
      <c r="R730" s="1452"/>
      <c r="S730" s="1452"/>
      <c r="T730" s="1452"/>
      <c r="U730" s="1452"/>
      <c r="V730" s="1470"/>
      <c r="W730" s="1470"/>
      <c r="X730" s="1470"/>
      <c r="Y730" s="1470"/>
      <c r="Z730" s="1470"/>
      <c r="AA730" s="1470"/>
      <c r="AB730" s="1470"/>
      <c r="AC730" s="1470"/>
      <c r="AD730" s="1470"/>
      <c r="AE730" s="1470"/>
      <c r="AF730" s="1470"/>
      <c r="AG730" s="1470"/>
      <c r="AH730" s="1470"/>
      <c r="AI730" s="1470"/>
      <c r="AJ730" s="1470"/>
      <c r="AK730" s="1470"/>
      <c r="AL730" s="1470"/>
      <c r="AM730" s="1470"/>
      <c r="AN730" s="1470"/>
      <c r="AO730" s="1470"/>
      <c r="AP730" s="1470"/>
      <c r="AQ730" s="1470"/>
      <c r="AR730" s="1470"/>
      <c r="AS730" s="1470"/>
      <c r="AT730" s="1470"/>
      <c r="AU730" s="1470"/>
      <c r="AV730" s="1470"/>
      <c r="AW730" s="1470"/>
      <c r="AX730" s="1470"/>
      <c r="AY730" s="1470"/>
      <c r="AZ730" s="1470"/>
      <c r="BA730" s="1470"/>
      <c r="BB730" s="1470"/>
      <c r="BC730" s="1470"/>
      <c r="BD730" s="1470"/>
      <c r="BE730" s="1470"/>
      <c r="BF730" s="1470"/>
      <c r="BG730" s="1470"/>
      <c r="BH730" s="1470"/>
      <c r="BI730" s="1470"/>
      <c r="BJ730" s="1470"/>
      <c r="BK730" s="1470"/>
      <c r="BL730" s="1470"/>
      <c r="BM730" s="1470"/>
      <c r="BN730" s="1470"/>
      <c r="BO730" s="1470"/>
      <c r="BP730" s="1470"/>
      <c r="BQ730" s="1470"/>
      <c r="BR730" s="1470"/>
      <c r="BS730" s="1470"/>
      <c r="BT730" s="1470"/>
      <c r="BU730" s="1470"/>
      <c r="BV730" s="1470"/>
      <c r="BW730" s="1470"/>
      <c r="BX730" s="1470"/>
    </row>
    <row r="731" customFormat="false" ht="15" hidden="false" customHeight="false" outlineLevel="0" collapsed="false">
      <c r="A731" s="1448" t="n">
        <f aca="false">A730+1</f>
        <v>45598</v>
      </c>
      <c r="B731" s="1470"/>
      <c r="C731" s="1470"/>
      <c r="D731" s="1470"/>
      <c r="E731" s="1470"/>
      <c r="F731" s="1470"/>
      <c r="G731" s="1470"/>
      <c r="H731" s="1470"/>
      <c r="I731" s="1452"/>
      <c r="J731" s="1470"/>
      <c r="K731" s="1470"/>
      <c r="L731" s="1470"/>
      <c r="M731" s="1470"/>
      <c r="N731" s="1470"/>
      <c r="O731" s="1470"/>
      <c r="P731" s="1452"/>
      <c r="Q731" s="1452"/>
      <c r="R731" s="1452"/>
      <c r="S731" s="1452"/>
      <c r="T731" s="1452"/>
      <c r="U731" s="1452"/>
      <c r="V731" s="1470"/>
      <c r="W731" s="1470"/>
      <c r="X731" s="1470"/>
      <c r="Y731" s="1470"/>
      <c r="Z731" s="1470"/>
      <c r="AA731" s="1470"/>
      <c r="AB731" s="1470"/>
      <c r="AC731" s="1470"/>
      <c r="AD731" s="1470"/>
      <c r="AE731" s="1470"/>
      <c r="AF731" s="1470"/>
      <c r="AG731" s="1470"/>
      <c r="AH731" s="1470"/>
      <c r="AI731" s="1470"/>
      <c r="AJ731" s="1470"/>
      <c r="AK731" s="1470"/>
      <c r="AL731" s="1470"/>
      <c r="AM731" s="1470"/>
      <c r="AN731" s="1470"/>
      <c r="AO731" s="1470"/>
      <c r="AP731" s="1470"/>
      <c r="AQ731" s="1470"/>
      <c r="AR731" s="1470"/>
      <c r="AS731" s="1470"/>
      <c r="AT731" s="1470"/>
      <c r="AU731" s="1470"/>
      <c r="AV731" s="1470"/>
      <c r="AW731" s="1470"/>
      <c r="AX731" s="1470"/>
      <c r="AY731" s="1470"/>
      <c r="AZ731" s="1470"/>
      <c r="BA731" s="1470"/>
      <c r="BB731" s="1470"/>
      <c r="BC731" s="1470"/>
      <c r="BD731" s="1470"/>
      <c r="BE731" s="1470"/>
      <c r="BF731" s="1470"/>
      <c r="BG731" s="1470"/>
      <c r="BH731" s="1470"/>
      <c r="BI731" s="1470"/>
      <c r="BJ731" s="1470"/>
      <c r="BK731" s="1470"/>
      <c r="BL731" s="1470"/>
      <c r="BM731" s="1470"/>
      <c r="BN731" s="1470"/>
      <c r="BO731" s="1470"/>
      <c r="BP731" s="1470"/>
      <c r="BQ731" s="1470"/>
      <c r="BR731" s="1470"/>
      <c r="BS731" s="1470"/>
      <c r="BT731" s="1470"/>
      <c r="BU731" s="1470"/>
      <c r="BV731" s="1470"/>
      <c r="BW731" s="1470"/>
      <c r="BX731" s="1470"/>
    </row>
    <row r="732" customFormat="false" ht="15" hidden="false" customHeight="false" outlineLevel="0" collapsed="false">
      <c r="A732" s="1448" t="n">
        <f aca="false">A731+1</f>
        <v>45599</v>
      </c>
      <c r="B732" s="1470"/>
      <c r="C732" s="1470"/>
      <c r="D732" s="1470"/>
      <c r="E732" s="1470"/>
      <c r="F732" s="1470"/>
      <c r="G732" s="1470"/>
      <c r="H732" s="1470"/>
      <c r="I732" s="1452"/>
      <c r="J732" s="1470"/>
      <c r="K732" s="1470"/>
      <c r="L732" s="1470"/>
      <c r="M732" s="1470"/>
      <c r="N732" s="1470"/>
      <c r="O732" s="1470"/>
      <c r="P732" s="1452"/>
      <c r="Q732" s="1452"/>
      <c r="R732" s="1452"/>
      <c r="S732" s="1452"/>
      <c r="T732" s="1452"/>
      <c r="U732" s="1452"/>
      <c r="V732" s="1470"/>
      <c r="W732" s="1470"/>
      <c r="X732" s="1470"/>
      <c r="Y732" s="1470"/>
      <c r="Z732" s="1470"/>
      <c r="AA732" s="1470"/>
      <c r="AB732" s="1470"/>
      <c r="AC732" s="1470"/>
      <c r="AD732" s="1470"/>
      <c r="AE732" s="1470"/>
      <c r="AF732" s="1470"/>
      <c r="AG732" s="1470"/>
      <c r="AH732" s="1470"/>
      <c r="AI732" s="1470"/>
      <c r="AJ732" s="1470"/>
      <c r="AK732" s="1470"/>
      <c r="AL732" s="1470"/>
      <c r="AM732" s="1470"/>
      <c r="AN732" s="1470"/>
      <c r="AO732" s="1470"/>
      <c r="AP732" s="1470"/>
      <c r="AQ732" s="1470"/>
      <c r="AR732" s="1470"/>
      <c r="AS732" s="1470"/>
      <c r="AT732" s="1470"/>
      <c r="AU732" s="1470"/>
      <c r="AV732" s="1470"/>
      <c r="AW732" s="1470"/>
      <c r="AX732" s="1470"/>
      <c r="AY732" s="1470"/>
      <c r="AZ732" s="1470"/>
      <c r="BA732" s="1470"/>
      <c r="BB732" s="1470"/>
      <c r="BC732" s="1470"/>
      <c r="BD732" s="1470"/>
      <c r="BE732" s="1470"/>
      <c r="BF732" s="1470"/>
      <c r="BG732" s="1470"/>
      <c r="BH732" s="1470"/>
      <c r="BI732" s="1470"/>
      <c r="BJ732" s="1470"/>
      <c r="BK732" s="1470"/>
      <c r="BL732" s="1470"/>
      <c r="BM732" s="1470"/>
      <c r="BN732" s="1470"/>
      <c r="BO732" s="1470"/>
      <c r="BP732" s="1470"/>
      <c r="BQ732" s="1470"/>
      <c r="BR732" s="1470"/>
      <c r="BS732" s="1470"/>
      <c r="BT732" s="1470"/>
      <c r="BU732" s="1470"/>
      <c r="BV732" s="1470"/>
      <c r="BW732" s="1470"/>
      <c r="BX732" s="1470"/>
    </row>
    <row r="733" customFormat="false" ht="15" hidden="false" customHeight="false" outlineLevel="0" collapsed="false">
      <c r="A733" s="1448" t="n">
        <f aca="false">A732+1</f>
        <v>45600</v>
      </c>
      <c r="B733" s="1470"/>
      <c r="C733" s="1470"/>
      <c r="D733" s="1470"/>
      <c r="E733" s="1470"/>
      <c r="F733" s="1470"/>
      <c r="G733" s="1470"/>
      <c r="H733" s="1470"/>
      <c r="I733" s="1452"/>
      <c r="J733" s="1470"/>
      <c r="K733" s="1470"/>
      <c r="L733" s="1470"/>
      <c r="M733" s="1470"/>
      <c r="N733" s="1470"/>
      <c r="O733" s="1470"/>
      <c r="P733" s="1452"/>
      <c r="Q733" s="1452"/>
      <c r="R733" s="1452"/>
      <c r="S733" s="1452"/>
      <c r="T733" s="1452"/>
      <c r="U733" s="1452"/>
      <c r="V733" s="1452"/>
      <c r="W733" s="1452"/>
      <c r="X733" s="1452"/>
      <c r="Y733" s="1452"/>
      <c r="Z733" s="1470"/>
      <c r="AA733" s="1470"/>
      <c r="AB733" s="1470"/>
      <c r="AC733" s="1470"/>
      <c r="AD733" s="1470"/>
      <c r="AE733" s="1470"/>
      <c r="AF733" s="1470"/>
      <c r="AG733" s="1470"/>
      <c r="AH733" s="1452"/>
      <c r="AI733" s="1470"/>
      <c r="AJ733" s="1470"/>
      <c r="AK733" s="1470"/>
      <c r="AL733" s="1470"/>
      <c r="AM733" s="1470"/>
      <c r="AN733" s="1470"/>
      <c r="AO733" s="1452"/>
      <c r="AP733" s="1470"/>
      <c r="AQ733" s="1470"/>
      <c r="AR733" s="1470"/>
      <c r="AS733" s="1470"/>
      <c r="AT733" s="1452"/>
      <c r="AU733" s="1452"/>
      <c r="AV733" s="1452"/>
      <c r="AW733" s="1452"/>
      <c r="AX733" s="1452"/>
      <c r="AY733" s="1452"/>
      <c r="AZ733" s="1452"/>
      <c r="BA733" s="1452"/>
      <c r="BB733" s="1452"/>
      <c r="BC733" s="1470"/>
      <c r="BD733" s="1452"/>
      <c r="BE733" s="1452"/>
      <c r="BF733" s="1452"/>
      <c r="BG733" s="1452"/>
      <c r="BH733" s="1452"/>
      <c r="BI733" s="1452"/>
      <c r="BJ733" s="1452"/>
      <c r="BK733" s="1452"/>
      <c r="BL733" s="1452"/>
      <c r="BM733" s="1452"/>
      <c r="BN733" s="1452"/>
      <c r="BO733" s="1452"/>
      <c r="BP733" s="1452"/>
      <c r="BQ733" s="1452"/>
      <c r="BR733" s="1452"/>
      <c r="BS733" s="1452"/>
      <c r="BT733" s="1452"/>
      <c r="BU733" s="1452"/>
      <c r="BV733" s="1452"/>
      <c r="BW733" s="1452"/>
      <c r="BX733" s="1452"/>
    </row>
    <row r="734" customFormat="false" ht="15" hidden="false" customHeight="false" outlineLevel="0" collapsed="false">
      <c r="A734" s="1448" t="n">
        <f aca="false">A733+1</f>
        <v>45601</v>
      </c>
      <c r="B734" s="1470"/>
      <c r="C734" s="1470"/>
      <c r="D734" s="1470"/>
      <c r="E734" s="1470"/>
      <c r="F734" s="1470"/>
      <c r="G734" s="1470"/>
      <c r="H734" s="1470"/>
      <c r="I734" s="1452"/>
      <c r="J734" s="1470"/>
      <c r="K734" s="1470"/>
      <c r="L734" s="1470"/>
      <c r="M734" s="1470"/>
      <c r="N734" s="1470"/>
      <c r="O734" s="1470"/>
      <c r="P734" s="1452"/>
      <c r="Q734" s="1452"/>
      <c r="R734" s="1452"/>
      <c r="S734" s="1452"/>
      <c r="T734" s="1452"/>
      <c r="U734" s="1452"/>
      <c r="V734" s="1452"/>
      <c r="W734" s="1452"/>
      <c r="X734" s="1452"/>
      <c r="Y734" s="1452"/>
      <c r="Z734" s="1470"/>
      <c r="AA734" s="1470"/>
      <c r="AB734" s="1470"/>
      <c r="AC734" s="1470"/>
      <c r="AD734" s="1470"/>
      <c r="AE734" s="1470"/>
      <c r="AF734" s="1470"/>
      <c r="AG734" s="1470"/>
      <c r="AH734" s="1452"/>
      <c r="AI734" s="1470"/>
      <c r="AJ734" s="1470"/>
      <c r="AK734" s="1470"/>
      <c r="AL734" s="1470"/>
      <c r="AM734" s="1470"/>
      <c r="AN734" s="1470"/>
      <c r="AO734" s="1452"/>
      <c r="AP734" s="1470"/>
      <c r="AQ734" s="1470"/>
      <c r="AR734" s="1470"/>
      <c r="AS734" s="1470"/>
      <c r="AT734" s="1452"/>
      <c r="AU734" s="1452"/>
      <c r="AV734" s="1452"/>
      <c r="AW734" s="1452"/>
      <c r="AX734" s="1452"/>
      <c r="AY734" s="1452"/>
      <c r="AZ734" s="1452"/>
      <c r="BA734" s="1452"/>
      <c r="BB734" s="1452"/>
      <c r="BC734" s="1470"/>
      <c r="BD734" s="1452"/>
      <c r="BE734" s="1452"/>
      <c r="BF734" s="1452"/>
      <c r="BG734" s="1452"/>
      <c r="BH734" s="1452"/>
      <c r="BI734" s="1452"/>
      <c r="BJ734" s="1452"/>
      <c r="BK734" s="1452"/>
      <c r="BL734" s="1452"/>
      <c r="BM734" s="1452"/>
      <c r="BN734" s="1452"/>
      <c r="BO734" s="1452"/>
      <c r="BP734" s="1452"/>
      <c r="BQ734" s="1452"/>
      <c r="BR734" s="1452"/>
      <c r="BS734" s="1452"/>
      <c r="BT734" s="1452"/>
      <c r="BU734" s="1452"/>
      <c r="BV734" s="1452"/>
      <c r="BW734" s="1452"/>
      <c r="BX734" s="1452"/>
    </row>
    <row r="735" customFormat="false" ht="15" hidden="false" customHeight="false" outlineLevel="0" collapsed="false">
      <c r="A735" s="1448" t="n">
        <f aca="false">A734+1</f>
        <v>45602</v>
      </c>
      <c r="B735" s="1470"/>
      <c r="C735" s="1470"/>
      <c r="D735" s="1470"/>
      <c r="E735" s="1470"/>
      <c r="F735" s="1470"/>
      <c r="G735" s="1470"/>
      <c r="H735" s="1470"/>
      <c r="I735" s="1452"/>
      <c r="J735" s="1470"/>
      <c r="K735" s="1470"/>
      <c r="L735" s="1470"/>
      <c r="M735" s="1470"/>
      <c r="N735" s="1470"/>
      <c r="O735" s="1470"/>
      <c r="P735" s="1452"/>
      <c r="Q735" s="1452"/>
      <c r="R735" s="1452"/>
      <c r="S735" s="1452"/>
      <c r="T735" s="1452"/>
      <c r="U735" s="1452"/>
      <c r="V735" s="1452"/>
      <c r="W735" s="1452"/>
      <c r="X735" s="1452"/>
      <c r="Y735" s="1452"/>
      <c r="Z735" s="1470"/>
      <c r="AA735" s="1470"/>
      <c r="AB735" s="1470"/>
      <c r="AC735" s="1470"/>
      <c r="AD735" s="1470"/>
      <c r="AE735" s="1470"/>
      <c r="AF735" s="1470"/>
      <c r="AG735" s="1470"/>
      <c r="AH735" s="1452"/>
      <c r="AI735" s="1470"/>
      <c r="AJ735" s="1470"/>
      <c r="AK735" s="1470"/>
      <c r="AL735" s="1470"/>
      <c r="AM735" s="1470"/>
      <c r="AN735" s="1470"/>
      <c r="AO735" s="1452"/>
      <c r="AP735" s="1470"/>
      <c r="AQ735" s="1470"/>
      <c r="AR735" s="1470"/>
      <c r="AS735" s="1470"/>
      <c r="AT735" s="1452"/>
      <c r="AU735" s="1452"/>
      <c r="AV735" s="1452"/>
      <c r="AW735" s="1452"/>
      <c r="AX735" s="1452"/>
      <c r="AY735" s="1452"/>
      <c r="AZ735" s="1452"/>
      <c r="BA735" s="1452"/>
      <c r="BB735" s="1452"/>
      <c r="BC735" s="1470"/>
      <c r="BD735" s="1452"/>
      <c r="BE735" s="1452"/>
      <c r="BF735" s="1452"/>
      <c r="BG735" s="1452"/>
      <c r="BH735" s="1452"/>
      <c r="BI735" s="1452"/>
      <c r="BJ735" s="1452"/>
      <c r="BK735" s="1452"/>
      <c r="BL735" s="1452"/>
      <c r="BM735" s="1452"/>
      <c r="BN735" s="1452"/>
      <c r="BO735" s="1452"/>
      <c r="BP735" s="1452"/>
      <c r="BQ735" s="1452"/>
      <c r="BR735" s="1452"/>
      <c r="BS735" s="1452"/>
      <c r="BT735" s="1452"/>
      <c r="BU735" s="1452"/>
      <c r="BV735" s="1452"/>
      <c r="BW735" s="1452"/>
      <c r="BX735" s="1452"/>
    </row>
    <row r="736" customFormat="false" ht="15" hidden="false" customHeight="false" outlineLevel="0" collapsed="false">
      <c r="A736" s="1448" t="n">
        <f aca="false">A735+1</f>
        <v>45603</v>
      </c>
      <c r="B736" s="1470"/>
      <c r="C736" s="1470"/>
      <c r="D736" s="1470"/>
      <c r="E736" s="1470"/>
      <c r="F736" s="1470"/>
      <c r="G736" s="1470"/>
      <c r="H736" s="1470"/>
      <c r="I736" s="1452"/>
      <c r="J736" s="1470"/>
      <c r="K736" s="1470"/>
      <c r="L736" s="1470"/>
      <c r="M736" s="1470"/>
      <c r="N736" s="1470"/>
      <c r="O736" s="1470"/>
      <c r="P736" s="1452"/>
      <c r="Q736" s="1452"/>
      <c r="R736" s="1452"/>
      <c r="S736" s="1452"/>
      <c r="T736" s="1452"/>
      <c r="U736" s="1452"/>
      <c r="V736" s="1452"/>
      <c r="W736" s="1452"/>
      <c r="X736" s="1452"/>
      <c r="Y736" s="1452"/>
      <c r="Z736" s="1470"/>
      <c r="AA736" s="1470"/>
      <c r="AB736" s="1470"/>
      <c r="AC736" s="1470"/>
      <c r="AD736" s="1470"/>
      <c r="AE736" s="1470"/>
      <c r="AF736" s="1470"/>
      <c r="AG736" s="1470"/>
      <c r="AH736" s="1452"/>
      <c r="AI736" s="1470"/>
      <c r="AJ736" s="1470"/>
      <c r="AK736" s="1470"/>
      <c r="AL736" s="1470"/>
      <c r="AM736" s="1470"/>
      <c r="AN736" s="1470"/>
      <c r="AO736" s="1452"/>
      <c r="AP736" s="1470"/>
      <c r="AQ736" s="1470"/>
      <c r="AR736" s="1470"/>
      <c r="AS736" s="1470"/>
      <c r="AT736" s="1452"/>
      <c r="AU736" s="1452"/>
      <c r="AV736" s="1452"/>
      <c r="AW736" s="1452"/>
      <c r="AX736" s="1452"/>
      <c r="AY736" s="1452"/>
      <c r="AZ736" s="1452"/>
      <c r="BA736" s="1452"/>
      <c r="BB736" s="1452"/>
      <c r="BC736" s="1470"/>
      <c r="BD736" s="1452"/>
      <c r="BE736" s="1452"/>
      <c r="BF736" s="1452"/>
      <c r="BG736" s="1452"/>
      <c r="BH736" s="1452"/>
      <c r="BI736" s="1452"/>
      <c r="BJ736" s="1452"/>
      <c r="BK736" s="1452"/>
      <c r="BL736" s="1452"/>
      <c r="BM736" s="1452"/>
      <c r="BN736" s="1452"/>
      <c r="BO736" s="1452"/>
      <c r="BP736" s="1452"/>
      <c r="BQ736" s="1452"/>
      <c r="BR736" s="1452"/>
      <c r="BS736" s="1452"/>
      <c r="BT736" s="1452"/>
      <c r="BU736" s="1452"/>
      <c r="BV736" s="1452"/>
      <c r="BW736" s="1452"/>
      <c r="BX736" s="1452"/>
    </row>
    <row r="737" customFormat="false" ht="15" hidden="false" customHeight="false" outlineLevel="0" collapsed="false">
      <c r="A737" s="1448" t="n">
        <f aca="false">A736+1</f>
        <v>45604</v>
      </c>
      <c r="B737" s="1470"/>
      <c r="C737" s="1470"/>
      <c r="D737" s="1470"/>
      <c r="E737" s="1470"/>
      <c r="F737" s="1470"/>
      <c r="G737" s="1470"/>
      <c r="H737" s="1470"/>
      <c r="I737" s="1452"/>
      <c r="J737" s="1470"/>
      <c r="K737" s="1470"/>
      <c r="L737" s="1470"/>
      <c r="M737" s="1470"/>
      <c r="N737" s="1470"/>
      <c r="O737" s="1470"/>
      <c r="P737" s="1452"/>
      <c r="Q737" s="1452"/>
      <c r="R737" s="1452"/>
      <c r="S737" s="1452"/>
      <c r="T737" s="1452"/>
      <c r="U737" s="1452"/>
      <c r="V737" s="1452"/>
      <c r="W737" s="1452"/>
      <c r="X737" s="1452"/>
      <c r="Y737" s="1452"/>
      <c r="Z737" s="1470"/>
      <c r="AA737" s="1470"/>
      <c r="AB737" s="1470"/>
      <c r="AC737" s="1470"/>
      <c r="AD737" s="1470"/>
      <c r="AE737" s="1470"/>
      <c r="AF737" s="1470"/>
      <c r="AG737" s="1470"/>
      <c r="AH737" s="1452"/>
      <c r="AI737" s="1470"/>
      <c r="AJ737" s="1470"/>
      <c r="AK737" s="1470"/>
      <c r="AL737" s="1470"/>
      <c r="AM737" s="1470"/>
      <c r="AN737" s="1470"/>
      <c r="AO737" s="1452"/>
      <c r="AP737" s="1470"/>
      <c r="AQ737" s="1470"/>
      <c r="AR737" s="1470"/>
      <c r="AS737" s="1470"/>
      <c r="AT737" s="1452"/>
      <c r="AU737" s="1452"/>
      <c r="AV737" s="1452"/>
      <c r="AW737" s="1452"/>
      <c r="AX737" s="1452"/>
      <c r="AY737" s="1452"/>
      <c r="AZ737" s="1452"/>
      <c r="BA737" s="1452"/>
      <c r="BB737" s="1452"/>
      <c r="BC737" s="1470"/>
      <c r="BD737" s="1452"/>
      <c r="BE737" s="1452"/>
      <c r="BF737" s="1452"/>
      <c r="BG737" s="1452"/>
      <c r="BH737" s="1452"/>
      <c r="BI737" s="1452"/>
      <c r="BJ737" s="1452"/>
      <c r="BK737" s="1452"/>
      <c r="BL737" s="1452"/>
      <c r="BM737" s="1452"/>
      <c r="BN737" s="1452"/>
      <c r="BO737" s="1452"/>
      <c r="BP737" s="1452"/>
      <c r="BQ737" s="1452"/>
      <c r="BR737" s="1452"/>
      <c r="BS737" s="1452"/>
      <c r="BT737" s="1452"/>
      <c r="BU737" s="1452"/>
      <c r="BV737" s="1452"/>
      <c r="BW737" s="1452"/>
      <c r="BX737" s="1452"/>
    </row>
    <row r="738" customFormat="false" ht="15" hidden="false" customHeight="false" outlineLevel="0" collapsed="false">
      <c r="A738" s="1448" t="n">
        <f aca="false">A737+1</f>
        <v>45605</v>
      </c>
      <c r="B738" s="1470"/>
      <c r="C738" s="1470"/>
      <c r="D738" s="1470"/>
      <c r="E738" s="1470"/>
      <c r="F738" s="1470"/>
      <c r="G738" s="1470"/>
      <c r="H738" s="1470"/>
      <c r="I738" s="1452"/>
      <c r="J738" s="1470"/>
      <c r="K738" s="1470"/>
      <c r="L738" s="1470"/>
      <c r="M738" s="1470"/>
      <c r="N738" s="1470"/>
      <c r="O738" s="1470"/>
      <c r="P738" s="1452"/>
      <c r="Q738" s="1452"/>
      <c r="R738" s="1452"/>
      <c r="S738" s="1452"/>
      <c r="T738" s="1452"/>
      <c r="U738" s="1452"/>
      <c r="V738" s="1452"/>
      <c r="W738" s="1452"/>
      <c r="X738" s="1452"/>
      <c r="Y738" s="1452"/>
      <c r="Z738" s="1470"/>
      <c r="AA738" s="1470"/>
      <c r="AB738" s="1470"/>
      <c r="AC738" s="1470"/>
      <c r="AD738" s="1470"/>
      <c r="AE738" s="1470"/>
      <c r="AF738" s="1470"/>
      <c r="AG738" s="1470"/>
      <c r="AH738" s="1452"/>
      <c r="AI738" s="1470"/>
      <c r="AJ738" s="1470"/>
      <c r="AK738" s="1470"/>
      <c r="AL738" s="1470"/>
      <c r="AM738" s="1470"/>
      <c r="AN738" s="1470"/>
      <c r="AO738" s="1452"/>
      <c r="AP738" s="1470"/>
      <c r="AQ738" s="1470"/>
      <c r="AR738" s="1470"/>
      <c r="AS738" s="1470"/>
      <c r="AT738" s="1452"/>
      <c r="AU738" s="1452"/>
      <c r="AV738" s="1452"/>
      <c r="AW738" s="1452"/>
      <c r="AX738" s="1452"/>
      <c r="AY738" s="1452"/>
      <c r="AZ738" s="1452"/>
      <c r="BA738" s="1452"/>
      <c r="BB738" s="1452"/>
      <c r="BC738" s="1470"/>
      <c r="BD738" s="1452"/>
      <c r="BE738" s="1452"/>
      <c r="BF738" s="1452"/>
      <c r="BG738" s="1452"/>
      <c r="BH738" s="1452"/>
      <c r="BI738" s="1452"/>
      <c r="BJ738" s="1452"/>
      <c r="BK738" s="1452"/>
      <c r="BL738" s="1452"/>
      <c r="BM738" s="1452"/>
      <c r="BN738" s="1452"/>
      <c r="BO738" s="1452"/>
      <c r="BP738" s="1452"/>
      <c r="BQ738" s="1452"/>
      <c r="BR738" s="1452"/>
      <c r="BS738" s="1452"/>
      <c r="BT738" s="1452"/>
      <c r="BU738" s="1452"/>
      <c r="BV738" s="1452"/>
      <c r="BW738" s="1452"/>
      <c r="BX738" s="1452"/>
    </row>
    <row r="739" customFormat="false" ht="15" hidden="false" customHeight="false" outlineLevel="0" collapsed="false">
      <c r="A739" s="1448" t="n">
        <f aca="false">A738+1</f>
        <v>45606</v>
      </c>
      <c r="B739" s="1470"/>
      <c r="C739" s="1470"/>
      <c r="D739" s="1470"/>
      <c r="E739" s="1470"/>
      <c r="F739" s="1470"/>
      <c r="G739" s="1470"/>
      <c r="H739" s="1470"/>
      <c r="I739" s="1452"/>
      <c r="J739" s="1470"/>
      <c r="K739" s="1470"/>
      <c r="L739" s="1470"/>
      <c r="M739" s="1470"/>
      <c r="N739" s="1470"/>
      <c r="O739" s="1470"/>
      <c r="P739" s="1452"/>
      <c r="Q739" s="1452"/>
      <c r="R739" s="1452"/>
      <c r="S739" s="1452"/>
      <c r="T739" s="1452"/>
      <c r="U739" s="1452"/>
      <c r="V739" s="1452"/>
      <c r="W739" s="1452"/>
      <c r="X739" s="1452"/>
      <c r="Y739" s="1452"/>
      <c r="Z739" s="1470"/>
      <c r="AA739" s="1470"/>
      <c r="AB739" s="1470"/>
      <c r="AC739" s="1470"/>
      <c r="AD739" s="1470"/>
      <c r="AE739" s="1470"/>
      <c r="AF739" s="1470"/>
      <c r="AG739" s="1470"/>
      <c r="AH739" s="1452"/>
      <c r="AI739" s="1470"/>
      <c r="AJ739" s="1470"/>
      <c r="AK739" s="1470"/>
      <c r="AL739" s="1470"/>
      <c r="AM739" s="1470"/>
      <c r="AN739" s="1470"/>
      <c r="AO739" s="1452"/>
      <c r="AP739" s="1470"/>
      <c r="AQ739" s="1470"/>
      <c r="AR739" s="1470"/>
      <c r="AS739" s="1470"/>
      <c r="AT739" s="1452"/>
      <c r="AU739" s="1452"/>
      <c r="AV739" s="1452"/>
      <c r="AW739" s="1452"/>
      <c r="AX739" s="1452"/>
      <c r="AY739" s="1452"/>
      <c r="AZ739" s="1452"/>
      <c r="BA739" s="1452"/>
      <c r="BB739" s="1452"/>
      <c r="BC739" s="1470"/>
      <c r="BD739" s="1452"/>
      <c r="BE739" s="1452"/>
      <c r="BF739" s="1452"/>
      <c r="BG739" s="1452"/>
      <c r="BH739" s="1452"/>
      <c r="BI739" s="1452"/>
      <c r="BJ739" s="1452"/>
      <c r="BK739" s="1452"/>
      <c r="BL739" s="1452"/>
      <c r="BM739" s="1452"/>
      <c r="BN739" s="1452"/>
      <c r="BO739" s="1452"/>
      <c r="BP739" s="1452"/>
      <c r="BQ739" s="1452"/>
      <c r="BR739" s="1452"/>
      <c r="BS739" s="1452"/>
      <c r="BT739" s="1452"/>
      <c r="BU739" s="1452"/>
      <c r="BV739" s="1452"/>
      <c r="BW739" s="1452"/>
      <c r="BX739" s="1452"/>
    </row>
    <row r="740" customFormat="false" ht="15" hidden="false" customHeight="false" outlineLevel="0" collapsed="false">
      <c r="A740" s="1448" t="n">
        <f aca="false">A739+1</f>
        <v>45607</v>
      </c>
      <c r="B740" s="1470"/>
      <c r="C740" s="1470"/>
      <c r="D740" s="1470"/>
      <c r="E740" s="1470"/>
      <c r="F740" s="1470"/>
      <c r="G740" s="1470"/>
      <c r="H740" s="1470"/>
      <c r="I740" s="1452"/>
      <c r="J740" s="1470"/>
      <c r="K740" s="1470"/>
      <c r="L740" s="1470"/>
      <c r="M740" s="1470"/>
      <c r="N740" s="1470"/>
      <c r="O740" s="1470"/>
      <c r="P740" s="1452"/>
      <c r="Q740" s="1452"/>
      <c r="R740" s="1452"/>
      <c r="S740" s="1452"/>
      <c r="T740" s="1452"/>
      <c r="U740" s="1452"/>
      <c r="V740" s="1452"/>
      <c r="W740" s="1452"/>
      <c r="X740" s="1452"/>
      <c r="Y740" s="1452"/>
      <c r="Z740" s="1470"/>
      <c r="AA740" s="1470"/>
      <c r="AB740" s="1470"/>
      <c r="AC740" s="1470"/>
      <c r="AD740" s="1470"/>
      <c r="AE740" s="1470"/>
      <c r="AF740" s="1470"/>
      <c r="AG740" s="1470"/>
      <c r="AH740" s="1452"/>
      <c r="AI740" s="1470"/>
      <c r="AJ740" s="1470"/>
      <c r="AK740" s="1470"/>
      <c r="AL740" s="1470"/>
      <c r="AM740" s="1470"/>
      <c r="AN740" s="1470"/>
      <c r="AO740" s="1452"/>
      <c r="AP740" s="1470"/>
      <c r="AQ740" s="1470"/>
      <c r="AR740" s="1470"/>
      <c r="AS740" s="1470"/>
      <c r="AT740" s="1452"/>
      <c r="AU740" s="1452"/>
      <c r="AV740" s="1452"/>
      <c r="AW740" s="1452"/>
      <c r="AX740" s="1452"/>
      <c r="AY740" s="1452"/>
      <c r="AZ740" s="1452"/>
      <c r="BA740" s="1452"/>
      <c r="BB740" s="1452"/>
      <c r="BC740" s="1470"/>
      <c r="BD740" s="1452"/>
      <c r="BE740" s="1452"/>
      <c r="BF740" s="1452"/>
      <c r="BG740" s="1452"/>
      <c r="BH740" s="1452"/>
      <c r="BI740" s="1452"/>
      <c r="BJ740" s="1452"/>
      <c r="BK740" s="1452"/>
      <c r="BL740" s="1452"/>
      <c r="BM740" s="1452"/>
      <c r="BN740" s="1452"/>
      <c r="BO740" s="1452"/>
      <c r="BP740" s="1452"/>
      <c r="BQ740" s="1452"/>
      <c r="BR740" s="1452"/>
      <c r="BS740" s="1452"/>
      <c r="BT740" s="1452"/>
      <c r="BU740" s="1452"/>
      <c r="BV740" s="1452"/>
      <c r="BW740" s="1452"/>
      <c r="BX740" s="1452"/>
    </row>
    <row r="741" customFormat="false" ht="15" hidden="false" customHeight="false" outlineLevel="0" collapsed="false">
      <c r="A741" s="1448" t="n">
        <f aca="false">A740+1</f>
        <v>45608</v>
      </c>
      <c r="B741" s="1470"/>
      <c r="C741" s="1470"/>
      <c r="D741" s="1470"/>
      <c r="E741" s="1470"/>
      <c r="F741" s="1470"/>
      <c r="G741" s="1470"/>
      <c r="H741" s="1470"/>
      <c r="I741" s="1452"/>
      <c r="J741" s="1470"/>
      <c r="K741" s="1470"/>
      <c r="L741" s="1470"/>
      <c r="M741" s="1470"/>
      <c r="N741" s="1470"/>
      <c r="O741" s="1470"/>
      <c r="P741" s="1452"/>
      <c r="Q741" s="1452"/>
      <c r="R741" s="1452"/>
      <c r="S741" s="1452"/>
      <c r="T741" s="1452"/>
      <c r="U741" s="1452"/>
      <c r="V741" s="1452"/>
      <c r="W741" s="1452"/>
      <c r="X741" s="1452"/>
      <c r="Y741" s="1452"/>
      <c r="Z741" s="1470"/>
      <c r="AA741" s="1470"/>
      <c r="AB741" s="1470"/>
      <c r="AC741" s="1470"/>
      <c r="AD741" s="1470"/>
      <c r="AE741" s="1470"/>
      <c r="AF741" s="1470"/>
      <c r="AG741" s="1470"/>
      <c r="AH741" s="1452"/>
      <c r="AI741" s="1470"/>
      <c r="AJ741" s="1470"/>
      <c r="AK741" s="1470"/>
      <c r="AL741" s="1470"/>
      <c r="AM741" s="1470"/>
      <c r="AN741" s="1470"/>
      <c r="AO741" s="1452"/>
      <c r="AP741" s="1470"/>
      <c r="AQ741" s="1470"/>
      <c r="AR741" s="1470"/>
      <c r="AS741" s="1470"/>
      <c r="AT741" s="1452"/>
      <c r="AU741" s="1452"/>
      <c r="AV741" s="1452"/>
      <c r="AW741" s="1452"/>
      <c r="AX741" s="1452"/>
      <c r="AY741" s="1452"/>
      <c r="AZ741" s="1452"/>
      <c r="BA741" s="1452"/>
      <c r="BB741" s="1452"/>
      <c r="BC741" s="1470"/>
      <c r="BD741" s="1452"/>
      <c r="BE741" s="1452"/>
      <c r="BF741" s="1452"/>
      <c r="BG741" s="1452"/>
      <c r="BH741" s="1452"/>
      <c r="BI741" s="1452"/>
      <c r="BJ741" s="1452"/>
      <c r="BK741" s="1452"/>
      <c r="BL741" s="1452"/>
      <c r="BM741" s="1452"/>
      <c r="BN741" s="1452"/>
      <c r="BO741" s="1452"/>
      <c r="BP741" s="1452"/>
      <c r="BQ741" s="1452"/>
      <c r="BR741" s="1452"/>
      <c r="BS741" s="1452"/>
      <c r="BT741" s="1452"/>
      <c r="BU741" s="1452"/>
      <c r="BV741" s="1452"/>
      <c r="BW741" s="1452"/>
      <c r="BX741" s="1452"/>
    </row>
    <row r="742" customFormat="false" ht="15" hidden="false" customHeight="false" outlineLevel="0" collapsed="false">
      <c r="A742" s="1448" t="n">
        <f aca="false">A741+1</f>
        <v>45609</v>
      </c>
      <c r="B742" s="1470"/>
      <c r="C742" s="1470"/>
      <c r="D742" s="1470"/>
      <c r="E742" s="1470"/>
      <c r="F742" s="1470"/>
      <c r="G742" s="1470"/>
      <c r="H742" s="1470"/>
      <c r="I742" s="1452"/>
      <c r="J742" s="1470"/>
      <c r="K742" s="1470"/>
      <c r="L742" s="1470"/>
      <c r="M742" s="1470"/>
      <c r="N742" s="1470"/>
      <c r="O742" s="1470"/>
      <c r="P742" s="1452"/>
      <c r="Q742" s="1452"/>
      <c r="R742" s="1452"/>
      <c r="S742" s="1452"/>
      <c r="T742" s="1452"/>
      <c r="U742" s="1452"/>
      <c r="V742" s="1452"/>
      <c r="W742" s="1452"/>
      <c r="X742" s="1452"/>
      <c r="Y742" s="1452"/>
      <c r="Z742" s="1470"/>
      <c r="AA742" s="1470"/>
      <c r="AB742" s="1470"/>
      <c r="AC742" s="1470"/>
      <c r="AD742" s="1470"/>
      <c r="AE742" s="1470"/>
      <c r="AF742" s="1470"/>
      <c r="AG742" s="1470"/>
      <c r="AH742" s="1452"/>
      <c r="AI742" s="1470"/>
      <c r="AJ742" s="1470"/>
      <c r="AK742" s="1470"/>
      <c r="AL742" s="1470"/>
      <c r="AM742" s="1470"/>
      <c r="AN742" s="1470"/>
      <c r="AO742" s="1452"/>
      <c r="AP742" s="1470"/>
      <c r="AQ742" s="1470"/>
      <c r="AR742" s="1470"/>
      <c r="AS742" s="1470"/>
      <c r="AT742" s="1452"/>
      <c r="AU742" s="1452"/>
      <c r="AV742" s="1452"/>
      <c r="AW742" s="1452"/>
      <c r="AX742" s="1452"/>
      <c r="AY742" s="1452"/>
      <c r="AZ742" s="1452"/>
      <c r="BA742" s="1452"/>
      <c r="BB742" s="1452"/>
      <c r="BC742" s="1470"/>
      <c r="BD742" s="1452"/>
      <c r="BE742" s="1452"/>
      <c r="BF742" s="1452"/>
      <c r="BG742" s="1452"/>
      <c r="BH742" s="1452"/>
      <c r="BI742" s="1452"/>
      <c r="BJ742" s="1452"/>
      <c r="BK742" s="1452"/>
      <c r="BL742" s="1452"/>
      <c r="BM742" s="1452"/>
      <c r="BN742" s="1452"/>
      <c r="BO742" s="1452"/>
      <c r="BP742" s="1452"/>
      <c r="BQ742" s="1452"/>
      <c r="BR742" s="1452"/>
      <c r="BS742" s="1452"/>
      <c r="BT742" s="1452"/>
      <c r="BU742" s="1452"/>
      <c r="BV742" s="1452"/>
      <c r="BW742" s="1452"/>
      <c r="BX742" s="1452"/>
    </row>
    <row r="743" customFormat="false" ht="15" hidden="false" customHeight="false" outlineLevel="0" collapsed="false">
      <c r="A743" s="1448" t="n">
        <f aca="false">A742+1</f>
        <v>45610</v>
      </c>
      <c r="B743" s="1470"/>
      <c r="C743" s="1470"/>
      <c r="D743" s="1470"/>
      <c r="E743" s="1470"/>
      <c r="F743" s="1470"/>
      <c r="G743" s="1470"/>
      <c r="H743" s="1470"/>
      <c r="I743" s="1452"/>
      <c r="J743" s="1470"/>
      <c r="K743" s="1470"/>
      <c r="L743" s="1470"/>
      <c r="M743" s="1470"/>
      <c r="N743" s="1470"/>
      <c r="O743" s="1470"/>
      <c r="P743" s="1452"/>
      <c r="Q743" s="1452"/>
      <c r="R743" s="1452"/>
      <c r="S743" s="1452"/>
      <c r="T743" s="1452"/>
      <c r="U743" s="1452"/>
      <c r="V743" s="1452"/>
      <c r="W743" s="1452"/>
      <c r="X743" s="1452"/>
      <c r="Y743" s="1452"/>
      <c r="Z743" s="1470"/>
      <c r="AA743" s="1470"/>
      <c r="AB743" s="1470"/>
      <c r="AC743" s="1470"/>
      <c r="AD743" s="1470"/>
      <c r="AE743" s="1470"/>
      <c r="AF743" s="1470"/>
      <c r="AG743" s="1470"/>
      <c r="AH743" s="1452"/>
      <c r="AI743" s="1470"/>
      <c r="AJ743" s="1470"/>
      <c r="AK743" s="1470"/>
      <c r="AL743" s="1470"/>
      <c r="AM743" s="1470"/>
      <c r="AN743" s="1470"/>
      <c r="AO743" s="1452"/>
      <c r="AP743" s="1470"/>
      <c r="AQ743" s="1470"/>
      <c r="AR743" s="1470"/>
      <c r="AS743" s="1470"/>
      <c r="AT743" s="1452"/>
      <c r="AU743" s="1452"/>
      <c r="AV743" s="1452"/>
      <c r="AW743" s="1452"/>
      <c r="AX743" s="1452"/>
      <c r="AY743" s="1452"/>
      <c r="AZ743" s="1452"/>
      <c r="BA743" s="1452"/>
      <c r="BB743" s="1452"/>
      <c r="BC743" s="1470"/>
      <c r="BD743" s="1452"/>
      <c r="BE743" s="1452"/>
      <c r="BF743" s="1452"/>
      <c r="BG743" s="1452"/>
      <c r="BH743" s="1452"/>
      <c r="BI743" s="1452"/>
      <c r="BJ743" s="1452"/>
      <c r="BK743" s="1452"/>
      <c r="BL743" s="1452"/>
      <c r="BM743" s="1452"/>
      <c r="BN743" s="1452"/>
      <c r="BO743" s="1452"/>
      <c r="BP743" s="1452"/>
      <c r="BQ743" s="1452"/>
      <c r="BR743" s="1452"/>
      <c r="BS743" s="1452"/>
      <c r="BT743" s="1452"/>
      <c r="BU743" s="1452"/>
      <c r="BV743" s="1452"/>
      <c r="BW743" s="1452"/>
      <c r="BX743" s="1452"/>
    </row>
    <row r="744" customFormat="false" ht="15" hidden="false" customHeight="false" outlineLevel="0" collapsed="false">
      <c r="A744" s="1448" t="n">
        <f aca="false">A743+1</f>
        <v>45611</v>
      </c>
      <c r="B744" s="1470"/>
      <c r="C744" s="1470"/>
      <c r="D744" s="1470"/>
      <c r="E744" s="1470"/>
      <c r="F744" s="1470"/>
      <c r="G744" s="1470"/>
      <c r="H744" s="1470"/>
      <c r="I744" s="1452"/>
      <c r="J744" s="1470"/>
      <c r="K744" s="1470"/>
      <c r="L744" s="1470"/>
      <c r="M744" s="1470"/>
      <c r="N744" s="1470"/>
      <c r="O744" s="1470"/>
      <c r="P744" s="1452"/>
      <c r="Q744" s="1452"/>
      <c r="R744" s="1452"/>
      <c r="S744" s="1452"/>
      <c r="T744" s="1452"/>
      <c r="U744" s="1452"/>
      <c r="V744" s="1452"/>
      <c r="W744" s="1452"/>
      <c r="X744" s="1452"/>
      <c r="Y744" s="1452"/>
      <c r="Z744" s="1470"/>
      <c r="AA744" s="1470"/>
      <c r="AB744" s="1470"/>
      <c r="AC744" s="1470"/>
      <c r="AD744" s="1470"/>
      <c r="AE744" s="1470"/>
      <c r="AF744" s="1470"/>
      <c r="AG744" s="1470"/>
      <c r="AH744" s="1452"/>
      <c r="AI744" s="1470"/>
      <c r="AJ744" s="1470"/>
      <c r="AK744" s="1470"/>
      <c r="AL744" s="1470"/>
      <c r="AM744" s="1470"/>
      <c r="AN744" s="1470"/>
      <c r="AO744" s="1452"/>
      <c r="AP744" s="1470"/>
      <c r="AQ744" s="1470"/>
      <c r="AR744" s="1470"/>
      <c r="AS744" s="1470"/>
      <c r="AT744" s="1452"/>
      <c r="AU744" s="1452"/>
      <c r="AV744" s="1452"/>
      <c r="AW744" s="1452"/>
      <c r="AX744" s="1452"/>
      <c r="AY744" s="1452"/>
      <c r="AZ744" s="1452"/>
      <c r="BA744" s="1452"/>
      <c r="BB744" s="1452"/>
      <c r="BC744" s="1470"/>
      <c r="BD744" s="1452"/>
      <c r="BE744" s="1452"/>
      <c r="BF744" s="1452"/>
      <c r="BG744" s="1452"/>
      <c r="BH744" s="1452"/>
      <c r="BI744" s="1452"/>
      <c r="BJ744" s="1452"/>
      <c r="BK744" s="1452"/>
      <c r="BL744" s="1452"/>
      <c r="BM744" s="1452"/>
      <c r="BN744" s="1452"/>
      <c r="BO744" s="1452"/>
      <c r="BP744" s="1452"/>
      <c r="BQ744" s="1452"/>
      <c r="BR744" s="1452"/>
      <c r="BS744" s="1452"/>
      <c r="BT744" s="1452"/>
      <c r="BU744" s="1452"/>
      <c r="BV744" s="1452"/>
      <c r="BW744" s="1452"/>
      <c r="BX744" s="1452"/>
    </row>
    <row r="745" customFormat="false" ht="15" hidden="false" customHeight="false" outlineLevel="0" collapsed="false">
      <c r="A745" s="1448" t="n">
        <f aca="false">A744+1</f>
        <v>45612</v>
      </c>
      <c r="B745" s="1470"/>
      <c r="C745" s="1470"/>
      <c r="D745" s="1470"/>
      <c r="E745" s="1470"/>
      <c r="F745" s="1470"/>
      <c r="G745" s="1470"/>
      <c r="H745" s="1470"/>
      <c r="I745" s="1452"/>
      <c r="J745" s="1470"/>
      <c r="K745" s="1470"/>
      <c r="L745" s="1470"/>
      <c r="M745" s="1470"/>
      <c r="N745" s="1470"/>
      <c r="O745" s="1470"/>
      <c r="P745" s="1452"/>
      <c r="Q745" s="1452"/>
      <c r="R745" s="1452"/>
      <c r="S745" s="1452"/>
      <c r="T745" s="1452"/>
      <c r="U745" s="1452"/>
      <c r="V745" s="1452"/>
      <c r="W745" s="1452"/>
      <c r="X745" s="1452"/>
      <c r="Y745" s="1452"/>
      <c r="Z745" s="1470"/>
      <c r="AA745" s="1470"/>
      <c r="AB745" s="1470"/>
      <c r="AC745" s="1470"/>
      <c r="AD745" s="1470"/>
      <c r="AE745" s="1470"/>
      <c r="AF745" s="1470"/>
      <c r="AG745" s="1470"/>
      <c r="AH745" s="1452"/>
      <c r="AI745" s="1470"/>
      <c r="AJ745" s="1470"/>
      <c r="AK745" s="1470"/>
      <c r="AL745" s="1470"/>
      <c r="AM745" s="1470"/>
      <c r="AN745" s="1470"/>
      <c r="AO745" s="1452"/>
      <c r="AP745" s="1470"/>
      <c r="AQ745" s="1470"/>
      <c r="AR745" s="1470"/>
      <c r="AS745" s="1470"/>
      <c r="AT745" s="1452"/>
      <c r="AU745" s="1452"/>
      <c r="AV745" s="1452"/>
      <c r="AW745" s="1452"/>
      <c r="AX745" s="1452"/>
      <c r="AY745" s="1452"/>
      <c r="AZ745" s="1452"/>
      <c r="BA745" s="1452"/>
      <c r="BB745" s="1452"/>
      <c r="BC745" s="1470"/>
      <c r="BD745" s="1452"/>
      <c r="BE745" s="1452"/>
      <c r="BF745" s="1452"/>
      <c r="BG745" s="1452"/>
      <c r="BH745" s="1452"/>
      <c r="BI745" s="1452"/>
      <c r="BJ745" s="1452"/>
      <c r="BK745" s="1452"/>
      <c r="BL745" s="1452"/>
      <c r="BM745" s="1452"/>
      <c r="BN745" s="1452"/>
      <c r="BO745" s="1452"/>
      <c r="BP745" s="1452"/>
      <c r="BQ745" s="1452"/>
      <c r="BR745" s="1452"/>
      <c r="BS745" s="1452"/>
      <c r="BT745" s="1452"/>
      <c r="BU745" s="1452"/>
      <c r="BV745" s="1452"/>
      <c r="BW745" s="1452"/>
      <c r="BX745" s="1452"/>
    </row>
    <row r="746" customFormat="false" ht="15" hidden="false" customHeight="false" outlineLevel="0" collapsed="false">
      <c r="A746" s="1448" t="n">
        <f aca="false">A745+1</f>
        <v>45613</v>
      </c>
      <c r="B746" s="1470"/>
      <c r="C746" s="1470"/>
      <c r="D746" s="1470"/>
      <c r="E746" s="1470"/>
      <c r="F746" s="1470"/>
      <c r="G746" s="1470"/>
      <c r="H746" s="1470"/>
      <c r="I746" s="1452"/>
      <c r="J746" s="1470"/>
      <c r="K746" s="1470"/>
      <c r="L746" s="1470"/>
      <c r="M746" s="1470"/>
      <c r="N746" s="1470"/>
      <c r="O746" s="1470"/>
      <c r="P746" s="1452"/>
      <c r="Q746" s="1452"/>
      <c r="R746" s="1452"/>
      <c r="S746" s="1452"/>
      <c r="T746" s="1452"/>
      <c r="U746" s="1452"/>
      <c r="V746" s="1452"/>
      <c r="W746" s="1452"/>
      <c r="X746" s="1452"/>
      <c r="Y746" s="1452"/>
      <c r="Z746" s="1470"/>
      <c r="AA746" s="1470"/>
      <c r="AB746" s="1470"/>
      <c r="AC746" s="1470"/>
      <c r="AD746" s="1470"/>
      <c r="AE746" s="1470"/>
      <c r="AF746" s="1470"/>
      <c r="AG746" s="1470"/>
      <c r="AH746" s="1452"/>
      <c r="AI746" s="1470"/>
      <c r="AJ746" s="1470"/>
      <c r="AK746" s="1470"/>
      <c r="AL746" s="1470"/>
      <c r="AM746" s="1470"/>
      <c r="AN746" s="1470"/>
      <c r="AO746" s="1452"/>
      <c r="AP746" s="1470"/>
      <c r="AQ746" s="1470"/>
      <c r="AR746" s="1470"/>
      <c r="AS746" s="1470"/>
      <c r="AT746" s="1452"/>
      <c r="AU746" s="1452"/>
      <c r="AV746" s="1452"/>
      <c r="AW746" s="1452"/>
      <c r="AX746" s="1452"/>
      <c r="AY746" s="1452"/>
      <c r="AZ746" s="1452"/>
      <c r="BA746" s="1452"/>
      <c r="BB746" s="1452"/>
      <c r="BC746" s="1470"/>
      <c r="BD746" s="1452"/>
      <c r="BE746" s="1452"/>
      <c r="BF746" s="1452"/>
      <c r="BG746" s="1452"/>
      <c r="BH746" s="1452"/>
      <c r="BI746" s="1452"/>
      <c r="BJ746" s="1452"/>
      <c r="BK746" s="1452"/>
      <c r="BL746" s="1452"/>
      <c r="BM746" s="1452"/>
      <c r="BN746" s="1452"/>
      <c r="BO746" s="1452"/>
      <c r="BP746" s="1452"/>
      <c r="BQ746" s="1452"/>
      <c r="BR746" s="1452"/>
      <c r="BS746" s="1452"/>
      <c r="BT746" s="1452"/>
      <c r="BU746" s="1452"/>
      <c r="BV746" s="1452"/>
      <c r="BW746" s="1452"/>
      <c r="BX746" s="1452"/>
    </row>
    <row r="747" customFormat="false" ht="15" hidden="false" customHeight="false" outlineLevel="0" collapsed="false">
      <c r="A747" s="1448" t="n">
        <f aca="false">A746+1</f>
        <v>45614</v>
      </c>
      <c r="B747" s="1470"/>
      <c r="C747" s="1470"/>
      <c r="D747" s="1470"/>
      <c r="E747" s="1470"/>
      <c r="F747" s="1470"/>
      <c r="G747" s="1470"/>
      <c r="H747" s="1470"/>
      <c r="I747" s="1452"/>
      <c r="J747" s="1470"/>
      <c r="K747" s="1470"/>
      <c r="L747" s="1470"/>
      <c r="M747" s="1470"/>
      <c r="N747" s="1470"/>
      <c r="O747" s="1470"/>
      <c r="P747" s="1452"/>
      <c r="Q747" s="1452"/>
      <c r="R747" s="1452"/>
      <c r="S747" s="1452"/>
      <c r="T747" s="1452"/>
      <c r="U747" s="1452"/>
      <c r="V747" s="1452"/>
      <c r="W747" s="1452"/>
      <c r="X747" s="1452"/>
      <c r="Y747" s="1452"/>
      <c r="Z747" s="1470"/>
      <c r="AA747" s="1470"/>
      <c r="AB747" s="1470"/>
      <c r="AC747" s="1470"/>
      <c r="AD747" s="1470"/>
      <c r="AE747" s="1470"/>
      <c r="AF747" s="1470"/>
      <c r="AG747" s="1470"/>
      <c r="AH747" s="1452"/>
      <c r="AI747" s="1470"/>
      <c r="AJ747" s="1470"/>
      <c r="AK747" s="1470"/>
      <c r="AL747" s="1470"/>
      <c r="AM747" s="1470"/>
      <c r="AN747" s="1470"/>
      <c r="AO747" s="1452"/>
      <c r="AP747" s="1470"/>
      <c r="AQ747" s="1470"/>
      <c r="AR747" s="1470"/>
      <c r="AS747" s="1470"/>
      <c r="AT747" s="1452"/>
      <c r="AU747" s="1452"/>
      <c r="AV747" s="1452"/>
      <c r="AW747" s="1452"/>
      <c r="AX747" s="1452"/>
      <c r="AY747" s="1452"/>
      <c r="AZ747" s="1452"/>
      <c r="BA747" s="1452"/>
      <c r="BB747" s="1452"/>
      <c r="BC747" s="1470"/>
      <c r="BD747" s="1452"/>
      <c r="BE747" s="1452"/>
      <c r="BF747" s="1452"/>
      <c r="BG747" s="1452"/>
      <c r="BH747" s="1452"/>
      <c r="BI747" s="1452"/>
      <c r="BJ747" s="1452"/>
      <c r="BK747" s="1452"/>
      <c r="BL747" s="1452"/>
      <c r="BM747" s="1452"/>
      <c r="BN747" s="1452"/>
      <c r="BO747" s="1452"/>
      <c r="BP747" s="1452"/>
      <c r="BQ747" s="1452"/>
      <c r="BR747" s="1452"/>
      <c r="BS747" s="1452"/>
      <c r="BT747" s="1452"/>
      <c r="BU747" s="1452"/>
      <c r="BV747" s="1452"/>
      <c r="BW747" s="1452"/>
      <c r="BX747" s="1452"/>
    </row>
    <row r="748" customFormat="false" ht="15" hidden="false" customHeight="false" outlineLevel="0" collapsed="false">
      <c r="A748" s="1448" t="n">
        <f aca="false">A747+1</f>
        <v>45615</v>
      </c>
      <c r="B748" s="1470"/>
      <c r="C748" s="1470"/>
      <c r="D748" s="1470"/>
      <c r="E748" s="1470"/>
      <c r="F748" s="1470"/>
      <c r="G748" s="1470"/>
      <c r="H748" s="1470"/>
      <c r="I748" s="1452"/>
      <c r="J748" s="1470"/>
      <c r="K748" s="1470"/>
      <c r="L748" s="1470"/>
      <c r="M748" s="1470"/>
      <c r="N748" s="1470"/>
      <c r="O748" s="1470"/>
      <c r="P748" s="1452"/>
      <c r="Q748" s="1452"/>
      <c r="R748" s="1452"/>
      <c r="S748" s="1452"/>
      <c r="T748" s="1452"/>
      <c r="U748" s="1452"/>
      <c r="V748" s="1452"/>
      <c r="W748" s="1452"/>
      <c r="X748" s="1452"/>
      <c r="Y748" s="1452"/>
      <c r="Z748" s="1470"/>
      <c r="AA748" s="1470"/>
      <c r="AB748" s="1470"/>
      <c r="AC748" s="1470"/>
      <c r="AD748" s="1470"/>
      <c r="AE748" s="1470"/>
      <c r="AF748" s="1470"/>
      <c r="AG748" s="1470"/>
      <c r="AH748" s="1452"/>
      <c r="AI748" s="1470"/>
      <c r="AJ748" s="1470"/>
      <c r="AK748" s="1470"/>
      <c r="AL748" s="1470"/>
      <c r="AM748" s="1470"/>
      <c r="AN748" s="1470"/>
      <c r="AO748" s="1452"/>
      <c r="AP748" s="1470"/>
      <c r="AQ748" s="1470"/>
      <c r="AR748" s="1470"/>
      <c r="AS748" s="1470"/>
      <c r="AT748" s="1452"/>
      <c r="AU748" s="1452"/>
      <c r="AV748" s="1452"/>
      <c r="AW748" s="1452"/>
      <c r="AX748" s="1452"/>
      <c r="AY748" s="1452"/>
      <c r="AZ748" s="1452"/>
      <c r="BA748" s="1452"/>
      <c r="BB748" s="1452"/>
      <c r="BC748" s="1470"/>
      <c r="BD748" s="1452"/>
      <c r="BE748" s="1452"/>
      <c r="BF748" s="1452"/>
      <c r="BG748" s="1452"/>
      <c r="BH748" s="1452"/>
      <c r="BI748" s="1452"/>
      <c r="BJ748" s="1452"/>
      <c r="BK748" s="1452"/>
      <c r="BL748" s="1452"/>
      <c r="BM748" s="1452"/>
      <c r="BN748" s="1452"/>
      <c r="BO748" s="1452"/>
      <c r="BP748" s="1452"/>
      <c r="BQ748" s="1452"/>
      <c r="BR748" s="1452"/>
      <c r="BS748" s="1452"/>
      <c r="BT748" s="1452"/>
      <c r="BU748" s="1452"/>
      <c r="BV748" s="1452"/>
      <c r="BW748" s="1452"/>
      <c r="BX748" s="1452"/>
    </row>
    <row r="749" customFormat="false" ht="15" hidden="false" customHeight="false" outlineLevel="0" collapsed="false">
      <c r="A749" s="1448" t="n">
        <f aca="false">A748+1</f>
        <v>45616</v>
      </c>
      <c r="B749" s="1470"/>
      <c r="C749" s="1470"/>
      <c r="D749" s="1470"/>
      <c r="E749" s="1470"/>
      <c r="F749" s="1470"/>
      <c r="G749" s="1470"/>
      <c r="H749" s="1470"/>
      <c r="I749" s="1452"/>
      <c r="J749" s="1470"/>
      <c r="K749" s="1470"/>
      <c r="L749" s="1470"/>
      <c r="M749" s="1470"/>
      <c r="N749" s="1470"/>
      <c r="O749" s="1470"/>
      <c r="P749" s="1452"/>
      <c r="Q749" s="1452"/>
      <c r="R749" s="1452"/>
      <c r="S749" s="1452"/>
      <c r="T749" s="1452"/>
      <c r="U749" s="1452"/>
      <c r="V749" s="1452"/>
      <c r="W749" s="1452"/>
      <c r="X749" s="1452"/>
      <c r="Y749" s="1452"/>
      <c r="Z749" s="1470"/>
      <c r="AA749" s="1470"/>
      <c r="AB749" s="1470"/>
      <c r="AC749" s="1470"/>
      <c r="AD749" s="1470"/>
      <c r="AE749" s="1470"/>
      <c r="AF749" s="1470"/>
      <c r="AG749" s="1470"/>
      <c r="AH749" s="1452"/>
      <c r="AI749" s="1470"/>
      <c r="AJ749" s="1470"/>
      <c r="AK749" s="1470"/>
      <c r="AL749" s="1470"/>
      <c r="AM749" s="1470"/>
      <c r="AN749" s="1470"/>
      <c r="AO749" s="1452"/>
      <c r="AP749" s="1470"/>
      <c r="AQ749" s="1470"/>
      <c r="AR749" s="1470"/>
      <c r="AS749" s="1470"/>
      <c r="AT749" s="1452"/>
      <c r="AU749" s="1452"/>
      <c r="AV749" s="1452"/>
      <c r="AW749" s="1452"/>
      <c r="AX749" s="1452"/>
      <c r="AY749" s="1452"/>
      <c r="AZ749" s="1452"/>
      <c r="BA749" s="1452"/>
      <c r="BB749" s="1452"/>
      <c r="BC749" s="1470"/>
      <c r="BD749" s="1452"/>
      <c r="BE749" s="1452"/>
      <c r="BF749" s="1452"/>
      <c r="BG749" s="1452"/>
      <c r="BH749" s="1452"/>
      <c r="BI749" s="1452"/>
      <c r="BJ749" s="1452"/>
      <c r="BK749" s="1452"/>
      <c r="BL749" s="1452"/>
      <c r="BM749" s="1452"/>
      <c r="BN749" s="1452"/>
      <c r="BO749" s="1452"/>
      <c r="BP749" s="1452"/>
      <c r="BQ749" s="1452"/>
      <c r="BR749" s="1452"/>
      <c r="BS749" s="1452"/>
      <c r="BT749" s="1452"/>
      <c r="BU749" s="1452"/>
      <c r="BV749" s="1452"/>
      <c r="BW749" s="1452"/>
      <c r="BX749" s="1452"/>
    </row>
    <row r="750" customFormat="false" ht="15" hidden="false" customHeight="false" outlineLevel="0" collapsed="false">
      <c r="A750" s="1448" t="n">
        <f aca="false">A749+1</f>
        <v>45617</v>
      </c>
      <c r="B750" s="1470"/>
      <c r="C750" s="1470"/>
      <c r="D750" s="1470"/>
      <c r="E750" s="1470"/>
      <c r="F750" s="1470"/>
      <c r="G750" s="1470"/>
      <c r="H750" s="1470"/>
      <c r="I750" s="1452"/>
      <c r="J750" s="1470"/>
      <c r="K750" s="1470"/>
      <c r="L750" s="1470"/>
      <c r="M750" s="1470"/>
      <c r="N750" s="1470"/>
      <c r="O750" s="1470"/>
      <c r="P750" s="1452"/>
      <c r="Q750" s="1452"/>
      <c r="R750" s="1452"/>
      <c r="S750" s="1452"/>
      <c r="T750" s="1452"/>
      <c r="U750" s="1452"/>
      <c r="V750" s="1452"/>
      <c r="W750" s="1452"/>
      <c r="X750" s="1452"/>
      <c r="Y750" s="1452"/>
      <c r="Z750" s="1470"/>
      <c r="AA750" s="1470"/>
      <c r="AB750" s="1470"/>
      <c r="AC750" s="1470"/>
      <c r="AD750" s="1470"/>
      <c r="AE750" s="1470"/>
      <c r="AF750" s="1470"/>
      <c r="AG750" s="1470"/>
      <c r="AH750" s="1452"/>
      <c r="AI750" s="1470"/>
      <c r="AJ750" s="1470"/>
      <c r="AK750" s="1470"/>
      <c r="AL750" s="1470"/>
      <c r="AM750" s="1470"/>
      <c r="AN750" s="1470"/>
      <c r="AO750" s="1452"/>
      <c r="AP750" s="1470"/>
      <c r="AQ750" s="1470"/>
      <c r="AR750" s="1470"/>
      <c r="AS750" s="1470"/>
      <c r="AT750" s="1452"/>
      <c r="AU750" s="1452"/>
      <c r="AV750" s="1452"/>
      <c r="AW750" s="1452"/>
      <c r="AX750" s="1452"/>
      <c r="AY750" s="1452"/>
      <c r="AZ750" s="1452"/>
      <c r="BA750" s="1452"/>
      <c r="BB750" s="1452"/>
      <c r="BC750" s="1470"/>
      <c r="BD750" s="1452"/>
      <c r="BE750" s="1452"/>
      <c r="BF750" s="1452"/>
      <c r="BG750" s="1452"/>
      <c r="BH750" s="1452"/>
      <c r="BI750" s="1452"/>
      <c r="BJ750" s="1452"/>
      <c r="BK750" s="1452"/>
      <c r="BL750" s="1452"/>
      <c r="BM750" s="1452"/>
      <c r="BN750" s="1452"/>
      <c r="BO750" s="1452"/>
      <c r="BP750" s="1452"/>
      <c r="BQ750" s="1452"/>
      <c r="BR750" s="1452"/>
      <c r="BS750" s="1452"/>
      <c r="BT750" s="1452"/>
      <c r="BU750" s="1452"/>
      <c r="BV750" s="1452"/>
      <c r="BW750" s="1452"/>
      <c r="BX750" s="1452"/>
    </row>
    <row r="751" customFormat="false" ht="15" hidden="false" customHeight="false" outlineLevel="0" collapsed="false">
      <c r="A751" s="1448" t="n">
        <f aca="false">A750+1</f>
        <v>45618</v>
      </c>
      <c r="B751" s="1470"/>
      <c r="C751" s="1470"/>
      <c r="D751" s="1470"/>
      <c r="E751" s="1470"/>
      <c r="F751" s="1470"/>
      <c r="G751" s="1470"/>
      <c r="H751" s="1470"/>
      <c r="I751" s="1452"/>
      <c r="J751" s="1470"/>
      <c r="K751" s="1470"/>
      <c r="L751" s="1470"/>
      <c r="M751" s="1470"/>
      <c r="N751" s="1470"/>
      <c r="O751" s="1470"/>
      <c r="P751" s="1452"/>
      <c r="Q751" s="1452"/>
      <c r="R751" s="1452"/>
      <c r="S751" s="1452"/>
      <c r="T751" s="1452"/>
      <c r="U751" s="1452"/>
      <c r="V751" s="1452"/>
      <c r="W751" s="1452"/>
      <c r="X751" s="1452"/>
      <c r="Y751" s="1452"/>
      <c r="Z751" s="1470"/>
      <c r="AA751" s="1470"/>
      <c r="AB751" s="1470"/>
      <c r="AC751" s="1470"/>
      <c r="AD751" s="1470"/>
      <c r="AE751" s="1470"/>
      <c r="AF751" s="1470"/>
      <c r="AG751" s="1470"/>
      <c r="AH751" s="1452"/>
      <c r="AI751" s="1470"/>
      <c r="AJ751" s="1470"/>
      <c r="AK751" s="1470"/>
      <c r="AL751" s="1470"/>
      <c r="AM751" s="1470"/>
      <c r="AN751" s="1470"/>
      <c r="AO751" s="1452"/>
      <c r="AP751" s="1470"/>
      <c r="AQ751" s="1470"/>
      <c r="AR751" s="1470"/>
      <c r="AS751" s="1470"/>
      <c r="AT751" s="1452"/>
      <c r="AU751" s="1452"/>
      <c r="AV751" s="1452"/>
      <c r="AW751" s="1452"/>
      <c r="AX751" s="1452"/>
      <c r="AY751" s="1452"/>
      <c r="AZ751" s="1452"/>
      <c r="BA751" s="1452"/>
      <c r="BB751" s="1452"/>
      <c r="BC751" s="1470"/>
      <c r="BD751" s="1452"/>
      <c r="BE751" s="1452"/>
      <c r="BF751" s="1452"/>
      <c r="BG751" s="1452"/>
      <c r="BH751" s="1452"/>
      <c r="BI751" s="1452"/>
      <c r="BJ751" s="1452"/>
      <c r="BK751" s="1452"/>
      <c r="BL751" s="1452"/>
      <c r="BM751" s="1452"/>
      <c r="BN751" s="1452"/>
      <c r="BO751" s="1452"/>
      <c r="BP751" s="1452"/>
      <c r="BQ751" s="1452"/>
      <c r="BR751" s="1452"/>
      <c r="BS751" s="1452"/>
      <c r="BT751" s="1452"/>
      <c r="BU751" s="1452"/>
      <c r="BV751" s="1452"/>
      <c r="BW751" s="1452"/>
      <c r="BX751" s="1452"/>
    </row>
    <row r="752" customFormat="false" ht="15" hidden="false" customHeight="false" outlineLevel="0" collapsed="false">
      <c r="A752" s="1448" t="n">
        <f aca="false">A751+1</f>
        <v>45619</v>
      </c>
      <c r="B752" s="1470"/>
      <c r="C752" s="1470"/>
      <c r="D752" s="1470"/>
      <c r="E752" s="1470"/>
      <c r="F752" s="1470"/>
      <c r="G752" s="1470"/>
      <c r="H752" s="1470"/>
      <c r="I752" s="1452"/>
      <c r="J752" s="1470"/>
      <c r="K752" s="1470"/>
      <c r="L752" s="1470"/>
      <c r="M752" s="1470"/>
      <c r="N752" s="1470"/>
      <c r="O752" s="1470"/>
      <c r="P752" s="1452"/>
      <c r="Q752" s="1452"/>
      <c r="R752" s="1452"/>
      <c r="S752" s="1452"/>
      <c r="T752" s="1452"/>
      <c r="U752" s="1452"/>
      <c r="V752" s="1452"/>
      <c r="W752" s="1452"/>
      <c r="X752" s="1452"/>
      <c r="Y752" s="1452"/>
      <c r="Z752" s="1470"/>
      <c r="AA752" s="1470"/>
      <c r="AB752" s="1470"/>
      <c r="AC752" s="1470"/>
      <c r="AD752" s="1470"/>
      <c r="AE752" s="1470"/>
      <c r="AF752" s="1470"/>
      <c r="AG752" s="1470"/>
      <c r="AH752" s="1452"/>
      <c r="AI752" s="1470"/>
      <c r="AJ752" s="1470"/>
      <c r="AK752" s="1470"/>
      <c r="AL752" s="1470"/>
      <c r="AM752" s="1470"/>
      <c r="AN752" s="1470"/>
      <c r="AO752" s="1452"/>
      <c r="AP752" s="1470"/>
      <c r="AQ752" s="1470"/>
      <c r="AR752" s="1470"/>
      <c r="AS752" s="1470"/>
      <c r="AT752" s="1452"/>
      <c r="AU752" s="1452"/>
      <c r="AV752" s="1452"/>
      <c r="AW752" s="1452"/>
      <c r="AX752" s="1452"/>
      <c r="AY752" s="1452"/>
      <c r="AZ752" s="1452"/>
      <c r="BA752" s="1452"/>
      <c r="BB752" s="1452"/>
      <c r="BC752" s="1470"/>
      <c r="BD752" s="1452"/>
      <c r="BE752" s="1452"/>
      <c r="BF752" s="1452"/>
      <c r="BG752" s="1452"/>
      <c r="BH752" s="1452"/>
      <c r="BI752" s="1452"/>
      <c r="BJ752" s="1452"/>
      <c r="BK752" s="1452"/>
      <c r="BL752" s="1452"/>
      <c r="BM752" s="1452"/>
      <c r="BN752" s="1452"/>
      <c r="BO752" s="1452"/>
      <c r="BP752" s="1452"/>
      <c r="BQ752" s="1452"/>
      <c r="BR752" s="1452"/>
      <c r="BS752" s="1452"/>
      <c r="BT752" s="1452"/>
      <c r="BU752" s="1452"/>
      <c r="BV752" s="1452"/>
      <c r="BW752" s="1452"/>
      <c r="BX752" s="1452"/>
    </row>
    <row r="753" customFormat="false" ht="15" hidden="false" customHeight="false" outlineLevel="0" collapsed="false">
      <c r="A753" s="1448" t="n">
        <f aca="false">A752+1</f>
        <v>45620</v>
      </c>
      <c r="B753" s="1470"/>
      <c r="C753" s="1470"/>
      <c r="D753" s="1470"/>
      <c r="E753" s="1470"/>
      <c r="F753" s="1470"/>
      <c r="G753" s="1470"/>
      <c r="H753" s="1470"/>
      <c r="I753" s="1452"/>
      <c r="J753" s="1470"/>
      <c r="K753" s="1470"/>
      <c r="L753" s="1470"/>
      <c r="M753" s="1470"/>
      <c r="N753" s="1470"/>
      <c r="O753" s="1470"/>
      <c r="P753" s="1452"/>
      <c r="Q753" s="1452"/>
      <c r="R753" s="1452"/>
      <c r="S753" s="1452"/>
      <c r="T753" s="1452"/>
      <c r="U753" s="1452"/>
      <c r="V753" s="1452"/>
      <c r="W753" s="1452"/>
      <c r="X753" s="1452"/>
      <c r="Y753" s="1452"/>
      <c r="Z753" s="1470"/>
      <c r="AA753" s="1470"/>
      <c r="AB753" s="1470"/>
      <c r="AC753" s="1470"/>
      <c r="AD753" s="1470"/>
      <c r="AE753" s="1470"/>
      <c r="AF753" s="1470"/>
      <c r="AG753" s="1470"/>
      <c r="AH753" s="1452"/>
      <c r="AI753" s="1470"/>
      <c r="AJ753" s="1470"/>
      <c r="AK753" s="1470"/>
      <c r="AL753" s="1470"/>
      <c r="AM753" s="1470"/>
      <c r="AN753" s="1470"/>
      <c r="AO753" s="1452"/>
      <c r="AP753" s="1470"/>
      <c r="AQ753" s="1470"/>
      <c r="AR753" s="1470"/>
      <c r="AS753" s="1470"/>
      <c r="AT753" s="1452"/>
      <c r="AU753" s="1452"/>
      <c r="AV753" s="1452"/>
      <c r="AW753" s="1452"/>
      <c r="AX753" s="1452"/>
      <c r="AY753" s="1452"/>
      <c r="AZ753" s="1452"/>
      <c r="BA753" s="1452"/>
      <c r="BB753" s="1452"/>
      <c r="BC753" s="1470"/>
      <c r="BD753" s="1452"/>
      <c r="BE753" s="1452"/>
      <c r="BF753" s="1452"/>
      <c r="BG753" s="1452"/>
      <c r="BH753" s="1452"/>
      <c r="BI753" s="1452"/>
      <c r="BJ753" s="1452"/>
      <c r="BK753" s="1452"/>
      <c r="BL753" s="1452"/>
      <c r="BM753" s="1452"/>
      <c r="BN753" s="1452"/>
      <c r="BO753" s="1452"/>
      <c r="BP753" s="1452"/>
      <c r="BQ753" s="1452"/>
      <c r="BR753" s="1452"/>
      <c r="BS753" s="1452"/>
      <c r="BT753" s="1452"/>
      <c r="BU753" s="1452"/>
      <c r="BV753" s="1452"/>
      <c r="BW753" s="1452"/>
      <c r="BX753" s="1452"/>
    </row>
    <row r="754" customFormat="false" ht="15" hidden="false" customHeight="false" outlineLevel="0" collapsed="false">
      <c r="A754" s="1448" t="n">
        <f aca="false">A753+1</f>
        <v>45621</v>
      </c>
      <c r="B754" s="1470"/>
      <c r="C754" s="1470"/>
      <c r="D754" s="1470"/>
      <c r="E754" s="1470"/>
      <c r="F754" s="1470"/>
      <c r="G754" s="1470"/>
      <c r="H754" s="1470"/>
      <c r="I754" s="1452"/>
      <c r="J754" s="1470"/>
      <c r="K754" s="1470"/>
      <c r="L754" s="1470"/>
      <c r="M754" s="1470"/>
      <c r="N754" s="1470"/>
      <c r="O754" s="1470"/>
      <c r="P754" s="1452"/>
      <c r="Q754" s="1452"/>
      <c r="R754" s="1452"/>
      <c r="S754" s="1452"/>
      <c r="T754" s="1452"/>
      <c r="U754" s="1452"/>
      <c r="V754" s="1452"/>
      <c r="W754" s="1452"/>
      <c r="X754" s="1452"/>
      <c r="Y754" s="1452"/>
      <c r="Z754" s="1470"/>
      <c r="AA754" s="1470"/>
      <c r="AB754" s="1470"/>
      <c r="AC754" s="1470"/>
      <c r="AD754" s="1470"/>
      <c r="AE754" s="1470"/>
      <c r="AF754" s="1470"/>
      <c r="AG754" s="1470"/>
      <c r="AH754" s="1452"/>
      <c r="AI754" s="1470"/>
      <c r="AJ754" s="1470"/>
      <c r="AK754" s="1470"/>
      <c r="AL754" s="1470"/>
      <c r="AM754" s="1470"/>
      <c r="AN754" s="1470"/>
      <c r="AO754" s="1452"/>
      <c r="AP754" s="1470"/>
      <c r="AQ754" s="1470"/>
      <c r="AR754" s="1470"/>
      <c r="AS754" s="1470"/>
      <c r="AT754" s="1452"/>
      <c r="AU754" s="1452"/>
      <c r="AV754" s="1452"/>
      <c r="AW754" s="1452"/>
      <c r="AX754" s="1452"/>
      <c r="AY754" s="1452"/>
      <c r="AZ754" s="1452"/>
      <c r="BA754" s="1452"/>
      <c r="BB754" s="1452"/>
      <c r="BC754" s="1470"/>
      <c r="BD754" s="1452"/>
      <c r="BE754" s="1452"/>
      <c r="BF754" s="1452"/>
      <c r="BG754" s="1452"/>
      <c r="BH754" s="1452"/>
      <c r="BI754" s="1452"/>
      <c r="BJ754" s="1452"/>
      <c r="BK754" s="1452"/>
      <c r="BL754" s="1452"/>
      <c r="BM754" s="1452"/>
      <c r="BN754" s="1452"/>
      <c r="BO754" s="1452"/>
      <c r="BP754" s="1452"/>
      <c r="BQ754" s="1452"/>
      <c r="BR754" s="1452"/>
      <c r="BS754" s="1452"/>
      <c r="BT754" s="1452"/>
      <c r="BU754" s="1452"/>
      <c r="BV754" s="1452"/>
      <c r="BW754" s="1452"/>
      <c r="BX754" s="1452"/>
    </row>
    <row r="755" customFormat="false" ht="15" hidden="false" customHeight="false" outlineLevel="0" collapsed="false">
      <c r="A755" s="1448" t="n">
        <f aca="false">A754+1</f>
        <v>45622</v>
      </c>
      <c r="B755" s="1470"/>
      <c r="C755" s="1470"/>
      <c r="D755" s="1470"/>
      <c r="E755" s="1470"/>
      <c r="F755" s="1470"/>
      <c r="G755" s="1470"/>
      <c r="H755" s="1470"/>
      <c r="I755" s="1452"/>
      <c r="J755" s="1470"/>
      <c r="K755" s="1470"/>
      <c r="L755" s="1470"/>
      <c r="M755" s="1470"/>
      <c r="N755" s="1470"/>
      <c r="O755" s="1470"/>
      <c r="P755" s="1452"/>
      <c r="Q755" s="1452"/>
      <c r="R755" s="1452"/>
      <c r="S755" s="1452"/>
      <c r="T755" s="1452"/>
      <c r="U755" s="1452"/>
      <c r="V755" s="1452"/>
      <c r="W755" s="1452"/>
      <c r="X755" s="1452"/>
      <c r="Y755" s="1452"/>
      <c r="Z755" s="1470"/>
      <c r="AA755" s="1470"/>
      <c r="AB755" s="1470"/>
      <c r="AC755" s="1470"/>
      <c r="AD755" s="1470"/>
      <c r="AE755" s="1470"/>
      <c r="AF755" s="1470"/>
      <c r="AG755" s="1470"/>
      <c r="AH755" s="1452"/>
      <c r="AI755" s="1470"/>
      <c r="AJ755" s="1470"/>
      <c r="AK755" s="1470"/>
      <c r="AL755" s="1470"/>
      <c r="AM755" s="1470"/>
      <c r="AN755" s="1470"/>
      <c r="AO755" s="1452"/>
      <c r="AP755" s="1470"/>
      <c r="AQ755" s="1470"/>
      <c r="AR755" s="1470"/>
      <c r="AS755" s="1470"/>
      <c r="AT755" s="1452"/>
      <c r="AU755" s="1452"/>
      <c r="AV755" s="1452"/>
      <c r="AW755" s="1452"/>
      <c r="AX755" s="1452"/>
      <c r="AY755" s="1452"/>
      <c r="AZ755" s="1452"/>
      <c r="BA755" s="1452"/>
      <c r="BB755" s="1452"/>
      <c r="BC755" s="1470"/>
      <c r="BD755" s="1452"/>
      <c r="BE755" s="1452"/>
      <c r="BF755" s="1452"/>
      <c r="BG755" s="1452"/>
      <c r="BH755" s="1452"/>
      <c r="BI755" s="1452"/>
      <c r="BJ755" s="1452"/>
      <c r="BK755" s="1452"/>
      <c r="BL755" s="1452"/>
      <c r="BM755" s="1452"/>
      <c r="BN755" s="1452"/>
      <c r="BO755" s="1452"/>
      <c r="BP755" s="1452"/>
      <c r="BQ755" s="1452"/>
      <c r="BR755" s="1452"/>
      <c r="BS755" s="1452"/>
      <c r="BT755" s="1452"/>
      <c r="BU755" s="1452"/>
      <c r="BV755" s="1452"/>
      <c r="BW755" s="1452"/>
      <c r="BX755" s="1452"/>
    </row>
    <row r="756" customFormat="false" ht="15" hidden="false" customHeight="false" outlineLevel="0" collapsed="false">
      <c r="A756" s="1448" t="n">
        <f aca="false">A755+1</f>
        <v>45623</v>
      </c>
      <c r="B756" s="1470"/>
      <c r="C756" s="1470"/>
      <c r="D756" s="1470"/>
      <c r="E756" s="1470"/>
      <c r="F756" s="1470"/>
      <c r="G756" s="1470"/>
      <c r="H756" s="1470"/>
      <c r="I756" s="1452"/>
      <c r="J756" s="1470"/>
      <c r="K756" s="1470"/>
      <c r="L756" s="1470"/>
      <c r="M756" s="1470"/>
      <c r="N756" s="1470"/>
      <c r="O756" s="1470"/>
      <c r="P756" s="1452"/>
      <c r="Q756" s="1452"/>
      <c r="R756" s="1452"/>
      <c r="S756" s="1452"/>
      <c r="T756" s="1452"/>
      <c r="U756" s="1452"/>
      <c r="V756" s="1452"/>
      <c r="W756" s="1452"/>
      <c r="X756" s="1452"/>
      <c r="Y756" s="1452"/>
      <c r="Z756" s="1470"/>
      <c r="AA756" s="1470"/>
      <c r="AB756" s="1470"/>
      <c r="AC756" s="1470"/>
      <c r="AD756" s="1470"/>
      <c r="AE756" s="1470"/>
      <c r="AF756" s="1470"/>
      <c r="AG756" s="1470"/>
      <c r="AH756" s="1452"/>
      <c r="AI756" s="1470"/>
      <c r="AJ756" s="1470"/>
      <c r="AK756" s="1470"/>
      <c r="AL756" s="1470"/>
      <c r="AM756" s="1470"/>
      <c r="AN756" s="1470"/>
      <c r="AO756" s="1452"/>
      <c r="AP756" s="1470"/>
      <c r="AQ756" s="1470"/>
      <c r="AR756" s="1470"/>
      <c r="AS756" s="1470"/>
      <c r="AT756" s="1452"/>
      <c r="AU756" s="1452"/>
      <c r="AV756" s="1452"/>
      <c r="AW756" s="1452"/>
      <c r="AX756" s="1452"/>
      <c r="AY756" s="1452"/>
      <c r="AZ756" s="1452"/>
      <c r="BA756" s="1452"/>
      <c r="BB756" s="1452"/>
      <c r="BC756" s="1470"/>
      <c r="BD756" s="1452"/>
      <c r="BE756" s="1452"/>
      <c r="BF756" s="1452"/>
      <c r="BG756" s="1452"/>
      <c r="BH756" s="1452"/>
      <c r="BI756" s="1452"/>
      <c r="BJ756" s="1452"/>
      <c r="BK756" s="1452"/>
      <c r="BL756" s="1452"/>
      <c r="BM756" s="1452"/>
      <c r="BN756" s="1452"/>
      <c r="BO756" s="1452"/>
      <c r="BP756" s="1452"/>
      <c r="BQ756" s="1452"/>
      <c r="BR756" s="1452"/>
      <c r="BS756" s="1452"/>
      <c r="BT756" s="1452"/>
      <c r="BU756" s="1452"/>
      <c r="BV756" s="1452"/>
      <c r="BW756" s="1452"/>
      <c r="BX756" s="1452"/>
    </row>
    <row r="757" customFormat="false" ht="15" hidden="false" customHeight="false" outlineLevel="0" collapsed="false">
      <c r="A757" s="1448" t="n">
        <f aca="false">A756+1</f>
        <v>45624</v>
      </c>
      <c r="B757" s="1470"/>
      <c r="C757" s="1470"/>
      <c r="D757" s="1470"/>
      <c r="E757" s="1470"/>
      <c r="F757" s="1470"/>
      <c r="G757" s="1470"/>
      <c r="H757" s="1470"/>
      <c r="I757" s="1452"/>
      <c r="J757" s="1470"/>
      <c r="K757" s="1470"/>
      <c r="L757" s="1470"/>
      <c r="M757" s="1470"/>
      <c r="N757" s="1470"/>
      <c r="O757" s="1470"/>
      <c r="P757" s="1452"/>
      <c r="Q757" s="1452"/>
      <c r="R757" s="1452"/>
      <c r="S757" s="1452"/>
      <c r="T757" s="1452"/>
      <c r="U757" s="1452"/>
      <c r="V757" s="1452"/>
      <c r="W757" s="1452"/>
      <c r="X757" s="1452"/>
      <c r="Y757" s="1452"/>
      <c r="Z757" s="1470"/>
      <c r="AA757" s="1470"/>
      <c r="AB757" s="1470"/>
      <c r="AC757" s="1470"/>
      <c r="AD757" s="1470"/>
      <c r="AE757" s="1470"/>
      <c r="AF757" s="1470"/>
      <c r="AG757" s="1470"/>
      <c r="AH757" s="1452"/>
      <c r="AI757" s="1470"/>
      <c r="AJ757" s="1470"/>
      <c r="AK757" s="1470"/>
      <c r="AL757" s="1470"/>
      <c r="AM757" s="1470"/>
      <c r="AN757" s="1470"/>
      <c r="AO757" s="1452"/>
      <c r="AP757" s="1470"/>
      <c r="AQ757" s="1470"/>
      <c r="AR757" s="1470"/>
      <c r="AS757" s="1470"/>
      <c r="AT757" s="1452"/>
      <c r="AU757" s="1452"/>
      <c r="AV757" s="1452"/>
      <c r="AW757" s="1452"/>
      <c r="AX757" s="1452"/>
      <c r="AY757" s="1452"/>
      <c r="AZ757" s="1452"/>
      <c r="BA757" s="1452"/>
      <c r="BB757" s="1452"/>
      <c r="BC757" s="1470"/>
      <c r="BD757" s="1452"/>
      <c r="BE757" s="1452"/>
      <c r="BF757" s="1452"/>
      <c r="BG757" s="1452"/>
      <c r="BH757" s="1452"/>
      <c r="BI757" s="1452"/>
      <c r="BJ757" s="1452"/>
      <c r="BK757" s="1452"/>
      <c r="BL757" s="1452"/>
      <c r="BM757" s="1452"/>
      <c r="BN757" s="1452"/>
      <c r="BO757" s="1452"/>
      <c r="BP757" s="1452"/>
      <c r="BQ757" s="1452"/>
      <c r="BR757" s="1452"/>
      <c r="BS757" s="1452"/>
      <c r="BT757" s="1452"/>
      <c r="BU757" s="1452"/>
      <c r="BV757" s="1452"/>
      <c r="BW757" s="1452"/>
      <c r="BX757" s="1452"/>
    </row>
    <row r="758" customFormat="false" ht="15" hidden="false" customHeight="false" outlineLevel="0" collapsed="false">
      <c r="A758" s="1448" t="n">
        <f aca="false">A757+1</f>
        <v>45625</v>
      </c>
      <c r="B758" s="1470"/>
      <c r="C758" s="1470"/>
      <c r="D758" s="1470"/>
      <c r="E758" s="1470"/>
      <c r="F758" s="1470"/>
      <c r="G758" s="1470"/>
      <c r="H758" s="1470"/>
      <c r="I758" s="1452"/>
      <c r="J758" s="1470"/>
      <c r="K758" s="1470"/>
      <c r="L758" s="1470"/>
      <c r="M758" s="1470"/>
      <c r="N758" s="1470"/>
      <c r="O758" s="1470"/>
      <c r="P758" s="1452"/>
      <c r="Q758" s="1452"/>
      <c r="R758" s="1452"/>
      <c r="S758" s="1452"/>
      <c r="T758" s="1452"/>
      <c r="U758" s="1452"/>
      <c r="V758" s="1452"/>
      <c r="W758" s="1452"/>
      <c r="X758" s="1452"/>
      <c r="Y758" s="1452"/>
      <c r="Z758" s="1470"/>
      <c r="AA758" s="1470"/>
      <c r="AB758" s="1470"/>
      <c r="AC758" s="1470"/>
      <c r="AD758" s="1470"/>
      <c r="AE758" s="1470"/>
      <c r="AF758" s="1470"/>
      <c r="AG758" s="1470"/>
      <c r="AH758" s="1452"/>
      <c r="AI758" s="1470"/>
      <c r="AJ758" s="1470"/>
      <c r="AK758" s="1470"/>
      <c r="AL758" s="1470"/>
      <c r="AM758" s="1470"/>
      <c r="AN758" s="1470"/>
      <c r="AO758" s="1452"/>
      <c r="AP758" s="1470"/>
      <c r="AQ758" s="1470"/>
      <c r="AR758" s="1470"/>
      <c r="AS758" s="1470"/>
      <c r="AT758" s="1452"/>
      <c r="AU758" s="1452"/>
      <c r="AV758" s="1452"/>
      <c r="AW758" s="1452"/>
      <c r="AX758" s="1452"/>
      <c r="AY758" s="1452"/>
      <c r="AZ758" s="1452"/>
      <c r="BA758" s="1452"/>
      <c r="BB758" s="1452"/>
      <c r="BC758" s="1470"/>
      <c r="BD758" s="1452"/>
      <c r="BE758" s="1452"/>
      <c r="BF758" s="1452"/>
      <c r="BG758" s="1452"/>
      <c r="BH758" s="1452"/>
      <c r="BI758" s="1452"/>
      <c r="BJ758" s="1452"/>
      <c r="BK758" s="1452"/>
      <c r="BL758" s="1452"/>
      <c r="BM758" s="1452"/>
      <c r="BN758" s="1452"/>
      <c r="BO758" s="1452"/>
      <c r="BP758" s="1452"/>
      <c r="BQ758" s="1452"/>
      <c r="BR758" s="1452"/>
      <c r="BS758" s="1452"/>
      <c r="BT758" s="1452"/>
      <c r="BU758" s="1452"/>
      <c r="BV758" s="1452"/>
      <c r="BW758" s="1452"/>
      <c r="BX758" s="1452"/>
    </row>
    <row r="759" customFormat="false" ht="15" hidden="false" customHeight="false" outlineLevel="0" collapsed="false">
      <c r="A759" s="1448" t="n">
        <f aca="false">A758+1</f>
        <v>45626</v>
      </c>
      <c r="B759" s="1470"/>
      <c r="C759" s="1470"/>
      <c r="D759" s="1470"/>
      <c r="E759" s="1470"/>
      <c r="F759" s="1470"/>
      <c r="G759" s="1470"/>
      <c r="H759" s="1470"/>
      <c r="I759" s="1452"/>
      <c r="J759" s="1470"/>
      <c r="K759" s="1470"/>
      <c r="L759" s="1470"/>
      <c r="M759" s="1470"/>
      <c r="N759" s="1470"/>
      <c r="O759" s="1470"/>
      <c r="P759" s="1452"/>
      <c r="Q759" s="1452"/>
      <c r="R759" s="1452"/>
      <c r="S759" s="1452"/>
      <c r="T759" s="1452"/>
      <c r="U759" s="1452"/>
      <c r="V759" s="1452"/>
      <c r="W759" s="1452"/>
      <c r="X759" s="1452"/>
      <c r="Y759" s="1452"/>
      <c r="Z759" s="1470"/>
      <c r="AA759" s="1470"/>
      <c r="AB759" s="1470"/>
      <c r="AC759" s="1470"/>
      <c r="AD759" s="1470"/>
      <c r="AE759" s="1470"/>
      <c r="AF759" s="1470"/>
      <c r="AG759" s="1470"/>
      <c r="AH759" s="1452"/>
      <c r="AI759" s="1470"/>
      <c r="AJ759" s="1470"/>
      <c r="AK759" s="1470"/>
      <c r="AL759" s="1470"/>
      <c r="AM759" s="1470"/>
      <c r="AN759" s="1470"/>
      <c r="AO759" s="1452"/>
      <c r="AP759" s="1470"/>
      <c r="AQ759" s="1470"/>
      <c r="AR759" s="1470"/>
      <c r="AS759" s="1470"/>
      <c r="AT759" s="1452"/>
      <c r="AU759" s="1452"/>
      <c r="AV759" s="1452"/>
      <c r="AW759" s="1452"/>
      <c r="AX759" s="1452"/>
      <c r="AY759" s="1452"/>
      <c r="AZ759" s="1452"/>
      <c r="BA759" s="1452"/>
      <c r="BB759" s="1452"/>
      <c r="BC759" s="1470"/>
      <c r="BD759" s="1452"/>
      <c r="BE759" s="1452"/>
      <c r="BF759" s="1452"/>
      <c r="BG759" s="1452"/>
      <c r="BH759" s="1452"/>
      <c r="BI759" s="1452"/>
      <c r="BJ759" s="1452"/>
      <c r="BK759" s="1452"/>
      <c r="BL759" s="1452"/>
      <c r="BM759" s="1452"/>
      <c r="BN759" s="1452"/>
      <c r="BO759" s="1452"/>
      <c r="BP759" s="1452"/>
      <c r="BQ759" s="1452"/>
      <c r="BR759" s="1452"/>
      <c r="BS759" s="1452"/>
      <c r="BT759" s="1452"/>
      <c r="BU759" s="1452"/>
      <c r="BV759" s="1452"/>
      <c r="BW759" s="1452"/>
      <c r="BX759" s="1452"/>
    </row>
    <row r="760" customFormat="false" ht="15" hidden="false" customHeight="false" outlineLevel="0" collapsed="false">
      <c r="A760" s="1448" t="n">
        <f aca="false">A759+1</f>
        <v>45627</v>
      </c>
      <c r="B760" s="1470"/>
      <c r="C760" s="1470"/>
      <c r="D760" s="1470"/>
      <c r="E760" s="1470"/>
      <c r="F760" s="1470"/>
      <c r="G760" s="1470"/>
      <c r="H760" s="1470"/>
      <c r="I760" s="1452"/>
      <c r="J760" s="1470"/>
      <c r="K760" s="1470"/>
      <c r="L760" s="1470"/>
      <c r="M760" s="1470"/>
      <c r="N760" s="1470"/>
      <c r="O760" s="1470"/>
      <c r="P760" s="1452"/>
      <c r="Q760" s="1452"/>
      <c r="R760" s="1452"/>
      <c r="S760" s="1452"/>
      <c r="T760" s="1452"/>
      <c r="U760" s="1452"/>
      <c r="V760" s="1452"/>
      <c r="W760" s="1452"/>
      <c r="X760" s="1452"/>
      <c r="Y760" s="1452"/>
      <c r="Z760" s="1470"/>
      <c r="AA760" s="1470"/>
      <c r="AB760" s="1470"/>
      <c r="AC760" s="1470"/>
      <c r="AD760" s="1470"/>
      <c r="AE760" s="1470"/>
      <c r="AF760" s="1470"/>
      <c r="AG760" s="1470"/>
      <c r="AH760" s="1452"/>
      <c r="AI760" s="1470"/>
      <c r="AJ760" s="1470"/>
      <c r="AK760" s="1470"/>
      <c r="AL760" s="1470"/>
      <c r="AM760" s="1470"/>
      <c r="AN760" s="1470"/>
      <c r="AO760" s="1452"/>
      <c r="AP760" s="1470"/>
      <c r="AQ760" s="1470"/>
      <c r="AR760" s="1470"/>
      <c r="AS760" s="1470"/>
      <c r="AT760" s="1452"/>
      <c r="AU760" s="1452"/>
      <c r="AV760" s="1452"/>
      <c r="AW760" s="1452"/>
      <c r="AX760" s="1452"/>
      <c r="AY760" s="1452"/>
      <c r="AZ760" s="1452"/>
      <c r="BA760" s="1452"/>
      <c r="BB760" s="1452"/>
      <c r="BC760" s="1470"/>
      <c r="BD760" s="1452"/>
      <c r="BE760" s="1452"/>
      <c r="BF760" s="1452"/>
      <c r="BG760" s="1452"/>
      <c r="BH760" s="1452"/>
      <c r="BI760" s="1452"/>
      <c r="BJ760" s="1452"/>
      <c r="BK760" s="1452"/>
      <c r="BL760" s="1452"/>
      <c r="BM760" s="1452"/>
      <c r="BN760" s="1452"/>
      <c r="BO760" s="1452"/>
      <c r="BP760" s="1452"/>
      <c r="BQ760" s="1452"/>
      <c r="BR760" s="1452"/>
      <c r="BS760" s="1452"/>
      <c r="BT760" s="1452"/>
      <c r="BU760" s="1452"/>
      <c r="BV760" s="1452"/>
      <c r="BW760" s="1452"/>
      <c r="BX760" s="1452"/>
    </row>
    <row r="761" customFormat="false" ht="15" hidden="false" customHeight="false" outlineLevel="0" collapsed="false">
      <c r="A761" s="1448" t="n">
        <f aca="false">A760+1</f>
        <v>45628</v>
      </c>
      <c r="B761" s="1470"/>
      <c r="C761" s="1470"/>
      <c r="D761" s="1470"/>
      <c r="E761" s="1470"/>
      <c r="F761" s="1470"/>
      <c r="G761" s="1470"/>
      <c r="H761" s="1470"/>
      <c r="I761" s="1452"/>
      <c r="J761" s="1470"/>
      <c r="K761" s="1470"/>
      <c r="L761" s="1470"/>
      <c r="M761" s="1470"/>
      <c r="N761" s="1470"/>
      <c r="O761" s="1470"/>
      <c r="P761" s="1452"/>
      <c r="Q761" s="1452"/>
      <c r="R761" s="1452"/>
      <c r="S761" s="1452"/>
      <c r="T761" s="1452"/>
      <c r="U761" s="1452"/>
      <c r="V761" s="1452"/>
      <c r="W761" s="1452"/>
      <c r="X761" s="1452"/>
      <c r="Y761" s="1452"/>
      <c r="Z761" s="1470"/>
      <c r="AA761" s="1470"/>
      <c r="AB761" s="1470"/>
      <c r="AC761" s="1470"/>
      <c r="AD761" s="1470"/>
      <c r="AE761" s="1470"/>
      <c r="AF761" s="1470"/>
      <c r="AG761" s="1470"/>
      <c r="AH761" s="1452"/>
      <c r="AI761" s="1470"/>
      <c r="AJ761" s="1470"/>
      <c r="AK761" s="1470"/>
      <c r="AL761" s="1470"/>
      <c r="AM761" s="1470"/>
      <c r="AN761" s="1470"/>
      <c r="AO761" s="1452"/>
      <c r="AP761" s="1470"/>
      <c r="AQ761" s="1470"/>
      <c r="AR761" s="1470"/>
      <c r="AS761" s="1470"/>
      <c r="AT761" s="1452"/>
      <c r="AU761" s="1452"/>
      <c r="AV761" s="1452"/>
      <c r="AW761" s="1452"/>
      <c r="AX761" s="1452"/>
      <c r="AY761" s="1452"/>
      <c r="AZ761" s="1452"/>
      <c r="BA761" s="1452"/>
      <c r="BB761" s="1452"/>
      <c r="BC761" s="1470"/>
      <c r="BD761" s="1452"/>
      <c r="BE761" s="1452"/>
      <c r="BF761" s="1452"/>
      <c r="BG761" s="1452"/>
      <c r="BH761" s="1452"/>
      <c r="BI761" s="1452"/>
      <c r="BJ761" s="1452"/>
      <c r="BK761" s="1452"/>
      <c r="BL761" s="1452"/>
      <c r="BM761" s="1452"/>
      <c r="BN761" s="1452"/>
      <c r="BO761" s="1452"/>
      <c r="BP761" s="1452"/>
      <c r="BQ761" s="1452"/>
      <c r="BR761" s="1452"/>
      <c r="BS761" s="1452"/>
      <c r="BT761" s="1452"/>
      <c r="BU761" s="1452"/>
      <c r="BV761" s="1452"/>
      <c r="BW761" s="1452"/>
      <c r="BX761" s="1452"/>
    </row>
    <row r="762" customFormat="false" ht="15" hidden="false" customHeight="false" outlineLevel="0" collapsed="false">
      <c r="A762" s="1448" t="n">
        <f aca="false">A761+1</f>
        <v>45629</v>
      </c>
      <c r="B762" s="1470"/>
      <c r="C762" s="1470"/>
      <c r="D762" s="1470"/>
      <c r="E762" s="1470"/>
      <c r="F762" s="1470"/>
      <c r="G762" s="1470"/>
      <c r="H762" s="1470"/>
      <c r="I762" s="1452"/>
      <c r="J762" s="1470"/>
      <c r="K762" s="1470"/>
      <c r="L762" s="1470"/>
      <c r="M762" s="1470"/>
      <c r="N762" s="1470"/>
      <c r="O762" s="1470"/>
      <c r="P762" s="1452"/>
      <c r="Q762" s="1452"/>
      <c r="R762" s="1452"/>
      <c r="S762" s="1452"/>
      <c r="T762" s="1452"/>
      <c r="U762" s="1452"/>
      <c r="V762" s="1452"/>
      <c r="W762" s="1452"/>
      <c r="X762" s="1452"/>
      <c r="Y762" s="1452"/>
      <c r="Z762" s="1470"/>
      <c r="AA762" s="1470"/>
      <c r="AB762" s="1470"/>
      <c r="AC762" s="1470"/>
      <c r="AD762" s="1470"/>
      <c r="AE762" s="1470"/>
      <c r="AF762" s="1470"/>
      <c r="AG762" s="1470"/>
      <c r="AH762" s="1452"/>
      <c r="AI762" s="1470"/>
      <c r="AJ762" s="1470"/>
      <c r="AK762" s="1470"/>
      <c r="AL762" s="1470"/>
      <c r="AM762" s="1470"/>
      <c r="AN762" s="1470"/>
      <c r="AO762" s="1452"/>
      <c r="AP762" s="1470"/>
      <c r="AQ762" s="1470"/>
      <c r="AR762" s="1470"/>
      <c r="AS762" s="1470"/>
      <c r="AT762" s="1452"/>
      <c r="AU762" s="1452"/>
      <c r="AV762" s="1452"/>
      <c r="AW762" s="1452"/>
      <c r="AX762" s="1452"/>
      <c r="AY762" s="1452"/>
      <c r="AZ762" s="1452"/>
      <c r="BA762" s="1452"/>
      <c r="BB762" s="1452"/>
      <c r="BC762" s="1470"/>
      <c r="BD762" s="1452"/>
      <c r="BE762" s="1452"/>
      <c r="BF762" s="1452"/>
      <c r="BG762" s="1452"/>
      <c r="BH762" s="1452"/>
      <c r="BI762" s="1452"/>
      <c r="BJ762" s="1452"/>
      <c r="BK762" s="1452"/>
      <c r="BL762" s="1452"/>
      <c r="BM762" s="1452"/>
      <c r="BN762" s="1452"/>
      <c r="BO762" s="1452"/>
      <c r="BP762" s="1452"/>
      <c r="BQ762" s="1452"/>
      <c r="BR762" s="1452"/>
      <c r="BS762" s="1452"/>
      <c r="BT762" s="1452"/>
      <c r="BU762" s="1452"/>
      <c r="BV762" s="1452"/>
      <c r="BW762" s="1452"/>
      <c r="BX762" s="1452"/>
    </row>
    <row r="763" customFormat="false" ht="15" hidden="false" customHeight="false" outlineLevel="0" collapsed="false">
      <c r="A763" s="1448" t="n">
        <f aca="false">A762+1</f>
        <v>45630</v>
      </c>
      <c r="B763" s="1470"/>
      <c r="C763" s="1470"/>
      <c r="D763" s="1470"/>
      <c r="E763" s="1470"/>
      <c r="F763" s="1470"/>
      <c r="G763" s="1470"/>
      <c r="H763" s="1470"/>
      <c r="I763" s="1452"/>
      <c r="J763" s="1470"/>
      <c r="K763" s="1470"/>
      <c r="L763" s="1470"/>
      <c r="M763" s="1470"/>
      <c r="N763" s="1470"/>
      <c r="O763" s="1470"/>
      <c r="P763" s="1452"/>
      <c r="Q763" s="1452"/>
      <c r="R763" s="1452"/>
      <c r="S763" s="1452"/>
      <c r="T763" s="1452"/>
      <c r="U763" s="1452"/>
      <c r="V763" s="1452"/>
      <c r="W763" s="1452"/>
      <c r="X763" s="1452"/>
      <c r="Y763" s="1452"/>
      <c r="Z763" s="1470"/>
      <c r="AA763" s="1470"/>
      <c r="AB763" s="1470"/>
      <c r="AC763" s="1470"/>
      <c r="AD763" s="1470"/>
      <c r="AE763" s="1470"/>
      <c r="AF763" s="1470"/>
      <c r="AG763" s="1470"/>
      <c r="AH763" s="1452"/>
      <c r="AI763" s="1470"/>
      <c r="AJ763" s="1470"/>
      <c r="AK763" s="1470"/>
      <c r="AL763" s="1470"/>
      <c r="AM763" s="1470"/>
      <c r="AN763" s="1470"/>
      <c r="AO763" s="1452"/>
      <c r="AP763" s="1470"/>
      <c r="AQ763" s="1470"/>
      <c r="AR763" s="1470"/>
      <c r="AS763" s="1470"/>
      <c r="AT763" s="1452"/>
      <c r="AU763" s="1452"/>
      <c r="AV763" s="1452"/>
      <c r="AW763" s="1452"/>
      <c r="AX763" s="1452"/>
      <c r="AY763" s="1452"/>
      <c r="AZ763" s="1452"/>
      <c r="BA763" s="1452"/>
      <c r="BB763" s="1452"/>
      <c r="BC763" s="1470"/>
      <c r="BD763" s="1452"/>
      <c r="BE763" s="1452"/>
      <c r="BF763" s="1452"/>
      <c r="BG763" s="1452"/>
      <c r="BH763" s="1452"/>
      <c r="BI763" s="1452"/>
      <c r="BJ763" s="1452"/>
      <c r="BK763" s="1452"/>
      <c r="BL763" s="1452"/>
      <c r="BM763" s="1452"/>
      <c r="BN763" s="1452"/>
      <c r="BO763" s="1452"/>
      <c r="BP763" s="1452"/>
      <c r="BQ763" s="1452"/>
      <c r="BR763" s="1452"/>
      <c r="BS763" s="1452"/>
      <c r="BT763" s="1452"/>
      <c r="BU763" s="1452"/>
      <c r="BV763" s="1452"/>
      <c r="BW763" s="1452"/>
      <c r="BX763" s="1452"/>
    </row>
    <row r="764" customFormat="false" ht="15" hidden="false" customHeight="false" outlineLevel="0" collapsed="false">
      <c r="A764" s="1448" t="n">
        <f aca="false">A763+1</f>
        <v>45631</v>
      </c>
      <c r="B764" s="1470"/>
      <c r="C764" s="1470"/>
      <c r="D764" s="1470"/>
      <c r="E764" s="1470"/>
      <c r="F764" s="1470"/>
      <c r="G764" s="1470"/>
      <c r="H764" s="1470"/>
      <c r="I764" s="1452"/>
      <c r="J764" s="1470"/>
      <c r="K764" s="1470"/>
      <c r="L764" s="1470"/>
      <c r="M764" s="1470"/>
      <c r="N764" s="1470"/>
      <c r="O764" s="1470"/>
      <c r="P764" s="1452"/>
      <c r="Q764" s="1452"/>
      <c r="R764" s="1452"/>
      <c r="S764" s="1452"/>
      <c r="T764" s="1452"/>
      <c r="U764" s="1452"/>
      <c r="V764" s="1452"/>
      <c r="W764" s="1452"/>
      <c r="X764" s="1452"/>
      <c r="Y764" s="1452"/>
      <c r="Z764" s="1470"/>
      <c r="AA764" s="1470"/>
      <c r="AB764" s="1470"/>
      <c r="AC764" s="1470"/>
      <c r="AD764" s="1470"/>
      <c r="AE764" s="1470"/>
      <c r="AF764" s="1470"/>
      <c r="AG764" s="1470"/>
      <c r="AH764" s="1452"/>
      <c r="AI764" s="1470"/>
      <c r="AJ764" s="1470"/>
      <c r="AK764" s="1470"/>
      <c r="AL764" s="1470"/>
      <c r="AM764" s="1470"/>
      <c r="AN764" s="1470"/>
      <c r="AO764" s="1452"/>
      <c r="AP764" s="1470"/>
      <c r="AQ764" s="1470"/>
      <c r="AR764" s="1470"/>
      <c r="AS764" s="1470"/>
      <c r="AT764" s="1452"/>
      <c r="AU764" s="1452"/>
      <c r="AV764" s="1452"/>
      <c r="AW764" s="1452"/>
      <c r="AX764" s="1452"/>
      <c r="AY764" s="1452"/>
      <c r="AZ764" s="1452"/>
      <c r="BA764" s="1452"/>
      <c r="BB764" s="1452"/>
      <c r="BC764" s="1470"/>
      <c r="BD764" s="1452"/>
      <c r="BE764" s="1452"/>
      <c r="BF764" s="1452"/>
      <c r="BG764" s="1452"/>
      <c r="BH764" s="1452"/>
      <c r="BI764" s="1452"/>
      <c r="BJ764" s="1452"/>
      <c r="BK764" s="1452"/>
      <c r="BL764" s="1452"/>
      <c r="BM764" s="1452"/>
      <c r="BN764" s="1452"/>
      <c r="BO764" s="1452"/>
      <c r="BP764" s="1452"/>
      <c r="BQ764" s="1452"/>
      <c r="BR764" s="1452"/>
      <c r="BS764" s="1452"/>
      <c r="BT764" s="1452"/>
      <c r="BU764" s="1452"/>
      <c r="BV764" s="1452"/>
      <c r="BW764" s="1452"/>
      <c r="BX764" s="1452"/>
    </row>
    <row r="765" customFormat="false" ht="15" hidden="false" customHeight="false" outlineLevel="0" collapsed="false">
      <c r="A765" s="1448" t="n">
        <f aca="false">A764+1</f>
        <v>45632</v>
      </c>
      <c r="B765" s="1470"/>
      <c r="C765" s="1470"/>
      <c r="D765" s="1470"/>
      <c r="E765" s="1470"/>
      <c r="F765" s="1470"/>
      <c r="G765" s="1470"/>
      <c r="H765" s="1470"/>
      <c r="I765" s="1452"/>
      <c r="J765" s="1470"/>
      <c r="K765" s="1470"/>
      <c r="L765" s="1470"/>
      <c r="M765" s="1470"/>
      <c r="N765" s="1470"/>
      <c r="O765" s="1470"/>
      <c r="P765" s="1452"/>
      <c r="Q765" s="1452"/>
      <c r="R765" s="1452"/>
      <c r="S765" s="1452"/>
      <c r="T765" s="1452"/>
      <c r="U765" s="1452"/>
      <c r="V765" s="1452"/>
      <c r="W765" s="1452"/>
      <c r="X765" s="1452"/>
      <c r="Y765" s="1452"/>
      <c r="Z765" s="1470"/>
      <c r="AA765" s="1470"/>
      <c r="AB765" s="1470"/>
      <c r="AC765" s="1470"/>
      <c r="AD765" s="1470"/>
      <c r="AE765" s="1470"/>
      <c r="AF765" s="1470"/>
      <c r="AG765" s="1470"/>
      <c r="AH765" s="1452"/>
      <c r="AI765" s="1470"/>
      <c r="AJ765" s="1470"/>
      <c r="AK765" s="1470"/>
      <c r="AL765" s="1470"/>
      <c r="AM765" s="1470"/>
      <c r="AN765" s="1470"/>
      <c r="AO765" s="1452"/>
      <c r="AP765" s="1470"/>
      <c r="AQ765" s="1470"/>
      <c r="AR765" s="1470"/>
      <c r="AS765" s="1470"/>
      <c r="AT765" s="1452"/>
      <c r="AU765" s="1452"/>
      <c r="AV765" s="1452"/>
      <c r="AW765" s="1452"/>
      <c r="AX765" s="1452"/>
      <c r="AY765" s="1452"/>
      <c r="AZ765" s="1452"/>
      <c r="BA765" s="1452"/>
      <c r="BB765" s="1452"/>
      <c r="BC765" s="1470"/>
      <c r="BD765" s="1452"/>
      <c r="BE765" s="1452"/>
      <c r="BF765" s="1452"/>
      <c r="BG765" s="1452"/>
      <c r="BH765" s="1452"/>
      <c r="BI765" s="1452"/>
      <c r="BJ765" s="1452"/>
      <c r="BK765" s="1452"/>
      <c r="BL765" s="1452"/>
      <c r="BM765" s="1452"/>
      <c r="BN765" s="1452"/>
      <c r="BO765" s="1452"/>
      <c r="BP765" s="1452"/>
      <c r="BQ765" s="1452"/>
      <c r="BR765" s="1452"/>
      <c r="BS765" s="1452"/>
      <c r="BT765" s="1452"/>
      <c r="BU765" s="1452"/>
      <c r="BV765" s="1452"/>
      <c r="BW765" s="1452"/>
      <c r="BX765" s="1452"/>
    </row>
    <row r="766" customFormat="false" ht="15" hidden="false" customHeight="false" outlineLevel="0" collapsed="false">
      <c r="A766" s="1448" t="n">
        <f aca="false">A765+1</f>
        <v>45633</v>
      </c>
      <c r="B766" s="1470"/>
      <c r="C766" s="1470"/>
      <c r="D766" s="1470"/>
      <c r="E766" s="1470"/>
      <c r="F766" s="1470"/>
      <c r="G766" s="1470"/>
      <c r="H766" s="1470"/>
      <c r="I766" s="1452"/>
      <c r="J766" s="1470"/>
      <c r="K766" s="1470"/>
      <c r="L766" s="1470"/>
      <c r="M766" s="1470"/>
      <c r="N766" s="1470"/>
      <c r="O766" s="1470"/>
      <c r="P766" s="1452"/>
      <c r="Q766" s="1452"/>
      <c r="R766" s="1452"/>
      <c r="S766" s="1452"/>
      <c r="T766" s="1452"/>
      <c r="U766" s="1452"/>
      <c r="V766" s="1452"/>
      <c r="W766" s="1452"/>
      <c r="X766" s="1452"/>
      <c r="Y766" s="1452"/>
      <c r="Z766" s="1470"/>
      <c r="AA766" s="1470"/>
      <c r="AB766" s="1470"/>
      <c r="AC766" s="1470"/>
      <c r="AD766" s="1470"/>
      <c r="AE766" s="1470"/>
      <c r="AF766" s="1470"/>
      <c r="AG766" s="1470"/>
      <c r="AH766" s="1452"/>
      <c r="AI766" s="1470"/>
      <c r="AJ766" s="1470"/>
      <c r="AK766" s="1470"/>
      <c r="AL766" s="1470"/>
      <c r="AM766" s="1470"/>
      <c r="AN766" s="1470"/>
      <c r="AO766" s="1452"/>
      <c r="AP766" s="1470"/>
      <c r="AQ766" s="1470"/>
      <c r="AR766" s="1470"/>
      <c r="AS766" s="1470"/>
      <c r="AT766" s="1452"/>
      <c r="AU766" s="1452"/>
      <c r="AV766" s="1452"/>
      <c r="AW766" s="1452"/>
      <c r="AX766" s="1452"/>
      <c r="AY766" s="1452"/>
      <c r="AZ766" s="1452"/>
      <c r="BA766" s="1452"/>
      <c r="BB766" s="1452"/>
      <c r="BC766" s="1470"/>
      <c r="BD766" s="1452"/>
      <c r="BE766" s="1452"/>
      <c r="BF766" s="1452"/>
      <c r="BG766" s="1452"/>
      <c r="BH766" s="1452"/>
      <c r="BI766" s="1452"/>
      <c r="BJ766" s="1452"/>
      <c r="BK766" s="1452"/>
      <c r="BL766" s="1452"/>
      <c r="BM766" s="1452"/>
      <c r="BN766" s="1452"/>
      <c r="BO766" s="1452"/>
      <c r="BP766" s="1452"/>
      <c r="BQ766" s="1452"/>
      <c r="BR766" s="1452"/>
      <c r="BS766" s="1452"/>
      <c r="BT766" s="1452"/>
      <c r="BU766" s="1452"/>
      <c r="BV766" s="1452"/>
      <c r="BW766" s="1452"/>
      <c r="BX766" s="1452"/>
    </row>
    <row r="767" customFormat="false" ht="15" hidden="false" customHeight="false" outlineLevel="0" collapsed="false">
      <c r="A767" s="1448" t="n">
        <f aca="false">A766+1</f>
        <v>45634</v>
      </c>
      <c r="B767" s="1470"/>
      <c r="C767" s="1470"/>
      <c r="D767" s="1470"/>
      <c r="E767" s="1470"/>
      <c r="F767" s="1470"/>
      <c r="G767" s="1470"/>
      <c r="H767" s="1470"/>
      <c r="I767" s="1452"/>
      <c r="J767" s="1470"/>
      <c r="K767" s="1470"/>
      <c r="L767" s="1470"/>
      <c r="M767" s="1470"/>
      <c r="N767" s="1470"/>
      <c r="O767" s="1470"/>
      <c r="P767" s="1452"/>
      <c r="Q767" s="1452"/>
      <c r="R767" s="1452"/>
      <c r="S767" s="1452"/>
      <c r="T767" s="1452"/>
      <c r="U767" s="1452"/>
      <c r="V767" s="1452"/>
      <c r="W767" s="1452"/>
      <c r="X767" s="1452"/>
      <c r="Y767" s="1452"/>
      <c r="Z767" s="1470"/>
      <c r="AA767" s="1470"/>
      <c r="AB767" s="1470"/>
      <c r="AC767" s="1470"/>
      <c r="AD767" s="1470"/>
      <c r="AE767" s="1470"/>
      <c r="AF767" s="1470"/>
      <c r="AG767" s="1470"/>
      <c r="AH767" s="1452"/>
      <c r="AI767" s="1470"/>
      <c r="AJ767" s="1470"/>
      <c r="AK767" s="1470"/>
      <c r="AL767" s="1470"/>
      <c r="AM767" s="1470"/>
      <c r="AN767" s="1470"/>
      <c r="AO767" s="1452"/>
      <c r="AP767" s="1470"/>
      <c r="AQ767" s="1470"/>
      <c r="AR767" s="1470"/>
      <c r="AS767" s="1470"/>
      <c r="AT767" s="1452"/>
      <c r="AU767" s="1452"/>
      <c r="AV767" s="1452"/>
      <c r="AW767" s="1452"/>
      <c r="AX767" s="1452"/>
      <c r="AY767" s="1452"/>
      <c r="AZ767" s="1452"/>
      <c r="BA767" s="1452"/>
      <c r="BB767" s="1452"/>
      <c r="BC767" s="1470"/>
      <c r="BD767" s="1452"/>
      <c r="BE767" s="1452"/>
      <c r="BF767" s="1452"/>
      <c r="BG767" s="1452"/>
      <c r="BH767" s="1452"/>
      <c r="BI767" s="1452"/>
      <c r="BJ767" s="1452"/>
      <c r="BK767" s="1452"/>
      <c r="BL767" s="1452"/>
      <c r="BM767" s="1452"/>
      <c r="BN767" s="1452"/>
      <c r="BO767" s="1452"/>
      <c r="BP767" s="1452"/>
      <c r="BQ767" s="1452"/>
      <c r="BR767" s="1452"/>
      <c r="BS767" s="1452"/>
      <c r="BT767" s="1452"/>
      <c r="BU767" s="1452"/>
      <c r="BV767" s="1452"/>
      <c r="BW767" s="1452"/>
      <c r="BX767" s="1452"/>
    </row>
    <row r="768" customFormat="false" ht="15" hidden="false" customHeight="false" outlineLevel="0" collapsed="false">
      <c r="A768" s="1448" t="n">
        <f aca="false">A767+1</f>
        <v>45635</v>
      </c>
      <c r="B768" s="1470"/>
      <c r="C768" s="1470"/>
      <c r="D768" s="1470"/>
      <c r="E768" s="1470"/>
      <c r="F768" s="1470"/>
      <c r="G768" s="1470"/>
      <c r="H768" s="1470"/>
      <c r="I768" s="1452"/>
      <c r="J768" s="1470"/>
      <c r="K768" s="1470"/>
      <c r="L768" s="1470"/>
      <c r="M768" s="1470"/>
      <c r="N768" s="1470"/>
      <c r="O768" s="1470"/>
      <c r="P768" s="1452"/>
      <c r="Q768" s="1452"/>
      <c r="R768" s="1452"/>
      <c r="S768" s="1452"/>
      <c r="T768" s="1452"/>
      <c r="U768" s="1452"/>
      <c r="V768" s="1452"/>
      <c r="W768" s="1452"/>
      <c r="X768" s="1452"/>
      <c r="Y768" s="1452"/>
      <c r="Z768" s="1470"/>
      <c r="AA768" s="1470"/>
      <c r="AB768" s="1470"/>
      <c r="AC768" s="1470"/>
      <c r="AD768" s="1470"/>
      <c r="AE768" s="1470"/>
      <c r="AF768" s="1470"/>
      <c r="AG768" s="1470"/>
      <c r="AH768" s="1452"/>
      <c r="AI768" s="1470"/>
      <c r="AJ768" s="1470"/>
      <c r="AK768" s="1470"/>
      <c r="AL768" s="1470"/>
      <c r="AM768" s="1470"/>
      <c r="AN768" s="1470"/>
      <c r="AO768" s="1452"/>
      <c r="AP768" s="1470"/>
      <c r="AQ768" s="1470"/>
      <c r="AR768" s="1470"/>
      <c r="AS768" s="1470"/>
      <c r="AT768" s="1452"/>
      <c r="AU768" s="1452"/>
      <c r="AV768" s="1452"/>
      <c r="AW768" s="1452"/>
      <c r="AX768" s="1452"/>
      <c r="AY768" s="1452"/>
      <c r="AZ768" s="1452"/>
      <c r="BA768" s="1452"/>
      <c r="BB768" s="1452"/>
      <c r="BC768" s="1470"/>
      <c r="BD768" s="1452"/>
      <c r="BE768" s="1452"/>
      <c r="BF768" s="1452"/>
      <c r="BG768" s="1452"/>
      <c r="BH768" s="1452"/>
      <c r="BI768" s="1452"/>
      <c r="BJ768" s="1452"/>
      <c r="BK768" s="1452"/>
      <c r="BL768" s="1452"/>
      <c r="BM768" s="1452"/>
      <c r="BN768" s="1452"/>
      <c r="BO768" s="1452"/>
      <c r="BP768" s="1452"/>
      <c r="BQ768" s="1452"/>
      <c r="BR768" s="1452"/>
      <c r="BS768" s="1452"/>
      <c r="BT768" s="1452"/>
      <c r="BU768" s="1452"/>
      <c r="BV768" s="1452"/>
      <c r="BW768" s="1452"/>
      <c r="BX768" s="1452"/>
    </row>
    <row r="769" customFormat="false" ht="15" hidden="false" customHeight="false" outlineLevel="0" collapsed="false">
      <c r="A769" s="1448" t="n">
        <f aca="false">A768+1</f>
        <v>45636</v>
      </c>
      <c r="B769" s="1470"/>
      <c r="C769" s="1470"/>
      <c r="D769" s="1470"/>
      <c r="E769" s="1470"/>
      <c r="F769" s="1470"/>
      <c r="G769" s="1470"/>
      <c r="H769" s="1470"/>
      <c r="I769" s="1452"/>
      <c r="J769" s="1470"/>
      <c r="K769" s="1470"/>
      <c r="L769" s="1470"/>
      <c r="M769" s="1470"/>
      <c r="N769" s="1470"/>
      <c r="O769" s="1470"/>
      <c r="P769" s="1452"/>
      <c r="Q769" s="1452"/>
      <c r="R769" s="1452"/>
      <c r="S769" s="1452"/>
      <c r="T769" s="1452"/>
      <c r="U769" s="1452"/>
      <c r="V769" s="1452"/>
      <c r="W769" s="1452"/>
      <c r="X769" s="1452"/>
      <c r="Y769" s="1452"/>
      <c r="Z769" s="1470"/>
      <c r="AA769" s="1470"/>
      <c r="AB769" s="1470"/>
      <c r="AC769" s="1470"/>
      <c r="AD769" s="1470"/>
      <c r="AE769" s="1470"/>
      <c r="AF769" s="1470"/>
      <c r="AG769" s="1470"/>
      <c r="AH769" s="1452"/>
      <c r="AI769" s="1470"/>
      <c r="AJ769" s="1470"/>
      <c r="AK769" s="1470"/>
      <c r="AL769" s="1470"/>
      <c r="AM769" s="1470"/>
      <c r="AN769" s="1470"/>
      <c r="AO769" s="1452"/>
      <c r="AP769" s="1470"/>
      <c r="AQ769" s="1470"/>
      <c r="AR769" s="1470"/>
      <c r="AS769" s="1470"/>
      <c r="AT769" s="1452"/>
      <c r="AU769" s="1452"/>
      <c r="AV769" s="1452"/>
      <c r="AW769" s="1452"/>
      <c r="AX769" s="1452"/>
      <c r="AY769" s="1452"/>
      <c r="AZ769" s="1452"/>
      <c r="BA769" s="1452"/>
      <c r="BB769" s="1452"/>
      <c r="BC769" s="1470"/>
      <c r="BD769" s="1452"/>
      <c r="BE769" s="1452"/>
      <c r="BF769" s="1452"/>
      <c r="BG769" s="1452"/>
      <c r="BH769" s="1452"/>
      <c r="BI769" s="1452"/>
      <c r="BJ769" s="1452"/>
      <c r="BK769" s="1452"/>
      <c r="BL769" s="1452"/>
      <c r="BM769" s="1452"/>
      <c r="BN769" s="1452"/>
      <c r="BO769" s="1452"/>
      <c r="BP769" s="1452"/>
      <c r="BQ769" s="1452"/>
      <c r="BR769" s="1452"/>
      <c r="BS769" s="1452"/>
      <c r="BT769" s="1452"/>
      <c r="BU769" s="1452"/>
      <c r="BV769" s="1452"/>
      <c r="BW769" s="1452"/>
      <c r="BX769" s="1452"/>
    </row>
    <row r="770" customFormat="false" ht="15" hidden="false" customHeight="false" outlineLevel="0" collapsed="false">
      <c r="A770" s="1448" t="n">
        <f aca="false">A769+1</f>
        <v>45637</v>
      </c>
      <c r="B770" s="1470"/>
      <c r="C770" s="1470"/>
      <c r="D770" s="1470"/>
      <c r="E770" s="1470"/>
      <c r="F770" s="1470"/>
      <c r="G770" s="1470"/>
      <c r="H770" s="1470"/>
      <c r="I770" s="1452"/>
      <c r="J770" s="1470"/>
      <c r="K770" s="1470"/>
      <c r="L770" s="1470"/>
      <c r="M770" s="1470"/>
      <c r="N770" s="1470"/>
      <c r="O770" s="1470"/>
      <c r="P770" s="1452"/>
      <c r="Q770" s="1452"/>
      <c r="R770" s="1452"/>
      <c r="S770" s="1452"/>
      <c r="T770" s="1452"/>
      <c r="U770" s="1452"/>
      <c r="V770" s="1452"/>
      <c r="W770" s="1452"/>
      <c r="X770" s="1452"/>
      <c r="Y770" s="1452"/>
      <c r="Z770" s="1470"/>
      <c r="AA770" s="1470"/>
      <c r="AB770" s="1470"/>
      <c r="AC770" s="1470"/>
      <c r="AD770" s="1470"/>
      <c r="AE770" s="1470"/>
      <c r="AF770" s="1470"/>
      <c r="AG770" s="1470"/>
      <c r="AH770" s="1452"/>
      <c r="AI770" s="1470"/>
      <c r="AJ770" s="1470"/>
      <c r="AK770" s="1470"/>
      <c r="AL770" s="1470"/>
      <c r="AM770" s="1470"/>
      <c r="AN770" s="1470"/>
      <c r="AO770" s="1452"/>
      <c r="AP770" s="1470"/>
      <c r="AQ770" s="1470"/>
      <c r="AR770" s="1470"/>
      <c r="AS770" s="1470"/>
      <c r="AT770" s="1452"/>
      <c r="AU770" s="1452"/>
      <c r="AV770" s="1452"/>
      <c r="AW770" s="1452"/>
      <c r="AX770" s="1452"/>
      <c r="AY770" s="1452"/>
      <c r="AZ770" s="1452"/>
      <c r="BA770" s="1452"/>
      <c r="BB770" s="1452"/>
      <c r="BC770" s="1470"/>
      <c r="BD770" s="1452"/>
      <c r="BE770" s="1452"/>
      <c r="BF770" s="1452"/>
      <c r="BG770" s="1452"/>
      <c r="BH770" s="1452"/>
      <c r="BI770" s="1452"/>
      <c r="BJ770" s="1452"/>
      <c r="BK770" s="1452"/>
      <c r="BL770" s="1452"/>
      <c r="BM770" s="1452"/>
      <c r="BN770" s="1452"/>
      <c r="BO770" s="1452"/>
      <c r="BP770" s="1452"/>
      <c r="BQ770" s="1452"/>
      <c r="BR770" s="1452"/>
      <c r="BS770" s="1452"/>
      <c r="BT770" s="1452"/>
      <c r="BU770" s="1452"/>
      <c r="BV770" s="1452"/>
      <c r="BW770" s="1452"/>
      <c r="BX770" s="1452"/>
    </row>
    <row r="771" customFormat="false" ht="15" hidden="false" customHeight="false" outlineLevel="0" collapsed="false">
      <c r="A771" s="1448" t="n">
        <f aca="false">A770+1</f>
        <v>45638</v>
      </c>
      <c r="B771" s="1470"/>
      <c r="C771" s="1470"/>
      <c r="D771" s="1470"/>
      <c r="E771" s="1470"/>
      <c r="F771" s="1470"/>
      <c r="G771" s="1470"/>
      <c r="H771" s="1470"/>
      <c r="I771" s="1452"/>
      <c r="J771" s="1470"/>
      <c r="K771" s="1470"/>
      <c r="L771" s="1470"/>
      <c r="M771" s="1470"/>
      <c r="N771" s="1470"/>
      <c r="O771" s="1470"/>
      <c r="P771" s="1452"/>
      <c r="Q771" s="1452"/>
      <c r="R771" s="1452"/>
      <c r="S771" s="1452"/>
      <c r="T771" s="1452"/>
      <c r="U771" s="1452"/>
      <c r="V771" s="1452"/>
      <c r="W771" s="1452"/>
      <c r="X771" s="1452"/>
      <c r="Y771" s="1452"/>
      <c r="Z771" s="1470"/>
      <c r="AA771" s="1470"/>
      <c r="AB771" s="1470"/>
      <c r="AC771" s="1470"/>
      <c r="AD771" s="1470"/>
      <c r="AE771" s="1470"/>
      <c r="AF771" s="1470"/>
      <c r="AG771" s="1470"/>
      <c r="AH771" s="1452"/>
      <c r="AI771" s="1470"/>
      <c r="AJ771" s="1470"/>
      <c r="AK771" s="1470"/>
      <c r="AL771" s="1470"/>
      <c r="AM771" s="1470"/>
      <c r="AN771" s="1470"/>
      <c r="AO771" s="1452"/>
      <c r="AP771" s="1470"/>
      <c r="AQ771" s="1470"/>
      <c r="AR771" s="1470"/>
      <c r="AS771" s="1470"/>
      <c r="AT771" s="1452"/>
      <c r="AU771" s="1452"/>
      <c r="AV771" s="1452"/>
      <c r="AW771" s="1452"/>
      <c r="AX771" s="1452"/>
      <c r="AY771" s="1452"/>
      <c r="AZ771" s="1452"/>
      <c r="BA771" s="1452"/>
      <c r="BB771" s="1452"/>
      <c r="BC771" s="1470"/>
      <c r="BD771" s="1452"/>
      <c r="BE771" s="1452"/>
      <c r="BF771" s="1452"/>
      <c r="BG771" s="1452"/>
      <c r="BH771" s="1452"/>
      <c r="BI771" s="1452"/>
      <c r="BJ771" s="1452"/>
      <c r="BK771" s="1452"/>
      <c r="BL771" s="1452"/>
      <c r="BM771" s="1452"/>
      <c r="BN771" s="1452"/>
      <c r="BO771" s="1452"/>
      <c r="BP771" s="1452"/>
      <c r="BQ771" s="1452"/>
      <c r="BR771" s="1452"/>
      <c r="BS771" s="1452"/>
      <c r="BT771" s="1452"/>
      <c r="BU771" s="1452"/>
      <c r="BV771" s="1452"/>
      <c r="BW771" s="1452"/>
      <c r="BX771" s="1452"/>
    </row>
    <row r="772" customFormat="false" ht="15" hidden="false" customHeight="false" outlineLevel="0" collapsed="false">
      <c r="A772" s="1448" t="n">
        <f aca="false">A771+1</f>
        <v>45639</v>
      </c>
      <c r="B772" s="1470"/>
      <c r="C772" s="1470"/>
      <c r="D772" s="1470"/>
      <c r="E772" s="1470"/>
      <c r="F772" s="1470"/>
      <c r="G772" s="1470"/>
      <c r="H772" s="1470"/>
      <c r="I772" s="1452"/>
      <c r="J772" s="1470"/>
      <c r="K772" s="1470"/>
      <c r="L772" s="1470"/>
      <c r="M772" s="1470"/>
      <c r="N772" s="1470"/>
      <c r="O772" s="1470"/>
      <c r="P772" s="1452"/>
      <c r="Q772" s="1452"/>
      <c r="R772" s="1452"/>
      <c r="S772" s="1452"/>
      <c r="T772" s="1452"/>
      <c r="U772" s="1452"/>
      <c r="V772" s="1452"/>
      <c r="W772" s="1452"/>
      <c r="X772" s="1452"/>
      <c r="Y772" s="1452"/>
      <c r="Z772" s="1470"/>
      <c r="AA772" s="1470"/>
      <c r="AB772" s="1470"/>
      <c r="AC772" s="1470"/>
      <c r="AD772" s="1470"/>
      <c r="AE772" s="1470"/>
      <c r="AF772" s="1470"/>
      <c r="AG772" s="1470"/>
      <c r="AH772" s="1452"/>
      <c r="AI772" s="1470"/>
      <c r="AJ772" s="1470"/>
      <c r="AK772" s="1470"/>
      <c r="AL772" s="1470"/>
      <c r="AM772" s="1470"/>
      <c r="AN772" s="1470"/>
      <c r="AO772" s="1452"/>
      <c r="AP772" s="1470"/>
      <c r="AQ772" s="1470"/>
      <c r="AR772" s="1470"/>
      <c r="AS772" s="1470"/>
      <c r="AT772" s="1452"/>
      <c r="AU772" s="1452"/>
      <c r="AV772" s="1452"/>
      <c r="AW772" s="1452"/>
      <c r="AX772" s="1452"/>
      <c r="AY772" s="1452"/>
      <c r="AZ772" s="1452"/>
      <c r="BA772" s="1452"/>
      <c r="BB772" s="1452"/>
      <c r="BC772" s="1470"/>
      <c r="BD772" s="1452"/>
      <c r="BE772" s="1452"/>
      <c r="BF772" s="1452"/>
      <c r="BG772" s="1452"/>
      <c r="BH772" s="1452"/>
      <c r="BI772" s="1452"/>
      <c r="BJ772" s="1452"/>
      <c r="BK772" s="1452"/>
      <c r="BL772" s="1452"/>
      <c r="BM772" s="1452"/>
      <c r="BN772" s="1452"/>
      <c r="BO772" s="1452"/>
      <c r="BP772" s="1452"/>
      <c r="BQ772" s="1452"/>
      <c r="BR772" s="1452"/>
      <c r="BS772" s="1452"/>
      <c r="BT772" s="1452"/>
      <c r="BU772" s="1452"/>
      <c r="BV772" s="1452"/>
      <c r="BW772" s="1452"/>
      <c r="BX772" s="1452"/>
    </row>
    <row r="773" customFormat="false" ht="15" hidden="false" customHeight="false" outlineLevel="0" collapsed="false">
      <c r="A773" s="1448" t="n">
        <f aca="false">A772+1</f>
        <v>45640</v>
      </c>
      <c r="B773" s="1470"/>
      <c r="C773" s="1470"/>
      <c r="D773" s="1470"/>
      <c r="E773" s="1470"/>
      <c r="F773" s="1470"/>
      <c r="G773" s="1470"/>
      <c r="H773" s="1470"/>
      <c r="I773" s="1452"/>
      <c r="J773" s="1470"/>
      <c r="K773" s="1470"/>
      <c r="L773" s="1470"/>
      <c r="M773" s="1470"/>
      <c r="N773" s="1470"/>
      <c r="O773" s="1470"/>
      <c r="P773" s="1452"/>
      <c r="Q773" s="1452"/>
      <c r="R773" s="1452"/>
      <c r="S773" s="1452"/>
      <c r="T773" s="1452"/>
      <c r="U773" s="1452"/>
      <c r="V773" s="1452"/>
      <c r="W773" s="1452"/>
      <c r="X773" s="1452"/>
      <c r="Y773" s="1452"/>
      <c r="Z773" s="1470"/>
      <c r="AA773" s="1470"/>
      <c r="AB773" s="1470"/>
      <c r="AC773" s="1470"/>
      <c r="AD773" s="1470"/>
      <c r="AE773" s="1470"/>
      <c r="AF773" s="1470"/>
      <c r="AG773" s="1470"/>
      <c r="AH773" s="1452"/>
      <c r="AI773" s="1470"/>
      <c r="AJ773" s="1470"/>
      <c r="AK773" s="1470"/>
      <c r="AL773" s="1470"/>
      <c r="AM773" s="1470"/>
      <c r="AN773" s="1470"/>
      <c r="AO773" s="1452"/>
      <c r="AP773" s="1470"/>
      <c r="AQ773" s="1470"/>
      <c r="AR773" s="1470"/>
      <c r="AS773" s="1470"/>
      <c r="AT773" s="1452"/>
      <c r="AU773" s="1452"/>
      <c r="AV773" s="1452"/>
      <c r="AW773" s="1452"/>
      <c r="AX773" s="1452"/>
      <c r="AY773" s="1452"/>
      <c r="AZ773" s="1452"/>
      <c r="BA773" s="1452"/>
      <c r="BB773" s="1452"/>
      <c r="BC773" s="1470"/>
      <c r="BD773" s="1452"/>
      <c r="BE773" s="1452"/>
      <c r="BF773" s="1452"/>
      <c r="BG773" s="1452"/>
      <c r="BH773" s="1452"/>
      <c r="BI773" s="1452"/>
      <c r="BJ773" s="1452"/>
      <c r="BK773" s="1452"/>
      <c r="BL773" s="1452"/>
      <c r="BM773" s="1452"/>
      <c r="BN773" s="1452"/>
      <c r="BO773" s="1452"/>
      <c r="BP773" s="1452"/>
      <c r="BQ773" s="1452"/>
      <c r="BR773" s="1452"/>
      <c r="BS773" s="1452"/>
      <c r="BT773" s="1452"/>
      <c r="BU773" s="1452"/>
      <c r="BV773" s="1452"/>
      <c r="BW773" s="1452"/>
      <c r="BX773" s="1452"/>
    </row>
    <row r="774" customFormat="false" ht="15" hidden="false" customHeight="false" outlineLevel="0" collapsed="false">
      <c r="A774" s="1448" t="n">
        <f aca="false">A773+1</f>
        <v>45641</v>
      </c>
      <c r="B774" s="1470"/>
      <c r="C774" s="1470"/>
      <c r="D774" s="1470"/>
      <c r="E774" s="1470"/>
      <c r="F774" s="1470"/>
      <c r="G774" s="1470"/>
      <c r="H774" s="1470"/>
      <c r="I774" s="1452"/>
      <c r="J774" s="1470"/>
      <c r="K774" s="1470"/>
      <c r="L774" s="1470"/>
      <c r="M774" s="1470"/>
      <c r="N774" s="1470"/>
      <c r="O774" s="1470"/>
      <c r="P774" s="1452"/>
      <c r="Q774" s="1452"/>
      <c r="R774" s="1452"/>
      <c r="S774" s="1452"/>
      <c r="T774" s="1452"/>
      <c r="U774" s="1452"/>
      <c r="V774" s="1452"/>
      <c r="W774" s="1452"/>
      <c r="X774" s="1452"/>
      <c r="Y774" s="1452"/>
      <c r="Z774" s="1470"/>
      <c r="AA774" s="1470"/>
      <c r="AB774" s="1470"/>
      <c r="AC774" s="1470"/>
      <c r="AD774" s="1470"/>
      <c r="AE774" s="1470"/>
      <c r="AF774" s="1470"/>
      <c r="AG774" s="1470"/>
      <c r="AH774" s="1452"/>
      <c r="AI774" s="1470"/>
      <c r="AJ774" s="1470"/>
      <c r="AK774" s="1470"/>
      <c r="AL774" s="1470"/>
      <c r="AM774" s="1470"/>
      <c r="AN774" s="1470"/>
      <c r="AO774" s="1452"/>
      <c r="AP774" s="1470"/>
      <c r="AQ774" s="1470"/>
      <c r="AR774" s="1470"/>
      <c r="AS774" s="1470"/>
      <c r="AT774" s="1452"/>
      <c r="AU774" s="1452"/>
      <c r="AV774" s="1452"/>
      <c r="AW774" s="1452"/>
      <c r="AX774" s="1452"/>
      <c r="AY774" s="1452"/>
      <c r="AZ774" s="1452"/>
      <c r="BA774" s="1452"/>
      <c r="BB774" s="1452"/>
      <c r="BC774" s="1470"/>
      <c r="BD774" s="1452"/>
      <c r="BE774" s="1452"/>
      <c r="BF774" s="1452"/>
      <c r="BG774" s="1452"/>
      <c r="BH774" s="1452"/>
      <c r="BI774" s="1452"/>
      <c r="BJ774" s="1452"/>
      <c r="BK774" s="1452"/>
      <c r="BL774" s="1452"/>
      <c r="BM774" s="1452"/>
      <c r="BN774" s="1452"/>
      <c r="BO774" s="1452"/>
      <c r="BP774" s="1452"/>
      <c r="BQ774" s="1452"/>
      <c r="BR774" s="1452"/>
      <c r="BS774" s="1452"/>
      <c r="BT774" s="1452"/>
      <c r="BU774" s="1452"/>
      <c r="BV774" s="1452"/>
      <c r="BW774" s="1452"/>
      <c r="BX774" s="1452"/>
    </row>
    <row r="775" customFormat="false" ht="15" hidden="false" customHeight="false" outlineLevel="0" collapsed="false">
      <c r="A775" s="1448" t="n">
        <f aca="false">A774+1</f>
        <v>45642</v>
      </c>
      <c r="B775" s="1470"/>
      <c r="C775" s="1470"/>
      <c r="D775" s="1470"/>
      <c r="E775" s="1470"/>
      <c r="F775" s="1470"/>
      <c r="G775" s="1470"/>
      <c r="H775" s="1470"/>
      <c r="I775" s="1452"/>
      <c r="J775" s="1470"/>
      <c r="K775" s="1470"/>
      <c r="L775" s="1470"/>
      <c r="M775" s="1470"/>
      <c r="N775" s="1470"/>
      <c r="O775" s="1470"/>
      <c r="P775" s="1452"/>
      <c r="Q775" s="1452"/>
      <c r="R775" s="1452"/>
      <c r="S775" s="1452"/>
      <c r="T775" s="1452"/>
      <c r="U775" s="1452"/>
      <c r="V775" s="1452"/>
      <c r="W775" s="1452"/>
      <c r="X775" s="1452"/>
      <c r="Y775" s="1452"/>
      <c r="Z775" s="1470"/>
      <c r="AA775" s="1470"/>
      <c r="AB775" s="1470"/>
      <c r="AC775" s="1470"/>
      <c r="AD775" s="1470"/>
      <c r="AE775" s="1470"/>
      <c r="AF775" s="1470"/>
      <c r="AG775" s="1470"/>
      <c r="AH775" s="1452"/>
      <c r="AI775" s="1470"/>
      <c r="AJ775" s="1470"/>
      <c r="AK775" s="1470"/>
      <c r="AL775" s="1470"/>
      <c r="AM775" s="1470"/>
      <c r="AN775" s="1470"/>
      <c r="AO775" s="1452"/>
      <c r="AP775" s="1470"/>
      <c r="AQ775" s="1470"/>
      <c r="AR775" s="1470"/>
      <c r="AS775" s="1470"/>
      <c r="AT775" s="1452"/>
      <c r="AU775" s="1452"/>
      <c r="AV775" s="1452"/>
      <c r="AW775" s="1452"/>
      <c r="AX775" s="1452"/>
      <c r="AY775" s="1452"/>
      <c r="AZ775" s="1452"/>
      <c r="BA775" s="1452"/>
      <c r="BB775" s="1452"/>
      <c r="BC775" s="1470"/>
      <c r="BD775" s="1452"/>
      <c r="BE775" s="1452"/>
      <c r="BF775" s="1452"/>
      <c r="BG775" s="1452"/>
      <c r="BH775" s="1452"/>
      <c r="BI775" s="1452"/>
      <c r="BJ775" s="1452"/>
      <c r="BK775" s="1452"/>
      <c r="BL775" s="1452"/>
      <c r="BM775" s="1452"/>
      <c r="BN775" s="1452"/>
      <c r="BO775" s="1452"/>
      <c r="BP775" s="1452"/>
      <c r="BQ775" s="1452"/>
      <c r="BR775" s="1452"/>
      <c r="BS775" s="1452"/>
      <c r="BT775" s="1452"/>
      <c r="BU775" s="1452"/>
      <c r="BV775" s="1452"/>
      <c r="BW775" s="1452"/>
      <c r="BX775" s="1452"/>
    </row>
    <row r="776" customFormat="false" ht="15" hidden="false" customHeight="false" outlineLevel="0" collapsed="false">
      <c r="A776" s="1448" t="n">
        <f aca="false">A775+1</f>
        <v>45643</v>
      </c>
      <c r="B776" s="1470"/>
      <c r="C776" s="1470"/>
      <c r="D776" s="1470"/>
      <c r="E776" s="1470"/>
      <c r="F776" s="1470"/>
      <c r="G776" s="1470"/>
      <c r="H776" s="1470"/>
      <c r="I776" s="1452"/>
      <c r="J776" s="1470"/>
      <c r="K776" s="1470"/>
      <c r="L776" s="1470"/>
      <c r="M776" s="1470"/>
      <c r="N776" s="1470"/>
      <c r="O776" s="1470"/>
      <c r="P776" s="1452"/>
      <c r="Q776" s="1452"/>
      <c r="R776" s="1452"/>
      <c r="S776" s="1452"/>
      <c r="T776" s="1452"/>
      <c r="U776" s="1452"/>
      <c r="V776" s="1452"/>
      <c r="W776" s="1452"/>
      <c r="X776" s="1452"/>
      <c r="Y776" s="1452"/>
      <c r="Z776" s="1470"/>
      <c r="AA776" s="1470"/>
      <c r="AB776" s="1470"/>
      <c r="AC776" s="1470"/>
      <c r="AD776" s="1470"/>
      <c r="AE776" s="1470"/>
      <c r="AF776" s="1470"/>
      <c r="AG776" s="1470"/>
      <c r="AH776" s="1452"/>
      <c r="AI776" s="1470"/>
      <c r="AJ776" s="1470"/>
      <c r="AK776" s="1470"/>
      <c r="AL776" s="1470"/>
      <c r="AM776" s="1470"/>
      <c r="AN776" s="1470"/>
      <c r="AO776" s="1452"/>
      <c r="AP776" s="1470"/>
      <c r="AQ776" s="1470"/>
      <c r="AR776" s="1470"/>
      <c r="AS776" s="1470"/>
      <c r="AT776" s="1452"/>
      <c r="AU776" s="1452"/>
      <c r="AV776" s="1452"/>
      <c r="AW776" s="1452"/>
      <c r="AX776" s="1452"/>
      <c r="AY776" s="1452"/>
      <c r="AZ776" s="1452"/>
      <c r="BA776" s="1452"/>
      <c r="BB776" s="1452"/>
      <c r="BC776" s="1470"/>
      <c r="BD776" s="1452"/>
      <c r="BE776" s="1452"/>
      <c r="BF776" s="1452"/>
      <c r="BG776" s="1452"/>
      <c r="BH776" s="1452"/>
      <c r="BI776" s="1452"/>
      <c r="BJ776" s="1452"/>
      <c r="BK776" s="1452"/>
      <c r="BL776" s="1452"/>
      <c r="BM776" s="1452"/>
      <c r="BN776" s="1452"/>
      <c r="BO776" s="1452"/>
      <c r="BP776" s="1452"/>
      <c r="BQ776" s="1452"/>
      <c r="BR776" s="1452"/>
      <c r="BS776" s="1452"/>
      <c r="BT776" s="1452"/>
      <c r="BU776" s="1452"/>
      <c r="BV776" s="1452"/>
      <c r="BW776" s="1452"/>
      <c r="BX776" s="1452"/>
    </row>
    <row r="777" customFormat="false" ht="15" hidden="false" customHeight="false" outlineLevel="0" collapsed="false">
      <c r="A777" s="1448" t="n">
        <f aca="false">A776+1</f>
        <v>45644</v>
      </c>
      <c r="B777" s="1470"/>
      <c r="C777" s="1470"/>
      <c r="D777" s="1470"/>
      <c r="E777" s="1470"/>
      <c r="F777" s="1470"/>
      <c r="G777" s="1470"/>
      <c r="H777" s="1470"/>
      <c r="I777" s="1452"/>
      <c r="J777" s="1470"/>
      <c r="K777" s="1470"/>
      <c r="L777" s="1470"/>
      <c r="M777" s="1470"/>
      <c r="N777" s="1470"/>
      <c r="O777" s="1470"/>
      <c r="P777" s="1452"/>
      <c r="Q777" s="1452"/>
      <c r="R777" s="1452"/>
      <c r="S777" s="1452"/>
      <c r="T777" s="1452"/>
      <c r="U777" s="1452"/>
      <c r="V777" s="1452"/>
      <c r="W777" s="1452"/>
      <c r="X777" s="1452"/>
      <c r="Y777" s="1452"/>
      <c r="Z777" s="1470"/>
      <c r="AA777" s="1470"/>
      <c r="AB777" s="1470"/>
      <c r="AC777" s="1470"/>
      <c r="AD777" s="1470"/>
      <c r="AE777" s="1470"/>
      <c r="AF777" s="1470"/>
      <c r="AG777" s="1470"/>
      <c r="AH777" s="1452"/>
      <c r="AI777" s="1470"/>
      <c r="AJ777" s="1470"/>
      <c r="AK777" s="1470"/>
      <c r="AL777" s="1470"/>
      <c r="AM777" s="1470"/>
      <c r="AN777" s="1470"/>
      <c r="AO777" s="1452"/>
      <c r="AP777" s="1470"/>
      <c r="AQ777" s="1470"/>
      <c r="AR777" s="1470"/>
      <c r="AS777" s="1470"/>
      <c r="AT777" s="1452"/>
      <c r="AU777" s="1452"/>
      <c r="AV777" s="1452"/>
      <c r="AW777" s="1452"/>
      <c r="AX777" s="1452"/>
      <c r="AY777" s="1452"/>
      <c r="AZ777" s="1452"/>
      <c r="BA777" s="1452"/>
      <c r="BB777" s="1452"/>
      <c r="BC777" s="1470"/>
      <c r="BD777" s="1452"/>
      <c r="BE777" s="1452"/>
      <c r="BF777" s="1452"/>
      <c r="BG777" s="1452"/>
      <c r="BH777" s="1452"/>
      <c r="BI777" s="1452"/>
      <c r="BJ777" s="1452"/>
      <c r="BK777" s="1452"/>
      <c r="BL777" s="1452"/>
      <c r="BM777" s="1452"/>
      <c r="BN777" s="1452"/>
      <c r="BO777" s="1452"/>
      <c r="BP777" s="1452"/>
      <c r="BQ777" s="1452"/>
      <c r="BR777" s="1452"/>
      <c r="BS777" s="1452"/>
      <c r="BT777" s="1452"/>
      <c r="BU777" s="1452"/>
      <c r="BV777" s="1452"/>
      <c r="BW777" s="1452"/>
      <c r="BX777" s="1452"/>
    </row>
    <row r="778" customFormat="false" ht="15" hidden="false" customHeight="false" outlineLevel="0" collapsed="false">
      <c r="A778" s="1448" t="n">
        <f aca="false">A777+1</f>
        <v>45645</v>
      </c>
      <c r="B778" s="1470"/>
      <c r="C778" s="1470"/>
      <c r="D778" s="1470"/>
      <c r="E778" s="1470"/>
      <c r="F778" s="1470"/>
      <c r="G778" s="1470"/>
      <c r="H778" s="1470"/>
      <c r="I778" s="1452"/>
      <c r="J778" s="1470"/>
      <c r="K778" s="1470"/>
      <c r="L778" s="1470"/>
      <c r="M778" s="1470"/>
      <c r="N778" s="1470"/>
      <c r="O778" s="1470"/>
      <c r="P778" s="1452"/>
      <c r="Q778" s="1452"/>
      <c r="R778" s="1452"/>
      <c r="S778" s="1452"/>
      <c r="T778" s="1452"/>
      <c r="U778" s="1452"/>
      <c r="V778" s="1452"/>
      <c r="W778" s="1452"/>
      <c r="X778" s="1452"/>
      <c r="Y778" s="1452"/>
      <c r="Z778" s="1470"/>
      <c r="AA778" s="1470"/>
      <c r="AB778" s="1470"/>
      <c r="AC778" s="1470"/>
      <c r="AD778" s="1470"/>
      <c r="AE778" s="1470"/>
      <c r="AF778" s="1470"/>
      <c r="AG778" s="1470"/>
      <c r="AH778" s="1452"/>
      <c r="AI778" s="1470"/>
      <c r="AJ778" s="1470"/>
      <c r="AK778" s="1470"/>
      <c r="AL778" s="1470"/>
      <c r="AM778" s="1470"/>
      <c r="AN778" s="1470"/>
      <c r="AO778" s="1452"/>
      <c r="AP778" s="1470"/>
      <c r="AQ778" s="1470"/>
      <c r="AR778" s="1470"/>
      <c r="AS778" s="1470"/>
      <c r="AT778" s="1452"/>
      <c r="AU778" s="1452"/>
      <c r="AV778" s="1452"/>
      <c r="AW778" s="1452"/>
      <c r="AX778" s="1452"/>
      <c r="AY778" s="1452"/>
      <c r="AZ778" s="1452"/>
      <c r="BA778" s="1452"/>
      <c r="BB778" s="1452"/>
      <c r="BC778" s="1470"/>
      <c r="BD778" s="1452"/>
      <c r="BE778" s="1452"/>
      <c r="BF778" s="1452"/>
      <c r="BG778" s="1452"/>
      <c r="BH778" s="1452"/>
      <c r="BI778" s="1452"/>
      <c r="BJ778" s="1452"/>
      <c r="BK778" s="1452"/>
      <c r="BL778" s="1452"/>
      <c r="BM778" s="1452"/>
      <c r="BN778" s="1452"/>
      <c r="BO778" s="1452"/>
      <c r="BP778" s="1452"/>
      <c r="BQ778" s="1452"/>
      <c r="BR778" s="1452"/>
      <c r="BS778" s="1452"/>
      <c r="BT778" s="1452"/>
      <c r="BU778" s="1452"/>
      <c r="BV778" s="1452"/>
      <c r="BW778" s="1452"/>
      <c r="BX778" s="1452"/>
    </row>
    <row r="779" customFormat="false" ht="15" hidden="false" customHeight="false" outlineLevel="0" collapsed="false">
      <c r="A779" s="1448" t="n">
        <f aca="false">A778+1</f>
        <v>45646</v>
      </c>
      <c r="B779" s="1470"/>
      <c r="C779" s="1470"/>
      <c r="D779" s="1470"/>
      <c r="E779" s="1470"/>
      <c r="F779" s="1470"/>
      <c r="G779" s="1470"/>
      <c r="H779" s="1470"/>
      <c r="I779" s="1452"/>
      <c r="J779" s="1470"/>
      <c r="K779" s="1470"/>
      <c r="L779" s="1470"/>
      <c r="M779" s="1470"/>
      <c r="N779" s="1470"/>
      <c r="O779" s="1470"/>
      <c r="P779" s="1452"/>
      <c r="Q779" s="1452"/>
      <c r="R779" s="1452"/>
      <c r="S779" s="1452"/>
      <c r="T779" s="1452"/>
      <c r="U779" s="1452"/>
      <c r="V779" s="1452"/>
      <c r="W779" s="1452"/>
      <c r="X779" s="1452"/>
      <c r="Y779" s="1452"/>
      <c r="Z779" s="1470"/>
      <c r="AA779" s="1470"/>
      <c r="AB779" s="1470"/>
      <c r="AC779" s="1470"/>
      <c r="AD779" s="1470"/>
      <c r="AE779" s="1470"/>
      <c r="AF779" s="1470"/>
      <c r="AG779" s="1470"/>
      <c r="AH779" s="1452"/>
      <c r="AI779" s="1470"/>
      <c r="AJ779" s="1470"/>
      <c r="AK779" s="1470"/>
      <c r="AL779" s="1470"/>
      <c r="AM779" s="1470"/>
      <c r="AN779" s="1470"/>
      <c r="AO779" s="1452"/>
      <c r="AP779" s="1470"/>
      <c r="AQ779" s="1470"/>
      <c r="AR779" s="1470"/>
      <c r="AS779" s="1470"/>
      <c r="AT779" s="1452"/>
      <c r="AU779" s="1452"/>
      <c r="AV779" s="1452"/>
      <c r="AW779" s="1452"/>
      <c r="AX779" s="1452"/>
      <c r="AY779" s="1452"/>
      <c r="AZ779" s="1452"/>
      <c r="BA779" s="1452"/>
      <c r="BB779" s="1452"/>
      <c r="BC779" s="1470"/>
      <c r="BD779" s="1452"/>
      <c r="BE779" s="1452"/>
      <c r="BF779" s="1452"/>
      <c r="BG779" s="1452"/>
      <c r="BH779" s="1452"/>
      <c r="BI779" s="1452"/>
      <c r="BJ779" s="1452"/>
      <c r="BK779" s="1452"/>
      <c r="BL779" s="1452"/>
      <c r="BM779" s="1452"/>
      <c r="BN779" s="1452"/>
      <c r="BO779" s="1452"/>
      <c r="BP779" s="1452"/>
      <c r="BQ779" s="1452"/>
      <c r="BR779" s="1452"/>
      <c r="BS779" s="1452"/>
      <c r="BT779" s="1452"/>
      <c r="BU779" s="1452"/>
      <c r="BV779" s="1452"/>
      <c r="BW779" s="1452"/>
      <c r="BX779" s="1452"/>
    </row>
    <row r="780" customFormat="false" ht="15" hidden="false" customHeight="false" outlineLevel="0" collapsed="false">
      <c r="A780" s="1448" t="n">
        <f aca="false">A779+1</f>
        <v>45647</v>
      </c>
      <c r="B780" s="1470"/>
      <c r="C780" s="1470"/>
      <c r="D780" s="1470"/>
      <c r="E780" s="1470"/>
      <c r="F780" s="1470"/>
      <c r="G780" s="1470"/>
      <c r="H780" s="1470"/>
      <c r="I780" s="1452"/>
      <c r="J780" s="1470"/>
      <c r="K780" s="1470"/>
      <c r="L780" s="1470"/>
      <c r="M780" s="1470"/>
      <c r="N780" s="1470"/>
      <c r="O780" s="1470"/>
      <c r="P780" s="1452"/>
      <c r="Q780" s="1452"/>
      <c r="R780" s="1452"/>
      <c r="S780" s="1452"/>
      <c r="T780" s="1452"/>
      <c r="U780" s="1452"/>
      <c r="V780" s="1452"/>
      <c r="W780" s="1452"/>
      <c r="X780" s="1452"/>
      <c r="Y780" s="1452"/>
      <c r="Z780" s="1470"/>
      <c r="AA780" s="1470"/>
      <c r="AB780" s="1470"/>
      <c r="AC780" s="1470"/>
      <c r="AD780" s="1470"/>
      <c r="AE780" s="1470"/>
      <c r="AF780" s="1470"/>
      <c r="AG780" s="1470"/>
      <c r="AH780" s="1452"/>
      <c r="AI780" s="1470"/>
      <c r="AJ780" s="1470"/>
      <c r="AK780" s="1470"/>
      <c r="AL780" s="1470"/>
      <c r="AM780" s="1470"/>
      <c r="AN780" s="1470"/>
      <c r="AO780" s="1452"/>
      <c r="AP780" s="1470"/>
      <c r="AQ780" s="1470"/>
      <c r="AR780" s="1470"/>
      <c r="AS780" s="1470"/>
      <c r="AT780" s="1452"/>
      <c r="AU780" s="1452"/>
      <c r="AV780" s="1452"/>
      <c r="AW780" s="1452"/>
      <c r="AX780" s="1452"/>
      <c r="AY780" s="1452"/>
      <c r="AZ780" s="1452"/>
      <c r="BA780" s="1452"/>
      <c r="BB780" s="1452"/>
      <c r="BC780" s="1470"/>
      <c r="BD780" s="1452"/>
      <c r="BE780" s="1452"/>
      <c r="BF780" s="1452"/>
      <c r="BG780" s="1452"/>
      <c r="BH780" s="1452"/>
      <c r="BI780" s="1452"/>
      <c r="BJ780" s="1452"/>
      <c r="BK780" s="1452"/>
      <c r="BL780" s="1452"/>
      <c r="BM780" s="1452"/>
      <c r="BN780" s="1452"/>
      <c r="BO780" s="1452"/>
      <c r="BP780" s="1452"/>
      <c r="BQ780" s="1452"/>
      <c r="BR780" s="1452"/>
      <c r="BS780" s="1452"/>
      <c r="BT780" s="1452"/>
      <c r="BU780" s="1452"/>
      <c r="BV780" s="1452"/>
      <c r="BW780" s="1452"/>
      <c r="BX780" s="1452"/>
    </row>
    <row r="781" customFormat="false" ht="15" hidden="false" customHeight="false" outlineLevel="0" collapsed="false">
      <c r="A781" s="1448" t="n">
        <f aca="false">A780+1</f>
        <v>45648</v>
      </c>
      <c r="B781" s="1470"/>
      <c r="C781" s="1470"/>
      <c r="D781" s="1470"/>
      <c r="E781" s="1470"/>
      <c r="F781" s="1470"/>
      <c r="G781" s="1470"/>
      <c r="H781" s="1470"/>
      <c r="I781" s="1452"/>
      <c r="J781" s="1470"/>
      <c r="K781" s="1470"/>
      <c r="L781" s="1470"/>
      <c r="M781" s="1470"/>
      <c r="N781" s="1470"/>
      <c r="O781" s="1470"/>
      <c r="P781" s="1452"/>
      <c r="Q781" s="1452"/>
      <c r="R781" s="1452"/>
      <c r="S781" s="1452"/>
      <c r="T781" s="1452"/>
      <c r="U781" s="1452"/>
      <c r="V781" s="1452"/>
      <c r="W781" s="1452"/>
      <c r="X781" s="1452"/>
      <c r="Y781" s="1452"/>
      <c r="Z781" s="1470"/>
      <c r="AA781" s="1470"/>
      <c r="AB781" s="1470"/>
      <c r="AC781" s="1470"/>
      <c r="AD781" s="1470"/>
      <c r="AE781" s="1470"/>
      <c r="AF781" s="1470"/>
      <c r="AG781" s="1470"/>
      <c r="AH781" s="1452"/>
      <c r="AI781" s="1470"/>
      <c r="AJ781" s="1470"/>
      <c r="AK781" s="1470"/>
      <c r="AL781" s="1470"/>
      <c r="AM781" s="1470"/>
      <c r="AN781" s="1470"/>
      <c r="AO781" s="1452"/>
      <c r="AP781" s="1470"/>
      <c r="AQ781" s="1470"/>
      <c r="AR781" s="1470"/>
      <c r="AS781" s="1470"/>
      <c r="AT781" s="1452"/>
      <c r="AU781" s="1452"/>
      <c r="AV781" s="1452"/>
      <c r="AW781" s="1452"/>
      <c r="AX781" s="1452"/>
      <c r="AY781" s="1452"/>
      <c r="AZ781" s="1452"/>
      <c r="BA781" s="1452"/>
      <c r="BB781" s="1452"/>
      <c r="BC781" s="1470"/>
      <c r="BD781" s="1452"/>
      <c r="BE781" s="1452"/>
      <c r="BF781" s="1452"/>
      <c r="BG781" s="1452"/>
      <c r="BH781" s="1452"/>
      <c r="BI781" s="1452"/>
      <c r="BJ781" s="1452"/>
      <c r="BK781" s="1452"/>
      <c r="BL781" s="1452"/>
      <c r="BM781" s="1452"/>
      <c r="BN781" s="1452"/>
      <c r="BO781" s="1452"/>
      <c r="BP781" s="1452"/>
      <c r="BQ781" s="1452"/>
      <c r="BR781" s="1452"/>
      <c r="BS781" s="1452"/>
      <c r="BT781" s="1452"/>
      <c r="BU781" s="1452"/>
      <c r="BV781" s="1452"/>
      <c r="BW781" s="1452"/>
      <c r="BX781" s="1452"/>
    </row>
    <row r="782" customFormat="false" ht="15" hidden="false" customHeight="false" outlineLevel="0" collapsed="false">
      <c r="A782" s="1448" t="n">
        <f aca="false">A781+1</f>
        <v>45649</v>
      </c>
      <c r="B782" s="1470"/>
      <c r="C782" s="1470"/>
      <c r="D782" s="1470"/>
      <c r="E782" s="1470"/>
      <c r="F782" s="1470"/>
      <c r="G782" s="1470"/>
      <c r="H782" s="1470"/>
      <c r="I782" s="1452"/>
      <c r="J782" s="1470"/>
      <c r="K782" s="1470"/>
      <c r="L782" s="1470"/>
      <c r="M782" s="1470"/>
      <c r="N782" s="1470"/>
      <c r="O782" s="1470"/>
      <c r="P782" s="1452"/>
      <c r="Q782" s="1452"/>
      <c r="R782" s="1452"/>
      <c r="S782" s="1452"/>
      <c r="T782" s="1452"/>
      <c r="U782" s="1452"/>
      <c r="V782" s="1452"/>
      <c r="W782" s="1452"/>
      <c r="X782" s="1452"/>
      <c r="Y782" s="1452"/>
      <c r="Z782" s="1470"/>
      <c r="AA782" s="1470"/>
      <c r="AB782" s="1470"/>
      <c r="AC782" s="1470"/>
      <c r="AD782" s="1470"/>
      <c r="AE782" s="1470"/>
      <c r="AF782" s="1470"/>
      <c r="AG782" s="1470"/>
      <c r="AH782" s="1452"/>
      <c r="AI782" s="1470"/>
      <c r="AJ782" s="1470"/>
      <c r="AK782" s="1470"/>
      <c r="AL782" s="1470"/>
      <c r="AM782" s="1470"/>
      <c r="AN782" s="1470"/>
      <c r="AO782" s="1452"/>
      <c r="AP782" s="1470"/>
      <c r="AQ782" s="1470"/>
      <c r="AR782" s="1470"/>
      <c r="AS782" s="1470"/>
      <c r="AT782" s="1452"/>
      <c r="AU782" s="1452"/>
      <c r="AV782" s="1452"/>
      <c r="AW782" s="1452"/>
      <c r="AX782" s="1452"/>
      <c r="AY782" s="1452"/>
      <c r="AZ782" s="1452"/>
      <c r="BA782" s="1452"/>
      <c r="BB782" s="1452"/>
      <c r="BC782" s="1470"/>
      <c r="BD782" s="1452"/>
      <c r="BE782" s="1452"/>
      <c r="BF782" s="1452"/>
      <c r="BG782" s="1452"/>
      <c r="BH782" s="1452"/>
      <c r="BI782" s="1452"/>
      <c r="BJ782" s="1452"/>
      <c r="BK782" s="1452"/>
      <c r="BL782" s="1452"/>
      <c r="BM782" s="1452"/>
      <c r="BN782" s="1452"/>
      <c r="BO782" s="1452"/>
      <c r="BP782" s="1452"/>
      <c r="BQ782" s="1452"/>
      <c r="BR782" s="1452"/>
      <c r="BS782" s="1452"/>
      <c r="BT782" s="1452"/>
      <c r="BU782" s="1452"/>
      <c r="BV782" s="1452"/>
      <c r="BW782" s="1452"/>
      <c r="BX782" s="1452"/>
    </row>
    <row r="783" customFormat="false" ht="15" hidden="false" customHeight="false" outlineLevel="0" collapsed="false">
      <c r="A783" s="1448" t="n">
        <f aca="false">A782+1</f>
        <v>45650</v>
      </c>
      <c r="B783" s="1470"/>
      <c r="C783" s="1470"/>
      <c r="D783" s="1470"/>
      <c r="E783" s="1470"/>
      <c r="F783" s="1470"/>
      <c r="G783" s="1470"/>
      <c r="H783" s="1470"/>
      <c r="I783" s="1452"/>
      <c r="J783" s="1470"/>
      <c r="K783" s="1470"/>
      <c r="L783" s="1470"/>
      <c r="M783" s="1470"/>
      <c r="N783" s="1470"/>
      <c r="O783" s="1470"/>
      <c r="P783" s="1452"/>
      <c r="Q783" s="1452"/>
      <c r="R783" s="1452"/>
      <c r="S783" s="1452"/>
      <c r="T783" s="1452"/>
      <c r="U783" s="1452"/>
      <c r="V783" s="1452"/>
      <c r="W783" s="1452"/>
      <c r="X783" s="1452"/>
      <c r="Y783" s="1452"/>
      <c r="Z783" s="1470"/>
      <c r="AA783" s="1470"/>
      <c r="AB783" s="1470"/>
      <c r="AC783" s="1470"/>
      <c r="AD783" s="1470"/>
      <c r="AE783" s="1470"/>
      <c r="AF783" s="1470"/>
      <c r="AG783" s="1470"/>
      <c r="AH783" s="1452"/>
      <c r="AI783" s="1470"/>
      <c r="AJ783" s="1470"/>
      <c r="AK783" s="1470"/>
      <c r="AL783" s="1470"/>
      <c r="AM783" s="1470"/>
      <c r="AN783" s="1470"/>
      <c r="AO783" s="1452"/>
      <c r="AP783" s="1470"/>
      <c r="AQ783" s="1470"/>
      <c r="AR783" s="1470"/>
      <c r="AS783" s="1470"/>
      <c r="AT783" s="1452"/>
      <c r="AU783" s="1452"/>
      <c r="AV783" s="1452"/>
      <c r="AW783" s="1452"/>
      <c r="AX783" s="1452"/>
      <c r="AY783" s="1452"/>
      <c r="AZ783" s="1452"/>
      <c r="BA783" s="1452"/>
      <c r="BB783" s="1452"/>
      <c r="BC783" s="1470"/>
      <c r="BD783" s="1452"/>
      <c r="BE783" s="1452"/>
      <c r="BF783" s="1452"/>
      <c r="BG783" s="1452"/>
      <c r="BH783" s="1452"/>
      <c r="BI783" s="1452"/>
      <c r="BJ783" s="1452"/>
      <c r="BK783" s="1452"/>
      <c r="BL783" s="1452"/>
      <c r="BM783" s="1452"/>
      <c r="BN783" s="1452"/>
      <c r="BO783" s="1452"/>
      <c r="BP783" s="1452"/>
      <c r="BQ783" s="1452"/>
      <c r="BR783" s="1452"/>
      <c r="BS783" s="1452"/>
      <c r="BT783" s="1452"/>
      <c r="BU783" s="1452"/>
      <c r="BV783" s="1452"/>
      <c r="BW783" s="1452"/>
      <c r="BX783" s="1452"/>
    </row>
    <row r="784" customFormat="false" ht="15" hidden="false" customHeight="false" outlineLevel="0" collapsed="false">
      <c r="A784" s="1448" t="n">
        <f aca="false">A783+1</f>
        <v>45651</v>
      </c>
      <c r="B784" s="1470"/>
      <c r="C784" s="1470"/>
      <c r="D784" s="1470"/>
      <c r="E784" s="1470"/>
      <c r="F784" s="1470"/>
      <c r="G784" s="1470"/>
      <c r="H784" s="1470"/>
      <c r="I784" s="1452"/>
      <c r="J784" s="1470"/>
      <c r="K784" s="1470"/>
      <c r="L784" s="1470"/>
      <c r="M784" s="1470"/>
      <c r="N784" s="1470"/>
      <c r="O784" s="1470"/>
      <c r="P784" s="1452"/>
      <c r="Q784" s="1452"/>
      <c r="R784" s="1452"/>
      <c r="S784" s="1452"/>
      <c r="T784" s="1452"/>
      <c r="U784" s="1452"/>
      <c r="V784" s="1452"/>
      <c r="W784" s="1452"/>
      <c r="X784" s="1452"/>
      <c r="Y784" s="1452"/>
      <c r="Z784" s="1470"/>
      <c r="AA784" s="1470"/>
      <c r="AB784" s="1470"/>
      <c r="AC784" s="1470"/>
      <c r="AD784" s="1470"/>
      <c r="AE784" s="1470"/>
      <c r="AF784" s="1470"/>
      <c r="AG784" s="1470"/>
      <c r="AH784" s="1452"/>
      <c r="AI784" s="1470"/>
      <c r="AJ784" s="1470"/>
      <c r="AK784" s="1470"/>
      <c r="AL784" s="1470"/>
      <c r="AM784" s="1470"/>
      <c r="AN784" s="1470"/>
      <c r="AO784" s="1452"/>
      <c r="AP784" s="1470"/>
      <c r="AQ784" s="1470"/>
      <c r="AR784" s="1470"/>
      <c r="AS784" s="1470"/>
      <c r="AT784" s="1452"/>
      <c r="AU784" s="1452"/>
      <c r="AV784" s="1452"/>
      <c r="AW784" s="1452"/>
      <c r="AX784" s="1452"/>
      <c r="AY784" s="1452"/>
      <c r="AZ784" s="1452"/>
      <c r="BA784" s="1452"/>
      <c r="BB784" s="1452"/>
      <c r="BC784" s="1470"/>
      <c r="BD784" s="1452"/>
      <c r="BE784" s="1452"/>
      <c r="BF784" s="1452"/>
      <c r="BG784" s="1452"/>
      <c r="BH784" s="1452"/>
      <c r="BI784" s="1452"/>
      <c r="BJ784" s="1452"/>
      <c r="BK784" s="1452"/>
      <c r="BL784" s="1452"/>
      <c r="BM784" s="1452"/>
      <c r="BN784" s="1452"/>
      <c r="BO784" s="1452"/>
      <c r="BP784" s="1452"/>
      <c r="BQ784" s="1452"/>
      <c r="BR784" s="1452"/>
      <c r="BS784" s="1452"/>
      <c r="BT784" s="1452"/>
      <c r="BU784" s="1452"/>
      <c r="BV784" s="1452"/>
      <c r="BW784" s="1452"/>
      <c r="BX784" s="1452"/>
    </row>
    <row r="785" customFormat="false" ht="15" hidden="false" customHeight="false" outlineLevel="0" collapsed="false">
      <c r="A785" s="1448" t="n">
        <f aca="false">A784+1</f>
        <v>45652</v>
      </c>
      <c r="B785" s="1470"/>
      <c r="C785" s="1470"/>
      <c r="D785" s="1470"/>
      <c r="E785" s="1470"/>
      <c r="F785" s="1470"/>
      <c r="G785" s="1470"/>
      <c r="H785" s="1470"/>
      <c r="I785" s="1452"/>
      <c r="J785" s="1470"/>
      <c r="K785" s="1470"/>
      <c r="L785" s="1470"/>
      <c r="M785" s="1470"/>
      <c r="N785" s="1470"/>
      <c r="O785" s="1470"/>
      <c r="P785" s="1452"/>
      <c r="Q785" s="1452"/>
      <c r="R785" s="1452"/>
      <c r="S785" s="1452"/>
      <c r="T785" s="1452"/>
      <c r="U785" s="1452"/>
      <c r="V785" s="1452"/>
      <c r="W785" s="1452"/>
      <c r="X785" s="1452"/>
      <c r="Y785" s="1452"/>
      <c r="Z785" s="1470"/>
      <c r="AA785" s="1470"/>
      <c r="AB785" s="1470"/>
      <c r="AC785" s="1470"/>
      <c r="AD785" s="1470"/>
      <c r="AE785" s="1470"/>
      <c r="AF785" s="1470"/>
      <c r="AG785" s="1470"/>
      <c r="AH785" s="1452"/>
      <c r="AI785" s="1470"/>
      <c r="AJ785" s="1470"/>
      <c r="AK785" s="1470"/>
      <c r="AL785" s="1470"/>
      <c r="AM785" s="1470"/>
      <c r="AN785" s="1470"/>
      <c r="AO785" s="1452"/>
      <c r="AP785" s="1470"/>
      <c r="AQ785" s="1470"/>
      <c r="AR785" s="1470"/>
      <c r="AS785" s="1470"/>
      <c r="AT785" s="1452"/>
      <c r="AU785" s="1452"/>
      <c r="AV785" s="1452"/>
      <c r="AW785" s="1452"/>
      <c r="AX785" s="1452"/>
      <c r="AY785" s="1452"/>
      <c r="AZ785" s="1452"/>
      <c r="BA785" s="1452"/>
      <c r="BB785" s="1452"/>
      <c r="BC785" s="1470"/>
      <c r="BD785" s="1452"/>
      <c r="BE785" s="1452"/>
      <c r="BF785" s="1452"/>
      <c r="BG785" s="1452"/>
      <c r="BH785" s="1452"/>
      <c r="BI785" s="1452"/>
      <c r="BJ785" s="1452"/>
      <c r="BK785" s="1452"/>
      <c r="BL785" s="1452"/>
      <c r="BM785" s="1452"/>
      <c r="BN785" s="1452"/>
      <c r="BO785" s="1452"/>
      <c r="BP785" s="1452"/>
      <c r="BQ785" s="1452"/>
      <c r="BR785" s="1452"/>
      <c r="BS785" s="1452"/>
      <c r="BT785" s="1452"/>
      <c r="BU785" s="1452"/>
      <c r="BV785" s="1452"/>
      <c r="BW785" s="1452"/>
      <c r="BX785" s="1452"/>
    </row>
    <row r="786" customFormat="false" ht="15" hidden="false" customHeight="false" outlineLevel="0" collapsed="false">
      <c r="A786" s="1448" t="n">
        <f aca="false">A785+1</f>
        <v>45653</v>
      </c>
      <c r="B786" s="1470"/>
      <c r="C786" s="1470"/>
      <c r="D786" s="1470"/>
      <c r="E786" s="1470"/>
      <c r="F786" s="1470"/>
      <c r="G786" s="1470"/>
      <c r="H786" s="1470"/>
      <c r="I786" s="1452"/>
      <c r="J786" s="1470"/>
      <c r="K786" s="1470"/>
      <c r="L786" s="1470"/>
      <c r="M786" s="1470"/>
      <c r="N786" s="1470"/>
      <c r="O786" s="1470"/>
      <c r="P786" s="1452"/>
      <c r="Q786" s="1452"/>
      <c r="R786" s="1452"/>
      <c r="S786" s="1452"/>
      <c r="T786" s="1452"/>
      <c r="U786" s="1452"/>
      <c r="V786" s="1452"/>
      <c r="W786" s="1452"/>
      <c r="X786" s="1452"/>
      <c r="Y786" s="1452"/>
      <c r="Z786" s="1470"/>
      <c r="AA786" s="1470"/>
      <c r="AB786" s="1470"/>
      <c r="AC786" s="1470"/>
      <c r="AD786" s="1470"/>
      <c r="AE786" s="1470"/>
      <c r="AF786" s="1470"/>
      <c r="AG786" s="1470"/>
      <c r="AH786" s="1452"/>
      <c r="AI786" s="1470"/>
      <c r="AJ786" s="1470"/>
      <c r="AK786" s="1470"/>
      <c r="AL786" s="1470"/>
      <c r="AM786" s="1470"/>
      <c r="AN786" s="1470"/>
      <c r="AO786" s="1452"/>
      <c r="AP786" s="1470"/>
      <c r="AQ786" s="1470"/>
      <c r="AR786" s="1470"/>
      <c r="AS786" s="1470"/>
      <c r="AT786" s="1452"/>
      <c r="AU786" s="1452"/>
      <c r="AV786" s="1452"/>
      <c r="AW786" s="1452"/>
      <c r="AX786" s="1452"/>
      <c r="AY786" s="1452"/>
      <c r="AZ786" s="1452"/>
      <c r="BA786" s="1452"/>
      <c r="BB786" s="1452"/>
      <c r="BC786" s="1470"/>
      <c r="BD786" s="1452"/>
      <c r="BE786" s="1452"/>
      <c r="BF786" s="1452"/>
      <c r="BG786" s="1452"/>
      <c r="BH786" s="1452"/>
      <c r="BI786" s="1452"/>
      <c r="BJ786" s="1452"/>
      <c r="BK786" s="1452"/>
      <c r="BL786" s="1452"/>
      <c r="BM786" s="1452"/>
      <c r="BN786" s="1452"/>
      <c r="BO786" s="1452"/>
      <c r="BP786" s="1452"/>
      <c r="BQ786" s="1452"/>
      <c r="BR786" s="1452"/>
      <c r="BS786" s="1452"/>
      <c r="BT786" s="1452"/>
      <c r="BU786" s="1452"/>
      <c r="BV786" s="1452"/>
      <c r="BW786" s="1452"/>
      <c r="BX786" s="1452"/>
    </row>
    <row r="787" customFormat="false" ht="15" hidden="false" customHeight="false" outlineLevel="0" collapsed="false">
      <c r="A787" s="1448" t="n">
        <f aca="false">A786+1</f>
        <v>45654</v>
      </c>
      <c r="B787" s="1470"/>
      <c r="C787" s="1470"/>
      <c r="D787" s="1470"/>
      <c r="E787" s="1470"/>
      <c r="F787" s="1470"/>
      <c r="G787" s="1470"/>
      <c r="H787" s="1470"/>
      <c r="I787" s="1452"/>
      <c r="J787" s="1470"/>
      <c r="K787" s="1470"/>
      <c r="L787" s="1470"/>
      <c r="M787" s="1470"/>
      <c r="N787" s="1470"/>
      <c r="O787" s="1470"/>
      <c r="P787" s="1452"/>
      <c r="Q787" s="1452"/>
      <c r="R787" s="1452"/>
      <c r="S787" s="1452"/>
      <c r="T787" s="1452"/>
      <c r="U787" s="1452"/>
      <c r="V787" s="1452"/>
      <c r="W787" s="1452"/>
      <c r="X787" s="1452"/>
      <c r="Y787" s="1452"/>
      <c r="Z787" s="1470"/>
      <c r="AA787" s="1470"/>
      <c r="AB787" s="1470"/>
      <c r="AC787" s="1470"/>
      <c r="AD787" s="1470"/>
      <c r="AE787" s="1470"/>
      <c r="AF787" s="1470"/>
      <c r="AG787" s="1470"/>
      <c r="AH787" s="1452"/>
      <c r="AI787" s="1470"/>
      <c r="AJ787" s="1470"/>
      <c r="AK787" s="1470"/>
      <c r="AL787" s="1470"/>
      <c r="AM787" s="1470"/>
      <c r="AN787" s="1470"/>
      <c r="AO787" s="1452"/>
      <c r="AP787" s="1470"/>
      <c r="AQ787" s="1470"/>
      <c r="AR787" s="1470"/>
      <c r="AS787" s="1470"/>
      <c r="AT787" s="1452"/>
      <c r="AU787" s="1452"/>
      <c r="AV787" s="1452"/>
      <c r="AW787" s="1452"/>
      <c r="AX787" s="1452"/>
      <c r="AY787" s="1452"/>
      <c r="AZ787" s="1452"/>
      <c r="BA787" s="1452"/>
      <c r="BB787" s="1452"/>
      <c r="BC787" s="1470"/>
      <c r="BD787" s="1452"/>
      <c r="BE787" s="1452"/>
      <c r="BF787" s="1452"/>
      <c r="BG787" s="1452"/>
      <c r="BH787" s="1452"/>
      <c r="BI787" s="1452"/>
      <c r="BJ787" s="1452"/>
      <c r="BK787" s="1452"/>
      <c r="BL787" s="1452"/>
      <c r="BM787" s="1452"/>
      <c r="BN787" s="1452"/>
      <c r="BO787" s="1452"/>
      <c r="BP787" s="1452"/>
      <c r="BQ787" s="1452"/>
      <c r="BR787" s="1452"/>
      <c r="BS787" s="1452"/>
      <c r="BT787" s="1452"/>
      <c r="BU787" s="1452"/>
      <c r="BV787" s="1452"/>
      <c r="BW787" s="1452"/>
      <c r="BX787" s="1452"/>
    </row>
    <row r="788" customFormat="false" ht="15" hidden="false" customHeight="false" outlineLevel="0" collapsed="false">
      <c r="A788" s="1448" t="n">
        <f aca="false">A787+1</f>
        <v>45655</v>
      </c>
      <c r="B788" s="1470"/>
      <c r="C788" s="1470"/>
      <c r="D788" s="1470"/>
      <c r="E788" s="1470"/>
      <c r="F788" s="1470"/>
      <c r="G788" s="1470"/>
      <c r="H788" s="1470"/>
      <c r="I788" s="1452"/>
      <c r="J788" s="1470"/>
      <c r="K788" s="1470"/>
      <c r="L788" s="1470"/>
      <c r="M788" s="1470"/>
      <c r="N788" s="1470"/>
      <c r="O788" s="1470"/>
      <c r="P788" s="1452"/>
      <c r="Q788" s="1452"/>
      <c r="R788" s="1452"/>
      <c r="S788" s="1452"/>
      <c r="T788" s="1452"/>
      <c r="U788" s="1452"/>
      <c r="V788" s="1452"/>
      <c r="W788" s="1452"/>
      <c r="X788" s="1452"/>
      <c r="Y788" s="1452"/>
      <c r="Z788" s="1470"/>
      <c r="AA788" s="1470"/>
      <c r="AB788" s="1470"/>
      <c r="AC788" s="1470"/>
      <c r="AD788" s="1470"/>
      <c r="AE788" s="1470"/>
      <c r="AF788" s="1470"/>
      <c r="AG788" s="1470"/>
      <c r="AH788" s="1452"/>
      <c r="AI788" s="1470"/>
      <c r="AJ788" s="1470"/>
      <c r="AK788" s="1470"/>
      <c r="AL788" s="1470"/>
      <c r="AM788" s="1470"/>
      <c r="AN788" s="1470"/>
      <c r="AO788" s="1452"/>
      <c r="AP788" s="1470"/>
      <c r="AQ788" s="1470"/>
      <c r="AR788" s="1470"/>
      <c r="AS788" s="1470"/>
      <c r="AT788" s="1452"/>
      <c r="AU788" s="1452"/>
      <c r="AV788" s="1452"/>
      <c r="AW788" s="1452"/>
      <c r="AX788" s="1452"/>
      <c r="AY788" s="1452"/>
      <c r="AZ788" s="1452"/>
      <c r="BA788" s="1452"/>
      <c r="BB788" s="1452"/>
      <c r="BC788" s="1470"/>
      <c r="BD788" s="1452"/>
      <c r="BE788" s="1452"/>
      <c r="BF788" s="1452"/>
      <c r="BG788" s="1452"/>
      <c r="BH788" s="1452"/>
      <c r="BI788" s="1452"/>
      <c r="BJ788" s="1452"/>
      <c r="BK788" s="1452"/>
      <c r="BL788" s="1452"/>
      <c r="BM788" s="1452"/>
      <c r="BN788" s="1452"/>
      <c r="BO788" s="1452"/>
      <c r="BP788" s="1452"/>
      <c r="BQ788" s="1452"/>
      <c r="BR788" s="1452"/>
      <c r="BS788" s="1452"/>
      <c r="BT788" s="1452"/>
      <c r="BU788" s="1452"/>
      <c r="BV788" s="1452"/>
      <c r="BW788" s="1452"/>
      <c r="BX788" s="1452"/>
    </row>
    <row r="789" customFormat="false" ht="15" hidden="false" customHeight="false" outlineLevel="0" collapsed="false">
      <c r="A789" s="1448" t="n">
        <f aca="false">A788+1</f>
        <v>45656</v>
      </c>
      <c r="B789" s="1470"/>
      <c r="C789" s="1470"/>
      <c r="D789" s="1470"/>
      <c r="E789" s="1470"/>
      <c r="F789" s="1470"/>
      <c r="G789" s="1470"/>
      <c r="H789" s="1470"/>
      <c r="I789" s="1452"/>
      <c r="J789" s="1470"/>
      <c r="K789" s="1470"/>
      <c r="L789" s="1470"/>
      <c r="M789" s="1470"/>
      <c r="N789" s="1470"/>
      <c r="O789" s="1470"/>
      <c r="P789" s="1452"/>
      <c r="Q789" s="1452"/>
      <c r="R789" s="1452"/>
      <c r="S789" s="1452"/>
      <c r="T789" s="1452"/>
      <c r="U789" s="1452"/>
      <c r="V789" s="1452"/>
      <c r="W789" s="1452"/>
      <c r="X789" s="1452"/>
      <c r="Y789" s="1452"/>
      <c r="Z789" s="1470"/>
      <c r="AA789" s="1470"/>
      <c r="AB789" s="1470"/>
      <c r="AC789" s="1470"/>
      <c r="AD789" s="1470"/>
      <c r="AE789" s="1470"/>
      <c r="AF789" s="1470"/>
      <c r="AG789" s="1470"/>
      <c r="AH789" s="1452"/>
      <c r="AI789" s="1470"/>
      <c r="AJ789" s="1470"/>
      <c r="AK789" s="1470"/>
      <c r="AL789" s="1470"/>
      <c r="AM789" s="1470"/>
      <c r="AN789" s="1470"/>
      <c r="AO789" s="1452"/>
      <c r="AP789" s="1470"/>
      <c r="AQ789" s="1470"/>
      <c r="AR789" s="1470"/>
      <c r="AS789" s="1470"/>
      <c r="AT789" s="1452"/>
      <c r="AU789" s="1452"/>
      <c r="AV789" s="1452"/>
      <c r="AW789" s="1452"/>
      <c r="AX789" s="1452"/>
      <c r="AY789" s="1452"/>
      <c r="AZ789" s="1452"/>
      <c r="BA789" s="1452"/>
      <c r="BB789" s="1452"/>
      <c r="BC789" s="1470"/>
      <c r="BD789" s="1452"/>
      <c r="BE789" s="1452"/>
      <c r="BF789" s="1452"/>
      <c r="BG789" s="1452"/>
      <c r="BH789" s="1452"/>
      <c r="BI789" s="1452"/>
      <c r="BJ789" s="1452"/>
      <c r="BK789" s="1452"/>
      <c r="BL789" s="1452"/>
      <c r="BM789" s="1452"/>
      <c r="BN789" s="1452"/>
      <c r="BO789" s="1452"/>
      <c r="BP789" s="1452"/>
      <c r="BQ789" s="1452"/>
      <c r="BR789" s="1452"/>
      <c r="BS789" s="1452"/>
      <c r="BT789" s="1452"/>
      <c r="BU789" s="1452"/>
      <c r="BV789" s="1452"/>
      <c r="BW789" s="1452"/>
      <c r="BX789" s="1452"/>
    </row>
    <row r="790" customFormat="false" ht="15" hidden="false" customHeight="false" outlineLevel="0" collapsed="false">
      <c r="A790" s="1448" t="n">
        <f aca="false">A789+1</f>
        <v>45657</v>
      </c>
      <c r="B790" s="1470"/>
      <c r="C790" s="1470"/>
      <c r="D790" s="1470"/>
      <c r="E790" s="1470"/>
      <c r="F790" s="1470"/>
      <c r="G790" s="1470"/>
      <c r="H790" s="1470"/>
      <c r="I790" s="1452"/>
      <c r="J790" s="1470"/>
      <c r="K790" s="1470"/>
      <c r="L790" s="1470"/>
      <c r="M790" s="1470"/>
      <c r="N790" s="1470"/>
      <c r="O790" s="1470"/>
      <c r="P790" s="1452"/>
      <c r="Q790" s="1452"/>
      <c r="R790" s="1452"/>
      <c r="S790" s="1452"/>
      <c r="T790" s="1452"/>
      <c r="U790" s="1452"/>
      <c r="V790" s="1452"/>
      <c r="W790" s="1452"/>
      <c r="X790" s="1452"/>
      <c r="Y790" s="1452"/>
      <c r="Z790" s="1470"/>
      <c r="AA790" s="1470"/>
      <c r="AB790" s="1470"/>
      <c r="AC790" s="1470"/>
      <c r="AD790" s="1470"/>
      <c r="AE790" s="1470"/>
      <c r="AF790" s="1470"/>
      <c r="AG790" s="1470"/>
      <c r="AH790" s="1452"/>
      <c r="AI790" s="1470"/>
      <c r="AJ790" s="1470"/>
      <c r="AK790" s="1470"/>
      <c r="AL790" s="1470"/>
      <c r="AM790" s="1470"/>
      <c r="AN790" s="1470"/>
      <c r="AO790" s="1452"/>
      <c r="AP790" s="1470"/>
      <c r="AQ790" s="1470"/>
      <c r="AR790" s="1470"/>
      <c r="AS790" s="1470"/>
      <c r="AT790" s="1452"/>
      <c r="AU790" s="1452"/>
      <c r="AV790" s="1452"/>
      <c r="AW790" s="1452"/>
      <c r="AX790" s="1452"/>
      <c r="AY790" s="1452"/>
      <c r="AZ790" s="1452"/>
      <c r="BA790" s="1452"/>
      <c r="BB790" s="1452"/>
      <c r="BC790" s="1470"/>
      <c r="BD790" s="1452"/>
      <c r="BE790" s="1452"/>
      <c r="BF790" s="1452"/>
      <c r="BG790" s="1452"/>
      <c r="BH790" s="1452"/>
      <c r="BI790" s="1452"/>
      <c r="BJ790" s="1452"/>
      <c r="BK790" s="1452"/>
      <c r="BL790" s="1452"/>
      <c r="BM790" s="1452"/>
      <c r="BN790" s="1452"/>
      <c r="BO790" s="1452"/>
      <c r="BP790" s="1452"/>
      <c r="BQ790" s="1452"/>
      <c r="BR790" s="1452"/>
      <c r="BS790" s="1452"/>
      <c r="BT790" s="1452"/>
      <c r="BU790" s="1452"/>
      <c r="BV790" s="1452"/>
      <c r="BW790" s="1452"/>
      <c r="BX790" s="1452"/>
    </row>
    <row r="791" customFormat="false" ht="15" hidden="false" customHeight="false" outlineLevel="0" collapsed="false">
      <c r="A791" s="1448" t="n">
        <f aca="false">A790+1</f>
        <v>45658</v>
      </c>
      <c r="B791" s="1470"/>
      <c r="C791" s="1470"/>
      <c r="D791" s="1470"/>
      <c r="E791" s="1470"/>
      <c r="F791" s="1470"/>
      <c r="G791" s="1470"/>
      <c r="H791" s="1470"/>
      <c r="I791" s="1452"/>
      <c r="J791" s="1470"/>
      <c r="K791" s="1470"/>
      <c r="L791" s="1470"/>
      <c r="M791" s="1470"/>
      <c r="N791" s="1470"/>
      <c r="O791" s="1470"/>
      <c r="P791" s="1452"/>
      <c r="Q791" s="1452"/>
      <c r="R791" s="1452"/>
      <c r="S791" s="1452"/>
      <c r="T791" s="1452"/>
      <c r="U791" s="1452"/>
      <c r="V791" s="1452"/>
      <c r="W791" s="1452"/>
      <c r="X791" s="1452"/>
      <c r="Y791" s="1452"/>
      <c r="Z791" s="1470"/>
      <c r="AA791" s="1470"/>
      <c r="AB791" s="1470"/>
      <c r="AC791" s="1470"/>
      <c r="AD791" s="1470"/>
      <c r="AE791" s="1470"/>
      <c r="AF791" s="1470"/>
      <c r="AG791" s="1470"/>
      <c r="AH791" s="1452"/>
      <c r="AI791" s="1470"/>
      <c r="AJ791" s="1470"/>
      <c r="AK791" s="1470"/>
      <c r="AL791" s="1470"/>
      <c r="AM791" s="1470"/>
      <c r="AN791" s="1470"/>
      <c r="AO791" s="1452"/>
      <c r="AP791" s="1470"/>
      <c r="AQ791" s="1470"/>
      <c r="AR791" s="1470"/>
      <c r="AS791" s="1470"/>
      <c r="AT791" s="1452"/>
      <c r="AU791" s="1452"/>
      <c r="AV791" s="1452"/>
      <c r="AW791" s="1452"/>
      <c r="AX791" s="1452"/>
      <c r="AY791" s="1452"/>
      <c r="AZ791" s="1452"/>
      <c r="BA791" s="1452"/>
      <c r="BB791" s="1452"/>
      <c r="BC791" s="1470"/>
      <c r="BD791" s="1452"/>
      <c r="BE791" s="1452"/>
      <c r="BF791" s="1452"/>
      <c r="BG791" s="1452"/>
      <c r="BH791" s="1452"/>
      <c r="BI791" s="1452"/>
      <c r="BJ791" s="1452"/>
      <c r="BK791" s="1452"/>
      <c r="BL791" s="1452"/>
      <c r="BM791" s="1452"/>
      <c r="BN791" s="1452"/>
      <c r="BO791" s="1452"/>
      <c r="BP791" s="1452"/>
      <c r="BQ791" s="1452"/>
      <c r="BR791" s="1452"/>
      <c r="BS791" s="1452"/>
      <c r="BT791" s="1452"/>
      <c r="BU791" s="1452"/>
      <c r="BV791" s="1452"/>
      <c r="BW791" s="1452"/>
      <c r="BX791" s="1452"/>
    </row>
    <row r="792" customFormat="false" ht="15" hidden="false" customHeight="false" outlineLevel="0" collapsed="false">
      <c r="A792" s="1448" t="n">
        <f aca="false">A791+1</f>
        <v>45659</v>
      </c>
      <c r="B792" s="1470"/>
      <c r="C792" s="1470"/>
      <c r="D792" s="1470"/>
      <c r="E792" s="1470"/>
      <c r="F792" s="1470"/>
      <c r="G792" s="1470"/>
      <c r="H792" s="1470"/>
      <c r="I792" s="1452"/>
      <c r="J792" s="1470"/>
      <c r="K792" s="1470"/>
      <c r="L792" s="1470"/>
      <c r="M792" s="1470"/>
      <c r="N792" s="1470"/>
      <c r="O792" s="1470"/>
      <c r="P792" s="1452"/>
      <c r="Q792" s="1452"/>
      <c r="R792" s="1452"/>
      <c r="S792" s="1452"/>
      <c r="T792" s="1452"/>
      <c r="U792" s="1452"/>
      <c r="V792" s="1452"/>
      <c r="W792" s="1452"/>
      <c r="X792" s="1452"/>
      <c r="Y792" s="1452"/>
      <c r="Z792" s="1470"/>
      <c r="AA792" s="1470"/>
      <c r="AB792" s="1470"/>
      <c r="AC792" s="1470"/>
      <c r="AD792" s="1470"/>
      <c r="AE792" s="1470"/>
      <c r="AF792" s="1470"/>
      <c r="AG792" s="1470"/>
      <c r="AH792" s="1452"/>
      <c r="AI792" s="1470"/>
      <c r="AJ792" s="1470"/>
      <c r="AK792" s="1470"/>
      <c r="AL792" s="1470"/>
      <c r="AM792" s="1470"/>
      <c r="AN792" s="1470"/>
      <c r="AO792" s="1452"/>
      <c r="AP792" s="1470"/>
      <c r="AQ792" s="1470"/>
      <c r="AR792" s="1470"/>
      <c r="AS792" s="1470"/>
      <c r="AT792" s="1452"/>
      <c r="AU792" s="1452"/>
      <c r="AV792" s="1452"/>
      <c r="AW792" s="1452"/>
      <c r="AX792" s="1452"/>
      <c r="AY792" s="1452"/>
      <c r="AZ792" s="1452"/>
      <c r="BA792" s="1452"/>
      <c r="BB792" s="1452"/>
      <c r="BC792" s="1470"/>
      <c r="BD792" s="1452"/>
      <c r="BE792" s="1452"/>
      <c r="BF792" s="1452"/>
      <c r="BG792" s="1452"/>
      <c r="BH792" s="1452"/>
      <c r="BI792" s="1452"/>
      <c r="BJ792" s="1452"/>
      <c r="BK792" s="1452"/>
      <c r="BL792" s="1452"/>
      <c r="BM792" s="1452"/>
      <c r="BN792" s="1452"/>
      <c r="BO792" s="1452"/>
      <c r="BP792" s="1452"/>
      <c r="BQ792" s="1452"/>
      <c r="BR792" s="1452"/>
      <c r="BS792" s="1452"/>
      <c r="BT792" s="1452"/>
      <c r="BU792" s="1452"/>
      <c r="BV792" s="1452"/>
      <c r="BW792" s="1452"/>
      <c r="BX792" s="1452"/>
    </row>
    <row r="793" customFormat="false" ht="15" hidden="false" customHeight="false" outlineLevel="0" collapsed="false">
      <c r="A793" s="1448" t="n">
        <f aca="false">A792+1</f>
        <v>45660</v>
      </c>
      <c r="B793" s="1470"/>
      <c r="C793" s="1470"/>
      <c r="D793" s="1470"/>
      <c r="E793" s="1470"/>
      <c r="F793" s="1470"/>
      <c r="G793" s="1470"/>
      <c r="H793" s="1470"/>
      <c r="I793" s="1452"/>
      <c r="J793" s="1470"/>
      <c r="K793" s="1470"/>
      <c r="L793" s="1470"/>
      <c r="M793" s="1470"/>
      <c r="N793" s="1470"/>
      <c r="O793" s="1470"/>
      <c r="P793" s="1452"/>
      <c r="Q793" s="1452"/>
      <c r="R793" s="1452"/>
      <c r="S793" s="1452"/>
      <c r="T793" s="1452"/>
      <c r="U793" s="1452"/>
      <c r="V793" s="1452"/>
      <c r="W793" s="1452"/>
      <c r="X793" s="1452"/>
      <c r="Y793" s="1452"/>
      <c r="Z793" s="1470"/>
      <c r="AA793" s="1470"/>
      <c r="AB793" s="1470"/>
      <c r="AC793" s="1470"/>
      <c r="AD793" s="1470"/>
      <c r="AE793" s="1470"/>
      <c r="AF793" s="1470"/>
      <c r="AG793" s="1470"/>
      <c r="AH793" s="1452"/>
      <c r="AI793" s="1470"/>
      <c r="AJ793" s="1470"/>
      <c r="AK793" s="1470"/>
      <c r="AL793" s="1470"/>
      <c r="AM793" s="1470"/>
      <c r="AN793" s="1470"/>
      <c r="AO793" s="1452"/>
      <c r="AP793" s="1470"/>
      <c r="AQ793" s="1470"/>
      <c r="AR793" s="1470"/>
      <c r="AS793" s="1470"/>
      <c r="AT793" s="1452"/>
      <c r="AU793" s="1452"/>
      <c r="AV793" s="1452"/>
      <c r="AW793" s="1452"/>
      <c r="AX793" s="1452"/>
      <c r="AY793" s="1452"/>
      <c r="AZ793" s="1452"/>
      <c r="BA793" s="1452"/>
      <c r="BB793" s="1452"/>
      <c r="BC793" s="1470"/>
      <c r="BD793" s="1452"/>
      <c r="BE793" s="1452"/>
      <c r="BF793" s="1452"/>
      <c r="BG793" s="1452"/>
      <c r="BH793" s="1452"/>
      <c r="BI793" s="1452"/>
      <c r="BJ793" s="1452"/>
      <c r="BK793" s="1452"/>
      <c r="BL793" s="1452"/>
      <c r="BM793" s="1452"/>
      <c r="BN793" s="1452"/>
      <c r="BO793" s="1452"/>
      <c r="BP793" s="1452"/>
      <c r="BQ793" s="1452"/>
      <c r="BR793" s="1452"/>
      <c r="BS793" s="1452"/>
      <c r="BT793" s="1452"/>
      <c r="BU793" s="1452"/>
      <c r="BV793" s="1452"/>
      <c r="BW793" s="1452"/>
      <c r="BX793" s="1452"/>
    </row>
    <row r="794" customFormat="false" ht="15" hidden="false" customHeight="false" outlineLevel="0" collapsed="false">
      <c r="A794" s="1448" t="n">
        <f aca="false">A793+1</f>
        <v>45661</v>
      </c>
      <c r="B794" s="1470"/>
      <c r="C794" s="1470"/>
      <c r="D794" s="1470"/>
      <c r="E794" s="1470"/>
      <c r="F794" s="1470"/>
      <c r="G794" s="1470"/>
      <c r="H794" s="1470"/>
      <c r="I794" s="1452"/>
      <c r="J794" s="1470"/>
      <c r="K794" s="1470"/>
      <c r="L794" s="1470"/>
      <c r="M794" s="1470"/>
      <c r="N794" s="1470"/>
      <c r="O794" s="1470"/>
      <c r="P794" s="1452"/>
      <c r="Q794" s="1452"/>
      <c r="R794" s="1452"/>
      <c r="S794" s="1452"/>
      <c r="T794" s="1452"/>
      <c r="U794" s="1452"/>
      <c r="V794" s="1452"/>
      <c r="W794" s="1452"/>
      <c r="X794" s="1452"/>
      <c r="Y794" s="1452"/>
      <c r="Z794" s="1470"/>
      <c r="AA794" s="1470"/>
      <c r="AB794" s="1470"/>
      <c r="AC794" s="1470"/>
      <c r="AD794" s="1470"/>
      <c r="AE794" s="1470"/>
      <c r="AF794" s="1470"/>
      <c r="AG794" s="1470"/>
      <c r="AH794" s="1452"/>
      <c r="AI794" s="1470"/>
      <c r="AJ794" s="1470"/>
      <c r="AK794" s="1470"/>
      <c r="AL794" s="1470"/>
      <c r="AM794" s="1470"/>
      <c r="AN794" s="1470"/>
      <c r="AO794" s="1452"/>
      <c r="AP794" s="1470"/>
      <c r="AQ794" s="1470"/>
      <c r="AR794" s="1470"/>
      <c r="AS794" s="1470"/>
      <c r="AT794" s="1452"/>
      <c r="AU794" s="1452"/>
      <c r="AV794" s="1452"/>
      <c r="AW794" s="1452"/>
      <c r="AX794" s="1452"/>
      <c r="AY794" s="1452"/>
      <c r="AZ794" s="1452"/>
      <c r="BA794" s="1452"/>
      <c r="BB794" s="1452"/>
      <c r="BC794" s="1470"/>
      <c r="BD794" s="1452"/>
      <c r="BE794" s="1452"/>
      <c r="BF794" s="1452"/>
      <c r="BG794" s="1452"/>
      <c r="BH794" s="1452"/>
      <c r="BI794" s="1452"/>
      <c r="BJ794" s="1452"/>
      <c r="BK794" s="1452"/>
      <c r="BL794" s="1452"/>
      <c r="BM794" s="1452"/>
      <c r="BN794" s="1452"/>
      <c r="BO794" s="1452"/>
      <c r="BP794" s="1452"/>
      <c r="BQ794" s="1452"/>
      <c r="BR794" s="1452"/>
      <c r="BS794" s="1452"/>
      <c r="BT794" s="1452"/>
      <c r="BU794" s="1452"/>
      <c r="BV794" s="1452"/>
      <c r="BW794" s="1452"/>
      <c r="BX794" s="1452"/>
    </row>
    <row r="795" customFormat="false" ht="15" hidden="false" customHeight="false" outlineLevel="0" collapsed="false">
      <c r="A795" s="1448" t="n">
        <f aca="false">A794+1</f>
        <v>45662</v>
      </c>
      <c r="B795" s="1470"/>
      <c r="C795" s="1470"/>
      <c r="D795" s="1470"/>
      <c r="E795" s="1470"/>
      <c r="F795" s="1470"/>
      <c r="G795" s="1470"/>
      <c r="H795" s="1470"/>
      <c r="I795" s="1452"/>
      <c r="J795" s="1470"/>
      <c r="K795" s="1470"/>
      <c r="L795" s="1470"/>
      <c r="M795" s="1470"/>
      <c r="N795" s="1470"/>
      <c r="O795" s="1470"/>
      <c r="P795" s="1452"/>
      <c r="Q795" s="1452"/>
      <c r="R795" s="1452"/>
      <c r="S795" s="1452"/>
      <c r="T795" s="1452"/>
      <c r="U795" s="1452"/>
      <c r="V795" s="1452"/>
      <c r="W795" s="1452"/>
      <c r="X795" s="1452"/>
      <c r="Y795" s="1452"/>
      <c r="Z795" s="1470"/>
      <c r="AA795" s="1470"/>
      <c r="AB795" s="1470"/>
      <c r="AC795" s="1470"/>
      <c r="AD795" s="1470"/>
      <c r="AE795" s="1470"/>
      <c r="AF795" s="1470"/>
      <c r="AG795" s="1470"/>
      <c r="AH795" s="1452"/>
      <c r="AI795" s="1470"/>
      <c r="AJ795" s="1470"/>
      <c r="AK795" s="1470"/>
      <c r="AL795" s="1470"/>
      <c r="AM795" s="1470"/>
      <c r="AN795" s="1470"/>
      <c r="AO795" s="1452"/>
      <c r="AP795" s="1470"/>
      <c r="AQ795" s="1470"/>
      <c r="AR795" s="1470"/>
      <c r="AS795" s="1470"/>
      <c r="AT795" s="1452"/>
      <c r="AU795" s="1452"/>
      <c r="AV795" s="1452"/>
      <c r="AW795" s="1452"/>
      <c r="AX795" s="1452"/>
      <c r="AY795" s="1452"/>
      <c r="AZ795" s="1452"/>
      <c r="BA795" s="1452"/>
      <c r="BB795" s="1452"/>
      <c r="BC795" s="1470"/>
      <c r="BD795" s="1452"/>
      <c r="BE795" s="1452"/>
      <c r="BF795" s="1452"/>
      <c r="BG795" s="1452"/>
      <c r="BH795" s="1452"/>
      <c r="BI795" s="1452"/>
      <c r="BJ795" s="1452"/>
      <c r="BK795" s="1452"/>
      <c r="BL795" s="1452"/>
      <c r="BM795" s="1452"/>
      <c r="BN795" s="1452"/>
      <c r="BO795" s="1452"/>
      <c r="BP795" s="1452"/>
      <c r="BQ795" s="1452"/>
      <c r="BR795" s="1452"/>
      <c r="BS795" s="1452"/>
      <c r="BT795" s="1452"/>
      <c r="BU795" s="1452"/>
      <c r="BV795" s="1452"/>
      <c r="BW795" s="1452"/>
      <c r="BX795" s="1452"/>
    </row>
    <row r="796" customFormat="false" ht="15" hidden="false" customHeight="false" outlineLevel="0" collapsed="false">
      <c r="A796" s="1448" t="n">
        <f aca="false">A795+1</f>
        <v>45663</v>
      </c>
      <c r="B796" s="1470"/>
      <c r="C796" s="1470"/>
      <c r="D796" s="1470"/>
      <c r="E796" s="1470"/>
      <c r="F796" s="1470"/>
      <c r="G796" s="1470"/>
      <c r="H796" s="1470"/>
      <c r="I796" s="1452"/>
      <c r="J796" s="1470"/>
      <c r="K796" s="1470"/>
      <c r="L796" s="1470"/>
      <c r="M796" s="1470"/>
      <c r="N796" s="1470"/>
      <c r="O796" s="1470"/>
      <c r="P796" s="1452"/>
      <c r="Q796" s="1452"/>
      <c r="R796" s="1452"/>
      <c r="S796" s="1452"/>
      <c r="T796" s="1452"/>
      <c r="U796" s="1452"/>
      <c r="V796" s="1452"/>
      <c r="W796" s="1452"/>
      <c r="X796" s="1452"/>
      <c r="Y796" s="1452"/>
      <c r="Z796" s="1470"/>
      <c r="AA796" s="1470"/>
      <c r="AB796" s="1470"/>
      <c r="AC796" s="1470"/>
      <c r="AD796" s="1470"/>
      <c r="AE796" s="1470"/>
      <c r="AF796" s="1470"/>
      <c r="AG796" s="1470"/>
      <c r="AH796" s="1452"/>
      <c r="AI796" s="1470"/>
      <c r="AJ796" s="1470"/>
      <c r="AK796" s="1470"/>
      <c r="AL796" s="1470"/>
      <c r="AM796" s="1470"/>
      <c r="AN796" s="1470"/>
      <c r="AO796" s="1452"/>
      <c r="AP796" s="1470"/>
      <c r="AQ796" s="1470"/>
      <c r="AR796" s="1470"/>
      <c r="AS796" s="1470"/>
      <c r="AT796" s="1452"/>
      <c r="AU796" s="1452"/>
      <c r="AV796" s="1452"/>
      <c r="AW796" s="1452"/>
      <c r="AX796" s="1452"/>
      <c r="AY796" s="1452"/>
      <c r="AZ796" s="1452"/>
      <c r="BA796" s="1452"/>
      <c r="BB796" s="1452"/>
      <c r="BC796" s="1470"/>
      <c r="BD796" s="1452"/>
      <c r="BE796" s="1452"/>
      <c r="BF796" s="1452"/>
      <c r="BG796" s="1452"/>
      <c r="BH796" s="1452"/>
      <c r="BI796" s="1452"/>
      <c r="BJ796" s="1452"/>
      <c r="BK796" s="1452"/>
      <c r="BL796" s="1452"/>
      <c r="BM796" s="1452"/>
      <c r="BN796" s="1452"/>
      <c r="BO796" s="1452"/>
      <c r="BP796" s="1452"/>
      <c r="BQ796" s="1452"/>
      <c r="BR796" s="1452"/>
      <c r="BS796" s="1452"/>
      <c r="BT796" s="1452"/>
      <c r="BU796" s="1452"/>
      <c r="BV796" s="1452"/>
      <c r="BW796" s="1452"/>
      <c r="BX796" s="1452"/>
    </row>
    <row r="797" customFormat="false" ht="15" hidden="false" customHeight="false" outlineLevel="0" collapsed="false">
      <c r="A797" s="1448" t="n">
        <f aca="false">A796+1</f>
        <v>45664</v>
      </c>
      <c r="B797" s="1470"/>
      <c r="C797" s="1470"/>
      <c r="D797" s="1470"/>
      <c r="E797" s="1470"/>
      <c r="F797" s="1470"/>
      <c r="G797" s="1470"/>
      <c r="H797" s="1470"/>
      <c r="I797" s="1452"/>
      <c r="J797" s="1470"/>
      <c r="K797" s="1470"/>
      <c r="L797" s="1470"/>
      <c r="M797" s="1470"/>
      <c r="N797" s="1470"/>
      <c r="O797" s="1470"/>
      <c r="P797" s="1452"/>
      <c r="Q797" s="1452"/>
      <c r="R797" s="1452"/>
      <c r="S797" s="1452"/>
      <c r="T797" s="1452"/>
      <c r="U797" s="1452"/>
      <c r="V797" s="1452"/>
      <c r="W797" s="1452"/>
      <c r="X797" s="1452"/>
      <c r="Y797" s="1452"/>
      <c r="Z797" s="1470"/>
      <c r="AA797" s="1470"/>
      <c r="AB797" s="1470"/>
      <c r="AC797" s="1470"/>
      <c r="AD797" s="1470"/>
      <c r="AE797" s="1470"/>
      <c r="AF797" s="1470"/>
      <c r="AG797" s="1470"/>
      <c r="AH797" s="1452"/>
      <c r="AI797" s="1470"/>
      <c r="AJ797" s="1470"/>
      <c r="AK797" s="1470"/>
      <c r="AL797" s="1470"/>
      <c r="AM797" s="1470"/>
      <c r="AN797" s="1470"/>
      <c r="AO797" s="1452"/>
      <c r="AP797" s="1470"/>
      <c r="AQ797" s="1470"/>
      <c r="AR797" s="1470"/>
      <c r="AS797" s="1470"/>
      <c r="AT797" s="1452"/>
      <c r="AU797" s="1452"/>
      <c r="AV797" s="1452"/>
      <c r="AW797" s="1452"/>
      <c r="AX797" s="1452"/>
      <c r="AY797" s="1452"/>
      <c r="AZ797" s="1452"/>
      <c r="BA797" s="1452"/>
      <c r="BB797" s="1452"/>
      <c r="BC797" s="1470"/>
      <c r="BD797" s="1452"/>
      <c r="BE797" s="1452"/>
      <c r="BF797" s="1452"/>
      <c r="BG797" s="1452"/>
      <c r="BH797" s="1452"/>
      <c r="BI797" s="1452"/>
      <c r="BJ797" s="1452"/>
      <c r="BK797" s="1452"/>
      <c r="BL797" s="1452"/>
      <c r="BM797" s="1452"/>
      <c r="BN797" s="1452"/>
      <c r="BO797" s="1452"/>
      <c r="BP797" s="1452"/>
      <c r="BQ797" s="1452"/>
      <c r="BR797" s="1452"/>
      <c r="BS797" s="1452"/>
      <c r="BT797" s="1452"/>
      <c r="BU797" s="1452"/>
      <c r="BV797" s="1452"/>
      <c r="BW797" s="1452"/>
      <c r="BX797" s="1452"/>
    </row>
    <row r="798" customFormat="false" ht="15" hidden="false" customHeight="false" outlineLevel="0" collapsed="false">
      <c r="A798" s="1448" t="n">
        <f aca="false">A797+1</f>
        <v>45665</v>
      </c>
      <c r="B798" s="1470"/>
      <c r="C798" s="1470"/>
      <c r="D798" s="1470"/>
      <c r="E798" s="1470"/>
      <c r="F798" s="1470"/>
      <c r="G798" s="1470"/>
      <c r="H798" s="1470"/>
      <c r="I798" s="1452"/>
      <c r="J798" s="1470"/>
      <c r="K798" s="1470"/>
      <c r="L798" s="1470"/>
      <c r="M798" s="1470"/>
      <c r="N798" s="1470"/>
      <c r="O798" s="1470"/>
      <c r="P798" s="1452"/>
      <c r="Q798" s="1452"/>
      <c r="R798" s="1452"/>
      <c r="S798" s="1452"/>
      <c r="T798" s="1452"/>
      <c r="U798" s="1452"/>
      <c r="V798" s="1452"/>
      <c r="W798" s="1452"/>
      <c r="X798" s="1452"/>
      <c r="Y798" s="1452"/>
      <c r="Z798" s="1470"/>
      <c r="AA798" s="1470"/>
      <c r="AB798" s="1470"/>
      <c r="AC798" s="1470"/>
      <c r="AD798" s="1470"/>
      <c r="AE798" s="1470"/>
      <c r="AF798" s="1470"/>
      <c r="AG798" s="1470"/>
      <c r="AH798" s="1452"/>
      <c r="AI798" s="1470"/>
      <c r="AJ798" s="1470"/>
      <c r="AK798" s="1470"/>
      <c r="AL798" s="1470"/>
      <c r="AM798" s="1470"/>
      <c r="AN798" s="1470"/>
      <c r="AO798" s="1452"/>
      <c r="AP798" s="1470"/>
      <c r="AQ798" s="1470"/>
      <c r="AR798" s="1470"/>
      <c r="AS798" s="1470"/>
      <c r="AT798" s="1452"/>
      <c r="AU798" s="1452"/>
      <c r="AV798" s="1452"/>
      <c r="AW798" s="1452"/>
      <c r="AX798" s="1452"/>
      <c r="AY798" s="1452"/>
      <c r="AZ798" s="1452"/>
      <c r="BA798" s="1452"/>
      <c r="BB798" s="1452"/>
      <c r="BC798" s="1470"/>
      <c r="BD798" s="1452"/>
      <c r="BE798" s="1452"/>
      <c r="BF798" s="1452"/>
      <c r="BG798" s="1452"/>
      <c r="BH798" s="1452"/>
      <c r="BI798" s="1452"/>
      <c r="BJ798" s="1452"/>
      <c r="BK798" s="1452"/>
      <c r="BL798" s="1452"/>
      <c r="BM798" s="1452"/>
      <c r="BN798" s="1452"/>
      <c r="BO798" s="1452"/>
      <c r="BP798" s="1452"/>
      <c r="BQ798" s="1452"/>
      <c r="BR798" s="1452"/>
      <c r="BS798" s="1452"/>
      <c r="BT798" s="1452"/>
      <c r="BU798" s="1452"/>
      <c r="BV798" s="1452"/>
      <c r="BW798" s="1452"/>
      <c r="BX798" s="1452"/>
    </row>
    <row r="799" customFormat="false" ht="15" hidden="false" customHeight="false" outlineLevel="0" collapsed="false">
      <c r="A799" s="1448" t="n">
        <f aca="false">A798+1</f>
        <v>45666</v>
      </c>
      <c r="B799" s="1470"/>
      <c r="C799" s="1470"/>
      <c r="D799" s="1470"/>
      <c r="E799" s="1470"/>
      <c r="F799" s="1470"/>
      <c r="G799" s="1470"/>
      <c r="H799" s="1470"/>
      <c r="I799" s="1452"/>
      <c r="J799" s="1470"/>
      <c r="K799" s="1470"/>
      <c r="L799" s="1470"/>
      <c r="M799" s="1470"/>
      <c r="N799" s="1470"/>
      <c r="O799" s="1470"/>
      <c r="P799" s="1452"/>
      <c r="Q799" s="1452"/>
      <c r="R799" s="1452"/>
      <c r="S799" s="1452"/>
      <c r="T799" s="1452"/>
      <c r="U799" s="1452"/>
      <c r="V799" s="1452"/>
      <c r="W799" s="1452"/>
      <c r="X799" s="1452"/>
      <c r="Y799" s="1452"/>
      <c r="Z799" s="1470"/>
      <c r="AA799" s="1470"/>
      <c r="AB799" s="1470"/>
      <c r="AC799" s="1470"/>
      <c r="AD799" s="1470"/>
      <c r="AE799" s="1470"/>
      <c r="AF799" s="1470"/>
      <c r="AG799" s="1470"/>
      <c r="AH799" s="1452"/>
      <c r="AI799" s="1470"/>
      <c r="AJ799" s="1470"/>
      <c r="AK799" s="1470"/>
      <c r="AL799" s="1470"/>
      <c r="AM799" s="1470"/>
      <c r="AN799" s="1470"/>
      <c r="AO799" s="1452"/>
      <c r="AP799" s="1470"/>
      <c r="AQ799" s="1470"/>
      <c r="AR799" s="1470"/>
      <c r="AS799" s="1470"/>
      <c r="AT799" s="1452"/>
      <c r="AU799" s="1452"/>
      <c r="AV799" s="1452"/>
      <c r="AW799" s="1452"/>
      <c r="AX799" s="1452"/>
      <c r="AY799" s="1452"/>
      <c r="AZ799" s="1452"/>
      <c r="BA799" s="1452"/>
      <c r="BB799" s="1452"/>
      <c r="BC799" s="1470"/>
      <c r="BD799" s="1452"/>
      <c r="BE799" s="1452"/>
      <c r="BF799" s="1452"/>
      <c r="BG799" s="1452"/>
      <c r="BH799" s="1452"/>
      <c r="BI799" s="1452"/>
      <c r="BJ799" s="1452"/>
      <c r="BK799" s="1452"/>
      <c r="BL799" s="1452"/>
      <c r="BM799" s="1452"/>
      <c r="BN799" s="1452"/>
      <c r="BO799" s="1452"/>
      <c r="BP799" s="1452"/>
      <c r="BQ799" s="1452"/>
      <c r="BR799" s="1452"/>
      <c r="BS799" s="1452"/>
      <c r="BT799" s="1452"/>
      <c r="BU799" s="1452"/>
      <c r="BV799" s="1452"/>
      <c r="BW799" s="1452"/>
      <c r="BX799" s="1452"/>
    </row>
    <row r="800" customFormat="false" ht="15" hidden="false" customHeight="false" outlineLevel="0" collapsed="false">
      <c r="A800" s="1448" t="n">
        <f aca="false">A799+1</f>
        <v>45667</v>
      </c>
      <c r="B800" s="1470"/>
      <c r="C800" s="1470"/>
      <c r="D800" s="1470"/>
      <c r="E800" s="1470"/>
      <c r="F800" s="1470"/>
      <c r="G800" s="1470"/>
      <c r="H800" s="1470"/>
      <c r="I800" s="1452"/>
      <c r="J800" s="1470"/>
      <c r="K800" s="1470"/>
      <c r="L800" s="1470"/>
      <c r="M800" s="1470"/>
      <c r="N800" s="1470"/>
      <c r="O800" s="1470"/>
      <c r="P800" s="1452"/>
      <c r="Q800" s="1452"/>
      <c r="R800" s="1452"/>
      <c r="S800" s="1452"/>
      <c r="T800" s="1452"/>
      <c r="U800" s="1452"/>
      <c r="V800" s="1452"/>
      <c r="W800" s="1452"/>
      <c r="X800" s="1452"/>
      <c r="Y800" s="1452"/>
      <c r="Z800" s="1470"/>
      <c r="AA800" s="1470"/>
      <c r="AB800" s="1470"/>
      <c r="AC800" s="1470"/>
      <c r="AD800" s="1470"/>
      <c r="AE800" s="1470"/>
      <c r="AF800" s="1470"/>
      <c r="AG800" s="1470"/>
      <c r="AH800" s="1452"/>
      <c r="AI800" s="1470"/>
      <c r="AJ800" s="1470"/>
      <c r="AK800" s="1470"/>
      <c r="AL800" s="1470"/>
      <c r="AM800" s="1470"/>
      <c r="AN800" s="1470"/>
      <c r="AO800" s="1452"/>
      <c r="AP800" s="1470"/>
      <c r="AQ800" s="1470"/>
      <c r="AR800" s="1470"/>
      <c r="AS800" s="1470"/>
      <c r="AT800" s="1452"/>
      <c r="AU800" s="1452"/>
      <c r="AV800" s="1452"/>
      <c r="AW800" s="1452"/>
      <c r="AX800" s="1452"/>
      <c r="AY800" s="1452"/>
      <c r="AZ800" s="1452"/>
      <c r="BA800" s="1452"/>
      <c r="BB800" s="1452"/>
      <c r="BC800" s="1470"/>
      <c r="BD800" s="1452"/>
      <c r="BE800" s="1452"/>
      <c r="BF800" s="1452"/>
      <c r="BG800" s="1452"/>
      <c r="BH800" s="1452"/>
      <c r="BI800" s="1452"/>
      <c r="BJ800" s="1452"/>
      <c r="BK800" s="1452"/>
      <c r="BL800" s="1452"/>
      <c r="BM800" s="1452"/>
      <c r="BN800" s="1452"/>
      <c r="BO800" s="1452"/>
      <c r="BP800" s="1452"/>
      <c r="BQ800" s="1452"/>
      <c r="BR800" s="1452"/>
      <c r="BS800" s="1452"/>
      <c r="BT800" s="1452"/>
      <c r="BU800" s="1452"/>
      <c r="BV800" s="1452"/>
      <c r="BW800" s="1452"/>
      <c r="BX800" s="1452"/>
    </row>
    <row r="801" customFormat="false" ht="15" hidden="false" customHeight="false" outlineLevel="0" collapsed="false">
      <c r="A801" s="1448" t="n">
        <f aca="false">A800+1</f>
        <v>45668</v>
      </c>
      <c r="B801" s="1470"/>
      <c r="C801" s="1470"/>
      <c r="D801" s="1470"/>
      <c r="E801" s="1470"/>
      <c r="F801" s="1470"/>
      <c r="G801" s="1470"/>
      <c r="H801" s="1470"/>
      <c r="I801" s="1452"/>
      <c r="J801" s="1470"/>
      <c r="K801" s="1470"/>
      <c r="L801" s="1470"/>
      <c r="M801" s="1470"/>
      <c r="N801" s="1470"/>
      <c r="O801" s="1470"/>
      <c r="P801" s="1452"/>
      <c r="Q801" s="1452"/>
      <c r="R801" s="1452"/>
      <c r="S801" s="1452"/>
      <c r="T801" s="1452"/>
      <c r="U801" s="1452"/>
      <c r="V801" s="1452"/>
      <c r="W801" s="1452"/>
      <c r="X801" s="1452"/>
      <c r="Y801" s="1452"/>
      <c r="Z801" s="1470"/>
      <c r="AA801" s="1470"/>
      <c r="AB801" s="1470"/>
      <c r="AC801" s="1470"/>
      <c r="AD801" s="1470"/>
      <c r="AE801" s="1470"/>
      <c r="AF801" s="1470"/>
      <c r="AG801" s="1470"/>
      <c r="AH801" s="1452"/>
      <c r="AI801" s="1470"/>
      <c r="AJ801" s="1470"/>
      <c r="AK801" s="1470"/>
      <c r="AL801" s="1470"/>
      <c r="AM801" s="1470"/>
      <c r="AN801" s="1470"/>
      <c r="AO801" s="1452"/>
      <c r="AP801" s="1470"/>
      <c r="AQ801" s="1470"/>
      <c r="AR801" s="1470"/>
      <c r="AS801" s="1470"/>
      <c r="AT801" s="1452"/>
      <c r="AU801" s="1452"/>
      <c r="AV801" s="1452"/>
      <c r="AW801" s="1452"/>
      <c r="AX801" s="1452"/>
      <c r="AY801" s="1452"/>
      <c r="AZ801" s="1452"/>
      <c r="BA801" s="1452"/>
      <c r="BB801" s="1452"/>
      <c r="BC801" s="1470"/>
      <c r="BD801" s="1452"/>
      <c r="BE801" s="1452"/>
      <c r="BF801" s="1452"/>
      <c r="BG801" s="1452"/>
      <c r="BH801" s="1452"/>
      <c r="BI801" s="1452"/>
      <c r="BJ801" s="1452"/>
      <c r="BK801" s="1452"/>
      <c r="BL801" s="1452"/>
      <c r="BM801" s="1452"/>
      <c r="BN801" s="1452"/>
      <c r="BO801" s="1452"/>
      <c r="BP801" s="1452"/>
      <c r="BQ801" s="1452"/>
      <c r="BR801" s="1452"/>
      <c r="BS801" s="1452"/>
      <c r="BT801" s="1452"/>
      <c r="BU801" s="1452"/>
      <c r="BV801" s="1452"/>
      <c r="BW801" s="1452"/>
      <c r="BX801" s="1452"/>
    </row>
    <row r="802" customFormat="false" ht="15" hidden="false" customHeight="false" outlineLevel="0" collapsed="false">
      <c r="A802" s="1448" t="n">
        <f aca="false">A801+1</f>
        <v>45669</v>
      </c>
      <c r="B802" s="1470"/>
      <c r="C802" s="1470"/>
      <c r="D802" s="1470"/>
      <c r="E802" s="1470"/>
      <c r="F802" s="1470"/>
      <c r="G802" s="1470"/>
      <c r="H802" s="1470"/>
      <c r="I802" s="1452"/>
      <c r="J802" s="1470"/>
      <c r="K802" s="1470"/>
      <c r="L802" s="1470"/>
      <c r="M802" s="1470"/>
      <c r="N802" s="1470"/>
      <c r="O802" s="1470"/>
      <c r="P802" s="1452"/>
      <c r="Q802" s="1452"/>
      <c r="R802" s="1452"/>
      <c r="S802" s="1452"/>
      <c r="T802" s="1452"/>
      <c r="U802" s="1452"/>
      <c r="V802" s="1452"/>
      <c r="W802" s="1452"/>
      <c r="X802" s="1452"/>
      <c r="Y802" s="1452"/>
      <c r="Z802" s="1470"/>
      <c r="AA802" s="1470"/>
      <c r="AB802" s="1470"/>
      <c r="AC802" s="1470"/>
      <c r="AD802" s="1470"/>
      <c r="AE802" s="1470"/>
      <c r="AF802" s="1470"/>
      <c r="AG802" s="1470"/>
      <c r="AH802" s="1452"/>
      <c r="AI802" s="1470"/>
      <c r="AJ802" s="1470"/>
      <c r="AK802" s="1470"/>
      <c r="AL802" s="1470"/>
      <c r="AM802" s="1470"/>
      <c r="AN802" s="1470"/>
      <c r="AO802" s="1452"/>
      <c r="AP802" s="1470"/>
      <c r="AQ802" s="1470"/>
      <c r="AR802" s="1470"/>
      <c r="AS802" s="1470"/>
      <c r="AT802" s="1452"/>
      <c r="AU802" s="1452"/>
      <c r="AV802" s="1452"/>
      <c r="AW802" s="1452"/>
      <c r="AX802" s="1452"/>
      <c r="AY802" s="1452"/>
      <c r="AZ802" s="1452"/>
      <c r="BA802" s="1452"/>
      <c r="BB802" s="1452"/>
      <c r="BC802" s="1470"/>
      <c r="BD802" s="1452"/>
      <c r="BE802" s="1452"/>
      <c r="BF802" s="1452"/>
      <c r="BG802" s="1452"/>
      <c r="BH802" s="1452"/>
      <c r="BI802" s="1452"/>
      <c r="BJ802" s="1452"/>
      <c r="BK802" s="1452"/>
      <c r="BL802" s="1452"/>
      <c r="BM802" s="1452"/>
      <c r="BN802" s="1452"/>
      <c r="BO802" s="1452"/>
      <c r="BP802" s="1452"/>
      <c r="BQ802" s="1452"/>
      <c r="BR802" s="1452"/>
      <c r="BS802" s="1452"/>
      <c r="BT802" s="1452"/>
      <c r="BU802" s="1452"/>
      <c r="BV802" s="1452"/>
      <c r="BW802" s="1452"/>
      <c r="BX802" s="1452"/>
    </row>
    <row r="803" customFormat="false" ht="15" hidden="false" customHeight="false" outlineLevel="0" collapsed="false">
      <c r="A803" s="1448" t="n">
        <f aca="false">A802+1</f>
        <v>45670</v>
      </c>
      <c r="B803" s="1470"/>
      <c r="C803" s="1470"/>
      <c r="D803" s="1470"/>
      <c r="E803" s="1470"/>
      <c r="F803" s="1470"/>
      <c r="G803" s="1470"/>
      <c r="H803" s="1470"/>
      <c r="I803" s="1452"/>
      <c r="J803" s="1470"/>
      <c r="K803" s="1470"/>
      <c r="L803" s="1470"/>
      <c r="M803" s="1470"/>
      <c r="N803" s="1470"/>
      <c r="O803" s="1470"/>
      <c r="P803" s="1452"/>
      <c r="Q803" s="1452"/>
      <c r="R803" s="1452"/>
      <c r="S803" s="1452"/>
      <c r="T803" s="1452"/>
      <c r="U803" s="1452"/>
      <c r="V803" s="1452"/>
      <c r="W803" s="1452"/>
      <c r="X803" s="1452"/>
      <c r="Y803" s="1452"/>
      <c r="Z803" s="1470"/>
      <c r="AA803" s="1470"/>
      <c r="AB803" s="1470"/>
      <c r="AC803" s="1470"/>
      <c r="AD803" s="1470"/>
      <c r="AE803" s="1470"/>
      <c r="AF803" s="1470"/>
      <c r="AG803" s="1470"/>
      <c r="AH803" s="1452"/>
      <c r="AI803" s="1470"/>
      <c r="AJ803" s="1470"/>
      <c r="AK803" s="1470"/>
      <c r="AL803" s="1470"/>
      <c r="AM803" s="1470"/>
      <c r="AN803" s="1470"/>
      <c r="AO803" s="1452"/>
      <c r="AP803" s="1470"/>
      <c r="AQ803" s="1470"/>
      <c r="AR803" s="1470"/>
      <c r="AS803" s="1470"/>
      <c r="AT803" s="1452"/>
      <c r="AU803" s="1452"/>
      <c r="AV803" s="1452"/>
      <c r="AW803" s="1452"/>
      <c r="AX803" s="1452"/>
      <c r="AY803" s="1452"/>
      <c r="AZ803" s="1452"/>
      <c r="BA803" s="1452"/>
      <c r="BB803" s="1452"/>
      <c r="BC803" s="1470"/>
      <c r="BD803" s="1452"/>
      <c r="BE803" s="1452"/>
      <c r="BF803" s="1452"/>
      <c r="BG803" s="1452"/>
      <c r="BH803" s="1452"/>
      <c r="BI803" s="1452"/>
      <c r="BJ803" s="1452"/>
      <c r="BK803" s="1452"/>
      <c r="BL803" s="1452"/>
      <c r="BM803" s="1452"/>
      <c r="BN803" s="1452"/>
      <c r="BO803" s="1452"/>
      <c r="BP803" s="1452"/>
      <c r="BQ803" s="1452"/>
      <c r="BR803" s="1452"/>
      <c r="BS803" s="1452"/>
      <c r="BT803" s="1452"/>
      <c r="BU803" s="1452"/>
      <c r="BV803" s="1452"/>
      <c r="BW803" s="1452"/>
      <c r="BX803" s="1452"/>
    </row>
    <row r="804" customFormat="false" ht="15" hidden="false" customHeight="false" outlineLevel="0" collapsed="false">
      <c r="A804" s="1448" t="n">
        <f aca="false">A803+1</f>
        <v>45671</v>
      </c>
      <c r="B804" s="1470"/>
      <c r="C804" s="1470"/>
      <c r="D804" s="1470"/>
      <c r="E804" s="1470"/>
      <c r="F804" s="1470"/>
      <c r="G804" s="1470"/>
      <c r="H804" s="1470"/>
      <c r="I804" s="1452"/>
      <c r="J804" s="1470"/>
      <c r="K804" s="1470"/>
      <c r="L804" s="1470"/>
      <c r="M804" s="1470"/>
      <c r="N804" s="1470"/>
      <c r="O804" s="1470"/>
      <c r="P804" s="1452"/>
      <c r="Q804" s="1452"/>
      <c r="R804" s="1452"/>
      <c r="S804" s="1452"/>
      <c r="T804" s="1452"/>
      <c r="U804" s="1452"/>
      <c r="V804" s="1452"/>
      <c r="W804" s="1452"/>
      <c r="X804" s="1452"/>
      <c r="Y804" s="1452"/>
      <c r="Z804" s="1470"/>
      <c r="AA804" s="1470"/>
      <c r="AB804" s="1470"/>
      <c r="AC804" s="1470"/>
      <c r="AD804" s="1470"/>
      <c r="AE804" s="1470"/>
      <c r="AF804" s="1470"/>
      <c r="AG804" s="1470"/>
      <c r="AH804" s="1452"/>
      <c r="AI804" s="1470"/>
      <c r="AJ804" s="1470"/>
      <c r="AK804" s="1470"/>
      <c r="AL804" s="1470"/>
      <c r="AM804" s="1470"/>
      <c r="AN804" s="1470"/>
      <c r="AO804" s="1452"/>
      <c r="AP804" s="1470"/>
      <c r="AQ804" s="1470"/>
      <c r="AR804" s="1470"/>
      <c r="AS804" s="1470"/>
      <c r="AT804" s="1452"/>
      <c r="AU804" s="1452"/>
      <c r="AV804" s="1452"/>
      <c r="AW804" s="1452"/>
      <c r="AX804" s="1452"/>
      <c r="AY804" s="1452"/>
      <c r="AZ804" s="1452"/>
      <c r="BA804" s="1452"/>
      <c r="BB804" s="1452"/>
      <c r="BC804" s="1470"/>
      <c r="BD804" s="1452"/>
      <c r="BE804" s="1452"/>
      <c r="BF804" s="1452"/>
      <c r="BG804" s="1452"/>
      <c r="BH804" s="1452"/>
      <c r="BI804" s="1452"/>
      <c r="BJ804" s="1452"/>
      <c r="BK804" s="1452"/>
      <c r="BL804" s="1452"/>
      <c r="BM804" s="1452"/>
      <c r="BN804" s="1452"/>
      <c r="BO804" s="1452"/>
      <c r="BP804" s="1452"/>
      <c r="BQ804" s="1452"/>
      <c r="BR804" s="1452"/>
      <c r="BS804" s="1452"/>
      <c r="BT804" s="1452"/>
      <c r="BU804" s="1452"/>
      <c r="BV804" s="1452"/>
      <c r="BW804" s="1452"/>
      <c r="BX804" s="1452"/>
    </row>
    <row r="805" customFormat="false" ht="15" hidden="false" customHeight="false" outlineLevel="0" collapsed="false">
      <c r="A805" s="1448" t="n">
        <f aca="false">A804+1</f>
        <v>45672</v>
      </c>
      <c r="B805" s="1470"/>
      <c r="C805" s="1470"/>
      <c r="D805" s="1470"/>
      <c r="E805" s="1470"/>
      <c r="F805" s="1470"/>
      <c r="G805" s="1470"/>
      <c r="H805" s="1470"/>
      <c r="I805" s="1452"/>
      <c r="J805" s="1470"/>
      <c r="K805" s="1470"/>
      <c r="L805" s="1470"/>
      <c r="M805" s="1470"/>
      <c r="N805" s="1470"/>
      <c r="O805" s="1470"/>
      <c r="P805" s="1452"/>
      <c r="Q805" s="1452"/>
      <c r="R805" s="1452"/>
      <c r="S805" s="1452"/>
      <c r="T805" s="1452"/>
      <c r="U805" s="1452"/>
      <c r="V805" s="1452"/>
      <c r="W805" s="1452"/>
      <c r="X805" s="1452"/>
      <c r="Y805" s="1452"/>
      <c r="Z805" s="1470"/>
      <c r="AA805" s="1470"/>
      <c r="AB805" s="1470"/>
      <c r="AC805" s="1470"/>
      <c r="AD805" s="1470"/>
      <c r="AE805" s="1470"/>
      <c r="AF805" s="1470"/>
      <c r="AG805" s="1470"/>
      <c r="AH805" s="1452"/>
      <c r="AI805" s="1470"/>
      <c r="AJ805" s="1470"/>
      <c r="AK805" s="1470"/>
      <c r="AL805" s="1470"/>
      <c r="AM805" s="1470"/>
      <c r="AN805" s="1470"/>
      <c r="AO805" s="1452"/>
      <c r="AP805" s="1470"/>
      <c r="AQ805" s="1470"/>
      <c r="AR805" s="1470"/>
      <c r="AS805" s="1470"/>
      <c r="AT805" s="1452"/>
      <c r="AU805" s="1452"/>
      <c r="AV805" s="1452"/>
      <c r="AW805" s="1452"/>
      <c r="AX805" s="1452"/>
      <c r="AY805" s="1452"/>
      <c r="AZ805" s="1452"/>
      <c r="BA805" s="1452"/>
      <c r="BB805" s="1452"/>
      <c r="BC805" s="1470"/>
      <c r="BD805" s="1452"/>
      <c r="BE805" s="1452"/>
      <c r="BF805" s="1452"/>
      <c r="BG805" s="1452"/>
      <c r="BH805" s="1452"/>
      <c r="BI805" s="1452"/>
      <c r="BJ805" s="1452"/>
      <c r="BK805" s="1452"/>
      <c r="BL805" s="1452"/>
      <c r="BM805" s="1452"/>
      <c r="BN805" s="1452"/>
      <c r="BO805" s="1452"/>
      <c r="BP805" s="1452"/>
      <c r="BQ805" s="1452"/>
      <c r="BR805" s="1452"/>
      <c r="BS805" s="1452"/>
      <c r="BT805" s="1452"/>
      <c r="BU805" s="1452"/>
      <c r="BV805" s="1452"/>
      <c r="BW805" s="1452"/>
      <c r="BX805" s="1452"/>
    </row>
    <row r="806" customFormat="false" ht="15" hidden="false" customHeight="false" outlineLevel="0" collapsed="false">
      <c r="A806" s="1448" t="n">
        <f aca="false">A805+1</f>
        <v>45673</v>
      </c>
      <c r="B806" s="1470"/>
      <c r="C806" s="1470"/>
      <c r="D806" s="1470"/>
      <c r="E806" s="1470"/>
      <c r="F806" s="1470"/>
      <c r="G806" s="1470"/>
      <c r="H806" s="1470"/>
      <c r="I806" s="1452"/>
      <c r="J806" s="1470"/>
      <c r="K806" s="1470"/>
      <c r="L806" s="1470"/>
      <c r="M806" s="1470"/>
      <c r="N806" s="1470"/>
      <c r="O806" s="1470"/>
      <c r="P806" s="1452"/>
      <c r="Q806" s="1452"/>
      <c r="R806" s="1452"/>
      <c r="S806" s="1452"/>
      <c r="T806" s="1452"/>
      <c r="U806" s="1452"/>
      <c r="V806" s="1452"/>
      <c r="W806" s="1452"/>
      <c r="X806" s="1452"/>
      <c r="Y806" s="1452"/>
      <c r="Z806" s="1470"/>
      <c r="AA806" s="1470"/>
      <c r="AB806" s="1470"/>
      <c r="AC806" s="1470"/>
      <c r="AD806" s="1470"/>
      <c r="AE806" s="1470"/>
      <c r="AF806" s="1470"/>
      <c r="AG806" s="1470"/>
      <c r="AH806" s="1452"/>
      <c r="AI806" s="1470"/>
      <c r="AJ806" s="1470"/>
      <c r="AK806" s="1470"/>
      <c r="AL806" s="1470"/>
      <c r="AM806" s="1470"/>
      <c r="AN806" s="1470"/>
      <c r="AO806" s="1452"/>
      <c r="AP806" s="1470"/>
      <c r="AQ806" s="1470"/>
      <c r="AR806" s="1470"/>
      <c r="AS806" s="1470"/>
      <c r="AT806" s="1452"/>
      <c r="AU806" s="1452"/>
      <c r="AV806" s="1452"/>
      <c r="AW806" s="1452"/>
      <c r="AX806" s="1452"/>
      <c r="AY806" s="1452"/>
      <c r="AZ806" s="1452"/>
      <c r="BA806" s="1452"/>
      <c r="BB806" s="1452"/>
      <c r="BC806" s="1470"/>
      <c r="BD806" s="1452"/>
      <c r="BE806" s="1452"/>
      <c r="BF806" s="1452"/>
      <c r="BG806" s="1452"/>
      <c r="BH806" s="1452"/>
      <c r="BI806" s="1452"/>
      <c r="BJ806" s="1452"/>
      <c r="BK806" s="1452"/>
      <c r="BL806" s="1452"/>
      <c r="BM806" s="1452"/>
      <c r="BN806" s="1452"/>
      <c r="BO806" s="1452"/>
      <c r="BP806" s="1452"/>
      <c r="BQ806" s="1452"/>
      <c r="BR806" s="1452"/>
      <c r="BS806" s="1452"/>
      <c r="BT806" s="1452"/>
      <c r="BU806" s="1452"/>
      <c r="BV806" s="1452"/>
      <c r="BW806" s="1452"/>
      <c r="BX806" s="1452"/>
    </row>
    <row r="807" customFormat="false" ht="15" hidden="false" customHeight="false" outlineLevel="0" collapsed="false">
      <c r="A807" s="1448" t="n">
        <f aca="false">A806+1</f>
        <v>45674</v>
      </c>
      <c r="B807" s="1470"/>
      <c r="C807" s="1470"/>
      <c r="D807" s="1470"/>
      <c r="E807" s="1470"/>
      <c r="F807" s="1470"/>
      <c r="G807" s="1470"/>
      <c r="H807" s="1470"/>
      <c r="I807" s="1452"/>
      <c r="J807" s="1470"/>
      <c r="K807" s="1470"/>
      <c r="L807" s="1470"/>
      <c r="M807" s="1470"/>
      <c r="N807" s="1470"/>
      <c r="O807" s="1470"/>
      <c r="P807" s="1452"/>
      <c r="Q807" s="1452"/>
      <c r="R807" s="1452"/>
      <c r="S807" s="1452"/>
      <c r="T807" s="1452"/>
      <c r="U807" s="1452"/>
      <c r="V807" s="1452"/>
      <c r="W807" s="1452"/>
      <c r="X807" s="1452"/>
      <c r="Y807" s="1452"/>
      <c r="Z807" s="1470"/>
      <c r="AA807" s="1470"/>
      <c r="AB807" s="1470"/>
      <c r="AC807" s="1470"/>
      <c r="AD807" s="1470"/>
      <c r="AE807" s="1470"/>
      <c r="AF807" s="1470"/>
      <c r="AG807" s="1470"/>
      <c r="AH807" s="1452"/>
      <c r="AI807" s="1470"/>
      <c r="AJ807" s="1470"/>
      <c r="AK807" s="1470"/>
      <c r="AL807" s="1470"/>
      <c r="AM807" s="1470"/>
      <c r="AN807" s="1470"/>
      <c r="AO807" s="1452"/>
      <c r="AP807" s="1470"/>
      <c r="AQ807" s="1470"/>
      <c r="AR807" s="1470"/>
      <c r="AS807" s="1470"/>
      <c r="AT807" s="1452"/>
      <c r="AU807" s="1452"/>
      <c r="AV807" s="1452"/>
      <c r="AW807" s="1452"/>
      <c r="AX807" s="1452"/>
      <c r="AY807" s="1452"/>
      <c r="AZ807" s="1452"/>
      <c r="BA807" s="1452"/>
      <c r="BB807" s="1452"/>
      <c r="BC807" s="1470"/>
      <c r="BD807" s="1452"/>
      <c r="BE807" s="1452"/>
      <c r="BF807" s="1452"/>
      <c r="BG807" s="1452"/>
      <c r="BH807" s="1452"/>
      <c r="BI807" s="1452"/>
      <c r="BJ807" s="1452"/>
      <c r="BK807" s="1452"/>
      <c r="BL807" s="1452"/>
      <c r="BM807" s="1452"/>
      <c r="BN807" s="1452"/>
      <c r="BO807" s="1452"/>
      <c r="BP807" s="1452"/>
      <c r="BQ807" s="1452"/>
      <c r="BR807" s="1452"/>
      <c r="BS807" s="1452"/>
      <c r="BT807" s="1452"/>
      <c r="BU807" s="1452"/>
      <c r="BV807" s="1452"/>
      <c r="BW807" s="1452"/>
      <c r="BX807" s="1452"/>
    </row>
    <row r="808" customFormat="false" ht="15" hidden="false" customHeight="false" outlineLevel="0" collapsed="false">
      <c r="A808" s="1448" t="n">
        <f aca="false">A807+1</f>
        <v>45675</v>
      </c>
      <c r="B808" s="1470"/>
      <c r="C808" s="1470"/>
      <c r="D808" s="1470"/>
      <c r="E808" s="1470"/>
      <c r="F808" s="1470"/>
      <c r="G808" s="1470"/>
      <c r="H808" s="1470"/>
      <c r="I808" s="1452"/>
      <c r="J808" s="1470"/>
      <c r="K808" s="1470"/>
      <c r="L808" s="1470"/>
      <c r="M808" s="1470"/>
      <c r="N808" s="1470"/>
      <c r="O808" s="1470"/>
      <c r="P808" s="1452"/>
      <c r="Q808" s="1452"/>
      <c r="R808" s="1452"/>
      <c r="S808" s="1452"/>
      <c r="T808" s="1452"/>
      <c r="U808" s="1452"/>
      <c r="V808" s="1452"/>
      <c r="W808" s="1452"/>
      <c r="X808" s="1452"/>
      <c r="Y808" s="1452"/>
      <c r="Z808" s="1470"/>
      <c r="AA808" s="1470"/>
      <c r="AB808" s="1470"/>
      <c r="AC808" s="1470"/>
      <c r="AD808" s="1470"/>
      <c r="AE808" s="1470"/>
      <c r="AF808" s="1470"/>
      <c r="AG808" s="1470"/>
      <c r="AH808" s="1452"/>
      <c r="AI808" s="1470"/>
      <c r="AJ808" s="1470"/>
      <c r="AK808" s="1470"/>
      <c r="AL808" s="1470"/>
      <c r="AM808" s="1470"/>
      <c r="AN808" s="1470"/>
      <c r="AO808" s="1452"/>
      <c r="AP808" s="1470"/>
      <c r="AQ808" s="1470"/>
      <c r="AR808" s="1470"/>
      <c r="AS808" s="1470"/>
      <c r="AT808" s="1452"/>
      <c r="AU808" s="1452"/>
      <c r="AV808" s="1452"/>
      <c r="AW808" s="1452"/>
      <c r="AX808" s="1452"/>
      <c r="AY808" s="1452"/>
      <c r="AZ808" s="1452"/>
      <c r="BA808" s="1452"/>
      <c r="BB808" s="1452"/>
      <c r="BC808" s="1470"/>
      <c r="BD808" s="1452"/>
      <c r="BE808" s="1452"/>
      <c r="BF808" s="1452"/>
      <c r="BG808" s="1452"/>
      <c r="BH808" s="1452"/>
      <c r="BI808" s="1452"/>
      <c r="BJ808" s="1452"/>
      <c r="BK808" s="1452"/>
      <c r="BL808" s="1452"/>
      <c r="BM808" s="1452"/>
      <c r="BN808" s="1452"/>
      <c r="BO808" s="1452"/>
      <c r="BP808" s="1452"/>
      <c r="BQ808" s="1452"/>
      <c r="BR808" s="1452"/>
      <c r="BS808" s="1452"/>
      <c r="BT808" s="1452"/>
      <c r="BU808" s="1452"/>
      <c r="BV808" s="1452"/>
      <c r="BW808" s="1452"/>
      <c r="BX808" s="1452"/>
    </row>
    <row r="809" customFormat="false" ht="15" hidden="false" customHeight="false" outlineLevel="0" collapsed="false">
      <c r="A809" s="1448" t="n">
        <f aca="false">A808+1</f>
        <v>45676</v>
      </c>
      <c r="B809" s="1470"/>
      <c r="C809" s="1470"/>
      <c r="D809" s="1470"/>
      <c r="E809" s="1470"/>
      <c r="F809" s="1470"/>
      <c r="G809" s="1470"/>
      <c r="H809" s="1470"/>
      <c r="I809" s="1452"/>
      <c r="J809" s="1470"/>
      <c r="K809" s="1470"/>
      <c r="L809" s="1470"/>
      <c r="M809" s="1470"/>
      <c r="N809" s="1470"/>
      <c r="O809" s="1470"/>
      <c r="P809" s="1452"/>
      <c r="Q809" s="1452"/>
      <c r="R809" s="1452"/>
      <c r="S809" s="1452"/>
      <c r="T809" s="1452"/>
      <c r="U809" s="1452"/>
      <c r="V809" s="1452"/>
      <c r="W809" s="1452"/>
      <c r="X809" s="1452"/>
      <c r="Y809" s="1452"/>
      <c r="Z809" s="1470"/>
      <c r="AA809" s="1470"/>
      <c r="AB809" s="1470"/>
      <c r="AC809" s="1470"/>
      <c r="AD809" s="1470"/>
      <c r="AE809" s="1470"/>
      <c r="AF809" s="1470"/>
      <c r="AG809" s="1470"/>
      <c r="AH809" s="1452"/>
      <c r="AI809" s="1470"/>
      <c r="AJ809" s="1470"/>
      <c r="AK809" s="1470"/>
      <c r="AL809" s="1470"/>
      <c r="AM809" s="1470"/>
      <c r="AN809" s="1470"/>
      <c r="AO809" s="1452"/>
      <c r="AP809" s="1470"/>
      <c r="AQ809" s="1470"/>
      <c r="AR809" s="1470"/>
      <c r="AS809" s="1470"/>
      <c r="AT809" s="1452"/>
      <c r="AU809" s="1452"/>
      <c r="AV809" s="1452"/>
      <c r="AW809" s="1452"/>
      <c r="AX809" s="1452"/>
      <c r="AY809" s="1452"/>
      <c r="AZ809" s="1452"/>
      <c r="BA809" s="1452"/>
      <c r="BB809" s="1452"/>
      <c r="BC809" s="1470"/>
      <c r="BD809" s="1452"/>
      <c r="BE809" s="1452"/>
      <c r="BF809" s="1452"/>
      <c r="BG809" s="1452"/>
      <c r="BH809" s="1452"/>
      <c r="BI809" s="1452"/>
      <c r="BJ809" s="1452"/>
      <c r="BK809" s="1452"/>
      <c r="BL809" s="1452"/>
      <c r="BM809" s="1452"/>
      <c r="BN809" s="1452"/>
      <c r="BO809" s="1452"/>
      <c r="BP809" s="1452"/>
      <c r="BQ809" s="1452"/>
      <c r="BR809" s="1452"/>
      <c r="BS809" s="1452"/>
      <c r="BT809" s="1452"/>
      <c r="BU809" s="1452"/>
      <c r="BV809" s="1452"/>
      <c r="BW809" s="1452"/>
      <c r="BX809" s="1452"/>
    </row>
    <row r="810" customFormat="false" ht="15" hidden="false" customHeight="false" outlineLevel="0" collapsed="false">
      <c r="A810" s="1448" t="n">
        <f aca="false">A809+1</f>
        <v>45677</v>
      </c>
      <c r="B810" s="1470"/>
      <c r="C810" s="1470"/>
      <c r="D810" s="1470"/>
      <c r="E810" s="1470"/>
      <c r="F810" s="1470"/>
      <c r="G810" s="1470"/>
      <c r="H810" s="1470"/>
      <c r="I810" s="1452"/>
      <c r="J810" s="1470"/>
      <c r="K810" s="1470"/>
      <c r="L810" s="1470"/>
      <c r="M810" s="1470"/>
      <c r="N810" s="1470"/>
      <c r="O810" s="1470"/>
      <c r="P810" s="1452"/>
      <c r="Q810" s="1452"/>
      <c r="R810" s="1452"/>
      <c r="S810" s="1452"/>
      <c r="T810" s="1452"/>
      <c r="U810" s="1452"/>
      <c r="V810" s="1452"/>
      <c r="W810" s="1452"/>
      <c r="X810" s="1452"/>
      <c r="Y810" s="1452"/>
      <c r="Z810" s="1470"/>
      <c r="AA810" s="1470"/>
      <c r="AB810" s="1470"/>
      <c r="AC810" s="1470"/>
      <c r="AD810" s="1470"/>
      <c r="AE810" s="1470"/>
      <c r="AF810" s="1470"/>
      <c r="AG810" s="1470"/>
      <c r="AH810" s="1452"/>
      <c r="AI810" s="1470"/>
      <c r="AJ810" s="1470"/>
      <c r="AK810" s="1470"/>
      <c r="AL810" s="1470"/>
      <c r="AM810" s="1470"/>
      <c r="AN810" s="1470"/>
      <c r="AO810" s="1452"/>
      <c r="AP810" s="1470"/>
      <c r="AQ810" s="1470"/>
      <c r="AR810" s="1470"/>
      <c r="AS810" s="1470"/>
      <c r="AT810" s="1452"/>
      <c r="AU810" s="1452"/>
      <c r="AV810" s="1452"/>
      <c r="AW810" s="1452"/>
      <c r="AX810" s="1452"/>
      <c r="AY810" s="1452"/>
      <c r="AZ810" s="1452"/>
      <c r="BA810" s="1452"/>
      <c r="BB810" s="1452"/>
      <c r="BC810" s="1470"/>
      <c r="BD810" s="1452"/>
      <c r="BE810" s="1452"/>
      <c r="BF810" s="1452"/>
      <c r="BG810" s="1452"/>
      <c r="BH810" s="1452"/>
      <c r="BI810" s="1452"/>
      <c r="BJ810" s="1452"/>
      <c r="BK810" s="1452"/>
      <c r="BL810" s="1452"/>
      <c r="BM810" s="1452"/>
      <c r="BN810" s="1452"/>
      <c r="BO810" s="1452"/>
      <c r="BP810" s="1452"/>
      <c r="BQ810" s="1452"/>
      <c r="BR810" s="1452"/>
      <c r="BS810" s="1452"/>
      <c r="BT810" s="1452"/>
      <c r="BU810" s="1452"/>
      <c r="BV810" s="1452"/>
      <c r="BW810" s="1452"/>
      <c r="BX810" s="1452"/>
    </row>
    <row r="811" customFormat="false" ht="15" hidden="false" customHeight="false" outlineLevel="0" collapsed="false">
      <c r="A811" s="1448" t="n">
        <f aca="false">A810+1</f>
        <v>45678</v>
      </c>
      <c r="B811" s="1470"/>
      <c r="C811" s="1470"/>
      <c r="D811" s="1470"/>
      <c r="E811" s="1470"/>
      <c r="F811" s="1470"/>
      <c r="G811" s="1470"/>
      <c r="H811" s="1470"/>
      <c r="I811" s="1452"/>
      <c r="J811" s="1470"/>
      <c r="K811" s="1470"/>
      <c r="L811" s="1470"/>
      <c r="M811" s="1470"/>
      <c r="N811" s="1470"/>
      <c r="O811" s="1470"/>
      <c r="P811" s="1452"/>
      <c r="Q811" s="1452"/>
      <c r="R811" s="1452"/>
      <c r="S811" s="1452"/>
      <c r="T811" s="1452"/>
      <c r="U811" s="1452"/>
      <c r="V811" s="1452"/>
      <c r="W811" s="1452"/>
      <c r="X811" s="1452"/>
      <c r="Y811" s="1452"/>
      <c r="Z811" s="1470"/>
      <c r="AA811" s="1470"/>
      <c r="AB811" s="1470"/>
      <c r="AC811" s="1470"/>
      <c r="AD811" s="1470"/>
      <c r="AE811" s="1470"/>
      <c r="AF811" s="1470"/>
      <c r="AG811" s="1470"/>
      <c r="AH811" s="1452"/>
      <c r="AI811" s="1470"/>
      <c r="AJ811" s="1470"/>
      <c r="AK811" s="1470"/>
      <c r="AL811" s="1470"/>
      <c r="AM811" s="1470"/>
      <c r="AN811" s="1470"/>
      <c r="AO811" s="1452"/>
      <c r="AP811" s="1470"/>
      <c r="AQ811" s="1470"/>
      <c r="AR811" s="1470"/>
      <c r="AS811" s="1470"/>
      <c r="AT811" s="1452"/>
      <c r="AU811" s="1452"/>
      <c r="AV811" s="1452"/>
      <c r="AW811" s="1452"/>
      <c r="AX811" s="1452"/>
      <c r="AY811" s="1452"/>
      <c r="AZ811" s="1452"/>
      <c r="BA811" s="1452"/>
      <c r="BB811" s="1452"/>
      <c r="BC811" s="1470"/>
      <c r="BD811" s="1452"/>
      <c r="BE811" s="1452"/>
      <c r="BF811" s="1452"/>
      <c r="BG811" s="1452"/>
      <c r="BH811" s="1452"/>
      <c r="BI811" s="1452"/>
      <c r="BJ811" s="1452"/>
      <c r="BK811" s="1452"/>
      <c r="BL811" s="1452"/>
      <c r="BM811" s="1452"/>
      <c r="BN811" s="1452"/>
      <c r="BO811" s="1452"/>
      <c r="BP811" s="1452"/>
      <c r="BQ811" s="1452"/>
      <c r="BR811" s="1452"/>
      <c r="BS811" s="1452"/>
      <c r="BT811" s="1452"/>
      <c r="BU811" s="1452"/>
      <c r="BV811" s="1452"/>
      <c r="BW811" s="1452"/>
      <c r="BX811" s="1452"/>
    </row>
    <row r="812" customFormat="false" ht="15" hidden="false" customHeight="false" outlineLevel="0" collapsed="false">
      <c r="A812" s="1448" t="n">
        <f aca="false">A811+1</f>
        <v>45679</v>
      </c>
      <c r="B812" s="1470"/>
      <c r="C812" s="1470"/>
      <c r="D812" s="1470"/>
      <c r="E812" s="1470"/>
      <c r="F812" s="1470"/>
      <c r="G812" s="1470"/>
      <c r="H812" s="1470"/>
      <c r="I812" s="1452"/>
      <c r="J812" s="1470"/>
      <c r="K812" s="1470"/>
      <c r="L812" s="1470"/>
      <c r="M812" s="1470"/>
      <c r="N812" s="1470"/>
      <c r="O812" s="1470"/>
      <c r="P812" s="1452"/>
      <c r="Q812" s="1452"/>
      <c r="R812" s="1452"/>
      <c r="S812" s="1452"/>
      <c r="T812" s="1452"/>
      <c r="U812" s="1452"/>
      <c r="V812" s="1452"/>
      <c r="W812" s="1452"/>
      <c r="X812" s="1452"/>
      <c r="Y812" s="1452"/>
      <c r="Z812" s="1470"/>
      <c r="AA812" s="1470"/>
      <c r="AB812" s="1470"/>
      <c r="AC812" s="1470"/>
      <c r="AD812" s="1470"/>
      <c r="AE812" s="1470"/>
      <c r="AF812" s="1470"/>
      <c r="AG812" s="1470"/>
      <c r="AH812" s="1452"/>
      <c r="AI812" s="1470"/>
      <c r="AJ812" s="1470"/>
      <c r="AK812" s="1470"/>
      <c r="AL812" s="1470"/>
      <c r="AM812" s="1470"/>
      <c r="AN812" s="1470"/>
      <c r="AO812" s="1452"/>
      <c r="AP812" s="1470"/>
      <c r="AQ812" s="1470"/>
      <c r="AR812" s="1470"/>
      <c r="AS812" s="1470"/>
      <c r="AT812" s="1452"/>
      <c r="AU812" s="1452"/>
      <c r="AV812" s="1452"/>
      <c r="AW812" s="1452"/>
      <c r="AX812" s="1452"/>
      <c r="AY812" s="1452"/>
      <c r="AZ812" s="1452"/>
      <c r="BA812" s="1452"/>
      <c r="BB812" s="1452"/>
      <c r="BC812" s="1470"/>
      <c r="BD812" s="1452"/>
      <c r="BE812" s="1452"/>
      <c r="BF812" s="1452"/>
      <c r="BG812" s="1452"/>
      <c r="BH812" s="1452"/>
      <c r="BI812" s="1452"/>
      <c r="BJ812" s="1452"/>
      <c r="BK812" s="1452"/>
      <c r="BL812" s="1452"/>
      <c r="BM812" s="1452"/>
      <c r="BN812" s="1452"/>
      <c r="BO812" s="1452"/>
      <c r="BP812" s="1452"/>
      <c r="BQ812" s="1452"/>
      <c r="BR812" s="1452"/>
      <c r="BS812" s="1452"/>
      <c r="BT812" s="1452"/>
      <c r="BU812" s="1452"/>
      <c r="BV812" s="1452"/>
      <c r="BW812" s="1452"/>
      <c r="BX812" s="1452"/>
    </row>
    <row r="813" customFormat="false" ht="15" hidden="false" customHeight="false" outlineLevel="0" collapsed="false">
      <c r="A813" s="1470"/>
      <c r="B813" s="1470"/>
      <c r="C813" s="1470"/>
      <c r="D813" s="1470"/>
      <c r="E813" s="1470"/>
      <c r="F813" s="1470"/>
      <c r="G813" s="1470"/>
      <c r="H813" s="1470"/>
      <c r="I813" s="1452"/>
      <c r="J813" s="1470"/>
      <c r="K813" s="1470"/>
      <c r="L813" s="1470"/>
      <c r="M813" s="1470"/>
      <c r="N813" s="1470"/>
      <c r="O813" s="1470"/>
      <c r="P813" s="1452"/>
      <c r="Q813" s="1452"/>
      <c r="R813" s="1452"/>
      <c r="S813" s="1452"/>
      <c r="T813" s="1452"/>
      <c r="U813" s="1452"/>
      <c r="V813" s="1452"/>
      <c r="W813" s="1452"/>
      <c r="X813" s="1452"/>
      <c r="Y813" s="1452"/>
      <c r="Z813" s="1470"/>
      <c r="AA813" s="1470"/>
      <c r="AB813" s="1470"/>
      <c r="AC813" s="1470"/>
      <c r="AD813" s="1470"/>
      <c r="AE813" s="1470"/>
      <c r="AF813" s="1470"/>
      <c r="AG813" s="1470"/>
      <c r="AH813" s="1452"/>
      <c r="AI813" s="1470"/>
      <c r="AJ813" s="1470"/>
      <c r="AK813" s="1470"/>
      <c r="AL813" s="1470"/>
      <c r="AM813" s="1470"/>
      <c r="AN813" s="1470"/>
      <c r="AO813" s="1452"/>
      <c r="AP813" s="1470"/>
      <c r="AQ813" s="1470"/>
      <c r="AR813" s="1470"/>
      <c r="AS813" s="1470"/>
      <c r="AT813" s="1452"/>
      <c r="AU813" s="1452"/>
      <c r="AV813" s="1452"/>
      <c r="AW813" s="1452"/>
      <c r="AX813" s="1452"/>
      <c r="AY813" s="1452"/>
      <c r="AZ813" s="1452"/>
      <c r="BA813" s="1452"/>
      <c r="BB813" s="1452"/>
      <c r="BC813" s="1470"/>
      <c r="BD813" s="1452"/>
      <c r="BE813" s="1452"/>
      <c r="BF813" s="1452"/>
      <c r="BG813" s="1452"/>
      <c r="BH813" s="1452"/>
      <c r="BI813" s="1452"/>
      <c r="BJ813" s="1452"/>
      <c r="BK813" s="1452"/>
      <c r="BL813" s="1452"/>
      <c r="BM813" s="1452"/>
      <c r="BN813" s="1452"/>
      <c r="BO813" s="1452"/>
      <c r="BP813" s="1452"/>
      <c r="BQ813" s="1452"/>
      <c r="BR813" s="1452"/>
      <c r="BS813" s="1452"/>
      <c r="BT813" s="1452"/>
      <c r="BU813" s="1452"/>
      <c r="BV813" s="1452"/>
      <c r="BW813" s="1452"/>
      <c r="BX813" s="1452"/>
    </row>
    <row r="814" customFormat="false" ht="15" hidden="false" customHeight="false" outlineLevel="0" collapsed="false">
      <c r="A814" s="1470"/>
      <c r="B814" s="1470"/>
      <c r="C814" s="1470"/>
      <c r="D814" s="1470"/>
      <c r="E814" s="1470"/>
      <c r="F814" s="1470"/>
      <c r="G814" s="1470"/>
      <c r="H814" s="1470"/>
      <c r="I814" s="1452"/>
      <c r="J814" s="1470"/>
      <c r="K814" s="1470"/>
      <c r="L814" s="1470"/>
      <c r="M814" s="1470"/>
      <c r="N814" s="1470"/>
      <c r="O814" s="1470"/>
      <c r="P814" s="1452"/>
      <c r="Q814" s="1452"/>
      <c r="R814" s="1452"/>
      <c r="S814" s="1452"/>
      <c r="T814" s="1452"/>
      <c r="U814" s="1452"/>
      <c r="V814" s="1452"/>
      <c r="W814" s="1452"/>
      <c r="X814" s="1452"/>
      <c r="Y814" s="1452"/>
      <c r="Z814" s="1470"/>
      <c r="AA814" s="1470"/>
      <c r="AB814" s="1470"/>
      <c r="AC814" s="1470"/>
      <c r="AD814" s="1470"/>
      <c r="AE814" s="1470"/>
      <c r="AF814" s="1470"/>
      <c r="AG814" s="1470"/>
      <c r="AH814" s="1452"/>
      <c r="AI814" s="1470"/>
      <c r="AJ814" s="1470"/>
      <c r="AK814" s="1470"/>
      <c r="AL814" s="1470"/>
      <c r="AM814" s="1470"/>
      <c r="AN814" s="1470"/>
      <c r="AO814" s="1452"/>
      <c r="AP814" s="1470"/>
      <c r="AQ814" s="1470"/>
      <c r="AR814" s="1470"/>
      <c r="AS814" s="1470"/>
      <c r="AT814" s="1452"/>
      <c r="AU814" s="1452"/>
      <c r="AV814" s="1452"/>
      <c r="AW814" s="1452"/>
      <c r="AX814" s="1452"/>
      <c r="AY814" s="1452"/>
      <c r="AZ814" s="1452"/>
      <c r="BA814" s="1452"/>
      <c r="BB814" s="1452"/>
      <c r="BC814" s="1470"/>
      <c r="BD814" s="1452"/>
      <c r="BE814" s="1452"/>
      <c r="BF814" s="1452"/>
      <c r="BG814" s="1452"/>
      <c r="BH814" s="1452"/>
      <c r="BI814" s="1452"/>
      <c r="BJ814" s="1452"/>
      <c r="BK814" s="1452"/>
      <c r="BL814" s="1452"/>
      <c r="BM814" s="1452"/>
      <c r="BN814" s="1452"/>
      <c r="BO814" s="1452"/>
      <c r="BP814" s="1452"/>
      <c r="BQ814" s="1452"/>
      <c r="BR814" s="1452"/>
      <c r="BS814" s="1452"/>
      <c r="BT814" s="1452"/>
      <c r="BU814" s="1452"/>
      <c r="BV814" s="1452"/>
      <c r="BW814" s="1452"/>
      <c r="BX814" s="1452"/>
    </row>
    <row r="815" customFormat="false" ht="15" hidden="false" customHeight="false" outlineLevel="0" collapsed="false">
      <c r="A815" s="1470"/>
      <c r="B815" s="1470"/>
      <c r="C815" s="1470"/>
      <c r="D815" s="1470"/>
      <c r="E815" s="1470"/>
      <c r="F815" s="1470"/>
      <c r="G815" s="1470"/>
      <c r="H815" s="1470"/>
      <c r="I815" s="1452"/>
      <c r="J815" s="1470"/>
      <c r="K815" s="1470"/>
      <c r="L815" s="1470"/>
      <c r="M815" s="1470"/>
      <c r="N815" s="1470"/>
      <c r="O815" s="1470"/>
      <c r="P815" s="1452"/>
      <c r="Q815" s="1452"/>
      <c r="R815" s="1452"/>
      <c r="S815" s="1452"/>
      <c r="T815" s="1452"/>
      <c r="U815" s="1452"/>
      <c r="V815" s="1452"/>
      <c r="W815" s="1452"/>
      <c r="X815" s="1452"/>
      <c r="Y815" s="1452"/>
      <c r="Z815" s="1470"/>
      <c r="AA815" s="1470"/>
      <c r="AB815" s="1470"/>
      <c r="AC815" s="1470"/>
      <c r="AD815" s="1470"/>
      <c r="AE815" s="1470"/>
      <c r="AF815" s="1470"/>
      <c r="AG815" s="1470"/>
      <c r="AH815" s="1452"/>
      <c r="AI815" s="1470"/>
      <c r="AJ815" s="1470"/>
      <c r="AK815" s="1470"/>
      <c r="AL815" s="1470"/>
      <c r="AM815" s="1470"/>
      <c r="AN815" s="1470"/>
      <c r="AO815" s="1452"/>
      <c r="AP815" s="1470"/>
      <c r="AQ815" s="1470"/>
      <c r="AR815" s="1470"/>
      <c r="AS815" s="1470"/>
      <c r="AT815" s="1452"/>
      <c r="AU815" s="1452"/>
      <c r="AV815" s="1452"/>
      <c r="AW815" s="1452"/>
      <c r="AX815" s="1452"/>
      <c r="AY815" s="1452"/>
      <c r="AZ815" s="1452"/>
      <c r="BA815" s="1452"/>
      <c r="BB815" s="1452"/>
      <c r="BC815" s="1470"/>
      <c r="BD815" s="1452"/>
      <c r="BE815" s="1452"/>
      <c r="BF815" s="1452"/>
      <c r="BG815" s="1452"/>
      <c r="BH815" s="1452"/>
      <c r="BI815" s="1452"/>
      <c r="BJ815" s="1452"/>
      <c r="BK815" s="1452"/>
      <c r="BL815" s="1452"/>
      <c r="BM815" s="1452"/>
      <c r="BN815" s="1452"/>
      <c r="BO815" s="1452"/>
      <c r="BP815" s="1452"/>
      <c r="BQ815" s="1452"/>
      <c r="BR815" s="1452"/>
      <c r="BS815" s="1452"/>
      <c r="BT815" s="1452"/>
      <c r="BU815" s="1452"/>
      <c r="BV815" s="1452"/>
      <c r="BW815" s="1452"/>
      <c r="BX815" s="1452"/>
    </row>
    <row r="816" customFormat="false" ht="15" hidden="false" customHeight="false" outlineLevel="0" collapsed="false">
      <c r="A816" s="1470"/>
      <c r="B816" s="1470"/>
      <c r="C816" s="1470"/>
      <c r="D816" s="1470"/>
      <c r="E816" s="1470"/>
      <c r="F816" s="1470"/>
      <c r="G816" s="1470"/>
      <c r="H816" s="1470"/>
      <c r="I816" s="1452"/>
      <c r="J816" s="1470"/>
      <c r="K816" s="1470"/>
      <c r="L816" s="1470"/>
      <c r="M816" s="1470"/>
      <c r="N816" s="1470"/>
      <c r="O816" s="1470"/>
      <c r="P816" s="1452"/>
      <c r="Q816" s="1452"/>
      <c r="R816" s="1452"/>
      <c r="S816" s="1452"/>
      <c r="T816" s="1452"/>
      <c r="U816" s="1452"/>
      <c r="V816" s="1452"/>
      <c r="W816" s="1452"/>
      <c r="X816" s="1452"/>
      <c r="Y816" s="1452"/>
      <c r="Z816" s="1470"/>
      <c r="AA816" s="1470"/>
      <c r="AB816" s="1470"/>
      <c r="AC816" s="1470"/>
      <c r="AD816" s="1470"/>
      <c r="AE816" s="1470"/>
      <c r="AF816" s="1470"/>
      <c r="AG816" s="1470"/>
      <c r="AH816" s="1452"/>
      <c r="AI816" s="1470"/>
      <c r="AJ816" s="1470"/>
      <c r="AK816" s="1470"/>
      <c r="AL816" s="1470"/>
      <c r="AM816" s="1470"/>
      <c r="AN816" s="1470"/>
      <c r="AO816" s="1452"/>
      <c r="AP816" s="1470"/>
      <c r="AQ816" s="1470"/>
      <c r="AR816" s="1470"/>
      <c r="AS816" s="1470"/>
      <c r="AT816" s="1452"/>
      <c r="AU816" s="1452"/>
      <c r="AV816" s="1452"/>
      <c r="AW816" s="1452"/>
      <c r="AX816" s="1452"/>
      <c r="AY816" s="1452"/>
      <c r="AZ816" s="1452"/>
      <c r="BA816" s="1452"/>
      <c r="BB816" s="1452"/>
      <c r="BC816" s="1470"/>
      <c r="BD816" s="1452"/>
      <c r="BE816" s="1452"/>
      <c r="BF816" s="1452"/>
      <c r="BG816" s="1452"/>
      <c r="BH816" s="1452"/>
      <c r="BI816" s="1452"/>
      <c r="BJ816" s="1452"/>
      <c r="BK816" s="1452"/>
      <c r="BL816" s="1452"/>
      <c r="BM816" s="1452"/>
      <c r="BN816" s="1452"/>
      <c r="BO816" s="1452"/>
      <c r="BP816" s="1452"/>
      <c r="BQ816" s="1452"/>
      <c r="BR816" s="1452"/>
      <c r="BS816" s="1452"/>
      <c r="BT816" s="1452"/>
      <c r="BU816" s="1452"/>
      <c r="BV816" s="1452"/>
      <c r="BW816" s="1452"/>
      <c r="BX816" s="1452"/>
    </row>
    <row r="817" customFormat="false" ht="15" hidden="false" customHeight="false" outlineLevel="0" collapsed="false">
      <c r="A817" s="1470"/>
      <c r="B817" s="1470"/>
      <c r="C817" s="1470"/>
      <c r="D817" s="1470"/>
      <c r="E817" s="1470"/>
      <c r="F817" s="1470"/>
      <c r="G817" s="1470"/>
      <c r="H817" s="1470"/>
      <c r="I817" s="1452"/>
      <c r="J817" s="1470"/>
      <c r="K817" s="1470"/>
      <c r="L817" s="1470"/>
      <c r="M817" s="1470"/>
      <c r="N817" s="1470"/>
      <c r="O817" s="1470"/>
      <c r="P817" s="1452"/>
      <c r="Q817" s="1452"/>
      <c r="R817" s="1452"/>
      <c r="S817" s="1452"/>
      <c r="T817" s="1452"/>
      <c r="U817" s="1452"/>
      <c r="V817" s="1452"/>
      <c r="W817" s="1452"/>
      <c r="X817" s="1452"/>
      <c r="Y817" s="1452"/>
      <c r="Z817" s="1470"/>
      <c r="AA817" s="1470"/>
      <c r="AB817" s="1470"/>
      <c r="AC817" s="1470"/>
      <c r="AD817" s="1470"/>
      <c r="AE817" s="1470"/>
      <c r="AF817" s="1470"/>
      <c r="AG817" s="1470"/>
      <c r="AH817" s="1452"/>
      <c r="AI817" s="1470"/>
      <c r="AJ817" s="1470"/>
      <c r="AK817" s="1470"/>
      <c r="AL817" s="1470"/>
      <c r="AM817" s="1470"/>
      <c r="AN817" s="1470"/>
      <c r="AO817" s="1452"/>
      <c r="AP817" s="1470"/>
      <c r="AQ817" s="1470"/>
      <c r="AR817" s="1470"/>
      <c r="AS817" s="1470"/>
      <c r="AT817" s="1452"/>
      <c r="AU817" s="1452"/>
      <c r="AV817" s="1452"/>
      <c r="AW817" s="1452"/>
      <c r="AX817" s="1452"/>
      <c r="AY817" s="1452"/>
      <c r="AZ817" s="1452"/>
      <c r="BA817" s="1452"/>
      <c r="BB817" s="1452"/>
      <c r="BC817" s="1470"/>
      <c r="BD817" s="1452"/>
      <c r="BE817" s="1452"/>
      <c r="BF817" s="1452"/>
      <c r="BG817" s="1452"/>
      <c r="BH817" s="1452"/>
      <c r="BI817" s="1452"/>
      <c r="BJ817" s="1452"/>
      <c r="BK817" s="1452"/>
      <c r="BL817" s="1452"/>
      <c r="BM817" s="1452"/>
      <c r="BN817" s="1452"/>
      <c r="BO817" s="1452"/>
      <c r="BP817" s="1452"/>
      <c r="BQ817" s="1452"/>
      <c r="BR817" s="1452"/>
      <c r="BS817" s="1452"/>
      <c r="BT817" s="1452"/>
      <c r="BU817" s="1452"/>
      <c r="BV817" s="1452"/>
      <c r="BW817" s="1452"/>
      <c r="BX817" s="1452"/>
    </row>
    <row r="818" customFormat="false" ht="15" hidden="false" customHeight="false" outlineLevel="0" collapsed="false">
      <c r="A818" s="1470"/>
      <c r="B818" s="1470"/>
      <c r="C818" s="1470"/>
      <c r="D818" s="1470"/>
      <c r="E818" s="1470"/>
      <c r="F818" s="1470"/>
      <c r="G818" s="1470"/>
      <c r="H818" s="1470"/>
      <c r="I818" s="1452"/>
      <c r="J818" s="1470"/>
      <c r="K818" s="1470"/>
      <c r="L818" s="1470"/>
      <c r="M818" s="1470"/>
      <c r="N818" s="1470"/>
      <c r="O818" s="1470"/>
      <c r="P818" s="1452"/>
      <c r="Q818" s="1452"/>
      <c r="R818" s="1452"/>
      <c r="S818" s="1452"/>
      <c r="T818" s="1452"/>
      <c r="U818" s="1452"/>
      <c r="V818" s="1452"/>
      <c r="W818" s="1452"/>
      <c r="X818" s="1452"/>
      <c r="Y818" s="1452"/>
      <c r="Z818" s="1470"/>
      <c r="AA818" s="1470"/>
      <c r="AB818" s="1470"/>
      <c r="AC818" s="1470"/>
      <c r="AD818" s="1470"/>
      <c r="AE818" s="1470"/>
      <c r="AF818" s="1470"/>
      <c r="AG818" s="1470"/>
      <c r="AH818" s="1452"/>
      <c r="AI818" s="1470"/>
      <c r="AJ818" s="1470"/>
      <c r="AK818" s="1470"/>
      <c r="AL818" s="1470"/>
      <c r="AM818" s="1470"/>
      <c r="AN818" s="1470"/>
      <c r="AO818" s="1452"/>
      <c r="AP818" s="1470"/>
      <c r="AQ818" s="1470"/>
      <c r="AR818" s="1470"/>
      <c r="AS818" s="1470"/>
      <c r="AT818" s="1452"/>
      <c r="AU818" s="1452"/>
      <c r="AV818" s="1452"/>
      <c r="AW818" s="1452"/>
      <c r="AX818" s="1452"/>
      <c r="AY818" s="1452"/>
      <c r="AZ818" s="1452"/>
      <c r="BA818" s="1452"/>
      <c r="BB818" s="1452"/>
      <c r="BC818" s="1470"/>
      <c r="BD818" s="1452"/>
      <c r="BE818" s="1452"/>
      <c r="BF818" s="1452"/>
      <c r="BG818" s="1452"/>
      <c r="BH818" s="1452"/>
      <c r="BI818" s="1452"/>
      <c r="BJ818" s="1452"/>
      <c r="BK818" s="1452"/>
      <c r="BL818" s="1452"/>
      <c r="BM818" s="1452"/>
      <c r="BN818" s="1452"/>
      <c r="BO818" s="1452"/>
      <c r="BP818" s="1452"/>
      <c r="BQ818" s="1452"/>
      <c r="BR818" s="1452"/>
      <c r="BS818" s="1452"/>
      <c r="BT818" s="1452"/>
      <c r="BU818" s="1452"/>
      <c r="BV818" s="1452"/>
      <c r="BW818" s="1452"/>
      <c r="BX818" s="1452"/>
    </row>
    <row r="819" customFormat="false" ht="15" hidden="false" customHeight="false" outlineLevel="0" collapsed="false">
      <c r="A819" s="1470"/>
      <c r="B819" s="1470"/>
      <c r="C819" s="1470"/>
      <c r="D819" s="1470"/>
      <c r="E819" s="1470"/>
      <c r="F819" s="1470"/>
      <c r="G819" s="1470"/>
      <c r="H819" s="1470"/>
      <c r="I819" s="1452"/>
      <c r="J819" s="1470"/>
      <c r="K819" s="1470"/>
      <c r="L819" s="1470"/>
      <c r="M819" s="1470"/>
      <c r="N819" s="1470"/>
      <c r="O819" s="1470"/>
      <c r="P819" s="1452"/>
      <c r="Q819" s="1452"/>
      <c r="R819" s="1452"/>
      <c r="S819" s="1452"/>
      <c r="T819" s="1452"/>
      <c r="U819" s="1452"/>
      <c r="V819" s="1452"/>
      <c r="W819" s="1452"/>
      <c r="X819" s="1452"/>
      <c r="Y819" s="1452"/>
      <c r="Z819" s="1470"/>
      <c r="AA819" s="1470"/>
      <c r="AB819" s="1470"/>
      <c r="AC819" s="1470"/>
      <c r="AD819" s="1470"/>
      <c r="AE819" s="1470"/>
      <c r="AF819" s="1470"/>
      <c r="AG819" s="1470"/>
      <c r="AH819" s="1452"/>
      <c r="AI819" s="1470"/>
      <c r="AJ819" s="1470"/>
      <c r="AK819" s="1470"/>
      <c r="AL819" s="1470"/>
      <c r="AM819" s="1470"/>
      <c r="AN819" s="1470"/>
      <c r="AO819" s="1452"/>
      <c r="AP819" s="1470"/>
      <c r="AQ819" s="1470"/>
      <c r="AR819" s="1470"/>
      <c r="AS819" s="1470"/>
      <c r="AT819" s="1452"/>
      <c r="AU819" s="1452"/>
      <c r="AV819" s="1452"/>
      <c r="AW819" s="1452"/>
      <c r="AX819" s="1452"/>
      <c r="AY819" s="1452"/>
      <c r="AZ819" s="1452"/>
      <c r="BA819" s="1452"/>
      <c r="BB819" s="1452"/>
      <c r="BC819" s="1470"/>
      <c r="BD819" s="1452"/>
      <c r="BE819" s="1452"/>
      <c r="BF819" s="1452"/>
      <c r="BG819" s="1452"/>
      <c r="BH819" s="1452"/>
      <c r="BI819" s="1452"/>
      <c r="BJ819" s="1452"/>
      <c r="BK819" s="1452"/>
      <c r="BL819" s="1452"/>
      <c r="BM819" s="1452"/>
      <c r="BN819" s="1452"/>
      <c r="BO819" s="1452"/>
      <c r="BP819" s="1452"/>
      <c r="BQ819" s="1452"/>
      <c r="BR819" s="1452"/>
      <c r="BS819" s="1452"/>
      <c r="BT819" s="1452"/>
      <c r="BU819" s="1452"/>
      <c r="BV819" s="1452"/>
      <c r="BW819" s="1452"/>
      <c r="BX819" s="1452"/>
    </row>
    <row r="820" customFormat="false" ht="15" hidden="false" customHeight="false" outlineLevel="0" collapsed="false">
      <c r="A820" s="1470"/>
      <c r="B820" s="1470"/>
      <c r="C820" s="1470"/>
      <c r="D820" s="1470"/>
      <c r="E820" s="1470"/>
      <c r="F820" s="1470"/>
      <c r="G820" s="1470"/>
      <c r="H820" s="1470"/>
      <c r="I820" s="1452"/>
      <c r="J820" s="1470"/>
      <c r="K820" s="1470"/>
      <c r="L820" s="1470"/>
      <c r="M820" s="1470"/>
      <c r="N820" s="1470"/>
      <c r="O820" s="1470"/>
      <c r="P820" s="1452"/>
      <c r="Q820" s="1452"/>
      <c r="R820" s="1452"/>
      <c r="S820" s="1452"/>
      <c r="T820" s="1452"/>
      <c r="U820" s="1452"/>
      <c r="V820" s="1452"/>
      <c r="W820" s="1452"/>
      <c r="X820" s="1452"/>
      <c r="Y820" s="1452"/>
      <c r="Z820" s="1470"/>
      <c r="AA820" s="1470"/>
      <c r="AB820" s="1470"/>
      <c r="AC820" s="1470"/>
      <c r="AD820" s="1470"/>
      <c r="AE820" s="1470"/>
      <c r="AF820" s="1470"/>
      <c r="AG820" s="1470"/>
      <c r="AH820" s="1452"/>
      <c r="AI820" s="1470"/>
      <c r="AJ820" s="1470"/>
      <c r="AK820" s="1470"/>
      <c r="AL820" s="1470"/>
      <c r="AM820" s="1470"/>
      <c r="AN820" s="1470"/>
      <c r="AO820" s="1452"/>
      <c r="AP820" s="1470"/>
      <c r="AQ820" s="1470"/>
      <c r="AR820" s="1470"/>
      <c r="AS820" s="1470"/>
      <c r="AT820" s="1452"/>
      <c r="AU820" s="1452"/>
      <c r="AV820" s="1452"/>
      <c r="AW820" s="1452"/>
      <c r="AX820" s="1452"/>
      <c r="AY820" s="1452"/>
      <c r="AZ820" s="1452"/>
      <c r="BA820" s="1452"/>
      <c r="BB820" s="1452"/>
      <c r="BC820" s="1470"/>
      <c r="BD820" s="1452"/>
      <c r="BE820" s="1452"/>
      <c r="BF820" s="1452"/>
      <c r="BG820" s="1452"/>
      <c r="BH820" s="1452"/>
      <c r="BI820" s="1452"/>
      <c r="BJ820" s="1452"/>
      <c r="BK820" s="1452"/>
      <c r="BL820" s="1452"/>
      <c r="BM820" s="1452"/>
      <c r="BN820" s="1452"/>
      <c r="BO820" s="1452"/>
      <c r="BP820" s="1452"/>
      <c r="BQ820" s="1452"/>
      <c r="BR820" s="1452"/>
      <c r="BS820" s="1452"/>
      <c r="BT820" s="1452"/>
      <c r="BU820" s="1452"/>
      <c r="BV820" s="1452"/>
      <c r="BW820" s="1452"/>
      <c r="BX820" s="1452"/>
    </row>
    <row r="821" customFormat="false" ht="15" hidden="false" customHeight="false" outlineLevel="0" collapsed="false">
      <c r="A821" s="1470"/>
      <c r="B821" s="1470"/>
      <c r="C821" s="1470"/>
      <c r="D821" s="1470"/>
      <c r="E821" s="1470"/>
      <c r="F821" s="1470"/>
      <c r="G821" s="1470"/>
      <c r="H821" s="1470"/>
      <c r="I821" s="1452"/>
      <c r="J821" s="1470"/>
      <c r="K821" s="1470"/>
      <c r="L821" s="1470"/>
      <c r="M821" s="1470"/>
      <c r="N821" s="1470"/>
      <c r="O821" s="1470"/>
      <c r="P821" s="1452"/>
      <c r="Q821" s="1452"/>
      <c r="R821" s="1452"/>
      <c r="S821" s="1452"/>
      <c r="T821" s="1452"/>
      <c r="U821" s="1452"/>
      <c r="V821" s="1452"/>
      <c r="W821" s="1452"/>
      <c r="X821" s="1452"/>
      <c r="Y821" s="1452"/>
      <c r="Z821" s="1470"/>
      <c r="AA821" s="1470"/>
      <c r="AB821" s="1470"/>
      <c r="AC821" s="1470"/>
      <c r="AD821" s="1470"/>
      <c r="AE821" s="1470"/>
      <c r="AF821" s="1470"/>
      <c r="AG821" s="1470"/>
      <c r="AH821" s="1452"/>
      <c r="AI821" s="1470"/>
      <c r="AJ821" s="1470"/>
      <c r="AK821" s="1470"/>
      <c r="AL821" s="1470"/>
      <c r="AM821" s="1470"/>
      <c r="AN821" s="1470"/>
      <c r="AO821" s="1452"/>
      <c r="AP821" s="1470"/>
      <c r="AQ821" s="1470"/>
      <c r="AR821" s="1470"/>
      <c r="AS821" s="1470"/>
      <c r="AT821" s="1452"/>
      <c r="AU821" s="1452"/>
      <c r="AV821" s="1452"/>
      <c r="AW821" s="1452"/>
      <c r="AX821" s="1452"/>
      <c r="AY821" s="1452"/>
      <c r="AZ821" s="1452"/>
      <c r="BA821" s="1452"/>
      <c r="BB821" s="1452"/>
      <c r="BC821" s="1470"/>
      <c r="BD821" s="1452"/>
      <c r="BE821" s="1452"/>
      <c r="BF821" s="1452"/>
      <c r="BG821" s="1452"/>
      <c r="BH821" s="1452"/>
      <c r="BI821" s="1452"/>
      <c r="BJ821" s="1452"/>
      <c r="BK821" s="1452"/>
      <c r="BL821" s="1452"/>
      <c r="BM821" s="1452"/>
      <c r="BN821" s="1452"/>
      <c r="BO821" s="1452"/>
      <c r="BP821" s="1452"/>
      <c r="BQ821" s="1452"/>
      <c r="BR821" s="1452"/>
      <c r="BS821" s="1452"/>
      <c r="BT821" s="1452"/>
      <c r="BU821" s="1452"/>
      <c r="BV821" s="1452"/>
      <c r="BW821" s="1452"/>
      <c r="BX821" s="1452"/>
    </row>
    <row r="822" customFormat="false" ht="15" hidden="false" customHeight="false" outlineLevel="0" collapsed="false">
      <c r="A822" s="1470"/>
      <c r="B822" s="1470"/>
      <c r="C822" s="1470"/>
      <c r="D822" s="1470"/>
      <c r="E822" s="1470"/>
      <c r="F822" s="1470"/>
      <c r="G822" s="1470"/>
      <c r="H822" s="1470"/>
      <c r="I822" s="1452"/>
      <c r="J822" s="1470"/>
      <c r="K822" s="1470"/>
      <c r="L822" s="1470"/>
      <c r="M822" s="1470"/>
      <c r="N822" s="1470"/>
      <c r="O822" s="1470"/>
      <c r="P822" s="1452"/>
      <c r="Q822" s="1452"/>
      <c r="R822" s="1452"/>
      <c r="S822" s="1452"/>
      <c r="T822" s="1452"/>
      <c r="U822" s="1452"/>
      <c r="V822" s="1452"/>
      <c r="W822" s="1452"/>
      <c r="X822" s="1452"/>
      <c r="Y822" s="1452"/>
      <c r="Z822" s="1470"/>
      <c r="AA822" s="1470"/>
      <c r="AB822" s="1470"/>
      <c r="AC822" s="1470"/>
      <c r="AD822" s="1470"/>
      <c r="AE822" s="1470"/>
      <c r="AF822" s="1470"/>
      <c r="AG822" s="1470"/>
      <c r="AH822" s="1452"/>
      <c r="AI822" s="1470"/>
      <c r="AJ822" s="1470"/>
      <c r="AK822" s="1470"/>
      <c r="AL822" s="1470"/>
      <c r="AM822" s="1470"/>
      <c r="AN822" s="1470"/>
      <c r="AO822" s="1452"/>
      <c r="AP822" s="1470"/>
      <c r="AQ822" s="1470"/>
      <c r="AR822" s="1470"/>
      <c r="AS822" s="1470"/>
      <c r="AT822" s="1452"/>
      <c r="AU822" s="1452"/>
      <c r="AV822" s="1452"/>
      <c r="AW822" s="1452"/>
      <c r="AX822" s="1452"/>
      <c r="AY822" s="1452"/>
      <c r="AZ822" s="1452"/>
      <c r="BA822" s="1452"/>
      <c r="BB822" s="1452"/>
      <c r="BC822" s="1470"/>
      <c r="BD822" s="1452"/>
      <c r="BE822" s="1452"/>
      <c r="BF822" s="1452"/>
      <c r="BG822" s="1452"/>
      <c r="BH822" s="1452"/>
      <c r="BI822" s="1452"/>
      <c r="BJ822" s="1452"/>
      <c r="BK822" s="1452"/>
      <c r="BL822" s="1452"/>
      <c r="BM822" s="1452"/>
      <c r="BN822" s="1452"/>
      <c r="BO822" s="1452"/>
      <c r="BP822" s="1452"/>
      <c r="BQ822" s="1452"/>
      <c r="BR822" s="1452"/>
      <c r="BS822" s="1452"/>
      <c r="BT822" s="1452"/>
      <c r="BU822" s="1452"/>
      <c r="BV822" s="1452"/>
      <c r="BW822" s="1452"/>
      <c r="BX822" s="1452"/>
    </row>
    <row r="823" customFormat="false" ht="15" hidden="false" customHeight="false" outlineLevel="0" collapsed="false">
      <c r="A823" s="1470"/>
      <c r="B823" s="1470"/>
      <c r="C823" s="1470"/>
      <c r="D823" s="1470"/>
      <c r="E823" s="1470"/>
      <c r="F823" s="1470"/>
      <c r="G823" s="1470"/>
      <c r="H823" s="1470"/>
      <c r="I823" s="1452"/>
      <c r="J823" s="1470"/>
      <c r="K823" s="1470"/>
      <c r="L823" s="1470"/>
      <c r="M823" s="1470"/>
      <c r="N823" s="1470"/>
      <c r="O823" s="1470"/>
      <c r="P823" s="1452"/>
      <c r="Q823" s="1452"/>
      <c r="R823" s="1452"/>
      <c r="S823" s="1452"/>
      <c r="T823" s="1452"/>
      <c r="U823" s="1452"/>
      <c r="V823" s="1452"/>
      <c r="W823" s="1452"/>
      <c r="X823" s="1452"/>
      <c r="Y823" s="1452"/>
      <c r="Z823" s="1470"/>
      <c r="AA823" s="1470"/>
      <c r="AB823" s="1470"/>
      <c r="AC823" s="1470"/>
      <c r="AD823" s="1470"/>
      <c r="AE823" s="1470"/>
      <c r="AF823" s="1470"/>
      <c r="AG823" s="1470"/>
      <c r="AH823" s="1452"/>
      <c r="AI823" s="1470"/>
      <c r="AJ823" s="1470"/>
      <c r="AK823" s="1470"/>
      <c r="AL823" s="1470"/>
      <c r="AM823" s="1470"/>
      <c r="AN823" s="1470"/>
      <c r="AO823" s="1452"/>
      <c r="AP823" s="1470"/>
      <c r="AQ823" s="1470"/>
      <c r="AR823" s="1470"/>
      <c r="AS823" s="1470"/>
      <c r="AT823" s="1452"/>
      <c r="AU823" s="1452"/>
      <c r="AV823" s="1452"/>
      <c r="AW823" s="1452"/>
      <c r="AX823" s="1452"/>
      <c r="AY823" s="1452"/>
      <c r="AZ823" s="1452"/>
      <c r="BA823" s="1452"/>
      <c r="BB823" s="1452"/>
      <c r="BC823" s="1470"/>
      <c r="BD823" s="1452"/>
      <c r="BE823" s="1452"/>
      <c r="BF823" s="1452"/>
      <c r="BG823" s="1452"/>
      <c r="BH823" s="1452"/>
      <c r="BI823" s="1452"/>
      <c r="BJ823" s="1452"/>
      <c r="BK823" s="1452"/>
      <c r="BL823" s="1452"/>
      <c r="BM823" s="1452"/>
      <c r="BN823" s="1452"/>
      <c r="BO823" s="1452"/>
      <c r="BP823" s="1452"/>
      <c r="BQ823" s="1452"/>
      <c r="BR823" s="1452"/>
      <c r="BS823" s="1452"/>
      <c r="BT823" s="1452"/>
      <c r="BU823" s="1452"/>
      <c r="BV823" s="1452"/>
      <c r="BW823" s="1452"/>
      <c r="BX823" s="1452"/>
    </row>
    <row r="824" customFormat="false" ht="15" hidden="false" customHeight="false" outlineLevel="0" collapsed="false">
      <c r="A824" s="1470"/>
      <c r="B824" s="1470"/>
      <c r="C824" s="1470"/>
      <c r="D824" s="1470"/>
      <c r="E824" s="1470"/>
      <c r="F824" s="1470"/>
      <c r="G824" s="1470"/>
      <c r="H824" s="1470"/>
      <c r="I824" s="1452"/>
      <c r="J824" s="1470"/>
      <c r="K824" s="1470"/>
      <c r="L824" s="1470"/>
      <c r="M824" s="1470"/>
      <c r="N824" s="1470"/>
      <c r="O824" s="1470"/>
      <c r="P824" s="1452"/>
      <c r="Q824" s="1452"/>
      <c r="R824" s="1452"/>
      <c r="S824" s="1452"/>
      <c r="T824" s="1452"/>
      <c r="U824" s="1452"/>
      <c r="V824" s="1452"/>
      <c r="W824" s="1452"/>
      <c r="X824" s="1452"/>
      <c r="Y824" s="1452"/>
      <c r="Z824" s="1470"/>
      <c r="AA824" s="1470"/>
      <c r="AB824" s="1470"/>
      <c r="AC824" s="1470"/>
      <c r="AD824" s="1470"/>
      <c r="AE824" s="1470"/>
      <c r="AF824" s="1470"/>
      <c r="AG824" s="1470"/>
      <c r="AH824" s="1452"/>
      <c r="AI824" s="1470"/>
      <c r="AJ824" s="1470"/>
      <c r="AK824" s="1470"/>
      <c r="AL824" s="1470"/>
      <c r="AM824" s="1470"/>
      <c r="AN824" s="1470"/>
      <c r="AO824" s="1452"/>
      <c r="AP824" s="1470"/>
      <c r="AQ824" s="1470"/>
      <c r="AR824" s="1470"/>
      <c r="AS824" s="1470"/>
      <c r="AT824" s="1452"/>
      <c r="AU824" s="1452"/>
      <c r="AV824" s="1452"/>
      <c r="AW824" s="1452"/>
      <c r="AX824" s="1452"/>
      <c r="AY824" s="1452"/>
      <c r="AZ824" s="1452"/>
      <c r="BA824" s="1452"/>
      <c r="BB824" s="1452"/>
      <c r="BC824" s="1470"/>
      <c r="BD824" s="1452"/>
      <c r="BE824" s="1452"/>
      <c r="BF824" s="1452"/>
      <c r="BG824" s="1452"/>
      <c r="BH824" s="1452"/>
      <c r="BI824" s="1452"/>
      <c r="BJ824" s="1452"/>
      <c r="BK824" s="1452"/>
      <c r="BL824" s="1452"/>
      <c r="BM824" s="1452"/>
      <c r="BN824" s="1452"/>
      <c r="BO824" s="1452"/>
      <c r="BP824" s="1452"/>
      <c r="BQ824" s="1452"/>
      <c r="BR824" s="1452"/>
      <c r="BS824" s="1452"/>
      <c r="BT824" s="1452"/>
      <c r="BU824" s="1452"/>
      <c r="BV824" s="1452"/>
      <c r="BW824" s="1452"/>
      <c r="BX824" s="1452"/>
    </row>
    <row r="825" customFormat="false" ht="15" hidden="false" customHeight="false" outlineLevel="0" collapsed="false">
      <c r="A825" s="1470"/>
      <c r="B825" s="1470"/>
      <c r="C825" s="1470"/>
      <c r="D825" s="1470"/>
      <c r="E825" s="1470"/>
      <c r="F825" s="1470"/>
      <c r="G825" s="1470"/>
      <c r="H825" s="1470"/>
      <c r="I825" s="1452"/>
      <c r="J825" s="1470"/>
      <c r="K825" s="1470"/>
      <c r="L825" s="1470"/>
      <c r="M825" s="1470"/>
      <c r="N825" s="1470"/>
      <c r="O825" s="1470"/>
      <c r="P825" s="1452"/>
      <c r="Q825" s="1452"/>
      <c r="R825" s="1452"/>
      <c r="S825" s="1452"/>
      <c r="T825" s="1452"/>
      <c r="U825" s="1452"/>
      <c r="V825" s="1452"/>
      <c r="W825" s="1452"/>
      <c r="X825" s="1452"/>
      <c r="Y825" s="1452"/>
      <c r="Z825" s="1470"/>
      <c r="AA825" s="1470"/>
      <c r="AB825" s="1470"/>
      <c r="AC825" s="1470"/>
      <c r="AD825" s="1470"/>
      <c r="AE825" s="1470"/>
      <c r="AF825" s="1470"/>
      <c r="AG825" s="1470"/>
      <c r="AH825" s="1452"/>
      <c r="AI825" s="1470"/>
      <c r="AJ825" s="1470"/>
      <c r="AK825" s="1470"/>
      <c r="AL825" s="1470"/>
      <c r="AM825" s="1470"/>
      <c r="AN825" s="1470"/>
      <c r="AO825" s="1452"/>
      <c r="AP825" s="1470"/>
      <c r="AQ825" s="1470"/>
      <c r="AR825" s="1470"/>
      <c r="AS825" s="1470"/>
      <c r="AT825" s="1452"/>
      <c r="AU825" s="1452"/>
      <c r="AV825" s="1452"/>
      <c r="AW825" s="1452"/>
      <c r="AX825" s="1452"/>
      <c r="AY825" s="1452"/>
      <c r="AZ825" s="1452"/>
      <c r="BA825" s="1452"/>
      <c r="BB825" s="1452"/>
      <c r="BC825" s="1470"/>
      <c r="BD825" s="1452"/>
      <c r="BE825" s="1452"/>
      <c r="BF825" s="1452"/>
      <c r="BG825" s="1452"/>
      <c r="BH825" s="1452"/>
      <c r="BI825" s="1452"/>
      <c r="BJ825" s="1452"/>
      <c r="BK825" s="1452"/>
      <c r="BL825" s="1452"/>
      <c r="BM825" s="1452"/>
      <c r="BN825" s="1452"/>
      <c r="BO825" s="1452"/>
      <c r="BP825" s="1452"/>
      <c r="BQ825" s="1452"/>
      <c r="BR825" s="1452"/>
      <c r="BS825" s="1452"/>
      <c r="BT825" s="1452"/>
      <c r="BU825" s="1452"/>
      <c r="BV825" s="1452"/>
      <c r="BW825" s="1452"/>
      <c r="BX825" s="1452"/>
    </row>
    <row r="826" customFormat="false" ht="15" hidden="false" customHeight="false" outlineLevel="0" collapsed="false">
      <c r="A826" s="1470"/>
      <c r="B826" s="1470"/>
      <c r="C826" s="1470"/>
      <c r="D826" s="1470"/>
      <c r="E826" s="1470"/>
      <c r="F826" s="1470"/>
      <c r="G826" s="1470"/>
      <c r="H826" s="1470"/>
      <c r="I826" s="1452"/>
      <c r="J826" s="1470"/>
      <c r="K826" s="1470"/>
      <c r="L826" s="1470"/>
      <c r="M826" s="1470"/>
      <c r="N826" s="1470"/>
      <c r="O826" s="1470"/>
      <c r="P826" s="1452"/>
      <c r="Q826" s="1452"/>
      <c r="R826" s="1452"/>
      <c r="S826" s="1452"/>
      <c r="T826" s="1452"/>
      <c r="U826" s="1452"/>
      <c r="V826" s="1452"/>
      <c r="W826" s="1452"/>
      <c r="X826" s="1452"/>
      <c r="Y826" s="1452"/>
      <c r="Z826" s="1470"/>
      <c r="AA826" s="1470"/>
      <c r="AB826" s="1470"/>
      <c r="AC826" s="1470"/>
      <c r="AD826" s="1470"/>
      <c r="AE826" s="1470"/>
      <c r="AF826" s="1470"/>
      <c r="AG826" s="1470"/>
      <c r="AH826" s="1452"/>
      <c r="AI826" s="1470"/>
      <c r="AJ826" s="1470"/>
      <c r="AK826" s="1470"/>
      <c r="AL826" s="1470"/>
      <c r="AM826" s="1470"/>
      <c r="AN826" s="1470"/>
      <c r="AO826" s="1452"/>
      <c r="AP826" s="1470"/>
      <c r="AQ826" s="1470"/>
      <c r="AR826" s="1470"/>
      <c r="AS826" s="1470"/>
      <c r="AT826" s="1452"/>
      <c r="AU826" s="1452"/>
      <c r="AV826" s="1452"/>
      <c r="AW826" s="1452"/>
      <c r="AX826" s="1452"/>
      <c r="AY826" s="1452"/>
      <c r="AZ826" s="1452"/>
      <c r="BA826" s="1452"/>
      <c r="BB826" s="1452"/>
      <c r="BC826" s="1470"/>
      <c r="BD826" s="1452"/>
      <c r="BE826" s="1452"/>
      <c r="BF826" s="1452"/>
      <c r="BG826" s="1452"/>
      <c r="BH826" s="1452"/>
      <c r="BI826" s="1452"/>
      <c r="BJ826" s="1452"/>
      <c r="BK826" s="1452"/>
      <c r="BL826" s="1452"/>
      <c r="BM826" s="1452"/>
      <c r="BN826" s="1452"/>
      <c r="BO826" s="1452"/>
      <c r="BP826" s="1452"/>
      <c r="BQ826" s="1452"/>
      <c r="BR826" s="1452"/>
      <c r="BS826" s="1452"/>
      <c r="BT826" s="1452"/>
      <c r="BU826" s="1452"/>
      <c r="BV826" s="1452"/>
      <c r="BW826" s="1452"/>
      <c r="BX826" s="1452"/>
    </row>
    <row r="827" customFormat="false" ht="15" hidden="false" customHeight="false" outlineLevel="0" collapsed="false">
      <c r="A827" s="1470"/>
      <c r="B827" s="1470"/>
      <c r="C827" s="1470"/>
      <c r="D827" s="1470"/>
      <c r="E827" s="1470"/>
      <c r="F827" s="1470"/>
      <c r="G827" s="1470"/>
      <c r="H827" s="1470"/>
      <c r="I827" s="1452"/>
      <c r="J827" s="1470"/>
      <c r="K827" s="1470"/>
      <c r="L827" s="1470"/>
      <c r="M827" s="1470"/>
      <c r="N827" s="1470"/>
      <c r="O827" s="1470"/>
      <c r="P827" s="1452"/>
      <c r="Q827" s="1452"/>
      <c r="R827" s="1452"/>
      <c r="S827" s="1452"/>
      <c r="T827" s="1452"/>
      <c r="U827" s="1452"/>
      <c r="V827" s="1452"/>
      <c r="W827" s="1452"/>
      <c r="X827" s="1452"/>
      <c r="Y827" s="1452"/>
      <c r="Z827" s="1470"/>
      <c r="AA827" s="1470"/>
      <c r="AB827" s="1470"/>
      <c r="AC827" s="1470"/>
      <c r="AD827" s="1470"/>
      <c r="AE827" s="1470"/>
      <c r="AF827" s="1470"/>
      <c r="AG827" s="1470"/>
      <c r="AH827" s="1452"/>
      <c r="AI827" s="1470"/>
      <c r="AJ827" s="1470"/>
      <c r="AK827" s="1470"/>
      <c r="AL827" s="1470"/>
      <c r="AM827" s="1470"/>
      <c r="AN827" s="1470"/>
      <c r="AO827" s="1452"/>
      <c r="AP827" s="1470"/>
      <c r="AQ827" s="1470"/>
      <c r="AR827" s="1470"/>
      <c r="AS827" s="1470"/>
      <c r="AT827" s="1452"/>
      <c r="AU827" s="1452"/>
      <c r="AV827" s="1452"/>
      <c r="AW827" s="1452"/>
      <c r="AX827" s="1452"/>
      <c r="AY827" s="1452"/>
      <c r="AZ827" s="1452"/>
      <c r="BA827" s="1452"/>
      <c r="BB827" s="1452"/>
      <c r="BC827" s="1470"/>
      <c r="BD827" s="1452"/>
      <c r="BE827" s="1452"/>
      <c r="BF827" s="1452"/>
      <c r="BG827" s="1452"/>
      <c r="BH827" s="1452"/>
      <c r="BI827" s="1452"/>
      <c r="BJ827" s="1452"/>
      <c r="BK827" s="1452"/>
      <c r="BL827" s="1452"/>
      <c r="BM827" s="1452"/>
      <c r="BN827" s="1452"/>
      <c r="BO827" s="1452"/>
      <c r="BP827" s="1452"/>
      <c r="BQ827" s="1452"/>
      <c r="BR827" s="1452"/>
      <c r="BS827" s="1452"/>
      <c r="BT827" s="1452"/>
      <c r="BU827" s="1452"/>
      <c r="BV827" s="1452"/>
      <c r="BW827" s="1452"/>
      <c r="BX827" s="1452"/>
    </row>
    <row r="828" customFormat="false" ht="15" hidden="false" customHeight="false" outlineLevel="0" collapsed="false">
      <c r="A828" s="1470"/>
      <c r="B828" s="1470"/>
      <c r="C828" s="1470"/>
      <c r="D828" s="1470"/>
      <c r="E828" s="1470"/>
      <c r="F828" s="1470"/>
      <c r="G828" s="1470"/>
      <c r="H828" s="1470"/>
      <c r="I828" s="1452"/>
      <c r="J828" s="1470"/>
      <c r="K828" s="1470"/>
      <c r="L828" s="1470"/>
      <c r="M828" s="1470"/>
      <c r="N828" s="1470"/>
      <c r="O828" s="1470"/>
      <c r="P828" s="1452"/>
      <c r="Q828" s="1452"/>
      <c r="R828" s="1452"/>
      <c r="S828" s="1452"/>
      <c r="T828" s="1452"/>
      <c r="U828" s="1452"/>
      <c r="V828" s="1452"/>
      <c r="W828" s="1452"/>
      <c r="X828" s="1452"/>
      <c r="Y828" s="1452"/>
      <c r="Z828" s="1470"/>
      <c r="AA828" s="1470"/>
      <c r="AB828" s="1470"/>
      <c r="AC828" s="1470"/>
      <c r="AD828" s="1470"/>
      <c r="AE828" s="1470"/>
      <c r="AF828" s="1470"/>
      <c r="AG828" s="1470"/>
      <c r="AH828" s="1452"/>
      <c r="AI828" s="1470"/>
      <c r="AJ828" s="1470"/>
      <c r="AK828" s="1470"/>
      <c r="AL828" s="1470"/>
      <c r="AM828" s="1470"/>
      <c r="AN828" s="1470"/>
      <c r="AO828" s="1452"/>
      <c r="AP828" s="1470"/>
      <c r="AQ828" s="1470"/>
      <c r="AR828" s="1470"/>
      <c r="AS828" s="1470"/>
      <c r="AT828" s="1452"/>
      <c r="AU828" s="1452"/>
      <c r="AV828" s="1452"/>
      <c r="AW828" s="1452"/>
      <c r="AX828" s="1452"/>
      <c r="AY828" s="1452"/>
      <c r="AZ828" s="1452"/>
      <c r="BA828" s="1452"/>
      <c r="BB828" s="1452"/>
      <c r="BC828" s="1470"/>
      <c r="BD828" s="1452"/>
      <c r="BE828" s="1452"/>
      <c r="BF828" s="1452"/>
      <c r="BG828" s="1452"/>
      <c r="BH828" s="1452"/>
      <c r="BI828" s="1452"/>
      <c r="BJ828" s="1452"/>
      <c r="BK828" s="1452"/>
      <c r="BL828" s="1452"/>
      <c r="BM828" s="1452"/>
      <c r="BN828" s="1452"/>
      <c r="BO828" s="1452"/>
      <c r="BP828" s="1452"/>
      <c r="BQ828" s="1452"/>
      <c r="BR828" s="1452"/>
      <c r="BS828" s="1452"/>
      <c r="BT828" s="1452"/>
      <c r="BU828" s="1452"/>
      <c r="BV828" s="1452"/>
      <c r="BW828" s="1452"/>
      <c r="BX828" s="1452"/>
    </row>
    <row r="829" customFormat="false" ht="15" hidden="false" customHeight="false" outlineLevel="0" collapsed="false">
      <c r="A829" s="1470"/>
      <c r="B829" s="1470"/>
      <c r="C829" s="1470"/>
      <c r="D829" s="1470"/>
      <c r="E829" s="1470"/>
      <c r="F829" s="1470"/>
      <c r="G829" s="1470"/>
      <c r="H829" s="1470"/>
      <c r="I829" s="1452"/>
      <c r="J829" s="1470"/>
      <c r="K829" s="1470"/>
      <c r="L829" s="1470"/>
      <c r="M829" s="1470"/>
      <c r="N829" s="1470"/>
      <c r="O829" s="1470"/>
      <c r="P829" s="1452"/>
      <c r="Q829" s="1452"/>
      <c r="R829" s="1452"/>
      <c r="S829" s="1452"/>
      <c r="T829" s="1452"/>
      <c r="U829" s="1452"/>
      <c r="V829" s="1452"/>
      <c r="W829" s="1452"/>
      <c r="X829" s="1452"/>
      <c r="Y829" s="1452"/>
      <c r="Z829" s="1470"/>
      <c r="AA829" s="1470"/>
      <c r="AB829" s="1470"/>
      <c r="AC829" s="1470"/>
      <c r="AD829" s="1470"/>
      <c r="AE829" s="1470"/>
      <c r="AF829" s="1470"/>
      <c r="AG829" s="1470"/>
      <c r="AH829" s="1452"/>
      <c r="AI829" s="1470"/>
      <c r="AJ829" s="1470"/>
      <c r="AK829" s="1470"/>
      <c r="AL829" s="1470"/>
      <c r="AM829" s="1470"/>
      <c r="AN829" s="1470"/>
      <c r="AO829" s="1452"/>
      <c r="AP829" s="1470"/>
      <c r="AQ829" s="1470"/>
      <c r="AR829" s="1470"/>
      <c r="AS829" s="1470"/>
      <c r="AT829" s="1452"/>
      <c r="AU829" s="1452"/>
      <c r="AV829" s="1452"/>
      <c r="AW829" s="1452"/>
      <c r="AX829" s="1452"/>
      <c r="AY829" s="1452"/>
      <c r="AZ829" s="1452"/>
      <c r="BA829" s="1452"/>
      <c r="BB829" s="1452"/>
      <c r="BC829" s="1470"/>
      <c r="BD829" s="1452"/>
      <c r="BE829" s="1452"/>
      <c r="BF829" s="1452"/>
      <c r="BG829" s="1452"/>
      <c r="BH829" s="1452"/>
      <c r="BI829" s="1452"/>
      <c r="BJ829" s="1452"/>
      <c r="BK829" s="1452"/>
      <c r="BL829" s="1452"/>
      <c r="BM829" s="1452"/>
      <c r="BN829" s="1452"/>
      <c r="BO829" s="1452"/>
      <c r="BP829" s="1452"/>
      <c r="BQ829" s="1452"/>
      <c r="BR829" s="1452"/>
      <c r="BS829" s="1452"/>
      <c r="BT829" s="1452"/>
      <c r="BU829" s="1452"/>
      <c r="BV829" s="1452"/>
      <c r="BW829" s="1452"/>
      <c r="BX829" s="1452"/>
    </row>
    <row r="830" customFormat="false" ht="15" hidden="false" customHeight="false" outlineLevel="0" collapsed="false">
      <c r="A830" s="1470"/>
      <c r="B830" s="1470"/>
      <c r="C830" s="1470"/>
      <c r="D830" s="1470"/>
      <c r="E830" s="1470"/>
      <c r="F830" s="1470"/>
      <c r="G830" s="1470"/>
      <c r="H830" s="1470"/>
      <c r="I830" s="1452"/>
      <c r="J830" s="1470"/>
      <c r="K830" s="1470"/>
      <c r="L830" s="1470"/>
      <c r="M830" s="1470"/>
      <c r="N830" s="1470"/>
      <c r="O830" s="1470"/>
      <c r="P830" s="1452"/>
      <c r="Q830" s="1452"/>
      <c r="R830" s="1452"/>
      <c r="S830" s="1452"/>
      <c r="T830" s="1452"/>
      <c r="U830" s="1452"/>
      <c r="V830" s="1452"/>
      <c r="W830" s="1452"/>
      <c r="X830" s="1452"/>
      <c r="Y830" s="1452"/>
      <c r="Z830" s="1470"/>
      <c r="AA830" s="1470"/>
      <c r="AB830" s="1470"/>
      <c r="AC830" s="1470"/>
      <c r="AD830" s="1470"/>
      <c r="AE830" s="1470"/>
      <c r="AF830" s="1470"/>
      <c r="AG830" s="1470"/>
      <c r="AH830" s="1452"/>
      <c r="AI830" s="1470"/>
      <c r="AJ830" s="1470"/>
      <c r="AK830" s="1470"/>
      <c r="AL830" s="1470"/>
      <c r="AM830" s="1470"/>
      <c r="AN830" s="1470"/>
      <c r="AO830" s="1452"/>
      <c r="AP830" s="1470"/>
      <c r="AQ830" s="1470"/>
      <c r="AR830" s="1470"/>
      <c r="AS830" s="1470"/>
      <c r="AT830" s="1452"/>
      <c r="AU830" s="1452"/>
      <c r="AV830" s="1452"/>
      <c r="AW830" s="1452"/>
      <c r="AX830" s="1452"/>
      <c r="AY830" s="1452"/>
      <c r="AZ830" s="1452"/>
      <c r="BA830" s="1452"/>
      <c r="BB830" s="1452"/>
      <c r="BC830" s="1470"/>
      <c r="BD830" s="1452"/>
      <c r="BE830" s="1452"/>
      <c r="BF830" s="1452"/>
      <c r="BG830" s="1452"/>
      <c r="BH830" s="1452"/>
      <c r="BI830" s="1452"/>
      <c r="BJ830" s="1452"/>
      <c r="BK830" s="1452"/>
      <c r="BL830" s="1452"/>
      <c r="BM830" s="1452"/>
      <c r="BN830" s="1452"/>
      <c r="BO830" s="1452"/>
      <c r="BP830" s="1452"/>
      <c r="BQ830" s="1452"/>
      <c r="BR830" s="1452"/>
      <c r="BS830" s="1452"/>
      <c r="BT830" s="1452"/>
      <c r="BU830" s="1452"/>
      <c r="BV830" s="1452"/>
      <c r="BW830" s="1452"/>
      <c r="BX830" s="1452"/>
    </row>
    <row r="831" customFormat="false" ht="15" hidden="false" customHeight="false" outlineLevel="0" collapsed="false">
      <c r="A831" s="1470"/>
      <c r="B831" s="1470"/>
      <c r="C831" s="1470"/>
      <c r="D831" s="1470"/>
      <c r="E831" s="1470"/>
      <c r="F831" s="1470"/>
      <c r="G831" s="1470"/>
      <c r="H831" s="1470"/>
      <c r="I831" s="1452"/>
      <c r="J831" s="1470"/>
      <c r="K831" s="1470"/>
      <c r="L831" s="1470"/>
      <c r="M831" s="1470"/>
      <c r="N831" s="1470"/>
      <c r="O831" s="1470"/>
      <c r="P831" s="1452"/>
      <c r="Q831" s="1452"/>
      <c r="R831" s="1452"/>
      <c r="S831" s="1452"/>
      <c r="T831" s="1452"/>
      <c r="U831" s="1452"/>
      <c r="V831" s="1452"/>
      <c r="W831" s="1452"/>
      <c r="X831" s="1452"/>
      <c r="Y831" s="1452"/>
      <c r="Z831" s="1470"/>
      <c r="AA831" s="1470"/>
      <c r="AB831" s="1470"/>
      <c r="AC831" s="1470"/>
      <c r="AD831" s="1470"/>
      <c r="AE831" s="1470"/>
      <c r="AF831" s="1470"/>
      <c r="AG831" s="1470"/>
      <c r="AH831" s="1452"/>
      <c r="AI831" s="1470"/>
      <c r="AJ831" s="1470"/>
      <c r="AK831" s="1470"/>
      <c r="AL831" s="1470"/>
      <c r="AM831" s="1470"/>
      <c r="AN831" s="1470"/>
      <c r="AO831" s="1452"/>
      <c r="AP831" s="1470"/>
      <c r="AQ831" s="1470"/>
      <c r="AR831" s="1470"/>
      <c r="AS831" s="1470"/>
      <c r="AT831" s="1452"/>
      <c r="AU831" s="1452"/>
      <c r="AV831" s="1452"/>
      <c r="AW831" s="1452"/>
      <c r="AX831" s="1452"/>
      <c r="AY831" s="1452"/>
      <c r="AZ831" s="1452"/>
      <c r="BA831" s="1452"/>
      <c r="BB831" s="1452"/>
      <c r="BC831" s="1470"/>
      <c r="BD831" s="1452"/>
      <c r="BE831" s="1452"/>
      <c r="BF831" s="1452"/>
      <c r="BG831" s="1452"/>
      <c r="BH831" s="1452"/>
      <c r="BI831" s="1452"/>
      <c r="BJ831" s="1452"/>
      <c r="BK831" s="1452"/>
      <c r="BL831" s="1452"/>
      <c r="BM831" s="1452"/>
      <c r="BN831" s="1452"/>
      <c r="BO831" s="1452"/>
      <c r="BP831" s="1452"/>
      <c r="BQ831" s="1452"/>
      <c r="BR831" s="1452"/>
      <c r="BS831" s="1452"/>
      <c r="BT831" s="1452"/>
      <c r="BU831" s="1452"/>
      <c r="BV831" s="1452"/>
      <c r="BW831" s="1452"/>
      <c r="BX831" s="1452"/>
    </row>
    <row r="832" customFormat="false" ht="15" hidden="false" customHeight="false" outlineLevel="0" collapsed="false">
      <c r="A832" s="1470"/>
      <c r="B832" s="1470"/>
      <c r="C832" s="1470"/>
      <c r="D832" s="1470"/>
      <c r="E832" s="1470"/>
      <c r="F832" s="1470"/>
      <c r="G832" s="1470"/>
      <c r="H832" s="1470"/>
      <c r="I832" s="1452"/>
      <c r="J832" s="1470"/>
      <c r="K832" s="1470"/>
      <c r="L832" s="1470"/>
      <c r="M832" s="1470"/>
      <c r="N832" s="1470"/>
      <c r="O832" s="1470"/>
      <c r="P832" s="1452"/>
      <c r="Q832" s="1452"/>
      <c r="R832" s="1452"/>
      <c r="S832" s="1452"/>
      <c r="T832" s="1452"/>
      <c r="U832" s="1452"/>
      <c r="V832" s="1452"/>
      <c r="W832" s="1452"/>
      <c r="X832" s="1452"/>
      <c r="Y832" s="1452"/>
      <c r="Z832" s="1470"/>
      <c r="AA832" s="1470"/>
      <c r="AB832" s="1470"/>
      <c r="AC832" s="1470"/>
      <c r="AD832" s="1470"/>
      <c r="AE832" s="1470"/>
      <c r="AF832" s="1470"/>
      <c r="AG832" s="1470"/>
      <c r="AH832" s="1452"/>
      <c r="AI832" s="1470"/>
      <c r="AJ832" s="1470"/>
      <c r="AK832" s="1470"/>
      <c r="AL832" s="1470"/>
      <c r="AM832" s="1470"/>
      <c r="AN832" s="1470"/>
      <c r="AO832" s="1452"/>
      <c r="AP832" s="1470"/>
      <c r="AQ832" s="1470"/>
      <c r="AR832" s="1470"/>
      <c r="AS832" s="1470"/>
      <c r="AT832" s="1452"/>
      <c r="AU832" s="1452"/>
      <c r="AV832" s="1452"/>
      <c r="AW832" s="1452"/>
      <c r="AX832" s="1452"/>
      <c r="AY832" s="1452"/>
      <c r="AZ832" s="1452"/>
      <c r="BA832" s="1452"/>
      <c r="BB832" s="1452"/>
      <c r="BC832" s="1470"/>
      <c r="BD832" s="1452"/>
      <c r="BE832" s="1452"/>
      <c r="BF832" s="1452"/>
      <c r="BG832" s="1452"/>
      <c r="BH832" s="1452"/>
      <c r="BI832" s="1452"/>
      <c r="BJ832" s="1452"/>
      <c r="BK832" s="1452"/>
      <c r="BL832" s="1452"/>
      <c r="BM832" s="1452"/>
      <c r="BN832" s="1452"/>
      <c r="BO832" s="1452"/>
      <c r="BP832" s="1452"/>
      <c r="BQ832" s="1452"/>
      <c r="BR832" s="1452"/>
      <c r="BS832" s="1452"/>
      <c r="BT832" s="1452"/>
      <c r="BU832" s="1452"/>
      <c r="BV832" s="1452"/>
      <c r="BW832" s="1452"/>
      <c r="BX832" s="1452"/>
    </row>
    <row r="833" customFormat="false" ht="15" hidden="false" customHeight="false" outlineLevel="0" collapsed="false">
      <c r="A833" s="1470"/>
      <c r="B833" s="1470"/>
      <c r="C833" s="1470"/>
      <c r="D833" s="1470"/>
      <c r="E833" s="1470"/>
      <c r="F833" s="1470"/>
      <c r="G833" s="1470"/>
      <c r="H833" s="1470"/>
      <c r="I833" s="1452"/>
      <c r="J833" s="1470"/>
      <c r="K833" s="1470"/>
      <c r="L833" s="1470"/>
      <c r="M833" s="1470"/>
      <c r="N833" s="1470"/>
      <c r="O833" s="1470"/>
      <c r="P833" s="1452"/>
      <c r="Q833" s="1452"/>
      <c r="R833" s="1452"/>
      <c r="S833" s="1452"/>
      <c r="T833" s="1452"/>
      <c r="U833" s="1452"/>
      <c r="V833" s="1452"/>
      <c r="W833" s="1452"/>
      <c r="X833" s="1452"/>
      <c r="Y833" s="1452"/>
      <c r="Z833" s="1470"/>
      <c r="AA833" s="1470"/>
      <c r="AB833" s="1470"/>
      <c r="AC833" s="1470"/>
      <c r="AD833" s="1470"/>
      <c r="AE833" s="1470"/>
      <c r="AF833" s="1470"/>
      <c r="AG833" s="1470"/>
      <c r="AH833" s="1452"/>
      <c r="AI833" s="1470"/>
      <c r="AJ833" s="1470"/>
      <c r="AK833" s="1470"/>
      <c r="AL833" s="1470"/>
      <c r="AM833" s="1470"/>
      <c r="AN833" s="1470"/>
      <c r="AO833" s="1452"/>
      <c r="AP833" s="1470"/>
      <c r="AQ833" s="1470"/>
      <c r="AR833" s="1470"/>
      <c r="AS833" s="1470"/>
      <c r="AT833" s="1452"/>
      <c r="AU833" s="1452"/>
      <c r="AV833" s="1452"/>
      <c r="AW833" s="1452"/>
      <c r="AX833" s="1452"/>
      <c r="AY833" s="1452"/>
      <c r="AZ833" s="1452"/>
      <c r="BA833" s="1452"/>
      <c r="BB833" s="1452"/>
      <c r="BC833" s="1470"/>
      <c r="BD833" s="1452"/>
      <c r="BE833" s="1452"/>
      <c r="BF833" s="1452"/>
      <c r="BG833" s="1452"/>
      <c r="BH833" s="1452"/>
      <c r="BI833" s="1452"/>
      <c r="BJ833" s="1452"/>
      <c r="BK833" s="1452"/>
      <c r="BL833" s="1452"/>
      <c r="BM833" s="1452"/>
      <c r="BN833" s="1452"/>
      <c r="BO833" s="1452"/>
      <c r="BP833" s="1452"/>
      <c r="BQ833" s="1452"/>
      <c r="BR833" s="1452"/>
      <c r="BS833" s="1452"/>
      <c r="BT833" s="1452"/>
      <c r="BU833" s="1452"/>
      <c r="BV833" s="1452"/>
      <c r="BW833" s="1452"/>
      <c r="BX833" s="1452"/>
    </row>
    <row r="834" customFormat="false" ht="15" hidden="false" customHeight="false" outlineLevel="0" collapsed="false">
      <c r="A834" s="1470"/>
      <c r="B834" s="1470"/>
      <c r="C834" s="1470"/>
      <c r="D834" s="1470"/>
      <c r="E834" s="1470"/>
      <c r="F834" s="1470"/>
      <c r="G834" s="1470"/>
      <c r="H834" s="1470"/>
      <c r="I834" s="1452"/>
      <c r="J834" s="1470"/>
      <c r="K834" s="1470"/>
      <c r="L834" s="1470"/>
      <c r="M834" s="1470"/>
      <c r="N834" s="1470"/>
      <c r="O834" s="1470"/>
      <c r="P834" s="1452"/>
      <c r="Q834" s="1452"/>
      <c r="R834" s="1452"/>
      <c r="S834" s="1452"/>
      <c r="T834" s="1452"/>
      <c r="U834" s="1452"/>
      <c r="V834" s="1452"/>
      <c r="W834" s="1452"/>
      <c r="X834" s="1452"/>
      <c r="Y834" s="1452"/>
      <c r="Z834" s="1470"/>
      <c r="AA834" s="1470"/>
      <c r="AB834" s="1470"/>
      <c r="AC834" s="1470"/>
      <c r="AD834" s="1470"/>
      <c r="AE834" s="1470"/>
      <c r="AF834" s="1470"/>
      <c r="AG834" s="1470"/>
      <c r="AH834" s="1452"/>
      <c r="AI834" s="1470"/>
      <c r="AJ834" s="1470"/>
      <c r="AK834" s="1470"/>
      <c r="AL834" s="1470"/>
      <c r="AM834" s="1470"/>
      <c r="AN834" s="1470"/>
      <c r="AO834" s="1452"/>
      <c r="AP834" s="1470"/>
      <c r="AQ834" s="1470"/>
      <c r="AR834" s="1470"/>
      <c r="AS834" s="1470"/>
      <c r="AT834" s="1452"/>
      <c r="AU834" s="1452"/>
      <c r="AV834" s="1452"/>
      <c r="AW834" s="1452"/>
      <c r="AX834" s="1452"/>
      <c r="AY834" s="1452"/>
      <c r="AZ834" s="1452"/>
      <c r="BA834" s="1452"/>
      <c r="BB834" s="1452"/>
      <c r="BC834" s="1470"/>
      <c r="BD834" s="1452"/>
      <c r="BE834" s="1452"/>
      <c r="BF834" s="1452"/>
      <c r="BG834" s="1452"/>
      <c r="BH834" s="1452"/>
      <c r="BI834" s="1452"/>
      <c r="BJ834" s="1452"/>
      <c r="BK834" s="1452"/>
      <c r="BL834" s="1452"/>
      <c r="BM834" s="1452"/>
      <c r="BN834" s="1452"/>
      <c r="BO834" s="1452"/>
      <c r="BP834" s="1452"/>
      <c r="BQ834" s="1452"/>
      <c r="BR834" s="1452"/>
      <c r="BS834" s="1452"/>
      <c r="BT834" s="1452"/>
      <c r="BU834" s="1452"/>
      <c r="BV834" s="1452"/>
      <c r="BW834" s="1452"/>
      <c r="BX834" s="1452"/>
    </row>
    <row r="835" customFormat="false" ht="15" hidden="false" customHeight="false" outlineLevel="0" collapsed="false">
      <c r="A835" s="1470"/>
      <c r="B835" s="1470"/>
      <c r="C835" s="1470"/>
      <c r="D835" s="1470"/>
      <c r="E835" s="1470"/>
      <c r="F835" s="1470"/>
      <c r="G835" s="1470"/>
      <c r="H835" s="1470"/>
      <c r="I835" s="1452"/>
      <c r="J835" s="1470"/>
      <c r="K835" s="1470"/>
      <c r="L835" s="1470"/>
      <c r="M835" s="1470"/>
      <c r="N835" s="1470"/>
      <c r="O835" s="1470"/>
      <c r="P835" s="1452"/>
      <c r="Q835" s="1452"/>
      <c r="R835" s="1452"/>
      <c r="S835" s="1452"/>
      <c r="T835" s="1452"/>
      <c r="U835" s="1452"/>
      <c r="V835" s="1452"/>
      <c r="W835" s="1452"/>
      <c r="X835" s="1452"/>
      <c r="Y835" s="1452"/>
      <c r="Z835" s="1470"/>
      <c r="AA835" s="1470"/>
      <c r="AB835" s="1470"/>
      <c r="AC835" s="1470"/>
      <c r="AD835" s="1470"/>
      <c r="AE835" s="1470"/>
      <c r="AF835" s="1470"/>
      <c r="AG835" s="1470"/>
      <c r="AH835" s="1452"/>
      <c r="AI835" s="1470"/>
      <c r="AJ835" s="1470"/>
      <c r="AK835" s="1470"/>
      <c r="AL835" s="1470"/>
      <c r="AM835" s="1470"/>
      <c r="AN835" s="1470"/>
      <c r="AO835" s="1452"/>
      <c r="AP835" s="1470"/>
      <c r="AQ835" s="1470"/>
      <c r="AR835" s="1470"/>
      <c r="AS835" s="1470"/>
      <c r="AT835" s="1452"/>
      <c r="AU835" s="1452"/>
      <c r="AV835" s="1452"/>
      <c r="AW835" s="1452"/>
      <c r="AX835" s="1452"/>
      <c r="AY835" s="1452"/>
      <c r="AZ835" s="1452"/>
      <c r="BA835" s="1452"/>
      <c r="BB835" s="1452"/>
      <c r="BC835" s="1470"/>
      <c r="BD835" s="1452"/>
      <c r="BE835" s="1452"/>
      <c r="BF835" s="1452"/>
      <c r="BG835" s="1452"/>
      <c r="BH835" s="1452"/>
      <c r="BI835" s="1452"/>
      <c r="BJ835" s="1452"/>
      <c r="BK835" s="1452"/>
      <c r="BL835" s="1452"/>
      <c r="BM835" s="1452"/>
      <c r="BN835" s="1452"/>
      <c r="BO835" s="1452"/>
      <c r="BP835" s="1452"/>
      <c r="BQ835" s="1452"/>
      <c r="BR835" s="1452"/>
      <c r="BS835" s="1452"/>
      <c r="BT835" s="1452"/>
      <c r="BU835" s="1452"/>
      <c r="BV835" s="1452"/>
      <c r="BW835" s="1452"/>
      <c r="BX835" s="1452"/>
    </row>
    <row r="836" customFormat="false" ht="15" hidden="false" customHeight="false" outlineLevel="0" collapsed="false">
      <c r="A836" s="1470"/>
      <c r="B836" s="1470"/>
      <c r="C836" s="1470"/>
      <c r="D836" s="1470"/>
      <c r="E836" s="1470"/>
      <c r="F836" s="1470"/>
      <c r="G836" s="1470"/>
      <c r="H836" s="1470"/>
      <c r="I836" s="1452"/>
      <c r="J836" s="1470"/>
      <c r="K836" s="1470"/>
      <c r="L836" s="1470"/>
      <c r="M836" s="1470"/>
      <c r="N836" s="1470"/>
      <c r="O836" s="1470"/>
      <c r="P836" s="1452"/>
      <c r="Q836" s="1452"/>
      <c r="R836" s="1452"/>
      <c r="S836" s="1452"/>
      <c r="T836" s="1452"/>
      <c r="U836" s="1452"/>
      <c r="V836" s="1452"/>
      <c r="W836" s="1452"/>
      <c r="X836" s="1452"/>
      <c r="Y836" s="1452"/>
      <c r="Z836" s="1470"/>
      <c r="AA836" s="1470"/>
      <c r="AB836" s="1470"/>
      <c r="AC836" s="1470"/>
      <c r="AD836" s="1470"/>
      <c r="AE836" s="1470"/>
      <c r="AF836" s="1470"/>
      <c r="AG836" s="1470"/>
      <c r="AH836" s="1452"/>
      <c r="AI836" s="1470"/>
      <c r="AJ836" s="1470"/>
      <c r="AK836" s="1470"/>
      <c r="AL836" s="1470"/>
      <c r="AM836" s="1470"/>
      <c r="AN836" s="1470"/>
      <c r="AO836" s="1452"/>
      <c r="AP836" s="1470"/>
      <c r="AQ836" s="1470"/>
      <c r="AR836" s="1470"/>
      <c r="AS836" s="1470"/>
      <c r="AT836" s="1452"/>
      <c r="AU836" s="1452"/>
      <c r="AV836" s="1452"/>
      <c r="AW836" s="1452"/>
      <c r="AX836" s="1452"/>
      <c r="AY836" s="1452"/>
      <c r="AZ836" s="1452"/>
      <c r="BA836" s="1452"/>
      <c r="BB836" s="1452"/>
      <c r="BC836" s="1470"/>
      <c r="BD836" s="1452"/>
      <c r="BE836" s="1452"/>
      <c r="BF836" s="1452"/>
      <c r="BG836" s="1452"/>
      <c r="BH836" s="1452"/>
      <c r="BI836" s="1452"/>
      <c r="BJ836" s="1452"/>
      <c r="BK836" s="1452"/>
      <c r="BL836" s="1452"/>
      <c r="BM836" s="1452"/>
      <c r="BN836" s="1452"/>
      <c r="BO836" s="1452"/>
      <c r="BP836" s="1452"/>
      <c r="BQ836" s="1452"/>
      <c r="BR836" s="1452"/>
      <c r="BS836" s="1452"/>
      <c r="BT836" s="1452"/>
      <c r="BU836" s="1452"/>
      <c r="BV836" s="1452"/>
      <c r="BW836" s="1452"/>
      <c r="BX836" s="1452"/>
    </row>
    <row r="837" customFormat="false" ht="15" hidden="false" customHeight="false" outlineLevel="0" collapsed="false">
      <c r="A837" s="1470"/>
      <c r="B837" s="1470"/>
      <c r="C837" s="1470"/>
      <c r="D837" s="1470"/>
      <c r="E837" s="1470"/>
      <c r="F837" s="1470"/>
      <c r="G837" s="1470"/>
      <c r="H837" s="1470"/>
      <c r="I837" s="1452"/>
      <c r="J837" s="1470"/>
      <c r="K837" s="1470"/>
      <c r="L837" s="1470"/>
      <c r="M837" s="1470"/>
      <c r="N837" s="1470"/>
      <c r="O837" s="1470"/>
      <c r="P837" s="1452"/>
      <c r="Q837" s="1452"/>
      <c r="R837" s="1452"/>
      <c r="S837" s="1452"/>
      <c r="T837" s="1452"/>
      <c r="U837" s="1452"/>
      <c r="V837" s="1452"/>
      <c r="W837" s="1452"/>
      <c r="X837" s="1452"/>
      <c r="Y837" s="1452"/>
      <c r="Z837" s="1470"/>
      <c r="AA837" s="1470"/>
      <c r="AB837" s="1470"/>
      <c r="AC837" s="1470"/>
      <c r="AD837" s="1470"/>
      <c r="AE837" s="1470"/>
      <c r="AF837" s="1470"/>
      <c r="AG837" s="1470"/>
      <c r="AH837" s="1452"/>
      <c r="AI837" s="1470"/>
      <c r="AJ837" s="1470"/>
      <c r="AK837" s="1470"/>
      <c r="AL837" s="1470"/>
      <c r="AM837" s="1470"/>
      <c r="AN837" s="1470"/>
      <c r="AO837" s="1452"/>
      <c r="AP837" s="1470"/>
      <c r="AQ837" s="1470"/>
      <c r="AR837" s="1470"/>
      <c r="AS837" s="1470"/>
      <c r="AT837" s="1452"/>
      <c r="AU837" s="1452"/>
      <c r="AV837" s="1452"/>
      <c r="AW837" s="1452"/>
      <c r="AX837" s="1452"/>
      <c r="AY837" s="1452"/>
      <c r="AZ837" s="1452"/>
      <c r="BA837" s="1452"/>
      <c r="BB837" s="1452"/>
      <c r="BC837" s="1470"/>
      <c r="BD837" s="1452"/>
      <c r="BE837" s="1452"/>
      <c r="BF837" s="1452"/>
      <c r="BG837" s="1452"/>
      <c r="BH837" s="1452"/>
      <c r="BI837" s="1452"/>
      <c r="BJ837" s="1452"/>
      <c r="BK837" s="1452"/>
      <c r="BL837" s="1452"/>
      <c r="BM837" s="1452"/>
      <c r="BN837" s="1452"/>
      <c r="BO837" s="1452"/>
      <c r="BP837" s="1452"/>
      <c r="BQ837" s="1452"/>
      <c r="BR837" s="1452"/>
      <c r="BS837" s="1452"/>
      <c r="BT837" s="1452"/>
      <c r="BU837" s="1452"/>
      <c r="BV837" s="1452"/>
      <c r="BW837" s="1452"/>
      <c r="BX837" s="1452"/>
    </row>
    <row r="838" customFormat="false" ht="15" hidden="false" customHeight="false" outlineLevel="0" collapsed="false">
      <c r="A838" s="1470"/>
      <c r="B838" s="1470"/>
      <c r="C838" s="1470"/>
      <c r="D838" s="1470"/>
      <c r="E838" s="1470"/>
      <c r="F838" s="1470"/>
      <c r="G838" s="1470"/>
      <c r="H838" s="1470"/>
      <c r="I838" s="1452"/>
      <c r="J838" s="1470"/>
      <c r="K838" s="1470"/>
      <c r="L838" s="1470"/>
      <c r="M838" s="1470"/>
      <c r="N838" s="1470"/>
      <c r="O838" s="1470"/>
      <c r="P838" s="1452"/>
      <c r="Q838" s="1452"/>
      <c r="R838" s="1452"/>
      <c r="S838" s="1452"/>
      <c r="T838" s="1452"/>
      <c r="U838" s="1452"/>
      <c r="V838" s="1452"/>
      <c r="W838" s="1452"/>
      <c r="X838" s="1452"/>
      <c r="Y838" s="1452"/>
      <c r="Z838" s="1470"/>
      <c r="AA838" s="1470"/>
      <c r="AB838" s="1470"/>
      <c r="AC838" s="1470"/>
      <c r="AD838" s="1470"/>
      <c r="AE838" s="1470"/>
      <c r="AF838" s="1470"/>
      <c r="AG838" s="1470"/>
      <c r="AH838" s="1452"/>
      <c r="AI838" s="1470"/>
      <c r="AJ838" s="1470"/>
      <c r="AK838" s="1470"/>
      <c r="AL838" s="1470"/>
      <c r="AM838" s="1470"/>
      <c r="AN838" s="1470"/>
      <c r="AO838" s="1452"/>
      <c r="AP838" s="1470"/>
      <c r="AQ838" s="1470"/>
      <c r="AR838" s="1470"/>
      <c r="AS838" s="1470"/>
      <c r="AT838" s="1452"/>
      <c r="AU838" s="1452"/>
      <c r="AV838" s="1452"/>
      <c r="AW838" s="1452"/>
      <c r="AX838" s="1452"/>
      <c r="AY838" s="1452"/>
      <c r="AZ838" s="1452"/>
      <c r="BA838" s="1452"/>
      <c r="BB838" s="1452"/>
      <c r="BC838" s="1470"/>
      <c r="BD838" s="1452"/>
      <c r="BE838" s="1452"/>
      <c r="BF838" s="1452"/>
      <c r="BG838" s="1452"/>
      <c r="BH838" s="1452"/>
      <c r="BI838" s="1452"/>
      <c r="BJ838" s="1452"/>
      <c r="BK838" s="1452"/>
      <c r="BL838" s="1452"/>
      <c r="BM838" s="1452"/>
      <c r="BN838" s="1452"/>
      <c r="BO838" s="1452"/>
      <c r="BP838" s="1452"/>
      <c r="BQ838" s="1452"/>
      <c r="BR838" s="1452"/>
      <c r="BS838" s="1452"/>
      <c r="BT838" s="1452"/>
      <c r="BU838" s="1452"/>
      <c r="BV838" s="1452"/>
      <c r="BW838" s="1452"/>
      <c r="BX838" s="1452"/>
    </row>
    <row r="839" customFormat="false" ht="15" hidden="false" customHeight="false" outlineLevel="0" collapsed="false">
      <c r="A839" s="1470"/>
      <c r="B839" s="1470"/>
      <c r="C839" s="1470"/>
      <c r="D839" s="1470"/>
      <c r="E839" s="1470"/>
      <c r="F839" s="1470"/>
      <c r="G839" s="1470"/>
      <c r="H839" s="1470"/>
      <c r="I839" s="1452"/>
      <c r="J839" s="1470"/>
      <c r="K839" s="1470"/>
      <c r="L839" s="1470"/>
      <c r="M839" s="1470"/>
      <c r="N839" s="1470"/>
      <c r="O839" s="1470"/>
      <c r="P839" s="1452"/>
      <c r="Q839" s="1452"/>
      <c r="R839" s="1452"/>
      <c r="S839" s="1452"/>
      <c r="T839" s="1452"/>
      <c r="U839" s="1452"/>
      <c r="V839" s="1452"/>
      <c r="W839" s="1452"/>
      <c r="X839" s="1452"/>
      <c r="Y839" s="1452"/>
      <c r="Z839" s="1470"/>
      <c r="AA839" s="1470"/>
      <c r="AB839" s="1470"/>
      <c r="AC839" s="1470"/>
      <c r="AD839" s="1470"/>
      <c r="AE839" s="1470"/>
      <c r="AF839" s="1470"/>
      <c r="AG839" s="1470"/>
      <c r="AH839" s="1452"/>
      <c r="AI839" s="1470"/>
      <c r="AJ839" s="1470"/>
      <c r="AK839" s="1470"/>
      <c r="AL839" s="1470"/>
      <c r="AM839" s="1470"/>
      <c r="AN839" s="1470"/>
      <c r="AO839" s="1452"/>
      <c r="AP839" s="1470"/>
      <c r="AQ839" s="1470"/>
      <c r="AR839" s="1470"/>
      <c r="AS839" s="1470"/>
      <c r="AT839" s="1452"/>
      <c r="AU839" s="1452"/>
      <c r="AV839" s="1452"/>
      <c r="AW839" s="1452"/>
      <c r="AX839" s="1452"/>
      <c r="AY839" s="1452"/>
      <c r="AZ839" s="1452"/>
      <c r="BA839" s="1452"/>
      <c r="BB839" s="1452"/>
      <c r="BC839" s="1470"/>
      <c r="BD839" s="1452"/>
      <c r="BE839" s="1452"/>
      <c r="BF839" s="1452"/>
      <c r="BG839" s="1452"/>
      <c r="BH839" s="1452"/>
      <c r="BI839" s="1452"/>
      <c r="BJ839" s="1452"/>
      <c r="BK839" s="1452"/>
      <c r="BL839" s="1452"/>
      <c r="BM839" s="1452"/>
      <c r="BN839" s="1452"/>
      <c r="BO839" s="1452"/>
      <c r="BP839" s="1452"/>
      <c r="BQ839" s="1452"/>
      <c r="BR839" s="1452"/>
      <c r="BS839" s="1452"/>
      <c r="BT839" s="1452"/>
      <c r="BU839" s="1452"/>
      <c r="BV839" s="1452"/>
      <c r="BW839" s="1452"/>
      <c r="BX839" s="1452"/>
    </row>
    <row r="840" customFormat="false" ht="15" hidden="false" customHeight="false" outlineLevel="0" collapsed="false">
      <c r="A840" s="1470"/>
      <c r="B840" s="1470"/>
      <c r="C840" s="1470"/>
      <c r="D840" s="1470"/>
      <c r="E840" s="1470"/>
      <c r="F840" s="1470"/>
      <c r="G840" s="1470"/>
      <c r="H840" s="1470"/>
      <c r="I840" s="1452"/>
      <c r="J840" s="1470"/>
      <c r="K840" s="1470"/>
      <c r="L840" s="1470"/>
      <c r="M840" s="1470"/>
      <c r="N840" s="1470"/>
      <c r="O840" s="1470"/>
      <c r="P840" s="1452"/>
      <c r="Q840" s="1452"/>
      <c r="R840" s="1452"/>
      <c r="S840" s="1452"/>
      <c r="T840" s="1452"/>
      <c r="U840" s="1452"/>
      <c r="V840" s="1452"/>
      <c r="W840" s="1452"/>
      <c r="X840" s="1452"/>
      <c r="Y840" s="1452"/>
      <c r="Z840" s="1470"/>
      <c r="AA840" s="1470"/>
      <c r="AB840" s="1470"/>
      <c r="AC840" s="1470"/>
      <c r="AD840" s="1470"/>
      <c r="AE840" s="1470"/>
      <c r="AF840" s="1470"/>
      <c r="AG840" s="1470"/>
      <c r="AH840" s="1452"/>
      <c r="AI840" s="1470"/>
      <c r="AJ840" s="1470"/>
      <c r="AK840" s="1470"/>
      <c r="AL840" s="1470"/>
      <c r="AM840" s="1470"/>
      <c r="AN840" s="1470"/>
      <c r="AO840" s="1452"/>
      <c r="AP840" s="1470"/>
      <c r="AQ840" s="1470"/>
      <c r="AR840" s="1470"/>
      <c r="AS840" s="1470"/>
      <c r="AT840" s="1452"/>
      <c r="AU840" s="1452"/>
      <c r="AV840" s="1452"/>
      <c r="AW840" s="1452"/>
      <c r="AX840" s="1452"/>
      <c r="AY840" s="1452"/>
      <c r="AZ840" s="1452"/>
      <c r="BA840" s="1452"/>
      <c r="BB840" s="1452"/>
      <c r="BC840" s="1470"/>
      <c r="BD840" s="1452"/>
      <c r="BE840" s="1452"/>
      <c r="BF840" s="1452"/>
      <c r="BG840" s="1452"/>
      <c r="BH840" s="1452"/>
      <c r="BI840" s="1452"/>
      <c r="BJ840" s="1452"/>
      <c r="BK840" s="1452"/>
      <c r="BL840" s="1452"/>
      <c r="BM840" s="1452"/>
      <c r="BN840" s="1452"/>
      <c r="BO840" s="1452"/>
      <c r="BP840" s="1452"/>
      <c r="BQ840" s="1452"/>
      <c r="BR840" s="1452"/>
      <c r="BS840" s="1452"/>
      <c r="BT840" s="1452"/>
      <c r="BU840" s="1452"/>
      <c r="BV840" s="1452"/>
      <c r="BW840" s="1452"/>
      <c r="BX840" s="1452"/>
    </row>
    <row r="841" customFormat="false" ht="15" hidden="false" customHeight="false" outlineLevel="0" collapsed="false">
      <c r="A841" s="1470"/>
      <c r="B841" s="1470"/>
      <c r="C841" s="1470"/>
      <c r="D841" s="1470"/>
      <c r="E841" s="1470"/>
      <c r="F841" s="1470"/>
      <c r="G841" s="1470"/>
      <c r="H841" s="1470"/>
      <c r="I841" s="1452"/>
      <c r="J841" s="1470"/>
      <c r="K841" s="1470"/>
      <c r="L841" s="1470"/>
      <c r="M841" s="1470"/>
      <c r="N841" s="1470"/>
      <c r="O841" s="1470"/>
      <c r="P841" s="1452"/>
      <c r="Q841" s="1452"/>
      <c r="R841" s="1452"/>
      <c r="S841" s="1452"/>
      <c r="T841" s="1452"/>
      <c r="U841" s="1452"/>
      <c r="V841" s="1452"/>
      <c r="W841" s="1452"/>
      <c r="X841" s="1452"/>
      <c r="Y841" s="1452"/>
      <c r="Z841" s="1470"/>
      <c r="AA841" s="1470"/>
      <c r="AB841" s="1470"/>
      <c r="AC841" s="1470"/>
      <c r="AD841" s="1470"/>
      <c r="AE841" s="1470"/>
      <c r="AF841" s="1470"/>
      <c r="AG841" s="1470"/>
      <c r="AH841" s="1452"/>
      <c r="AI841" s="1470"/>
      <c r="AJ841" s="1470"/>
      <c r="AK841" s="1470"/>
      <c r="AL841" s="1470"/>
      <c r="AM841" s="1470"/>
      <c r="AN841" s="1470"/>
      <c r="AO841" s="1452"/>
      <c r="AP841" s="1470"/>
      <c r="AQ841" s="1470"/>
      <c r="AR841" s="1470"/>
      <c r="AS841" s="1470"/>
      <c r="AT841" s="1452"/>
      <c r="AU841" s="1452"/>
      <c r="AV841" s="1452"/>
      <c r="AW841" s="1452"/>
      <c r="AX841" s="1452"/>
      <c r="AY841" s="1452"/>
      <c r="AZ841" s="1452"/>
      <c r="BA841" s="1452"/>
      <c r="BB841" s="1452"/>
      <c r="BC841" s="1470"/>
      <c r="BD841" s="1452"/>
      <c r="BE841" s="1452"/>
      <c r="BF841" s="1452"/>
      <c r="BG841" s="1452"/>
      <c r="BH841" s="1452"/>
      <c r="BI841" s="1452"/>
      <c r="BJ841" s="1452"/>
      <c r="BK841" s="1452"/>
      <c r="BL841" s="1452"/>
      <c r="BM841" s="1452"/>
      <c r="BN841" s="1452"/>
      <c r="BO841" s="1452"/>
      <c r="BP841" s="1452"/>
      <c r="BQ841" s="1452"/>
      <c r="BR841" s="1452"/>
      <c r="BS841" s="1452"/>
      <c r="BT841" s="1452"/>
      <c r="BU841" s="1452"/>
      <c r="BV841" s="1452"/>
      <c r="BW841" s="1452"/>
      <c r="BX841" s="1452"/>
    </row>
    <row r="842" customFormat="false" ht="15" hidden="false" customHeight="false" outlineLevel="0" collapsed="false">
      <c r="A842" s="1470"/>
      <c r="B842" s="1470"/>
      <c r="C842" s="1470"/>
      <c r="D842" s="1470"/>
      <c r="E842" s="1470"/>
      <c r="F842" s="1470"/>
      <c r="G842" s="1470"/>
      <c r="H842" s="1470"/>
      <c r="I842" s="1452"/>
      <c r="J842" s="1470"/>
      <c r="K842" s="1470"/>
      <c r="L842" s="1470"/>
      <c r="M842" s="1470"/>
      <c r="N842" s="1470"/>
      <c r="O842" s="1470"/>
      <c r="P842" s="1452"/>
      <c r="Q842" s="1452"/>
      <c r="R842" s="1452"/>
      <c r="S842" s="1452"/>
      <c r="T842" s="1452"/>
      <c r="U842" s="1452"/>
      <c r="V842" s="1452"/>
      <c r="W842" s="1452"/>
      <c r="X842" s="1452"/>
      <c r="Y842" s="1452"/>
      <c r="Z842" s="1470"/>
      <c r="AA842" s="1470"/>
      <c r="AB842" s="1470"/>
      <c r="AC842" s="1470"/>
      <c r="AD842" s="1470"/>
      <c r="AE842" s="1470"/>
      <c r="AF842" s="1470"/>
      <c r="AG842" s="1470"/>
      <c r="AH842" s="1452"/>
      <c r="AI842" s="1470"/>
      <c r="AJ842" s="1470"/>
      <c r="AK842" s="1470"/>
      <c r="AL842" s="1470"/>
      <c r="AM842" s="1470"/>
      <c r="AN842" s="1470"/>
      <c r="AO842" s="1452"/>
      <c r="AP842" s="1470"/>
      <c r="AQ842" s="1470"/>
      <c r="AR842" s="1470"/>
      <c r="AS842" s="1470"/>
      <c r="AT842" s="1452"/>
      <c r="AU842" s="1452"/>
      <c r="AV842" s="1452"/>
      <c r="AW842" s="1452"/>
      <c r="AX842" s="1452"/>
      <c r="AY842" s="1452"/>
      <c r="AZ842" s="1452"/>
      <c r="BA842" s="1452"/>
      <c r="BB842" s="1452"/>
      <c r="BC842" s="1470"/>
      <c r="BD842" s="1452"/>
      <c r="BE842" s="1452"/>
      <c r="BF842" s="1452"/>
      <c r="BG842" s="1452"/>
      <c r="BH842" s="1452"/>
      <c r="BI842" s="1452"/>
      <c r="BJ842" s="1452"/>
      <c r="BK842" s="1452"/>
      <c r="BL842" s="1452"/>
      <c r="BM842" s="1452"/>
      <c r="BN842" s="1452"/>
      <c r="BO842" s="1452"/>
      <c r="BP842" s="1452"/>
      <c r="BQ842" s="1452"/>
      <c r="BR842" s="1452"/>
      <c r="BS842" s="1452"/>
      <c r="BT842" s="1452"/>
      <c r="BU842" s="1452"/>
      <c r="BV842" s="1452"/>
      <c r="BW842" s="1452"/>
      <c r="BX842" s="1452"/>
    </row>
    <row r="843" customFormat="false" ht="15" hidden="false" customHeight="false" outlineLevel="0" collapsed="false">
      <c r="A843" s="1470"/>
      <c r="B843" s="1470"/>
      <c r="C843" s="1470"/>
      <c r="D843" s="1470"/>
      <c r="E843" s="1470"/>
      <c r="F843" s="1470"/>
      <c r="G843" s="1470"/>
      <c r="H843" s="1470"/>
      <c r="I843" s="1452"/>
      <c r="J843" s="1470"/>
      <c r="K843" s="1470"/>
      <c r="L843" s="1470"/>
      <c r="M843" s="1470"/>
      <c r="N843" s="1470"/>
      <c r="O843" s="1470"/>
      <c r="P843" s="1452"/>
      <c r="Q843" s="1452"/>
      <c r="R843" s="1452"/>
      <c r="S843" s="1452"/>
      <c r="T843" s="1452"/>
      <c r="U843" s="1452"/>
      <c r="V843" s="1452"/>
      <c r="W843" s="1452"/>
      <c r="X843" s="1452"/>
      <c r="Y843" s="1452"/>
      <c r="Z843" s="1470"/>
      <c r="AA843" s="1470"/>
      <c r="AB843" s="1470"/>
      <c r="AC843" s="1470"/>
      <c r="AD843" s="1470"/>
      <c r="AE843" s="1470"/>
      <c r="AF843" s="1470"/>
      <c r="AG843" s="1470"/>
      <c r="AH843" s="1452"/>
      <c r="AI843" s="1470"/>
      <c r="AJ843" s="1470"/>
      <c r="AK843" s="1470"/>
      <c r="AL843" s="1470"/>
      <c r="AM843" s="1470"/>
      <c r="AN843" s="1470"/>
      <c r="AO843" s="1452"/>
      <c r="AP843" s="1470"/>
      <c r="AQ843" s="1470"/>
      <c r="AR843" s="1470"/>
      <c r="AS843" s="1470"/>
      <c r="AT843" s="1452"/>
      <c r="AU843" s="1452"/>
      <c r="AV843" s="1452"/>
      <c r="AW843" s="1452"/>
      <c r="AX843" s="1452"/>
      <c r="AY843" s="1452"/>
      <c r="AZ843" s="1452"/>
      <c r="BA843" s="1452"/>
      <c r="BB843" s="1452"/>
      <c r="BC843" s="1470"/>
      <c r="BD843" s="1452"/>
      <c r="BE843" s="1452"/>
      <c r="BF843" s="1452"/>
      <c r="BG843" s="1452"/>
      <c r="BH843" s="1452"/>
      <c r="BI843" s="1452"/>
      <c r="BJ843" s="1452"/>
      <c r="BK843" s="1452"/>
      <c r="BL843" s="1452"/>
      <c r="BM843" s="1452"/>
      <c r="BN843" s="1452"/>
      <c r="BO843" s="1452"/>
      <c r="BP843" s="1452"/>
      <c r="BQ843" s="1452"/>
      <c r="BR843" s="1452"/>
      <c r="BS843" s="1452"/>
      <c r="BT843" s="1452"/>
      <c r="BU843" s="1452"/>
      <c r="BV843" s="1452"/>
      <c r="BW843" s="1452"/>
      <c r="BX843" s="1452"/>
    </row>
    <row r="844" customFormat="false" ht="15" hidden="false" customHeight="false" outlineLevel="0" collapsed="false">
      <c r="A844" s="1470"/>
      <c r="B844" s="1470"/>
      <c r="C844" s="1470"/>
      <c r="D844" s="1470"/>
      <c r="E844" s="1470"/>
      <c r="F844" s="1470"/>
      <c r="G844" s="1470"/>
      <c r="H844" s="1470"/>
      <c r="I844" s="1452"/>
      <c r="J844" s="1470"/>
      <c r="K844" s="1470"/>
      <c r="L844" s="1470"/>
      <c r="M844" s="1470"/>
      <c r="N844" s="1470"/>
      <c r="O844" s="1470"/>
      <c r="P844" s="1452"/>
      <c r="Q844" s="1452"/>
      <c r="R844" s="1452"/>
      <c r="S844" s="1452"/>
      <c r="T844" s="1452"/>
      <c r="U844" s="1452"/>
      <c r="V844" s="1452"/>
      <c r="W844" s="1452"/>
      <c r="X844" s="1452"/>
      <c r="Y844" s="1452"/>
      <c r="Z844" s="1470"/>
      <c r="AA844" s="1470"/>
      <c r="AB844" s="1470"/>
      <c r="AC844" s="1470"/>
      <c r="AD844" s="1470"/>
      <c r="AE844" s="1470"/>
      <c r="AF844" s="1470"/>
      <c r="AG844" s="1470"/>
      <c r="AH844" s="1452"/>
      <c r="AI844" s="1470"/>
      <c r="AJ844" s="1470"/>
      <c r="AK844" s="1470"/>
      <c r="AL844" s="1470"/>
      <c r="AM844" s="1470"/>
      <c r="AN844" s="1470"/>
      <c r="AO844" s="1452"/>
      <c r="AP844" s="1470"/>
      <c r="AQ844" s="1470"/>
      <c r="AR844" s="1470"/>
      <c r="AS844" s="1470"/>
      <c r="AT844" s="1452"/>
      <c r="AU844" s="1452"/>
      <c r="AV844" s="1452"/>
      <c r="AW844" s="1452"/>
      <c r="AX844" s="1452"/>
      <c r="AY844" s="1452"/>
      <c r="AZ844" s="1452"/>
      <c r="BA844" s="1452"/>
      <c r="BB844" s="1452"/>
      <c r="BC844" s="1470"/>
      <c r="BD844" s="1452"/>
      <c r="BE844" s="1452"/>
      <c r="BF844" s="1452"/>
      <c r="BG844" s="1452"/>
      <c r="BH844" s="1452"/>
      <c r="BI844" s="1452"/>
      <c r="BJ844" s="1452"/>
      <c r="BK844" s="1452"/>
      <c r="BL844" s="1452"/>
      <c r="BM844" s="1452"/>
      <c r="BN844" s="1452"/>
      <c r="BO844" s="1452"/>
      <c r="BP844" s="1452"/>
      <c r="BQ844" s="1452"/>
      <c r="BR844" s="1452"/>
      <c r="BS844" s="1452"/>
      <c r="BT844" s="1452"/>
      <c r="BU844" s="1452"/>
      <c r="BV844" s="1452"/>
      <c r="BW844" s="1452"/>
      <c r="BX844" s="1452"/>
    </row>
    <row r="845" customFormat="false" ht="15" hidden="false" customHeight="false" outlineLevel="0" collapsed="false">
      <c r="A845" s="1470"/>
      <c r="B845" s="1470"/>
      <c r="C845" s="1470"/>
      <c r="D845" s="1470"/>
      <c r="E845" s="1470"/>
      <c r="F845" s="1470"/>
      <c r="G845" s="1470"/>
      <c r="H845" s="1470"/>
      <c r="I845" s="1452"/>
      <c r="J845" s="1470"/>
      <c r="K845" s="1470"/>
      <c r="L845" s="1470"/>
      <c r="M845" s="1470"/>
      <c r="N845" s="1470"/>
      <c r="O845" s="1470"/>
      <c r="P845" s="1452"/>
      <c r="Q845" s="1452"/>
      <c r="R845" s="1452"/>
      <c r="S845" s="1452"/>
      <c r="T845" s="1452"/>
      <c r="U845" s="1452"/>
      <c r="V845" s="1452"/>
      <c r="W845" s="1452"/>
      <c r="X845" s="1452"/>
      <c r="Y845" s="1452"/>
      <c r="Z845" s="1470"/>
      <c r="AA845" s="1470"/>
      <c r="AB845" s="1470"/>
      <c r="AC845" s="1470"/>
      <c r="AD845" s="1470"/>
      <c r="AE845" s="1470"/>
      <c r="AF845" s="1470"/>
      <c r="AG845" s="1470"/>
      <c r="AH845" s="1452"/>
      <c r="AI845" s="1470"/>
      <c r="AJ845" s="1470"/>
      <c r="AK845" s="1470"/>
      <c r="AL845" s="1470"/>
      <c r="AM845" s="1470"/>
      <c r="AN845" s="1470"/>
      <c r="AO845" s="1452"/>
      <c r="AP845" s="1470"/>
      <c r="AQ845" s="1470"/>
      <c r="AR845" s="1470"/>
      <c r="AS845" s="1470"/>
      <c r="AT845" s="1452"/>
      <c r="AU845" s="1452"/>
      <c r="AV845" s="1452"/>
      <c r="AW845" s="1452"/>
      <c r="AX845" s="1452"/>
      <c r="AY845" s="1452"/>
      <c r="AZ845" s="1452"/>
      <c r="BA845" s="1452"/>
      <c r="BB845" s="1452"/>
      <c r="BC845" s="1470"/>
      <c r="BD845" s="1452"/>
      <c r="BE845" s="1452"/>
      <c r="BF845" s="1452"/>
      <c r="BG845" s="1452"/>
      <c r="BH845" s="1452"/>
      <c r="BI845" s="1452"/>
      <c r="BJ845" s="1452"/>
      <c r="BK845" s="1452"/>
      <c r="BL845" s="1452"/>
      <c r="BM845" s="1452"/>
      <c r="BN845" s="1452"/>
      <c r="BO845" s="1452"/>
      <c r="BP845" s="1452"/>
      <c r="BQ845" s="1452"/>
      <c r="BR845" s="1452"/>
      <c r="BS845" s="1452"/>
      <c r="BT845" s="1452"/>
      <c r="BU845" s="1452"/>
      <c r="BV845" s="1452"/>
      <c r="BW845" s="1452"/>
      <c r="BX845" s="1452"/>
    </row>
    <row r="846" customFormat="false" ht="15" hidden="false" customHeight="false" outlineLevel="0" collapsed="false">
      <c r="A846" s="1470"/>
      <c r="B846" s="1470"/>
      <c r="C846" s="1470"/>
      <c r="D846" s="1470"/>
      <c r="E846" s="1470"/>
      <c r="F846" s="1470"/>
      <c r="G846" s="1470"/>
      <c r="H846" s="1470"/>
      <c r="I846" s="1452"/>
      <c r="J846" s="1470"/>
      <c r="K846" s="1470"/>
      <c r="L846" s="1470"/>
      <c r="M846" s="1470"/>
      <c r="N846" s="1470"/>
      <c r="O846" s="1470"/>
      <c r="P846" s="1452"/>
      <c r="Q846" s="1452"/>
      <c r="R846" s="1452"/>
      <c r="S846" s="1452"/>
      <c r="T846" s="1452"/>
      <c r="U846" s="1452"/>
      <c r="V846" s="1452"/>
      <c r="W846" s="1452"/>
      <c r="X846" s="1452"/>
      <c r="Y846" s="1452"/>
      <c r="Z846" s="1470"/>
      <c r="AA846" s="1470"/>
      <c r="AB846" s="1470"/>
      <c r="AC846" s="1470"/>
      <c r="AD846" s="1470"/>
      <c r="AE846" s="1470"/>
      <c r="AF846" s="1470"/>
      <c r="AG846" s="1470"/>
      <c r="AH846" s="1452"/>
      <c r="AI846" s="1470"/>
      <c r="AJ846" s="1470"/>
      <c r="AK846" s="1470"/>
      <c r="AL846" s="1470"/>
      <c r="AM846" s="1470"/>
      <c r="AN846" s="1470"/>
      <c r="AO846" s="1452"/>
      <c r="AP846" s="1470"/>
      <c r="AQ846" s="1470"/>
      <c r="AR846" s="1470"/>
      <c r="AS846" s="1470"/>
      <c r="AT846" s="1452"/>
      <c r="AU846" s="1452"/>
      <c r="AV846" s="1452"/>
      <c r="AW846" s="1452"/>
      <c r="AX846" s="1452"/>
      <c r="AY846" s="1452"/>
      <c r="AZ846" s="1452"/>
      <c r="BA846" s="1452"/>
      <c r="BB846" s="1452"/>
      <c r="BC846" s="1470"/>
      <c r="BD846" s="1452"/>
      <c r="BE846" s="1452"/>
      <c r="BF846" s="1452"/>
      <c r="BG846" s="1452"/>
      <c r="BH846" s="1452"/>
      <c r="BI846" s="1452"/>
      <c r="BJ846" s="1452"/>
      <c r="BK846" s="1452"/>
      <c r="BL846" s="1452"/>
      <c r="BM846" s="1452"/>
      <c r="BN846" s="1452"/>
      <c r="BO846" s="1452"/>
      <c r="BP846" s="1452"/>
      <c r="BQ846" s="1452"/>
      <c r="BR846" s="1452"/>
      <c r="BS846" s="1452"/>
      <c r="BT846" s="1452"/>
      <c r="BU846" s="1452"/>
      <c r="BV846" s="1452"/>
      <c r="BW846" s="1452"/>
      <c r="BX846" s="1452"/>
    </row>
    <row r="847" customFormat="false" ht="15" hidden="false" customHeight="false" outlineLevel="0" collapsed="false">
      <c r="A847" s="1470"/>
      <c r="B847" s="1470"/>
      <c r="C847" s="1470"/>
      <c r="D847" s="1470"/>
      <c r="E847" s="1470"/>
      <c r="F847" s="1470"/>
      <c r="G847" s="1470"/>
      <c r="H847" s="1470"/>
      <c r="I847" s="1452"/>
      <c r="J847" s="1470"/>
      <c r="K847" s="1470"/>
      <c r="L847" s="1470"/>
      <c r="M847" s="1470"/>
      <c r="N847" s="1470"/>
      <c r="O847" s="1470"/>
      <c r="P847" s="1452"/>
      <c r="Q847" s="1452"/>
      <c r="R847" s="1452"/>
      <c r="S847" s="1452"/>
      <c r="T847" s="1452"/>
      <c r="U847" s="1452"/>
      <c r="V847" s="1452"/>
      <c r="W847" s="1452"/>
      <c r="X847" s="1452"/>
      <c r="Y847" s="1452"/>
      <c r="Z847" s="1470"/>
      <c r="AA847" s="1470"/>
      <c r="AB847" s="1470"/>
      <c r="AC847" s="1470"/>
      <c r="AD847" s="1470"/>
      <c r="AE847" s="1470"/>
      <c r="AF847" s="1470"/>
      <c r="AG847" s="1470"/>
      <c r="AH847" s="1452"/>
      <c r="AI847" s="1470"/>
      <c r="AJ847" s="1470"/>
      <c r="AK847" s="1470"/>
      <c r="AL847" s="1470"/>
      <c r="AM847" s="1470"/>
      <c r="AN847" s="1470"/>
      <c r="AO847" s="1452"/>
      <c r="AP847" s="1470"/>
      <c r="AQ847" s="1470"/>
      <c r="AR847" s="1470"/>
      <c r="AS847" s="1470"/>
      <c r="AT847" s="1452"/>
      <c r="AU847" s="1452"/>
      <c r="AV847" s="1452"/>
      <c r="AW847" s="1452"/>
      <c r="AX847" s="1452"/>
      <c r="AY847" s="1452"/>
      <c r="AZ847" s="1452"/>
      <c r="BA847" s="1452"/>
      <c r="BB847" s="1452"/>
      <c r="BC847" s="1470"/>
      <c r="BD847" s="1452"/>
      <c r="BE847" s="1452"/>
      <c r="BF847" s="1452"/>
      <c r="BG847" s="1452"/>
      <c r="BH847" s="1452"/>
      <c r="BI847" s="1452"/>
      <c r="BJ847" s="1452"/>
      <c r="BK847" s="1452"/>
      <c r="BL847" s="1452"/>
      <c r="BM847" s="1452"/>
      <c r="BN847" s="1452"/>
      <c r="BO847" s="1452"/>
      <c r="BP847" s="1452"/>
      <c r="BQ847" s="1452"/>
      <c r="BR847" s="1452"/>
      <c r="BS847" s="1452"/>
      <c r="BT847" s="1452"/>
      <c r="BU847" s="1452"/>
      <c r="BV847" s="1452"/>
      <c r="BW847" s="1452"/>
      <c r="BX847" s="1452"/>
    </row>
    <row r="848" customFormat="false" ht="15" hidden="false" customHeight="false" outlineLevel="0" collapsed="false">
      <c r="A848" s="1470"/>
      <c r="B848" s="1470"/>
      <c r="C848" s="1470"/>
      <c r="D848" s="1470"/>
      <c r="E848" s="1470"/>
      <c r="F848" s="1470"/>
      <c r="G848" s="1470"/>
      <c r="H848" s="1470"/>
      <c r="I848" s="1452"/>
      <c r="J848" s="1470"/>
      <c r="K848" s="1470"/>
      <c r="L848" s="1470"/>
      <c r="M848" s="1470"/>
      <c r="N848" s="1470"/>
      <c r="O848" s="1470"/>
      <c r="P848" s="1452"/>
      <c r="Q848" s="1452"/>
      <c r="R848" s="1452"/>
      <c r="S848" s="1452"/>
      <c r="T848" s="1452"/>
      <c r="U848" s="1452"/>
      <c r="V848" s="1452"/>
      <c r="W848" s="1452"/>
      <c r="X848" s="1452"/>
      <c r="Y848" s="1452"/>
      <c r="Z848" s="1470"/>
      <c r="AA848" s="1470"/>
      <c r="AB848" s="1470"/>
      <c r="AC848" s="1470"/>
      <c r="AD848" s="1470"/>
      <c r="AE848" s="1470"/>
      <c r="AF848" s="1470"/>
      <c r="AG848" s="1470"/>
      <c r="AH848" s="1452"/>
      <c r="AI848" s="1470"/>
      <c r="AJ848" s="1470"/>
      <c r="AK848" s="1470"/>
      <c r="AL848" s="1470"/>
      <c r="AM848" s="1470"/>
      <c r="AN848" s="1470"/>
      <c r="AO848" s="1452"/>
      <c r="AP848" s="1470"/>
      <c r="AQ848" s="1470"/>
      <c r="AR848" s="1470"/>
      <c r="AS848" s="1470"/>
      <c r="AT848" s="1452"/>
      <c r="AU848" s="1452"/>
      <c r="AV848" s="1452"/>
      <c r="AW848" s="1452"/>
      <c r="AX848" s="1452"/>
      <c r="AY848" s="1452"/>
      <c r="AZ848" s="1452"/>
      <c r="BA848" s="1452"/>
      <c r="BB848" s="1452"/>
      <c r="BC848" s="1470"/>
      <c r="BD848" s="1452"/>
      <c r="BE848" s="1452"/>
      <c r="BF848" s="1452"/>
      <c r="BG848" s="1452"/>
      <c r="BH848" s="1452"/>
      <c r="BI848" s="1452"/>
      <c r="BJ848" s="1452"/>
      <c r="BK848" s="1452"/>
      <c r="BL848" s="1452"/>
      <c r="BM848" s="1452"/>
      <c r="BN848" s="1452"/>
      <c r="BO848" s="1452"/>
      <c r="BP848" s="1452"/>
      <c r="BQ848" s="1452"/>
      <c r="BR848" s="1452"/>
      <c r="BS848" s="1452"/>
      <c r="BT848" s="1452"/>
      <c r="BU848" s="1452"/>
      <c r="BV848" s="1452"/>
      <c r="BW848" s="1452"/>
      <c r="BX848" s="1452"/>
    </row>
    <row r="849" customFormat="false" ht="15" hidden="false" customHeight="false" outlineLevel="0" collapsed="false">
      <c r="A849" s="1470"/>
      <c r="B849" s="1470"/>
      <c r="C849" s="1470"/>
      <c r="D849" s="1470"/>
      <c r="E849" s="1470"/>
      <c r="F849" s="1470"/>
      <c r="G849" s="1470"/>
      <c r="H849" s="1470"/>
      <c r="I849" s="1452"/>
      <c r="J849" s="1470"/>
      <c r="K849" s="1470"/>
      <c r="L849" s="1470"/>
      <c r="M849" s="1470"/>
      <c r="N849" s="1470"/>
      <c r="O849" s="1470"/>
      <c r="P849" s="1452"/>
      <c r="Q849" s="1452"/>
      <c r="R849" s="1452"/>
      <c r="S849" s="1452"/>
      <c r="T849" s="1452"/>
      <c r="U849" s="1452"/>
      <c r="V849" s="1452"/>
      <c r="W849" s="1452"/>
      <c r="X849" s="1452"/>
      <c r="Y849" s="1452"/>
      <c r="Z849" s="1470"/>
      <c r="AA849" s="1470"/>
      <c r="AB849" s="1470"/>
      <c r="AC849" s="1470"/>
      <c r="AD849" s="1470"/>
      <c r="AE849" s="1470"/>
      <c r="AF849" s="1470"/>
      <c r="AG849" s="1470"/>
      <c r="AH849" s="1452"/>
      <c r="AI849" s="1470"/>
      <c r="AJ849" s="1470"/>
      <c r="AK849" s="1470"/>
      <c r="AL849" s="1470"/>
      <c r="AM849" s="1470"/>
      <c r="AN849" s="1470"/>
      <c r="AO849" s="1452"/>
      <c r="AP849" s="1470"/>
      <c r="AQ849" s="1470"/>
      <c r="AR849" s="1470"/>
      <c r="AS849" s="1470"/>
      <c r="AT849" s="1452"/>
      <c r="AU849" s="1452"/>
      <c r="AV849" s="1452"/>
      <c r="AW849" s="1452"/>
      <c r="AX849" s="1452"/>
      <c r="AY849" s="1452"/>
      <c r="AZ849" s="1452"/>
      <c r="BA849" s="1452"/>
      <c r="BB849" s="1452"/>
      <c r="BC849" s="1470"/>
      <c r="BD849" s="1452"/>
      <c r="BE849" s="1452"/>
      <c r="BF849" s="1452"/>
      <c r="BG849" s="1452"/>
      <c r="BH849" s="1452"/>
      <c r="BI849" s="1452"/>
      <c r="BJ849" s="1452"/>
      <c r="BK849" s="1452"/>
      <c r="BL849" s="1452"/>
      <c r="BM849" s="1452"/>
      <c r="BN849" s="1452"/>
      <c r="BO849" s="1452"/>
      <c r="BP849" s="1452"/>
      <c r="BQ849" s="1452"/>
      <c r="BR849" s="1452"/>
      <c r="BS849" s="1452"/>
      <c r="BT849" s="1452"/>
      <c r="BU849" s="1452"/>
      <c r="BV849" s="1452"/>
      <c r="BW849" s="1452"/>
      <c r="BX849" s="1452"/>
    </row>
    <row r="850" customFormat="false" ht="15" hidden="false" customHeight="false" outlineLevel="0" collapsed="false">
      <c r="A850" s="1470"/>
      <c r="B850" s="1470"/>
      <c r="C850" s="1470"/>
      <c r="D850" s="1470"/>
      <c r="E850" s="1470"/>
      <c r="F850" s="1470"/>
      <c r="G850" s="1470"/>
      <c r="H850" s="1470"/>
      <c r="I850" s="1452"/>
      <c r="J850" s="1470"/>
      <c r="K850" s="1470"/>
      <c r="L850" s="1470"/>
      <c r="M850" s="1470"/>
      <c r="N850" s="1470"/>
      <c r="O850" s="1470"/>
      <c r="P850" s="1452"/>
      <c r="Q850" s="1452"/>
      <c r="R850" s="1452"/>
      <c r="S850" s="1452"/>
      <c r="T850" s="1452"/>
      <c r="U850" s="1452"/>
      <c r="V850" s="1452"/>
      <c r="W850" s="1452"/>
      <c r="X850" s="1452"/>
      <c r="Y850" s="1452"/>
      <c r="Z850" s="1470"/>
      <c r="AA850" s="1470"/>
      <c r="AB850" s="1470"/>
      <c r="AC850" s="1470"/>
      <c r="AD850" s="1470"/>
      <c r="AE850" s="1470"/>
      <c r="AF850" s="1470"/>
      <c r="AG850" s="1470"/>
      <c r="AH850" s="1452"/>
      <c r="AI850" s="1470"/>
      <c r="AJ850" s="1470"/>
      <c r="AK850" s="1470"/>
      <c r="AL850" s="1470"/>
      <c r="AM850" s="1470"/>
      <c r="AN850" s="1470"/>
      <c r="AO850" s="1452"/>
      <c r="AP850" s="1470"/>
      <c r="AQ850" s="1470"/>
      <c r="AR850" s="1470"/>
      <c r="AS850" s="1470"/>
      <c r="AT850" s="1452"/>
      <c r="AU850" s="1452"/>
      <c r="AV850" s="1452"/>
      <c r="AW850" s="1452"/>
      <c r="AX850" s="1452"/>
      <c r="AY850" s="1452"/>
      <c r="AZ850" s="1452"/>
      <c r="BA850" s="1452"/>
      <c r="BB850" s="1452"/>
      <c r="BC850" s="1470"/>
      <c r="BD850" s="1452"/>
      <c r="BE850" s="1452"/>
      <c r="BF850" s="1452"/>
      <c r="BG850" s="1452"/>
      <c r="BH850" s="1452"/>
      <c r="BI850" s="1452"/>
      <c r="BJ850" s="1452"/>
      <c r="BK850" s="1452"/>
      <c r="BL850" s="1452"/>
      <c r="BM850" s="1452"/>
      <c r="BN850" s="1452"/>
      <c r="BO850" s="1452"/>
      <c r="BP850" s="1452"/>
      <c r="BQ850" s="1452"/>
      <c r="BR850" s="1452"/>
      <c r="BS850" s="1452"/>
      <c r="BT850" s="1452"/>
      <c r="BU850" s="1452"/>
      <c r="BV850" s="1452"/>
      <c r="BW850" s="1452"/>
      <c r="BX850" s="1452"/>
    </row>
    <row r="851" customFormat="false" ht="15" hidden="false" customHeight="false" outlineLevel="0" collapsed="false">
      <c r="A851" s="1470"/>
      <c r="B851" s="1470"/>
      <c r="C851" s="1470"/>
      <c r="D851" s="1470"/>
      <c r="E851" s="1470"/>
      <c r="F851" s="1470"/>
      <c r="G851" s="1470"/>
      <c r="H851" s="1470"/>
      <c r="I851" s="1452"/>
      <c r="J851" s="1470"/>
      <c r="K851" s="1470"/>
      <c r="L851" s="1470"/>
      <c r="M851" s="1470"/>
      <c r="N851" s="1470"/>
      <c r="O851" s="1470"/>
      <c r="P851" s="1452"/>
      <c r="Q851" s="1452"/>
      <c r="R851" s="1452"/>
      <c r="S851" s="1452"/>
      <c r="T851" s="1452"/>
      <c r="U851" s="1452"/>
      <c r="V851" s="1452"/>
      <c r="W851" s="1452"/>
      <c r="X851" s="1452"/>
      <c r="Y851" s="1452"/>
      <c r="Z851" s="1470"/>
      <c r="AA851" s="1470"/>
      <c r="AB851" s="1470"/>
      <c r="AC851" s="1470"/>
      <c r="AD851" s="1470"/>
      <c r="AE851" s="1470"/>
      <c r="AF851" s="1470"/>
      <c r="AG851" s="1470"/>
      <c r="AH851" s="1452"/>
      <c r="AI851" s="1470"/>
      <c r="AJ851" s="1470"/>
      <c r="AK851" s="1470"/>
      <c r="AL851" s="1470"/>
      <c r="AM851" s="1470"/>
      <c r="AN851" s="1470"/>
      <c r="AO851" s="1452"/>
      <c r="AP851" s="1470"/>
      <c r="AQ851" s="1470"/>
      <c r="AR851" s="1470"/>
      <c r="AS851" s="1470"/>
      <c r="AT851" s="1452"/>
      <c r="AU851" s="1452"/>
      <c r="AV851" s="1452"/>
      <c r="AW851" s="1452"/>
      <c r="AX851" s="1452"/>
      <c r="AY851" s="1452"/>
      <c r="AZ851" s="1452"/>
      <c r="BA851" s="1452"/>
      <c r="BB851" s="1452"/>
      <c r="BC851" s="1470"/>
      <c r="BD851" s="1452"/>
      <c r="BE851" s="1452"/>
      <c r="BF851" s="1452"/>
      <c r="BG851" s="1452"/>
      <c r="BH851" s="1452"/>
      <c r="BI851" s="1452"/>
      <c r="BJ851" s="1452"/>
      <c r="BK851" s="1452"/>
      <c r="BL851" s="1452"/>
      <c r="BM851" s="1452"/>
      <c r="BN851" s="1452"/>
      <c r="BO851" s="1452"/>
      <c r="BP851" s="1452"/>
      <c r="BQ851" s="1452"/>
      <c r="BR851" s="1452"/>
      <c r="BS851" s="1452"/>
      <c r="BT851" s="1452"/>
      <c r="BU851" s="1452"/>
      <c r="BV851" s="1452"/>
      <c r="BW851" s="1452"/>
      <c r="BX851" s="1452"/>
    </row>
    <row r="852" customFormat="false" ht="15" hidden="false" customHeight="false" outlineLevel="0" collapsed="false">
      <c r="A852" s="1470"/>
      <c r="B852" s="1470"/>
      <c r="C852" s="1470"/>
      <c r="D852" s="1470"/>
      <c r="E852" s="1470"/>
      <c r="F852" s="1470"/>
      <c r="G852" s="1470"/>
      <c r="H852" s="1470"/>
      <c r="I852" s="1452"/>
      <c r="J852" s="1470"/>
      <c r="K852" s="1470"/>
      <c r="L852" s="1470"/>
      <c r="M852" s="1470"/>
      <c r="N852" s="1470"/>
      <c r="O852" s="1470"/>
      <c r="P852" s="1452"/>
      <c r="Q852" s="1452"/>
      <c r="R852" s="1452"/>
      <c r="S852" s="1452"/>
      <c r="T852" s="1452"/>
      <c r="U852" s="1452"/>
      <c r="V852" s="1452"/>
      <c r="W852" s="1452"/>
      <c r="X852" s="1452"/>
      <c r="Y852" s="1452"/>
      <c r="Z852" s="1470"/>
      <c r="AA852" s="1470"/>
      <c r="AB852" s="1470"/>
      <c r="AC852" s="1470"/>
      <c r="AD852" s="1470"/>
      <c r="AE852" s="1470"/>
      <c r="AF852" s="1470"/>
      <c r="AG852" s="1470"/>
      <c r="AH852" s="1452"/>
      <c r="AI852" s="1470"/>
      <c r="AJ852" s="1470"/>
      <c r="AK852" s="1470"/>
      <c r="AL852" s="1470"/>
      <c r="AM852" s="1470"/>
      <c r="AN852" s="1470"/>
      <c r="AO852" s="1452"/>
      <c r="AP852" s="1470"/>
      <c r="AQ852" s="1470"/>
      <c r="AR852" s="1470"/>
      <c r="AS852" s="1470"/>
      <c r="AT852" s="1452"/>
      <c r="AU852" s="1452"/>
      <c r="AV852" s="1452"/>
      <c r="AW852" s="1452"/>
      <c r="AX852" s="1452"/>
      <c r="AY852" s="1452"/>
      <c r="AZ852" s="1452"/>
      <c r="BA852" s="1452"/>
      <c r="BB852" s="1452"/>
      <c r="BC852" s="1470"/>
      <c r="BD852" s="1452"/>
      <c r="BE852" s="1452"/>
      <c r="BF852" s="1452"/>
      <c r="BG852" s="1452"/>
      <c r="BH852" s="1452"/>
      <c r="BI852" s="1452"/>
      <c r="BJ852" s="1452"/>
      <c r="BK852" s="1452"/>
      <c r="BL852" s="1452"/>
      <c r="BM852" s="1452"/>
      <c r="BN852" s="1452"/>
      <c r="BO852" s="1452"/>
      <c r="BP852" s="1452"/>
      <c r="BQ852" s="1452"/>
      <c r="BR852" s="1452"/>
      <c r="BS852" s="1452"/>
      <c r="BT852" s="1452"/>
      <c r="BU852" s="1452"/>
      <c r="BV852" s="1452"/>
      <c r="BW852" s="1452"/>
      <c r="BX852" s="1452"/>
    </row>
    <row r="853" customFormat="false" ht="15" hidden="false" customHeight="false" outlineLevel="0" collapsed="false">
      <c r="A853" s="1470"/>
      <c r="B853" s="1470"/>
      <c r="C853" s="1470"/>
      <c r="D853" s="1470"/>
      <c r="E853" s="1470"/>
      <c r="F853" s="1470"/>
      <c r="G853" s="1470"/>
      <c r="H853" s="1470"/>
      <c r="I853" s="1452"/>
      <c r="J853" s="1470"/>
      <c r="K853" s="1470"/>
      <c r="L853" s="1470"/>
      <c r="M853" s="1470"/>
      <c r="N853" s="1470"/>
      <c r="O853" s="1470"/>
      <c r="P853" s="1452"/>
      <c r="Q853" s="1452"/>
      <c r="R853" s="1452"/>
      <c r="S853" s="1452"/>
      <c r="T853" s="1452"/>
      <c r="U853" s="1452"/>
      <c r="V853" s="1452"/>
      <c r="W853" s="1452"/>
      <c r="X853" s="1452"/>
      <c r="Y853" s="1452"/>
      <c r="Z853" s="1470"/>
      <c r="AA853" s="1470"/>
      <c r="AB853" s="1470"/>
      <c r="AC853" s="1470"/>
      <c r="AD853" s="1470"/>
      <c r="AE853" s="1470"/>
      <c r="AF853" s="1470"/>
      <c r="AG853" s="1470"/>
      <c r="AH853" s="1452"/>
      <c r="AI853" s="1470"/>
      <c r="AJ853" s="1470"/>
      <c r="AK853" s="1470"/>
      <c r="AL853" s="1470"/>
      <c r="AM853" s="1470"/>
      <c r="AN853" s="1470"/>
      <c r="AO853" s="1452"/>
      <c r="AP853" s="1470"/>
      <c r="AQ853" s="1470"/>
      <c r="AR853" s="1470"/>
      <c r="AS853" s="1470"/>
      <c r="AT853" s="1452"/>
      <c r="AU853" s="1452"/>
      <c r="AV853" s="1452"/>
      <c r="AW853" s="1452"/>
      <c r="AX853" s="1452"/>
      <c r="AY853" s="1452"/>
      <c r="AZ853" s="1452"/>
      <c r="BA853" s="1452"/>
      <c r="BB853" s="1452"/>
      <c r="BC853" s="1470"/>
      <c r="BD853" s="1452"/>
      <c r="BE853" s="1452"/>
      <c r="BF853" s="1452"/>
      <c r="BG853" s="1452"/>
      <c r="BH853" s="1452"/>
      <c r="BI853" s="1452"/>
      <c r="BJ853" s="1452"/>
      <c r="BK853" s="1452"/>
      <c r="BL853" s="1452"/>
      <c r="BM853" s="1452"/>
      <c r="BN853" s="1452"/>
      <c r="BO853" s="1452"/>
      <c r="BP853" s="1452"/>
      <c r="BQ853" s="1452"/>
      <c r="BR853" s="1452"/>
      <c r="BS853" s="1452"/>
      <c r="BT853" s="1452"/>
      <c r="BU853" s="1452"/>
      <c r="BV853" s="1452"/>
      <c r="BW853" s="1452"/>
      <c r="BX853" s="1452"/>
    </row>
    <row r="854" customFormat="false" ht="15" hidden="false" customHeight="false" outlineLevel="0" collapsed="false">
      <c r="A854" s="1470"/>
      <c r="B854" s="1470"/>
      <c r="C854" s="1470"/>
      <c r="D854" s="1470"/>
      <c r="E854" s="1470"/>
      <c r="F854" s="1470"/>
      <c r="G854" s="1470"/>
      <c r="H854" s="1470"/>
      <c r="I854" s="1452"/>
      <c r="J854" s="1470"/>
      <c r="K854" s="1470"/>
      <c r="L854" s="1470"/>
      <c r="M854" s="1470"/>
      <c r="N854" s="1470"/>
      <c r="O854" s="1470"/>
      <c r="P854" s="1452"/>
      <c r="Q854" s="1452"/>
      <c r="R854" s="1452"/>
      <c r="S854" s="1452"/>
      <c r="T854" s="1452"/>
      <c r="U854" s="1452"/>
      <c r="V854" s="1452"/>
      <c r="W854" s="1452"/>
      <c r="X854" s="1452"/>
      <c r="Y854" s="1452"/>
      <c r="Z854" s="1470"/>
      <c r="AA854" s="1470"/>
      <c r="AB854" s="1470"/>
      <c r="AC854" s="1470"/>
      <c r="AD854" s="1470"/>
      <c r="AE854" s="1470"/>
      <c r="AF854" s="1470"/>
      <c r="AG854" s="1470"/>
      <c r="AH854" s="1452"/>
      <c r="AI854" s="1470"/>
      <c r="AJ854" s="1470"/>
      <c r="AK854" s="1470"/>
      <c r="AL854" s="1470"/>
      <c r="AM854" s="1470"/>
      <c r="AN854" s="1470"/>
      <c r="AO854" s="1452"/>
      <c r="AP854" s="1470"/>
      <c r="AQ854" s="1470"/>
      <c r="AR854" s="1470"/>
      <c r="AS854" s="1470"/>
      <c r="AT854" s="1452"/>
      <c r="AU854" s="1452"/>
      <c r="AV854" s="1452"/>
      <c r="AW854" s="1452"/>
      <c r="AX854" s="1452"/>
      <c r="AY854" s="1452"/>
      <c r="AZ854" s="1452"/>
      <c r="BA854" s="1452"/>
      <c r="BB854" s="1452"/>
      <c r="BC854" s="1470"/>
      <c r="BD854" s="1452"/>
      <c r="BE854" s="1452"/>
      <c r="BF854" s="1452"/>
      <c r="BG854" s="1452"/>
      <c r="BH854" s="1452"/>
      <c r="BI854" s="1452"/>
      <c r="BJ854" s="1452"/>
      <c r="BK854" s="1452"/>
      <c r="BL854" s="1452"/>
      <c r="BM854" s="1452"/>
      <c r="BN854" s="1452"/>
      <c r="BO854" s="1452"/>
      <c r="BP854" s="1452"/>
      <c r="BQ854" s="1452"/>
      <c r="BR854" s="1452"/>
      <c r="BS854" s="1452"/>
      <c r="BT854" s="1452"/>
      <c r="BU854" s="1452"/>
      <c r="BV854" s="1452"/>
      <c r="BW854" s="1452"/>
      <c r="BX854" s="1452"/>
    </row>
    <row r="855" customFormat="false" ht="15" hidden="false" customHeight="false" outlineLevel="0" collapsed="false">
      <c r="A855" s="1470"/>
      <c r="B855" s="1470"/>
      <c r="C855" s="1470"/>
      <c r="D855" s="1470"/>
      <c r="E855" s="1470"/>
      <c r="F855" s="1470"/>
      <c r="G855" s="1470"/>
      <c r="H855" s="1470"/>
      <c r="I855" s="1452"/>
      <c r="J855" s="1470"/>
      <c r="K855" s="1470"/>
      <c r="L855" s="1470"/>
      <c r="M855" s="1470"/>
      <c r="N855" s="1470"/>
      <c r="O855" s="1470"/>
      <c r="P855" s="1452"/>
      <c r="Q855" s="1452"/>
      <c r="R855" s="1452"/>
      <c r="S855" s="1452"/>
      <c r="T855" s="1452"/>
      <c r="U855" s="1452"/>
      <c r="V855" s="1452"/>
      <c r="W855" s="1452"/>
      <c r="X855" s="1452"/>
      <c r="Y855" s="1452"/>
      <c r="Z855" s="1470"/>
      <c r="AA855" s="1470"/>
      <c r="AB855" s="1470"/>
      <c r="AC855" s="1470"/>
      <c r="AD855" s="1470"/>
      <c r="AE855" s="1470"/>
      <c r="AF855" s="1470"/>
      <c r="AG855" s="1470"/>
      <c r="AH855" s="1452"/>
      <c r="AI855" s="1470"/>
      <c r="AJ855" s="1470"/>
      <c r="AK855" s="1470"/>
      <c r="AL855" s="1470"/>
      <c r="AM855" s="1470"/>
      <c r="AN855" s="1470"/>
      <c r="AO855" s="1452"/>
      <c r="AP855" s="1470"/>
      <c r="AQ855" s="1470"/>
      <c r="AR855" s="1470"/>
      <c r="AS855" s="1470"/>
      <c r="AT855" s="1452"/>
      <c r="AU855" s="1452"/>
      <c r="AV855" s="1452"/>
      <c r="AW855" s="1452"/>
      <c r="AX855" s="1452"/>
      <c r="AY855" s="1452"/>
      <c r="AZ855" s="1452"/>
      <c r="BA855" s="1452"/>
      <c r="BB855" s="1452"/>
      <c r="BC855" s="1470"/>
      <c r="BD855" s="1452"/>
      <c r="BE855" s="1452"/>
      <c r="BF855" s="1452"/>
      <c r="BG855" s="1452"/>
      <c r="BH855" s="1452"/>
      <c r="BI855" s="1452"/>
      <c r="BJ855" s="1452"/>
      <c r="BK855" s="1452"/>
      <c r="BL855" s="1452"/>
      <c r="BM855" s="1452"/>
      <c r="BN855" s="1452"/>
      <c r="BO855" s="1452"/>
      <c r="BP855" s="1452"/>
      <c r="BQ855" s="1452"/>
      <c r="BR855" s="1452"/>
      <c r="BS855" s="1452"/>
      <c r="BT855" s="1452"/>
      <c r="BU855" s="1452"/>
      <c r="BV855" s="1452"/>
      <c r="BW855" s="1452"/>
      <c r="BX855" s="1452"/>
    </row>
    <row r="856" customFormat="false" ht="15" hidden="false" customHeight="false" outlineLevel="0" collapsed="false">
      <c r="A856" s="1470"/>
      <c r="B856" s="1470"/>
      <c r="C856" s="1470"/>
      <c r="D856" s="1470"/>
      <c r="E856" s="1470"/>
      <c r="F856" s="1470"/>
      <c r="G856" s="1470"/>
      <c r="H856" s="1470"/>
      <c r="I856" s="1452"/>
      <c r="J856" s="1470"/>
      <c r="K856" s="1470"/>
      <c r="L856" s="1470"/>
      <c r="M856" s="1470"/>
      <c r="N856" s="1470"/>
      <c r="O856" s="1470"/>
      <c r="P856" s="1452"/>
      <c r="Q856" s="1452"/>
      <c r="R856" s="1452"/>
      <c r="S856" s="1452"/>
      <c r="T856" s="1452"/>
      <c r="U856" s="1452"/>
      <c r="V856" s="1452"/>
      <c r="W856" s="1452"/>
      <c r="X856" s="1452"/>
      <c r="Y856" s="1452"/>
      <c r="Z856" s="1470"/>
      <c r="AA856" s="1470"/>
      <c r="AB856" s="1470"/>
      <c r="AC856" s="1470"/>
      <c r="AD856" s="1470"/>
      <c r="AE856" s="1470"/>
      <c r="AF856" s="1470"/>
      <c r="AG856" s="1470"/>
      <c r="AH856" s="1452"/>
      <c r="AI856" s="1470"/>
      <c r="AJ856" s="1470"/>
      <c r="AK856" s="1470"/>
      <c r="AL856" s="1470"/>
      <c r="AM856" s="1470"/>
      <c r="AN856" s="1470"/>
      <c r="AO856" s="1452"/>
      <c r="AP856" s="1470"/>
      <c r="AQ856" s="1470"/>
      <c r="AR856" s="1470"/>
      <c r="AS856" s="1470"/>
      <c r="AT856" s="1452"/>
      <c r="AU856" s="1452"/>
      <c r="AV856" s="1452"/>
      <c r="AW856" s="1452"/>
      <c r="AX856" s="1452"/>
      <c r="AY856" s="1452"/>
      <c r="AZ856" s="1452"/>
      <c r="BA856" s="1452"/>
      <c r="BB856" s="1452"/>
      <c r="BC856" s="1470"/>
      <c r="BD856" s="1452"/>
      <c r="BE856" s="1452"/>
      <c r="BF856" s="1452"/>
      <c r="BG856" s="1452"/>
      <c r="BH856" s="1452"/>
      <c r="BI856" s="1452"/>
      <c r="BJ856" s="1452"/>
      <c r="BK856" s="1452"/>
      <c r="BL856" s="1452"/>
      <c r="BM856" s="1452"/>
      <c r="BN856" s="1452"/>
      <c r="BO856" s="1452"/>
      <c r="BP856" s="1452"/>
      <c r="BQ856" s="1452"/>
      <c r="BR856" s="1452"/>
      <c r="BS856" s="1452"/>
      <c r="BT856" s="1452"/>
      <c r="BU856" s="1452"/>
      <c r="BV856" s="1452"/>
      <c r="BW856" s="1452"/>
      <c r="BX856" s="1452"/>
    </row>
    <row r="857" customFormat="false" ht="15" hidden="false" customHeight="false" outlineLevel="0" collapsed="false">
      <c r="A857" s="1470"/>
      <c r="B857" s="1470"/>
      <c r="C857" s="1470"/>
      <c r="D857" s="1470"/>
      <c r="E857" s="1470"/>
      <c r="F857" s="1470"/>
      <c r="G857" s="1470"/>
      <c r="H857" s="1470"/>
      <c r="I857" s="1452"/>
      <c r="J857" s="1470"/>
      <c r="K857" s="1470"/>
      <c r="L857" s="1470"/>
      <c r="M857" s="1470"/>
      <c r="N857" s="1470"/>
      <c r="O857" s="1470"/>
      <c r="P857" s="1452"/>
      <c r="Q857" s="1452"/>
      <c r="R857" s="1452"/>
      <c r="S857" s="1452"/>
      <c r="T857" s="1452"/>
      <c r="U857" s="1452"/>
      <c r="V857" s="1452"/>
      <c r="W857" s="1452"/>
      <c r="X857" s="1452"/>
      <c r="Y857" s="1452"/>
      <c r="Z857" s="1470"/>
      <c r="AA857" s="1470"/>
      <c r="AB857" s="1470"/>
      <c r="AC857" s="1470"/>
      <c r="AD857" s="1470"/>
      <c r="AE857" s="1470"/>
      <c r="AF857" s="1470"/>
      <c r="AG857" s="1470"/>
      <c r="AH857" s="1452"/>
      <c r="AI857" s="1470"/>
      <c r="AJ857" s="1470"/>
      <c r="AK857" s="1470"/>
      <c r="AL857" s="1470"/>
      <c r="AM857" s="1470"/>
      <c r="AN857" s="1470"/>
      <c r="AO857" s="1452"/>
      <c r="AP857" s="1470"/>
      <c r="AQ857" s="1470"/>
      <c r="AR857" s="1470"/>
      <c r="AS857" s="1470"/>
      <c r="AT857" s="1452"/>
      <c r="AU857" s="1452"/>
      <c r="AV857" s="1452"/>
      <c r="AW857" s="1452"/>
      <c r="AX857" s="1452"/>
      <c r="AY857" s="1452"/>
      <c r="AZ857" s="1452"/>
      <c r="BA857" s="1452"/>
      <c r="BB857" s="1452"/>
      <c r="BC857" s="1470"/>
      <c r="BD857" s="1452"/>
      <c r="BE857" s="1452"/>
      <c r="BF857" s="1452"/>
      <c r="BG857" s="1452"/>
      <c r="BH857" s="1452"/>
      <c r="BI857" s="1452"/>
      <c r="BJ857" s="1452"/>
      <c r="BK857" s="1452"/>
      <c r="BL857" s="1452"/>
      <c r="BM857" s="1452"/>
      <c r="BN857" s="1452"/>
      <c r="BO857" s="1452"/>
      <c r="BP857" s="1452"/>
      <c r="BQ857" s="1452"/>
      <c r="BR857" s="1452"/>
      <c r="BS857" s="1452"/>
      <c r="BT857" s="1452"/>
      <c r="BU857" s="1452"/>
      <c r="BV857" s="1452"/>
      <c r="BW857" s="1452"/>
      <c r="BX857" s="1452"/>
    </row>
    <row r="858" customFormat="false" ht="15" hidden="false" customHeight="false" outlineLevel="0" collapsed="false">
      <c r="A858" s="1470"/>
      <c r="B858" s="1470"/>
      <c r="C858" s="1470"/>
      <c r="D858" s="1470"/>
      <c r="E858" s="1470"/>
      <c r="F858" s="1470"/>
      <c r="G858" s="1470"/>
      <c r="H858" s="1470"/>
      <c r="I858" s="1452"/>
      <c r="J858" s="1470"/>
      <c r="K858" s="1470"/>
      <c r="L858" s="1470"/>
      <c r="M858" s="1470"/>
      <c r="N858" s="1470"/>
      <c r="O858" s="1470"/>
      <c r="P858" s="1452"/>
      <c r="Q858" s="1452"/>
      <c r="R858" s="1452"/>
      <c r="S858" s="1452"/>
      <c r="T858" s="1452"/>
      <c r="U858" s="1452"/>
      <c r="V858" s="1452"/>
      <c r="W858" s="1452"/>
      <c r="X858" s="1452"/>
      <c r="Y858" s="1452"/>
      <c r="Z858" s="1470"/>
      <c r="AA858" s="1470"/>
      <c r="AB858" s="1470"/>
      <c r="AC858" s="1470"/>
      <c r="AD858" s="1470"/>
      <c r="AE858" s="1470"/>
      <c r="AF858" s="1470"/>
      <c r="AG858" s="1470"/>
      <c r="AH858" s="1452"/>
      <c r="AI858" s="1470"/>
      <c r="AJ858" s="1470"/>
      <c r="AK858" s="1470"/>
      <c r="AL858" s="1470"/>
      <c r="AM858" s="1470"/>
      <c r="AN858" s="1470"/>
      <c r="AO858" s="1452"/>
      <c r="AP858" s="1470"/>
      <c r="AQ858" s="1470"/>
      <c r="AR858" s="1470"/>
      <c r="AS858" s="1470"/>
      <c r="AT858" s="1452"/>
      <c r="AU858" s="1452"/>
      <c r="AV858" s="1452"/>
      <c r="AW858" s="1452"/>
      <c r="AX858" s="1452"/>
      <c r="AY858" s="1452"/>
      <c r="AZ858" s="1452"/>
      <c r="BA858" s="1452"/>
      <c r="BB858" s="1452"/>
      <c r="BC858" s="1470"/>
      <c r="BD858" s="1452"/>
      <c r="BE858" s="1452"/>
      <c r="BF858" s="1452"/>
      <c r="BG858" s="1452"/>
      <c r="BH858" s="1452"/>
      <c r="BI858" s="1452"/>
      <c r="BJ858" s="1452"/>
      <c r="BK858" s="1452"/>
      <c r="BL858" s="1452"/>
      <c r="BM858" s="1452"/>
      <c r="BN858" s="1452"/>
      <c r="BO858" s="1452"/>
      <c r="BP858" s="1452"/>
      <c r="BQ858" s="1452"/>
      <c r="BR858" s="1452"/>
      <c r="BS858" s="1452"/>
      <c r="BT858" s="1452"/>
      <c r="BU858" s="1452"/>
      <c r="BV858" s="1452"/>
      <c r="BW858" s="1452"/>
      <c r="BX858" s="1452"/>
    </row>
    <row r="859" customFormat="false" ht="15" hidden="false" customHeight="false" outlineLevel="0" collapsed="false">
      <c r="A859" s="1470"/>
      <c r="B859" s="1470"/>
      <c r="C859" s="1470"/>
      <c r="D859" s="1470"/>
      <c r="E859" s="1470"/>
      <c r="F859" s="1470"/>
      <c r="G859" s="1470"/>
      <c r="H859" s="1470"/>
      <c r="I859" s="1452"/>
      <c r="J859" s="1470"/>
      <c r="K859" s="1470"/>
      <c r="L859" s="1470"/>
      <c r="M859" s="1470"/>
      <c r="N859" s="1470"/>
      <c r="O859" s="1470"/>
      <c r="P859" s="1452"/>
      <c r="Q859" s="1452"/>
      <c r="R859" s="1452"/>
      <c r="S859" s="1452"/>
      <c r="T859" s="1452"/>
      <c r="U859" s="1452"/>
      <c r="V859" s="1452"/>
      <c r="W859" s="1452"/>
      <c r="X859" s="1452"/>
      <c r="Y859" s="1452"/>
      <c r="Z859" s="1470"/>
      <c r="AA859" s="1470"/>
      <c r="AB859" s="1470"/>
      <c r="AC859" s="1470"/>
      <c r="AD859" s="1470"/>
      <c r="AE859" s="1470"/>
      <c r="AF859" s="1470"/>
      <c r="AG859" s="1470"/>
      <c r="AH859" s="1452"/>
      <c r="AI859" s="1470"/>
      <c r="AJ859" s="1470"/>
      <c r="AK859" s="1470"/>
      <c r="AL859" s="1470"/>
      <c r="AM859" s="1470"/>
      <c r="AN859" s="1470"/>
      <c r="AO859" s="1452"/>
      <c r="AP859" s="1470"/>
      <c r="AQ859" s="1470"/>
      <c r="AR859" s="1470"/>
      <c r="AS859" s="1470"/>
      <c r="AT859" s="1452"/>
      <c r="AU859" s="1452"/>
      <c r="AV859" s="1452"/>
      <c r="AW859" s="1452"/>
      <c r="AX859" s="1452"/>
      <c r="AY859" s="1452"/>
      <c r="AZ859" s="1452"/>
      <c r="BA859" s="1452"/>
      <c r="BB859" s="1452"/>
      <c r="BC859" s="1470"/>
      <c r="BD859" s="1452"/>
      <c r="BE859" s="1452"/>
      <c r="BF859" s="1452"/>
      <c r="BG859" s="1452"/>
      <c r="BH859" s="1452"/>
      <c r="BI859" s="1452"/>
      <c r="BJ859" s="1452"/>
      <c r="BK859" s="1452"/>
      <c r="BL859" s="1452"/>
      <c r="BM859" s="1452"/>
      <c r="BN859" s="1452"/>
      <c r="BO859" s="1452"/>
      <c r="BP859" s="1452"/>
      <c r="BQ859" s="1452"/>
      <c r="BR859" s="1452"/>
      <c r="BS859" s="1452"/>
      <c r="BT859" s="1452"/>
      <c r="BU859" s="1452"/>
      <c r="BV859" s="1452"/>
      <c r="BW859" s="1452"/>
      <c r="BX859" s="1452"/>
    </row>
    <row r="860" customFormat="false" ht="15" hidden="false" customHeight="false" outlineLevel="0" collapsed="false">
      <c r="A860" s="1470"/>
      <c r="B860" s="1470"/>
      <c r="C860" s="1470"/>
      <c r="D860" s="1470"/>
      <c r="E860" s="1470"/>
      <c r="F860" s="1470"/>
      <c r="G860" s="1470"/>
      <c r="H860" s="1470"/>
      <c r="I860" s="1452"/>
      <c r="J860" s="1470"/>
      <c r="K860" s="1470"/>
      <c r="L860" s="1470"/>
      <c r="M860" s="1470"/>
      <c r="N860" s="1470"/>
      <c r="O860" s="1470"/>
      <c r="P860" s="1452"/>
      <c r="Q860" s="1452"/>
      <c r="R860" s="1452"/>
      <c r="S860" s="1452"/>
      <c r="T860" s="1452"/>
      <c r="U860" s="1452"/>
      <c r="V860" s="1452"/>
      <c r="W860" s="1452"/>
      <c r="X860" s="1452"/>
      <c r="Y860" s="1452"/>
      <c r="Z860" s="1470"/>
      <c r="AA860" s="1470"/>
      <c r="AB860" s="1470"/>
      <c r="AC860" s="1470"/>
      <c r="AD860" s="1470"/>
      <c r="AE860" s="1470"/>
      <c r="AF860" s="1470"/>
      <c r="AG860" s="1470"/>
      <c r="AH860" s="1452"/>
      <c r="AI860" s="1470"/>
      <c r="AJ860" s="1470"/>
      <c r="AK860" s="1470"/>
      <c r="AL860" s="1470"/>
      <c r="AM860" s="1470"/>
      <c r="AN860" s="1470"/>
      <c r="AO860" s="1452"/>
      <c r="AP860" s="1470"/>
      <c r="AQ860" s="1470"/>
      <c r="AR860" s="1470"/>
      <c r="AS860" s="1470"/>
      <c r="AT860" s="1452"/>
      <c r="AU860" s="1452"/>
      <c r="AV860" s="1452"/>
      <c r="AW860" s="1452"/>
      <c r="AX860" s="1452"/>
      <c r="AY860" s="1452"/>
      <c r="AZ860" s="1452"/>
      <c r="BA860" s="1452"/>
      <c r="BB860" s="1452"/>
      <c r="BC860" s="1470"/>
      <c r="BD860" s="1452"/>
      <c r="BE860" s="1452"/>
      <c r="BF860" s="1452"/>
      <c r="BG860" s="1452"/>
      <c r="BH860" s="1452"/>
      <c r="BI860" s="1452"/>
      <c r="BJ860" s="1452"/>
      <c r="BK860" s="1452"/>
      <c r="BL860" s="1452"/>
      <c r="BM860" s="1452"/>
      <c r="BN860" s="1452"/>
      <c r="BO860" s="1452"/>
      <c r="BP860" s="1452"/>
      <c r="BQ860" s="1452"/>
      <c r="BR860" s="1452"/>
      <c r="BS860" s="1452"/>
      <c r="BT860" s="1452"/>
      <c r="BU860" s="1452"/>
      <c r="BV860" s="1452"/>
      <c r="BW860" s="1452"/>
      <c r="BX860" s="1452"/>
    </row>
    <row r="861" customFormat="false" ht="15" hidden="false" customHeight="false" outlineLevel="0" collapsed="false">
      <c r="A861" s="1470"/>
      <c r="B861" s="1470"/>
      <c r="C861" s="1470"/>
      <c r="D861" s="1470"/>
      <c r="E861" s="1470"/>
      <c r="F861" s="1470"/>
      <c r="G861" s="1470"/>
      <c r="H861" s="1470"/>
      <c r="I861" s="1452"/>
      <c r="J861" s="1470"/>
      <c r="K861" s="1470"/>
      <c r="L861" s="1470"/>
      <c r="M861" s="1470"/>
      <c r="N861" s="1470"/>
      <c r="O861" s="1470"/>
      <c r="P861" s="1452"/>
      <c r="Q861" s="1452"/>
      <c r="R861" s="1452"/>
      <c r="S861" s="1452"/>
      <c r="T861" s="1452"/>
      <c r="U861" s="1452"/>
      <c r="V861" s="1452"/>
      <c r="W861" s="1452"/>
      <c r="X861" s="1452"/>
      <c r="Y861" s="1452"/>
      <c r="Z861" s="1470"/>
      <c r="AA861" s="1470"/>
      <c r="AB861" s="1470"/>
      <c r="AC861" s="1470"/>
      <c r="AD861" s="1470"/>
      <c r="AE861" s="1470"/>
      <c r="AF861" s="1470"/>
      <c r="AG861" s="1470"/>
      <c r="AH861" s="1452"/>
      <c r="AI861" s="1470"/>
      <c r="AJ861" s="1470"/>
      <c r="AK861" s="1470"/>
      <c r="AL861" s="1470"/>
      <c r="AM861" s="1470"/>
      <c r="AN861" s="1470"/>
      <c r="AO861" s="1452"/>
      <c r="AP861" s="1470"/>
      <c r="AQ861" s="1470"/>
      <c r="AR861" s="1470"/>
      <c r="AS861" s="1470"/>
      <c r="AT861" s="1452"/>
      <c r="AU861" s="1452"/>
      <c r="AV861" s="1452"/>
      <c r="AW861" s="1452"/>
      <c r="AX861" s="1452"/>
      <c r="AY861" s="1452"/>
      <c r="AZ861" s="1452"/>
      <c r="BA861" s="1452"/>
      <c r="BB861" s="1452"/>
      <c r="BC861" s="1470"/>
      <c r="BD861" s="1452"/>
      <c r="BE861" s="1452"/>
      <c r="BF861" s="1452"/>
      <c r="BG861" s="1452"/>
      <c r="BH861" s="1452"/>
      <c r="BI861" s="1452"/>
      <c r="BJ861" s="1452"/>
      <c r="BK861" s="1452"/>
      <c r="BL861" s="1452"/>
      <c r="BM861" s="1452"/>
      <c r="BN861" s="1452"/>
      <c r="BO861" s="1452"/>
      <c r="BP861" s="1452"/>
      <c r="BQ861" s="1452"/>
      <c r="BR861" s="1452"/>
      <c r="BS861" s="1452"/>
      <c r="BT861" s="1452"/>
      <c r="BU861" s="1452"/>
      <c r="BV861" s="1452"/>
      <c r="BW861" s="1452"/>
      <c r="BX861" s="1452"/>
    </row>
    <row r="862" customFormat="false" ht="15" hidden="false" customHeight="false" outlineLevel="0" collapsed="false">
      <c r="A862" s="1470"/>
      <c r="B862" s="1470"/>
      <c r="C862" s="1470"/>
      <c r="D862" s="1470"/>
      <c r="E862" s="1470"/>
      <c r="F862" s="1470"/>
      <c r="G862" s="1470"/>
      <c r="H862" s="1470"/>
      <c r="I862" s="1452"/>
      <c r="J862" s="1470"/>
      <c r="K862" s="1470"/>
      <c r="L862" s="1470"/>
      <c r="M862" s="1470"/>
      <c r="N862" s="1470"/>
      <c r="O862" s="1470"/>
      <c r="P862" s="1452"/>
      <c r="Q862" s="1452"/>
      <c r="R862" s="1452"/>
      <c r="S862" s="1452"/>
      <c r="T862" s="1452"/>
      <c r="U862" s="1452"/>
      <c r="V862" s="1452"/>
      <c r="W862" s="1452"/>
      <c r="X862" s="1452"/>
      <c r="Y862" s="1452"/>
      <c r="Z862" s="1470"/>
      <c r="AA862" s="1470"/>
      <c r="AB862" s="1470"/>
      <c r="AC862" s="1470"/>
      <c r="AD862" s="1470"/>
      <c r="AE862" s="1470"/>
      <c r="AF862" s="1470"/>
      <c r="AG862" s="1470"/>
      <c r="AH862" s="1452"/>
      <c r="AI862" s="1470"/>
      <c r="AJ862" s="1470"/>
      <c r="AK862" s="1470"/>
      <c r="AL862" s="1470"/>
      <c r="AM862" s="1470"/>
      <c r="AN862" s="1470"/>
      <c r="AO862" s="1452"/>
      <c r="AP862" s="1470"/>
      <c r="AQ862" s="1470"/>
      <c r="AR862" s="1470"/>
      <c r="AS862" s="1470"/>
      <c r="AT862" s="1452"/>
      <c r="AU862" s="1452"/>
      <c r="AV862" s="1452"/>
      <c r="AW862" s="1452"/>
      <c r="AX862" s="1452"/>
      <c r="AY862" s="1452"/>
      <c r="AZ862" s="1452"/>
      <c r="BA862" s="1452"/>
      <c r="BB862" s="1452"/>
      <c r="BC862" s="1470"/>
      <c r="BD862" s="1452"/>
      <c r="BE862" s="1452"/>
      <c r="BF862" s="1452"/>
      <c r="BG862" s="1452"/>
      <c r="BH862" s="1452"/>
      <c r="BI862" s="1452"/>
      <c r="BJ862" s="1452"/>
      <c r="BK862" s="1452"/>
      <c r="BL862" s="1452"/>
      <c r="BM862" s="1452"/>
      <c r="BN862" s="1452"/>
      <c r="BO862" s="1452"/>
      <c r="BP862" s="1452"/>
      <c r="BQ862" s="1452"/>
      <c r="BR862" s="1452"/>
      <c r="BS862" s="1452"/>
      <c r="BT862" s="1452"/>
      <c r="BU862" s="1452"/>
      <c r="BV862" s="1452"/>
      <c r="BW862" s="1452"/>
      <c r="BX862" s="1452"/>
    </row>
    <row r="863" customFormat="false" ht="15" hidden="false" customHeight="false" outlineLevel="0" collapsed="false">
      <c r="A863" s="1470"/>
      <c r="B863" s="1470"/>
      <c r="C863" s="1470"/>
      <c r="D863" s="1470"/>
      <c r="E863" s="1470"/>
      <c r="F863" s="1470"/>
      <c r="G863" s="1470"/>
      <c r="H863" s="1470"/>
      <c r="I863" s="1452"/>
      <c r="J863" s="1470"/>
      <c r="K863" s="1470"/>
      <c r="L863" s="1470"/>
      <c r="M863" s="1470"/>
      <c r="N863" s="1470"/>
      <c r="O863" s="1470"/>
      <c r="P863" s="1452"/>
      <c r="Q863" s="1452"/>
      <c r="R863" s="1452"/>
      <c r="S863" s="1452"/>
      <c r="T863" s="1452"/>
      <c r="U863" s="1452"/>
      <c r="V863" s="1452"/>
      <c r="W863" s="1452"/>
      <c r="X863" s="1452"/>
      <c r="Y863" s="1452"/>
      <c r="Z863" s="1470"/>
      <c r="AA863" s="1470"/>
      <c r="AB863" s="1470"/>
      <c r="AC863" s="1470"/>
      <c r="AD863" s="1470"/>
      <c r="AE863" s="1470"/>
      <c r="AF863" s="1470"/>
      <c r="AG863" s="1470"/>
      <c r="AH863" s="1452"/>
      <c r="AI863" s="1470"/>
      <c r="AJ863" s="1470"/>
      <c r="AK863" s="1470"/>
      <c r="AL863" s="1470"/>
      <c r="AM863" s="1470"/>
      <c r="AN863" s="1470"/>
      <c r="AO863" s="1452"/>
      <c r="AP863" s="1470"/>
      <c r="AQ863" s="1470"/>
      <c r="AR863" s="1470"/>
      <c r="AS863" s="1470"/>
      <c r="AT863" s="1452"/>
      <c r="AU863" s="1452"/>
      <c r="AV863" s="1452"/>
      <c r="AW863" s="1452"/>
      <c r="AX863" s="1452"/>
      <c r="AY863" s="1452"/>
      <c r="AZ863" s="1452"/>
      <c r="BA863" s="1452"/>
      <c r="BB863" s="1452"/>
      <c r="BC863" s="1470"/>
      <c r="BD863" s="1452"/>
      <c r="BE863" s="1452"/>
      <c r="BF863" s="1452"/>
      <c r="BG863" s="1452"/>
      <c r="BH863" s="1452"/>
      <c r="BI863" s="1452"/>
      <c r="BJ863" s="1452"/>
      <c r="BK863" s="1452"/>
      <c r="BL863" s="1452"/>
      <c r="BM863" s="1452"/>
      <c r="BN863" s="1452"/>
      <c r="BO863" s="1452"/>
      <c r="BP863" s="1452"/>
      <c r="BQ863" s="1452"/>
      <c r="BR863" s="1452"/>
      <c r="BS863" s="1452"/>
      <c r="BT863" s="1452"/>
      <c r="BU863" s="1452"/>
      <c r="BV863" s="1452"/>
      <c r="BW863" s="1452"/>
      <c r="BX863" s="1452"/>
    </row>
    <row r="864" customFormat="false" ht="15" hidden="false" customHeight="false" outlineLevel="0" collapsed="false">
      <c r="A864" s="1470"/>
      <c r="B864" s="1470"/>
      <c r="C864" s="1470"/>
      <c r="D864" s="1470"/>
      <c r="E864" s="1470"/>
      <c r="F864" s="1470"/>
      <c r="G864" s="1470"/>
      <c r="H864" s="1470"/>
      <c r="I864" s="1452"/>
      <c r="J864" s="1470"/>
      <c r="K864" s="1470"/>
      <c r="L864" s="1470"/>
      <c r="M864" s="1470"/>
      <c r="N864" s="1470"/>
      <c r="O864" s="1470"/>
      <c r="P864" s="1452"/>
      <c r="Q864" s="1452"/>
      <c r="R864" s="1452"/>
      <c r="S864" s="1452"/>
      <c r="T864" s="1452"/>
      <c r="U864" s="1452"/>
      <c r="V864" s="1452"/>
      <c r="W864" s="1452"/>
      <c r="X864" s="1452"/>
      <c r="Y864" s="1452"/>
      <c r="Z864" s="1470"/>
      <c r="AA864" s="1470"/>
      <c r="AB864" s="1470"/>
      <c r="AC864" s="1470"/>
      <c r="AD864" s="1470"/>
      <c r="AE864" s="1470"/>
      <c r="AF864" s="1470"/>
      <c r="AG864" s="1470"/>
      <c r="AH864" s="1452"/>
      <c r="AI864" s="1470"/>
      <c r="AJ864" s="1470"/>
      <c r="AK864" s="1470"/>
      <c r="AL864" s="1470"/>
      <c r="AM864" s="1470"/>
      <c r="AN864" s="1470"/>
      <c r="AO864" s="1452"/>
      <c r="AP864" s="1470"/>
      <c r="AQ864" s="1470"/>
      <c r="AR864" s="1470"/>
      <c r="AS864" s="1470"/>
      <c r="AT864" s="1452"/>
      <c r="AU864" s="1452"/>
      <c r="AV864" s="1452"/>
      <c r="AW864" s="1452"/>
      <c r="AX864" s="1452"/>
      <c r="AY864" s="1452"/>
      <c r="AZ864" s="1452"/>
      <c r="BA864" s="1452"/>
      <c r="BB864" s="1452"/>
      <c r="BC864" s="1470"/>
      <c r="BD864" s="1452"/>
      <c r="BE864" s="1452"/>
      <c r="BF864" s="1452"/>
      <c r="BG864" s="1452"/>
      <c r="BH864" s="1452"/>
      <c r="BI864" s="1452"/>
      <c r="BJ864" s="1452"/>
      <c r="BK864" s="1452"/>
      <c r="BL864" s="1452"/>
      <c r="BM864" s="1452"/>
      <c r="BN864" s="1452"/>
      <c r="BO864" s="1452"/>
      <c r="BP864" s="1452"/>
      <c r="BQ864" s="1452"/>
      <c r="BR864" s="1452"/>
      <c r="BS864" s="1452"/>
      <c r="BT864" s="1452"/>
      <c r="BU864" s="1452"/>
      <c r="BV864" s="1452"/>
      <c r="BW864" s="1452"/>
      <c r="BX864" s="1452"/>
    </row>
    <row r="865" customFormat="false" ht="15" hidden="false" customHeight="false" outlineLevel="0" collapsed="false">
      <c r="A865" s="1470"/>
      <c r="B865" s="1470"/>
      <c r="C865" s="1470"/>
      <c r="D865" s="1470"/>
      <c r="E865" s="1470"/>
      <c r="F865" s="1470"/>
      <c r="G865" s="1470"/>
      <c r="H865" s="1470"/>
      <c r="I865" s="1452"/>
      <c r="J865" s="1470"/>
      <c r="K865" s="1470"/>
      <c r="L865" s="1470"/>
      <c r="M865" s="1470"/>
      <c r="N865" s="1470"/>
      <c r="O865" s="1470"/>
      <c r="P865" s="1452"/>
      <c r="Q865" s="1452"/>
      <c r="R865" s="1452"/>
      <c r="S865" s="1452"/>
      <c r="T865" s="1452"/>
      <c r="U865" s="1452"/>
      <c r="V865" s="1452"/>
      <c r="W865" s="1452"/>
      <c r="X865" s="1452"/>
      <c r="Y865" s="1452"/>
      <c r="Z865" s="1470"/>
      <c r="AA865" s="1470"/>
      <c r="AB865" s="1470"/>
      <c r="AC865" s="1470"/>
      <c r="AD865" s="1470"/>
      <c r="AE865" s="1470"/>
      <c r="AF865" s="1470"/>
      <c r="AG865" s="1470"/>
      <c r="AH865" s="1452"/>
      <c r="AI865" s="1470"/>
      <c r="AJ865" s="1470"/>
      <c r="AK865" s="1470"/>
      <c r="AL865" s="1470"/>
      <c r="AM865" s="1470"/>
      <c r="AN865" s="1470"/>
      <c r="AO865" s="1452"/>
      <c r="AP865" s="1470"/>
      <c r="AQ865" s="1470"/>
      <c r="AR865" s="1470"/>
      <c r="AS865" s="1470"/>
      <c r="AT865" s="1452"/>
      <c r="AU865" s="1452"/>
      <c r="AV865" s="1452"/>
      <c r="AW865" s="1452"/>
      <c r="AX865" s="1452"/>
      <c r="AY865" s="1452"/>
      <c r="AZ865" s="1452"/>
      <c r="BA865" s="1452"/>
      <c r="BB865" s="1452"/>
      <c r="BC865" s="1470"/>
      <c r="BD865" s="1452"/>
      <c r="BE865" s="1452"/>
      <c r="BF865" s="1452"/>
      <c r="BG865" s="1452"/>
      <c r="BH865" s="1452"/>
      <c r="BI865" s="1452"/>
      <c r="BJ865" s="1452"/>
      <c r="BK865" s="1452"/>
      <c r="BL865" s="1452"/>
      <c r="BM865" s="1452"/>
      <c r="BN865" s="1452"/>
      <c r="BO865" s="1452"/>
      <c r="BP865" s="1452"/>
      <c r="BQ865" s="1452"/>
      <c r="BR865" s="1452"/>
      <c r="BS865" s="1452"/>
      <c r="BT865" s="1452"/>
      <c r="BU865" s="1452"/>
      <c r="BV865" s="1452"/>
      <c r="BW865" s="1452"/>
      <c r="BX865" s="1452"/>
    </row>
    <row r="866" customFormat="false" ht="15" hidden="false" customHeight="false" outlineLevel="0" collapsed="false">
      <c r="A866" s="1470"/>
      <c r="B866" s="1470"/>
      <c r="C866" s="1470"/>
      <c r="D866" s="1470"/>
      <c r="E866" s="1470"/>
      <c r="F866" s="1470"/>
      <c r="G866" s="1470"/>
      <c r="H866" s="1470"/>
      <c r="I866" s="1452"/>
      <c r="J866" s="1470"/>
      <c r="K866" s="1470"/>
      <c r="L866" s="1470"/>
      <c r="M866" s="1470"/>
      <c r="N866" s="1470"/>
      <c r="O866" s="1470"/>
      <c r="P866" s="1452"/>
      <c r="Q866" s="1452"/>
      <c r="R866" s="1452"/>
      <c r="S866" s="1452"/>
      <c r="T866" s="1452"/>
      <c r="U866" s="1452"/>
      <c r="V866" s="1452"/>
      <c r="W866" s="1452"/>
      <c r="X866" s="1452"/>
      <c r="Y866" s="1452"/>
      <c r="Z866" s="1470"/>
      <c r="AA866" s="1470"/>
      <c r="AB866" s="1470"/>
      <c r="AC866" s="1470"/>
      <c r="AD866" s="1470"/>
      <c r="AE866" s="1470"/>
      <c r="AF866" s="1470"/>
      <c r="AG866" s="1470"/>
      <c r="AH866" s="1452"/>
      <c r="AI866" s="1470"/>
      <c r="AJ866" s="1470"/>
      <c r="AK866" s="1470"/>
      <c r="AL866" s="1470"/>
      <c r="AM866" s="1470"/>
      <c r="AN866" s="1470"/>
      <c r="AO866" s="1452"/>
      <c r="AP866" s="1470"/>
      <c r="AQ866" s="1470"/>
      <c r="AR866" s="1470"/>
      <c r="AS866" s="1470"/>
      <c r="AT866" s="1452"/>
      <c r="AU866" s="1452"/>
      <c r="AV866" s="1452"/>
      <c r="AW866" s="1452"/>
      <c r="AX866" s="1452"/>
      <c r="AY866" s="1452"/>
      <c r="AZ866" s="1452"/>
      <c r="BA866" s="1452"/>
      <c r="BB866" s="1452"/>
      <c r="BC866" s="1470"/>
      <c r="BD866" s="1452"/>
      <c r="BE866" s="1452"/>
      <c r="BF866" s="1452"/>
      <c r="BG866" s="1452"/>
      <c r="BH866" s="1452"/>
      <c r="BI866" s="1452"/>
      <c r="BJ866" s="1452"/>
      <c r="BK866" s="1452"/>
      <c r="BL866" s="1452"/>
      <c r="BM866" s="1452"/>
      <c r="BN866" s="1452"/>
      <c r="BO866" s="1452"/>
      <c r="BP866" s="1452"/>
      <c r="BQ866" s="1452"/>
      <c r="BR866" s="1452"/>
      <c r="BS866" s="1452"/>
      <c r="BT866" s="1452"/>
      <c r="BU866" s="1452"/>
      <c r="BV866" s="1452"/>
      <c r="BW866" s="1452"/>
      <c r="BX866" s="1452"/>
    </row>
    <row r="867" customFormat="false" ht="15" hidden="false" customHeight="false" outlineLevel="0" collapsed="false">
      <c r="A867" s="1470"/>
      <c r="B867" s="1470"/>
      <c r="C867" s="1470"/>
      <c r="D867" s="1470"/>
      <c r="E867" s="1470"/>
      <c r="F867" s="1470"/>
      <c r="G867" s="1470"/>
      <c r="H867" s="1470"/>
      <c r="I867" s="1452"/>
      <c r="J867" s="1470"/>
      <c r="K867" s="1470"/>
      <c r="L867" s="1470"/>
      <c r="M867" s="1470"/>
      <c r="N867" s="1470"/>
      <c r="O867" s="1470"/>
      <c r="P867" s="1452"/>
      <c r="Q867" s="1452"/>
      <c r="R867" s="1452"/>
      <c r="S867" s="1452"/>
      <c r="T867" s="1452"/>
      <c r="U867" s="1452"/>
      <c r="V867" s="1452"/>
      <c r="W867" s="1452"/>
      <c r="X867" s="1452"/>
      <c r="Y867" s="1452"/>
      <c r="Z867" s="1470"/>
      <c r="AA867" s="1470"/>
      <c r="AB867" s="1470"/>
      <c r="AC867" s="1470"/>
      <c r="AD867" s="1470"/>
      <c r="AE867" s="1470"/>
      <c r="AF867" s="1470"/>
      <c r="AG867" s="1470"/>
      <c r="AH867" s="1452"/>
      <c r="AI867" s="1470"/>
      <c r="AJ867" s="1470"/>
      <c r="AK867" s="1470"/>
      <c r="AL867" s="1470"/>
      <c r="AM867" s="1470"/>
      <c r="AN867" s="1470"/>
      <c r="AO867" s="1452"/>
      <c r="AP867" s="1470"/>
      <c r="AQ867" s="1470"/>
      <c r="AR867" s="1470"/>
      <c r="AS867" s="1470"/>
      <c r="AT867" s="1452"/>
      <c r="AU867" s="1452"/>
      <c r="AV867" s="1452"/>
      <c r="AW867" s="1452"/>
      <c r="AX867" s="1452"/>
      <c r="AY867" s="1452"/>
      <c r="AZ867" s="1452"/>
      <c r="BA867" s="1452"/>
      <c r="BB867" s="1452"/>
      <c r="BC867" s="1470"/>
      <c r="BD867" s="1452"/>
      <c r="BE867" s="1452"/>
      <c r="BF867" s="1452"/>
      <c r="BG867" s="1452"/>
      <c r="BH867" s="1452"/>
      <c r="BI867" s="1452"/>
      <c r="BJ867" s="1452"/>
      <c r="BK867" s="1452"/>
      <c r="BL867" s="1452"/>
      <c r="BM867" s="1452"/>
      <c r="BN867" s="1452"/>
      <c r="BO867" s="1452"/>
      <c r="BP867" s="1452"/>
      <c r="BQ867" s="1452"/>
      <c r="BR867" s="1452"/>
      <c r="BS867" s="1452"/>
      <c r="BT867" s="1452"/>
      <c r="BU867" s="1452"/>
      <c r="BV867" s="1452"/>
      <c r="BW867" s="1452"/>
      <c r="BX867" s="1452"/>
    </row>
    <row r="868" customFormat="false" ht="15" hidden="false" customHeight="false" outlineLevel="0" collapsed="false">
      <c r="A868" s="1470"/>
      <c r="B868" s="1470"/>
      <c r="C868" s="1470"/>
      <c r="D868" s="1470"/>
      <c r="E868" s="1470"/>
      <c r="F868" s="1470"/>
      <c r="G868" s="1470"/>
      <c r="H868" s="1470"/>
      <c r="I868" s="1452"/>
      <c r="J868" s="1470"/>
      <c r="K868" s="1470"/>
      <c r="L868" s="1470"/>
      <c r="M868" s="1470"/>
      <c r="N868" s="1470"/>
      <c r="O868" s="1470"/>
      <c r="P868" s="1452"/>
      <c r="Q868" s="1452"/>
      <c r="R868" s="1452"/>
      <c r="S868" s="1452"/>
      <c r="T868" s="1452"/>
      <c r="U868" s="1452"/>
      <c r="V868" s="1452"/>
      <c r="W868" s="1452"/>
      <c r="X868" s="1452"/>
      <c r="Y868" s="1452"/>
      <c r="Z868" s="1470"/>
      <c r="AA868" s="1470"/>
      <c r="AB868" s="1470"/>
      <c r="AC868" s="1470"/>
      <c r="AD868" s="1470"/>
      <c r="AE868" s="1470"/>
      <c r="AF868" s="1470"/>
      <c r="AG868" s="1470"/>
      <c r="AH868" s="1452"/>
      <c r="AI868" s="1470"/>
      <c r="AJ868" s="1470"/>
      <c r="AK868" s="1470"/>
      <c r="AL868" s="1470"/>
      <c r="AM868" s="1470"/>
      <c r="AN868" s="1470"/>
      <c r="AO868" s="1452"/>
      <c r="AP868" s="1470"/>
      <c r="AQ868" s="1470"/>
      <c r="AR868" s="1470"/>
      <c r="AS868" s="1470"/>
      <c r="AT868" s="1452"/>
      <c r="AU868" s="1452"/>
      <c r="AV868" s="1452"/>
      <c r="AW868" s="1452"/>
      <c r="AX868" s="1452"/>
      <c r="AY868" s="1452"/>
      <c r="AZ868" s="1452"/>
      <c r="BA868" s="1452"/>
      <c r="BB868" s="1452"/>
      <c r="BC868" s="1470"/>
      <c r="BD868" s="1452"/>
      <c r="BE868" s="1452"/>
      <c r="BF868" s="1452"/>
      <c r="BG868" s="1452"/>
      <c r="BH868" s="1452"/>
      <c r="BI868" s="1452"/>
      <c r="BJ868" s="1452"/>
      <c r="BK868" s="1452"/>
      <c r="BL868" s="1452"/>
      <c r="BM868" s="1452"/>
      <c r="BN868" s="1452"/>
      <c r="BO868" s="1452"/>
      <c r="BP868" s="1452"/>
      <c r="BQ868" s="1452"/>
      <c r="BR868" s="1452"/>
      <c r="BS868" s="1452"/>
      <c r="BT868" s="1452"/>
      <c r="BU868" s="1452"/>
      <c r="BV868" s="1452"/>
      <c r="BW868" s="1452"/>
      <c r="BX868" s="1452"/>
    </row>
    <row r="869" customFormat="false" ht="15" hidden="false" customHeight="false" outlineLevel="0" collapsed="false">
      <c r="A869" s="1470"/>
      <c r="B869" s="1470"/>
      <c r="C869" s="1470"/>
      <c r="D869" s="1470"/>
      <c r="E869" s="1470"/>
      <c r="F869" s="1470"/>
      <c r="G869" s="1470"/>
      <c r="H869" s="1470"/>
      <c r="I869" s="1452"/>
      <c r="J869" s="1470"/>
      <c r="K869" s="1470"/>
      <c r="L869" s="1470"/>
      <c r="M869" s="1470"/>
      <c r="N869" s="1470"/>
      <c r="O869" s="1470"/>
      <c r="P869" s="1452"/>
      <c r="Q869" s="1452"/>
      <c r="R869" s="1452"/>
      <c r="S869" s="1452"/>
      <c r="T869" s="1452"/>
      <c r="U869" s="1452"/>
      <c r="V869" s="1452"/>
      <c r="W869" s="1452"/>
      <c r="X869" s="1452"/>
      <c r="Y869" s="1452"/>
      <c r="Z869" s="1470"/>
      <c r="AA869" s="1470"/>
      <c r="AB869" s="1470"/>
      <c r="AC869" s="1470"/>
      <c r="AD869" s="1470"/>
      <c r="AE869" s="1470"/>
      <c r="AF869" s="1470"/>
      <c r="AG869" s="1470"/>
      <c r="AH869" s="1452"/>
      <c r="AI869" s="1470"/>
      <c r="AJ869" s="1470"/>
      <c r="AK869" s="1470"/>
      <c r="AL869" s="1470"/>
      <c r="AM869" s="1470"/>
      <c r="AN869" s="1470"/>
      <c r="AO869" s="1452"/>
      <c r="AP869" s="1470"/>
      <c r="AQ869" s="1470"/>
      <c r="AR869" s="1470"/>
      <c r="AS869" s="1470"/>
      <c r="AT869" s="1452"/>
      <c r="AU869" s="1452"/>
      <c r="AV869" s="1452"/>
      <c r="AW869" s="1452"/>
      <c r="AX869" s="1452"/>
      <c r="AY869" s="1452"/>
      <c r="AZ869" s="1452"/>
      <c r="BA869" s="1452"/>
      <c r="BB869" s="1452"/>
      <c r="BC869" s="1470"/>
      <c r="BD869" s="1452"/>
      <c r="BE869" s="1452"/>
      <c r="BF869" s="1452"/>
      <c r="BG869" s="1452"/>
      <c r="BH869" s="1452"/>
      <c r="BI869" s="1452"/>
      <c r="BJ869" s="1452"/>
      <c r="BK869" s="1452"/>
      <c r="BL869" s="1452"/>
      <c r="BM869" s="1452"/>
      <c r="BN869" s="1452"/>
      <c r="BO869" s="1452"/>
      <c r="BP869" s="1452"/>
      <c r="BQ869" s="1452"/>
      <c r="BR869" s="1452"/>
      <c r="BS869" s="1452"/>
      <c r="BT869" s="1452"/>
      <c r="BU869" s="1452"/>
      <c r="BV869" s="1452"/>
      <c r="BW869" s="1452"/>
      <c r="BX869" s="1452"/>
    </row>
    <row r="870" customFormat="false" ht="15" hidden="false" customHeight="false" outlineLevel="0" collapsed="false">
      <c r="A870" s="1470"/>
      <c r="B870" s="1470"/>
      <c r="C870" s="1470"/>
      <c r="D870" s="1470"/>
      <c r="E870" s="1470"/>
      <c r="F870" s="1470"/>
      <c r="G870" s="1470"/>
      <c r="H870" s="1470"/>
      <c r="I870" s="1452"/>
      <c r="J870" s="1470"/>
      <c r="K870" s="1470"/>
      <c r="L870" s="1470"/>
      <c r="M870" s="1470"/>
      <c r="N870" s="1470"/>
      <c r="O870" s="1470"/>
      <c r="P870" s="1452"/>
      <c r="Q870" s="1452"/>
      <c r="R870" s="1452"/>
      <c r="S870" s="1452"/>
      <c r="T870" s="1452"/>
      <c r="U870" s="1452"/>
      <c r="V870" s="1452"/>
      <c r="W870" s="1452"/>
      <c r="X870" s="1452"/>
      <c r="Y870" s="1452"/>
      <c r="Z870" s="1470"/>
      <c r="AA870" s="1470"/>
      <c r="AB870" s="1470"/>
      <c r="AC870" s="1470"/>
      <c r="AD870" s="1470"/>
      <c r="AE870" s="1470"/>
      <c r="AF870" s="1470"/>
      <c r="AG870" s="1470"/>
      <c r="AH870" s="1452"/>
      <c r="AI870" s="1470"/>
      <c r="AJ870" s="1470"/>
      <c r="AK870" s="1470"/>
      <c r="AL870" s="1470"/>
      <c r="AM870" s="1470"/>
      <c r="AN870" s="1470"/>
      <c r="AO870" s="1452"/>
      <c r="AP870" s="1470"/>
      <c r="AQ870" s="1470"/>
      <c r="AR870" s="1470"/>
      <c r="AS870" s="1470"/>
      <c r="AT870" s="1452"/>
      <c r="AU870" s="1452"/>
      <c r="AV870" s="1452"/>
      <c r="AW870" s="1452"/>
      <c r="AX870" s="1452"/>
      <c r="AY870" s="1452"/>
      <c r="AZ870" s="1452"/>
      <c r="BA870" s="1452"/>
      <c r="BB870" s="1452"/>
      <c r="BC870" s="1470"/>
      <c r="BD870" s="1452"/>
      <c r="BE870" s="1452"/>
      <c r="BF870" s="1452"/>
      <c r="BG870" s="1452"/>
      <c r="BH870" s="1452"/>
      <c r="BI870" s="1452"/>
      <c r="BJ870" s="1452"/>
      <c r="BK870" s="1452"/>
      <c r="BL870" s="1452"/>
      <c r="BM870" s="1452"/>
      <c r="BN870" s="1452"/>
      <c r="BO870" s="1452"/>
      <c r="BP870" s="1452"/>
      <c r="BQ870" s="1452"/>
      <c r="BR870" s="1452"/>
      <c r="BS870" s="1452"/>
      <c r="BT870" s="1452"/>
      <c r="BU870" s="1452"/>
      <c r="BV870" s="1452"/>
      <c r="BW870" s="1452"/>
      <c r="BX870" s="1452"/>
    </row>
    <row r="871" customFormat="false" ht="15" hidden="false" customHeight="false" outlineLevel="0" collapsed="false">
      <c r="A871" s="1470"/>
      <c r="B871" s="1470"/>
      <c r="C871" s="1470"/>
      <c r="D871" s="1470"/>
      <c r="E871" s="1470"/>
      <c r="F871" s="1470"/>
      <c r="G871" s="1470"/>
      <c r="H871" s="1470"/>
      <c r="I871" s="1452"/>
      <c r="J871" s="1470"/>
      <c r="K871" s="1470"/>
      <c r="L871" s="1470"/>
      <c r="M871" s="1470"/>
      <c r="N871" s="1470"/>
      <c r="O871" s="1470"/>
      <c r="P871" s="1452"/>
      <c r="Q871" s="1452"/>
      <c r="R871" s="1452"/>
      <c r="S871" s="1452"/>
      <c r="T871" s="1452"/>
      <c r="U871" s="1452"/>
      <c r="V871" s="1452"/>
      <c r="W871" s="1452"/>
      <c r="X871" s="1452"/>
      <c r="Y871" s="1452"/>
      <c r="Z871" s="1470"/>
      <c r="AA871" s="1470"/>
      <c r="AB871" s="1470"/>
      <c r="AC871" s="1470"/>
      <c r="AD871" s="1470"/>
      <c r="AE871" s="1470"/>
      <c r="AF871" s="1470"/>
      <c r="AG871" s="1470"/>
      <c r="AH871" s="1452"/>
      <c r="AI871" s="1470"/>
      <c r="AJ871" s="1470"/>
      <c r="AK871" s="1470"/>
      <c r="AL871" s="1470"/>
      <c r="AM871" s="1470"/>
      <c r="AN871" s="1470"/>
      <c r="AO871" s="1452"/>
      <c r="AP871" s="1470"/>
      <c r="AQ871" s="1470"/>
      <c r="AR871" s="1470"/>
      <c r="AS871" s="1470"/>
      <c r="AT871" s="1452"/>
      <c r="AU871" s="1452"/>
      <c r="AV871" s="1452"/>
      <c r="AW871" s="1452"/>
      <c r="AX871" s="1452"/>
      <c r="AY871" s="1452"/>
      <c r="AZ871" s="1452"/>
      <c r="BA871" s="1452"/>
      <c r="BB871" s="1452"/>
      <c r="BC871" s="1470"/>
      <c r="BD871" s="1452"/>
      <c r="BE871" s="1452"/>
      <c r="BF871" s="1452"/>
      <c r="BG871" s="1452"/>
      <c r="BH871" s="1452"/>
      <c r="BI871" s="1452"/>
      <c r="BJ871" s="1452"/>
      <c r="BK871" s="1452"/>
      <c r="BL871" s="1452"/>
      <c r="BM871" s="1452"/>
      <c r="BN871" s="1452"/>
      <c r="BO871" s="1452"/>
      <c r="BP871" s="1452"/>
      <c r="BQ871" s="1452"/>
      <c r="BR871" s="1452"/>
      <c r="BS871" s="1452"/>
      <c r="BT871" s="1452"/>
      <c r="BU871" s="1452"/>
      <c r="BV871" s="1452"/>
      <c r="BW871" s="1452"/>
      <c r="BX871" s="1452"/>
    </row>
    <row r="872" customFormat="false" ht="15" hidden="false" customHeight="false" outlineLevel="0" collapsed="false">
      <c r="A872" s="1470"/>
      <c r="B872" s="1470"/>
      <c r="C872" s="1470"/>
      <c r="D872" s="1470"/>
      <c r="E872" s="1470"/>
      <c r="F872" s="1470"/>
      <c r="G872" s="1470"/>
      <c r="H872" s="1470"/>
      <c r="I872" s="1452"/>
      <c r="J872" s="1470"/>
      <c r="K872" s="1470"/>
      <c r="L872" s="1470"/>
      <c r="M872" s="1470"/>
      <c r="N872" s="1470"/>
      <c r="O872" s="1470"/>
      <c r="P872" s="1452"/>
      <c r="Q872" s="1452"/>
      <c r="R872" s="1452"/>
      <c r="S872" s="1452"/>
      <c r="T872" s="1452"/>
      <c r="U872" s="1452"/>
      <c r="V872" s="1452"/>
      <c r="W872" s="1452"/>
      <c r="X872" s="1452"/>
      <c r="Y872" s="1452"/>
      <c r="Z872" s="1470"/>
      <c r="AA872" s="1470"/>
      <c r="AB872" s="1470"/>
      <c r="AC872" s="1470"/>
      <c r="AD872" s="1470"/>
      <c r="AE872" s="1470"/>
      <c r="AF872" s="1470"/>
      <c r="AG872" s="1470"/>
      <c r="AH872" s="1452"/>
      <c r="AI872" s="1470"/>
      <c r="AJ872" s="1470"/>
      <c r="AK872" s="1470"/>
      <c r="AL872" s="1470"/>
      <c r="AM872" s="1470"/>
      <c r="AN872" s="1470"/>
      <c r="AO872" s="1452"/>
      <c r="AP872" s="1470"/>
      <c r="AQ872" s="1470"/>
      <c r="AR872" s="1470"/>
      <c r="AS872" s="1470"/>
      <c r="AT872" s="1452"/>
      <c r="AU872" s="1452"/>
      <c r="AV872" s="1452"/>
      <c r="AW872" s="1452"/>
      <c r="AX872" s="1452"/>
      <c r="AY872" s="1452"/>
      <c r="AZ872" s="1452"/>
      <c r="BA872" s="1452"/>
      <c r="BB872" s="1452"/>
      <c r="BC872" s="1470"/>
      <c r="BD872" s="1452"/>
      <c r="BE872" s="1452"/>
      <c r="BF872" s="1452"/>
      <c r="BG872" s="1452"/>
      <c r="BH872" s="1452"/>
      <c r="BI872" s="1452"/>
      <c r="BJ872" s="1452"/>
      <c r="BK872" s="1452"/>
      <c r="BL872" s="1452"/>
      <c r="BM872" s="1452"/>
      <c r="BN872" s="1452"/>
      <c r="BO872" s="1452"/>
      <c r="BP872" s="1452"/>
      <c r="BQ872" s="1452"/>
      <c r="BR872" s="1452"/>
      <c r="BS872" s="1452"/>
      <c r="BT872" s="1452"/>
      <c r="BU872" s="1452"/>
      <c r="BV872" s="1452"/>
      <c r="BW872" s="1452"/>
      <c r="BX872" s="1452"/>
    </row>
    <row r="873" customFormat="false" ht="15" hidden="false" customHeight="false" outlineLevel="0" collapsed="false">
      <c r="A873" s="1470"/>
      <c r="B873" s="1470"/>
      <c r="C873" s="1470"/>
      <c r="D873" s="1470"/>
      <c r="E873" s="1470"/>
      <c r="F873" s="1470"/>
      <c r="G873" s="1470"/>
      <c r="H873" s="1470"/>
      <c r="I873" s="1452"/>
      <c r="J873" s="1470"/>
      <c r="K873" s="1470"/>
      <c r="L873" s="1470"/>
      <c r="M873" s="1470"/>
      <c r="N873" s="1470"/>
      <c r="O873" s="1470"/>
      <c r="P873" s="1452"/>
      <c r="Q873" s="1452"/>
      <c r="R873" s="1452"/>
      <c r="S873" s="1452"/>
      <c r="T873" s="1452"/>
      <c r="U873" s="1452"/>
      <c r="V873" s="1452"/>
      <c r="W873" s="1452"/>
      <c r="X873" s="1452"/>
      <c r="Y873" s="1452"/>
      <c r="Z873" s="1470"/>
      <c r="AA873" s="1470"/>
      <c r="AB873" s="1470"/>
      <c r="AC873" s="1470"/>
      <c r="AD873" s="1470"/>
      <c r="AE873" s="1470"/>
      <c r="AF873" s="1470"/>
      <c r="AG873" s="1470"/>
      <c r="AH873" s="1452"/>
      <c r="AI873" s="1470"/>
      <c r="AJ873" s="1470"/>
      <c r="AK873" s="1470"/>
      <c r="AL873" s="1470"/>
      <c r="AM873" s="1470"/>
      <c r="AN873" s="1470"/>
      <c r="AO873" s="1452"/>
      <c r="AP873" s="1470"/>
      <c r="AQ873" s="1470"/>
      <c r="AR873" s="1470"/>
      <c r="AS873" s="1470"/>
      <c r="AT873" s="1452"/>
      <c r="AU873" s="1452"/>
      <c r="AV873" s="1452"/>
      <c r="AW873" s="1452"/>
      <c r="AX873" s="1452"/>
      <c r="AY873" s="1452"/>
      <c r="AZ873" s="1452"/>
      <c r="BA873" s="1452"/>
      <c r="BB873" s="1452"/>
      <c r="BC873" s="1470"/>
      <c r="BD873" s="1452"/>
      <c r="BE873" s="1452"/>
      <c r="BF873" s="1452"/>
      <c r="BG873" s="1452"/>
      <c r="BH873" s="1452"/>
      <c r="BI873" s="1452"/>
      <c r="BJ873" s="1452"/>
      <c r="BK873" s="1452"/>
      <c r="BL873" s="1452"/>
      <c r="BM873" s="1452"/>
      <c r="BN873" s="1452"/>
      <c r="BO873" s="1452"/>
      <c r="BP873" s="1452"/>
      <c r="BQ873" s="1452"/>
      <c r="BR873" s="1452"/>
      <c r="BS873" s="1452"/>
      <c r="BT873" s="1452"/>
      <c r="BU873" s="1452"/>
      <c r="BV873" s="1452"/>
      <c r="BW873" s="1452"/>
      <c r="BX873" s="1452"/>
    </row>
    <row r="874" customFormat="false" ht="15" hidden="false" customHeight="false" outlineLevel="0" collapsed="false">
      <c r="A874" s="1470"/>
      <c r="B874" s="1470"/>
      <c r="C874" s="1470"/>
      <c r="D874" s="1470"/>
      <c r="E874" s="1470"/>
      <c r="F874" s="1470"/>
      <c r="G874" s="1470"/>
      <c r="H874" s="1470"/>
      <c r="I874" s="1452"/>
      <c r="J874" s="1470"/>
      <c r="K874" s="1470"/>
      <c r="L874" s="1470"/>
      <c r="M874" s="1470"/>
      <c r="N874" s="1470"/>
      <c r="O874" s="1470"/>
      <c r="P874" s="1452"/>
      <c r="Q874" s="1452"/>
      <c r="R874" s="1452"/>
      <c r="S874" s="1452"/>
      <c r="T874" s="1452"/>
      <c r="U874" s="1452"/>
      <c r="V874" s="1452"/>
      <c r="W874" s="1452"/>
      <c r="X874" s="1452"/>
      <c r="Y874" s="1452"/>
      <c r="Z874" s="1470"/>
      <c r="AA874" s="1470"/>
      <c r="AB874" s="1470"/>
      <c r="AC874" s="1470"/>
      <c r="AD874" s="1470"/>
      <c r="AE874" s="1470"/>
      <c r="AF874" s="1470"/>
      <c r="AG874" s="1470"/>
      <c r="AH874" s="1452"/>
      <c r="AI874" s="1470"/>
      <c r="AJ874" s="1470"/>
      <c r="AK874" s="1470"/>
      <c r="AL874" s="1470"/>
      <c r="AM874" s="1470"/>
      <c r="AN874" s="1470"/>
      <c r="AO874" s="1452"/>
      <c r="AP874" s="1470"/>
      <c r="AQ874" s="1470"/>
      <c r="AR874" s="1470"/>
      <c r="AS874" s="1470"/>
      <c r="AT874" s="1452"/>
      <c r="AU874" s="1452"/>
      <c r="AV874" s="1452"/>
      <c r="AW874" s="1452"/>
      <c r="AX874" s="1452"/>
      <c r="AY874" s="1452"/>
      <c r="AZ874" s="1452"/>
      <c r="BA874" s="1452"/>
      <c r="BB874" s="1452"/>
      <c r="BC874" s="1470"/>
      <c r="BD874" s="1452"/>
      <c r="BE874" s="1452"/>
      <c r="BF874" s="1452"/>
      <c r="BG874" s="1452"/>
      <c r="BH874" s="1452"/>
      <c r="BI874" s="1452"/>
      <c r="BJ874" s="1452"/>
      <c r="BK874" s="1452"/>
      <c r="BL874" s="1452"/>
      <c r="BM874" s="1452"/>
      <c r="BN874" s="1452"/>
      <c r="BO874" s="1452"/>
      <c r="BP874" s="1452"/>
      <c r="BQ874" s="1452"/>
      <c r="BR874" s="1452"/>
      <c r="BS874" s="1452"/>
      <c r="BT874" s="1452"/>
      <c r="BU874" s="1452"/>
      <c r="BV874" s="1452"/>
      <c r="BW874" s="1452"/>
      <c r="BX874" s="1452"/>
    </row>
    <row r="875" customFormat="false" ht="15" hidden="false" customHeight="false" outlineLevel="0" collapsed="false">
      <c r="A875" s="1470"/>
      <c r="B875" s="1470"/>
      <c r="C875" s="1470"/>
      <c r="D875" s="1470"/>
      <c r="E875" s="1470"/>
      <c r="F875" s="1470"/>
      <c r="G875" s="1470"/>
      <c r="H875" s="1470"/>
      <c r="I875" s="1452"/>
      <c r="J875" s="1470"/>
      <c r="K875" s="1470"/>
      <c r="L875" s="1470"/>
      <c r="M875" s="1470"/>
      <c r="N875" s="1470"/>
      <c r="O875" s="1470"/>
      <c r="P875" s="1452"/>
      <c r="Q875" s="1452"/>
      <c r="R875" s="1452"/>
      <c r="S875" s="1452"/>
      <c r="T875" s="1452"/>
      <c r="U875" s="1452"/>
      <c r="V875" s="1452"/>
      <c r="W875" s="1452"/>
      <c r="X875" s="1452"/>
      <c r="Y875" s="1452"/>
      <c r="Z875" s="1470"/>
      <c r="AA875" s="1470"/>
      <c r="AB875" s="1470"/>
      <c r="AC875" s="1470"/>
      <c r="AD875" s="1470"/>
      <c r="AE875" s="1470"/>
      <c r="AF875" s="1470"/>
      <c r="AG875" s="1470"/>
      <c r="AH875" s="1452"/>
      <c r="AI875" s="1470"/>
      <c r="AJ875" s="1470"/>
      <c r="AK875" s="1470"/>
      <c r="AL875" s="1470"/>
      <c r="AM875" s="1470"/>
      <c r="AN875" s="1470"/>
      <c r="AO875" s="1452"/>
      <c r="AP875" s="1470"/>
      <c r="AQ875" s="1470"/>
      <c r="AR875" s="1470"/>
      <c r="AS875" s="1470"/>
      <c r="AT875" s="1452"/>
      <c r="AU875" s="1452"/>
      <c r="AV875" s="1452"/>
      <c r="AW875" s="1452"/>
      <c r="AX875" s="1452"/>
      <c r="AY875" s="1452"/>
      <c r="AZ875" s="1452"/>
      <c r="BA875" s="1452"/>
      <c r="BB875" s="1452"/>
      <c r="BC875" s="1470"/>
      <c r="BD875" s="1452"/>
      <c r="BE875" s="1452"/>
      <c r="BF875" s="1452"/>
      <c r="BG875" s="1452"/>
      <c r="BH875" s="1452"/>
      <c r="BI875" s="1452"/>
      <c r="BJ875" s="1452"/>
      <c r="BK875" s="1452"/>
      <c r="BL875" s="1452"/>
      <c r="BM875" s="1452"/>
      <c r="BN875" s="1452"/>
      <c r="BO875" s="1452"/>
      <c r="BP875" s="1452"/>
      <c r="BQ875" s="1452"/>
      <c r="BR875" s="1452"/>
      <c r="BS875" s="1452"/>
      <c r="BT875" s="1452"/>
      <c r="BU875" s="1452"/>
      <c r="BV875" s="1452"/>
      <c r="BW875" s="1452"/>
      <c r="BX875" s="1452"/>
    </row>
    <row r="876" customFormat="false" ht="15" hidden="false" customHeight="false" outlineLevel="0" collapsed="false">
      <c r="A876" s="1470"/>
      <c r="B876" s="1470"/>
      <c r="C876" s="1470"/>
      <c r="D876" s="1470"/>
      <c r="E876" s="1470"/>
      <c r="F876" s="1470"/>
      <c r="G876" s="1470"/>
      <c r="H876" s="1470"/>
      <c r="I876" s="1452"/>
      <c r="J876" s="1470"/>
      <c r="K876" s="1470"/>
      <c r="L876" s="1470"/>
      <c r="M876" s="1470"/>
      <c r="N876" s="1470"/>
      <c r="O876" s="1470"/>
      <c r="P876" s="1452"/>
      <c r="Q876" s="1452"/>
      <c r="R876" s="1452"/>
      <c r="S876" s="1452"/>
      <c r="T876" s="1452"/>
      <c r="U876" s="1452"/>
      <c r="V876" s="1452"/>
      <c r="W876" s="1452"/>
      <c r="X876" s="1452"/>
      <c r="Y876" s="1452"/>
      <c r="Z876" s="1470"/>
      <c r="AA876" s="1470"/>
      <c r="AB876" s="1470"/>
      <c r="AC876" s="1470"/>
      <c r="AD876" s="1470"/>
      <c r="AE876" s="1470"/>
      <c r="AF876" s="1470"/>
      <c r="AG876" s="1470"/>
      <c r="AH876" s="1452"/>
      <c r="AI876" s="1470"/>
      <c r="AJ876" s="1470"/>
      <c r="AK876" s="1470"/>
      <c r="AL876" s="1470"/>
      <c r="AM876" s="1470"/>
      <c r="AN876" s="1470"/>
      <c r="AO876" s="1452"/>
      <c r="AP876" s="1470"/>
      <c r="AQ876" s="1470"/>
      <c r="AR876" s="1470"/>
      <c r="AS876" s="1470"/>
      <c r="AT876" s="1452"/>
      <c r="AU876" s="1452"/>
      <c r="AV876" s="1452"/>
      <c r="AW876" s="1452"/>
      <c r="AX876" s="1452"/>
      <c r="AY876" s="1452"/>
      <c r="AZ876" s="1452"/>
      <c r="BA876" s="1452"/>
      <c r="BB876" s="1452"/>
      <c r="BC876" s="1470"/>
      <c r="BD876" s="1452"/>
      <c r="BE876" s="1452"/>
      <c r="BF876" s="1452"/>
      <c r="BG876" s="1452"/>
      <c r="BH876" s="1452"/>
      <c r="BI876" s="1452"/>
      <c r="BJ876" s="1452"/>
      <c r="BK876" s="1452"/>
      <c r="BL876" s="1452"/>
      <c r="BM876" s="1452"/>
      <c r="BN876" s="1452"/>
      <c r="BO876" s="1452"/>
      <c r="BP876" s="1452"/>
      <c r="BQ876" s="1452"/>
      <c r="BR876" s="1452"/>
      <c r="BS876" s="1452"/>
      <c r="BT876" s="1452"/>
      <c r="BU876" s="1452"/>
      <c r="BV876" s="1452"/>
      <c r="BW876" s="1452"/>
      <c r="BX876" s="1452"/>
    </row>
    <row r="877" customFormat="false" ht="15" hidden="false" customHeight="false" outlineLevel="0" collapsed="false">
      <c r="A877" s="1470"/>
      <c r="B877" s="1470"/>
      <c r="C877" s="1470"/>
      <c r="D877" s="1470"/>
      <c r="E877" s="1470"/>
      <c r="F877" s="1470"/>
      <c r="G877" s="1470"/>
      <c r="H877" s="1470"/>
      <c r="I877" s="1452"/>
      <c r="J877" s="1470"/>
      <c r="K877" s="1470"/>
      <c r="L877" s="1470"/>
      <c r="M877" s="1470"/>
      <c r="N877" s="1470"/>
      <c r="O877" s="1470"/>
      <c r="P877" s="1452"/>
      <c r="Q877" s="1452"/>
      <c r="R877" s="1452"/>
      <c r="S877" s="1452"/>
      <c r="T877" s="1452"/>
      <c r="U877" s="1452"/>
      <c r="V877" s="1452"/>
      <c r="W877" s="1452"/>
      <c r="X877" s="1452"/>
      <c r="Y877" s="1452"/>
      <c r="Z877" s="1470"/>
      <c r="AA877" s="1470"/>
      <c r="AB877" s="1470"/>
      <c r="AC877" s="1470"/>
      <c r="AD877" s="1470"/>
      <c r="AE877" s="1470"/>
      <c r="AF877" s="1470"/>
      <c r="AG877" s="1470"/>
      <c r="AH877" s="1452"/>
      <c r="AI877" s="1470"/>
      <c r="AJ877" s="1470"/>
      <c r="AK877" s="1470"/>
      <c r="AL877" s="1470"/>
      <c r="AM877" s="1470"/>
      <c r="AN877" s="1470"/>
      <c r="AO877" s="1452"/>
      <c r="AP877" s="1470"/>
      <c r="AQ877" s="1470"/>
      <c r="AR877" s="1470"/>
      <c r="AS877" s="1470"/>
      <c r="AT877" s="1452"/>
      <c r="AU877" s="1452"/>
      <c r="AV877" s="1452"/>
      <c r="AW877" s="1452"/>
      <c r="AX877" s="1452"/>
      <c r="AY877" s="1452"/>
      <c r="AZ877" s="1452"/>
      <c r="BA877" s="1452"/>
      <c r="BB877" s="1452"/>
      <c r="BC877" s="1470"/>
      <c r="BD877" s="1452"/>
      <c r="BE877" s="1452"/>
      <c r="BF877" s="1452"/>
      <c r="BG877" s="1452"/>
      <c r="BH877" s="1452"/>
      <c r="BI877" s="1452"/>
      <c r="BJ877" s="1452"/>
      <c r="BK877" s="1452"/>
      <c r="BL877" s="1452"/>
      <c r="BM877" s="1452"/>
      <c r="BN877" s="1452"/>
      <c r="BO877" s="1452"/>
      <c r="BP877" s="1452"/>
      <c r="BQ877" s="1452"/>
      <c r="BR877" s="1452"/>
      <c r="BS877" s="1452"/>
      <c r="BT877" s="1452"/>
      <c r="BU877" s="1452"/>
      <c r="BV877" s="1452"/>
      <c r="BW877" s="1452"/>
      <c r="BX877" s="1452"/>
    </row>
    <row r="878" customFormat="false" ht="15" hidden="false" customHeight="false" outlineLevel="0" collapsed="false">
      <c r="A878" s="1470"/>
      <c r="B878" s="1470"/>
      <c r="C878" s="1470"/>
      <c r="D878" s="1470"/>
      <c r="E878" s="1470"/>
      <c r="F878" s="1470"/>
      <c r="G878" s="1470"/>
      <c r="H878" s="1470"/>
      <c r="I878" s="1452"/>
      <c r="J878" s="1470"/>
      <c r="K878" s="1470"/>
      <c r="L878" s="1470"/>
      <c r="M878" s="1470"/>
      <c r="N878" s="1470"/>
      <c r="O878" s="1470"/>
      <c r="P878" s="1452"/>
      <c r="Q878" s="1452"/>
      <c r="R878" s="1452"/>
      <c r="S878" s="1452"/>
      <c r="T878" s="1452"/>
      <c r="U878" s="1452"/>
      <c r="V878" s="1452"/>
      <c r="W878" s="1452"/>
      <c r="X878" s="1452"/>
      <c r="Y878" s="1452"/>
      <c r="Z878" s="1470"/>
      <c r="AA878" s="1470"/>
      <c r="AB878" s="1470"/>
      <c r="AC878" s="1470"/>
      <c r="AD878" s="1470"/>
      <c r="AE878" s="1470"/>
      <c r="AF878" s="1470"/>
      <c r="AG878" s="1470"/>
      <c r="AH878" s="1452"/>
      <c r="AI878" s="1470"/>
      <c r="AJ878" s="1470"/>
      <c r="AK878" s="1470"/>
      <c r="AL878" s="1470"/>
      <c r="AM878" s="1470"/>
      <c r="AN878" s="1470"/>
      <c r="AO878" s="1452"/>
      <c r="AP878" s="1470"/>
      <c r="AQ878" s="1470"/>
      <c r="AR878" s="1470"/>
      <c r="AS878" s="1470"/>
      <c r="AT878" s="1452"/>
      <c r="AU878" s="1452"/>
      <c r="AV878" s="1452"/>
      <c r="AW878" s="1452"/>
      <c r="AX878" s="1452"/>
      <c r="AY878" s="1452"/>
      <c r="AZ878" s="1452"/>
      <c r="BA878" s="1452"/>
      <c r="BB878" s="1452"/>
      <c r="BC878" s="1470"/>
      <c r="BD878" s="1452"/>
      <c r="BE878" s="1452"/>
      <c r="BF878" s="1452"/>
      <c r="BG878" s="1452"/>
      <c r="BH878" s="1452"/>
      <c r="BI878" s="1452"/>
      <c r="BJ878" s="1452"/>
      <c r="BK878" s="1452"/>
      <c r="BL878" s="1452"/>
      <c r="BM878" s="1452"/>
      <c r="BN878" s="1452"/>
      <c r="BO878" s="1452"/>
      <c r="BP878" s="1452"/>
      <c r="BQ878" s="1452"/>
      <c r="BR878" s="1452"/>
      <c r="BS878" s="1452"/>
      <c r="BT878" s="1452"/>
      <c r="BU878" s="1452"/>
      <c r="BV878" s="1452"/>
      <c r="BW878" s="1452"/>
      <c r="BX878" s="1452"/>
    </row>
    <row r="879" customFormat="false" ht="15" hidden="false" customHeight="false" outlineLevel="0" collapsed="false">
      <c r="A879" s="1470"/>
      <c r="B879" s="1470"/>
      <c r="C879" s="1470"/>
      <c r="D879" s="1470"/>
      <c r="E879" s="1470"/>
      <c r="F879" s="1470"/>
      <c r="G879" s="1470"/>
      <c r="H879" s="1470"/>
      <c r="I879" s="1452"/>
      <c r="J879" s="1470"/>
      <c r="K879" s="1470"/>
      <c r="L879" s="1470"/>
      <c r="M879" s="1470"/>
      <c r="N879" s="1470"/>
      <c r="O879" s="1470"/>
      <c r="P879" s="1452"/>
      <c r="Q879" s="1452"/>
      <c r="R879" s="1452"/>
      <c r="S879" s="1452"/>
      <c r="T879" s="1452"/>
      <c r="U879" s="1452"/>
      <c r="V879" s="1452"/>
      <c r="W879" s="1452"/>
      <c r="X879" s="1452"/>
      <c r="Y879" s="1452"/>
      <c r="Z879" s="1470"/>
      <c r="AA879" s="1470"/>
      <c r="AB879" s="1470"/>
      <c r="AC879" s="1470"/>
      <c r="AD879" s="1470"/>
      <c r="AE879" s="1470"/>
      <c r="AF879" s="1470"/>
      <c r="AG879" s="1470"/>
      <c r="AH879" s="1452"/>
      <c r="AI879" s="1470"/>
      <c r="AJ879" s="1470"/>
      <c r="AK879" s="1470"/>
      <c r="AL879" s="1470"/>
      <c r="AM879" s="1470"/>
      <c r="AN879" s="1470"/>
      <c r="AO879" s="1452"/>
      <c r="AP879" s="1470"/>
      <c r="AQ879" s="1470"/>
      <c r="AR879" s="1470"/>
      <c r="AS879" s="1470"/>
      <c r="AT879" s="1452"/>
      <c r="AU879" s="1452"/>
      <c r="AV879" s="1452"/>
      <c r="AW879" s="1452"/>
      <c r="AX879" s="1452"/>
      <c r="AY879" s="1452"/>
      <c r="AZ879" s="1452"/>
      <c r="BA879" s="1452"/>
      <c r="BB879" s="1452"/>
      <c r="BC879" s="1470"/>
      <c r="BD879" s="1452"/>
      <c r="BE879" s="1452"/>
      <c r="BF879" s="1452"/>
      <c r="BG879" s="1452"/>
      <c r="BH879" s="1452"/>
      <c r="BI879" s="1452"/>
      <c r="BJ879" s="1452"/>
      <c r="BK879" s="1452"/>
      <c r="BL879" s="1452"/>
      <c r="BM879" s="1452"/>
      <c r="BN879" s="1452"/>
      <c r="BO879" s="1452"/>
      <c r="BP879" s="1452"/>
      <c r="BQ879" s="1452"/>
      <c r="BR879" s="1452"/>
      <c r="BS879" s="1452"/>
      <c r="BT879" s="1452"/>
      <c r="BU879" s="1452"/>
      <c r="BV879" s="1452"/>
      <c r="BW879" s="1452"/>
      <c r="BX879" s="1452"/>
    </row>
    <row r="880" customFormat="false" ht="15" hidden="false" customHeight="false" outlineLevel="0" collapsed="false">
      <c r="A880" s="1470"/>
      <c r="B880" s="1470"/>
      <c r="C880" s="1470"/>
      <c r="D880" s="1470"/>
      <c r="E880" s="1470"/>
      <c r="F880" s="1470"/>
      <c r="G880" s="1470"/>
      <c r="H880" s="1470"/>
      <c r="I880" s="1452"/>
      <c r="J880" s="1470"/>
      <c r="K880" s="1470"/>
      <c r="L880" s="1470"/>
      <c r="M880" s="1470"/>
      <c r="N880" s="1470"/>
      <c r="O880" s="1470"/>
      <c r="P880" s="1452"/>
      <c r="Q880" s="1452"/>
      <c r="R880" s="1452"/>
      <c r="S880" s="1452"/>
      <c r="T880" s="1452"/>
      <c r="U880" s="1452"/>
      <c r="V880" s="1452"/>
      <c r="W880" s="1452"/>
      <c r="X880" s="1452"/>
      <c r="Y880" s="1452"/>
      <c r="Z880" s="1470"/>
      <c r="AA880" s="1470"/>
      <c r="AB880" s="1470"/>
      <c r="AC880" s="1470"/>
      <c r="AD880" s="1470"/>
      <c r="AE880" s="1470"/>
      <c r="AF880" s="1470"/>
      <c r="AG880" s="1470"/>
      <c r="AH880" s="1452"/>
      <c r="AI880" s="1470"/>
      <c r="AJ880" s="1470"/>
      <c r="AK880" s="1470"/>
      <c r="AL880" s="1470"/>
      <c r="AM880" s="1470"/>
      <c r="AN880" s="1470"/>
      <c r="AO880" s="1452"/>
      <c r="AP880" s="1470"/>
      <c r="AQ880" s="1470"/>
      <c r="AR880" s="1470"/>
      <c r="AS880" s="1470"/>
      <c r="AT880" s="1452"/>
      <c r="AU880" s="1452"/>
      <c r="AV880" s="1452"/>
      <c r="AW880" s="1452"/>
      <c r="AX880" s="1452"/>
      <c r="AY880" s="1452"/>
      <c r="AZ880" s="1452"/>
      <c r="BA880" s="1452"/>
      <c r="BB880" s="1452"/>
      <c r="BC880" s="1470"/>
      <c r="BD880" s="1452"/>
      <c r="BE880" s="1452"/>
      <c r="BF880" s="1452"/>
      <c r="BG880" s="1452"/>
      <c r="BH880" s="1452"/>
      <c r="BI880" s="1452"/>
      <c r="BJ880" s="1452"/>
      <c r="BK880" s="1452"/>
      <c r="BL880" s="1452"/>
      <c r="BM880" s="1452"/>
      <c r="BN880" s="1452"/>
      <c r="BO880" s="1452"/>
      <c r="BP880" s="1452"/>
      <c r="BQ880" s="1452"/>
      <c r="BR880" s="1452"/>
      <c r="BS880" s="1452"/>
      <c r="BT880" s="1452"/>
      <c r="BU880" s="1452"/>
      <c r="BV880" s="1452"/>
      <c r="BW880" s="1452"/>
      <c r="BX880" s="1452"/>
    </row>
    <row r="881" customFormat="false" ht="15" hidden="false" customHeight="false" outlineLevel="0" collapsed="false">
      <c r="A881" s="1470"/>
      <c r="B881" s="1470"/>
      <c r="C881" s="1470"/>
      <c r="D881" s="1470"/>
      <c r="E881" s="1470"/>
      <c r="F881" s="1470"/>
      <c r="G881" s="1470"/>
      <c r="H881" s="1470"/>
      <c r="I881" s="1452"/>
      <c r="J881" s="1470"/>
      <c r="K881" s="1470"/>
      <c r="L881" s="1470"/>
      <c r="M881" s="1470"/>
      <c r="N881" s="1470"/>
      <c r="O881" s="1470"/>
      <c r="P881" s="1452"/>
      <c r="Q881" s="1452"/>
      <c r="R881" s="1452"/>
      <c r="S881" s="1452"/>
      <c r="T881" s="1452"/>
      <c r="U881" s="1452"/>
      <c r="V881" s="1452"/>
      <c r="W881" s="1452"/>
      <c r="X881" s="1452"/>
      <c r="Y881" s="1452"/>
      <c r="Z881" s="1470"/>
      <c r="AA881" s="1470"/>
      <c r="AB881" s="1470"/>
      <c r="AC881" s="1470"/>
      <c r="AD881" s="1470"/>
      <c r="AE881" s="1470"/>
      <c r="AF881" s="1470"/>
      <c r="AG881" s="1470"/>
      <c r="AH881" s="1452"/>
      <c r="AI881" s="1470"/>
      <c r="AJ881" s="1470"/>
      <c r="AK881" s="1470"/>
      <c r="AL881" s="1470"/>
      <c r="AM881" s="1470"/>
      <c r="AN881" s="1470"/>
      <c r="AO881" s="1452"/>
      <c r="AP881" s="1470"/>
      <c r="AQ881" s="1470"/>
      <c r="AR881" s="1470"/>
      <c r="AS881" s="1470"/>
      <c r="AT881" s="1452"/>
      <c r="AU881" s="1452"/>
      <c r="AV881" s="1452"/>
      <c r="AW881" s="1452"/>
      <c r="AX881" s="1452"/>
      <c r="AY881" s="1452"/>
      <c r="AZ881" s="1452"/>
      <c r="BA881" s="1452"/>
      <c r="BB881" s="1452"/>
      <c r="BC881" s="1470"/>
      <c r="BD881" s="1452"/>
      <c r="BE881" s="1452"/>
      <c r="BF881" s="1452"/>
      <c r="BG881" s="1452"/>
      <c r="BH881" s="1452"/>
      <c r="BI881" s="1452"/>
      <c r="BJ881" s="1452"/>
      <c r="BK881" s="1452"/>
      <c r="BL881" s="1452"/>
      <c r="BM881" s="1452"/>
      <c r="BN881" s="1452"/>
      <c r="BO881" s="1452"/>
      <c r="BP881" s="1452"/>
      <c r="BQ881" s="1452"/>
      <c r="BR881" s="1452"/>
      <c r="BS881" s="1452"/>
      <c r="BT881" s="1452"/>
      <c r="BU881" s="1452"/>
      <c r="BV881" s="1452"/>
      <c r="BW881" s="1452"/>
      <c r="BX881" s="1452"/>
    </row>
    <row r="882" customFormat="false" ht="15" hidden="false" customHeight="false" outlineLevel="0" collapsed="false">
      <c r="A882" s="1470"/>
      <c r="B882" s="1470"/>
      <c r="C882" s="1470"/>
      <c r="D882" s="1470"/>
      <c r="E882" s="1470"/>
      <c r="F882" s="1470"/>
      <c r="G882" s="1470"/>
      <c r="H882" s="1470"/>
      <c r="I882" s="1452"/>
      <c r="J882" s="1470"/>
      <c r="K882" s="1470"/>
      <c r="L882" s="1470"/>
      <c r="M882" s="1470"/>
      <c r="N882" s="1470"/>
      <c r="O882" s="1470"/>
      <c r="P882" s="1452"/>
      <c r="Q882" s="1452"/>
      <c r="R882" s="1452"/>
      <c r="S882" s="1452"/>
      <c r="T882" s="1452"/>
      <c r="U882" s="1452"/>
      <c r="V882" s="1452"/>
      <c r="W882" s="1452"/>
      <c r="X882" s="1452"/>
      <c r="Y882" s="1452"/>
      <c r="Z882" s="1470"/>
      <c r="AA882" s="1470"/>
      <c r="AB882" s="1470"/>
      <c r="AC882" s="1470"/>
      <c r="AD882" s="1470"/>
      <c r="AE882" s="1470"/>
      <c r="AF882" s="1470"/>
      <c r="AG882" s="1470"/>
      <c r="AH882" s="1452"/>
      <c r="AI882" s="1470"/>
      <c r="AJ882" s="1470"/>
      <c r="AK882" s="1470"/>
      <c r="AL882" s="1470"/>
      <c r="AM882" s="1470"/>
      <c r="AN882" s="1470"/>
      <c r="AO882" s="1452"/>
      <c r="AP882" s="1470"/>
      <c r="AQ882" s="1470"/>
      <c r="AR882" s="1470"/>
      <c r="AS882" s="1470"/>
      <c r="AT882" s="1452"/>
      <c r="AU882" s="1452"/>
      <c r="AV882" s="1452"/>
      <c r="AW882" s="1452"/>
      <c r="AX882" s="1452"/>
      <c r="AY882" s="1452"/>
      <c r="AZ882" s="1452"/>
      <c r="BA882" s="1452"/>
      <c r="BB882" s="1452"/>
      <c r="BC882" s="1470"/>
      <c r="BD882" s="1452"/>
      <c r="BE882" s="1452"/>
      <c r="BF882" s="1452"/>
      <c r="BG882" s="1452"/>
      <c r="BH882" s="1452"/>
      <c r="BI882" s="1452"/>
      <c r="BJ882" s="1452"/>
      <c r="BK882" s="1452"/>
      <c r="BL882" s="1452"/>
      <c r="BM882" s="1452"/>
      <c r="BN882" s="1452"/>
      <c r="BO882" s="1452"/>
      <c r="BP882" s="1452"/>
      <c r="BQ882" s="1452"/>
      <c r="BR882" s="1452"/>
      <c r="BS882" s="1452"/>
      <c r="BT882" s="1452"/>
      <c r="BU882" s="1452"/>
      <c r="BV882" s="1452"/>
      <c r="BW882" s="1452"/>
      <c r="BX882" s="1452"/>
    </row>
    <row r="883" customFormat="false" ht="15" hidden="false" customHeight="false" outlineLevel="0" collapsed="false">
      <c r="A883" s="1470"/>
      <c r="B883" s="1470"/>
      <c r="C883" s="1470"/>
      <c r="D883" s="1470"/>
      <c r="E883" s="1470"/>
      <c r="F883" s="1470"/>
      <c r="G883" s="1470"/>
      <c r="H883" s="1470"/>
      <c r="I883" s="1452"/>
      <c r="J883" s="1470"/>
      <c r="K883" s="1470"/>
      <c r="L883" s="1470"/>
      <c r="M883" s="1470"/>
      <c r="N883" s="1470"/>
      <c r="O883" s="1470"/>
      <c r="P883" s="1452"/>
      <c r="Q883" s="1452"/>
      <c r="R883" s="1452"/>
      <c r="S883" s="1452"/>
      <c r="T883" s="1452"/>
      <c r="U883" s="1452"/>
      <c r="V883" s="1452"/>
      <c r="W883" s="1452"/>
      <c r="X883" s="1452"/>
      <c r="Y883" s="1452"/>
      <c r="Z883" s="1470"/>
      <c r="AA883" s="1470"/>
      <c r="AB883" s="1470"/>
      <c r="AC883" s="1470"/>
      <c r="AD883" s="1470"/>
      <c r="AE883" s="1470"/>
      <c r="AF883" s="1470"/>
      <c r="AG883" s="1470"/>
      <c r="AH883" s="1452"/>
      <c r="AI883" s="1470"/>
      <c r="AJ883" s="1470"/>
      <c r="AK883" s="1470"/>
      <c r="AL883" s="1470"/>
      <c r="AM883" s="1470"/>
      <c r="AN883" s="1470"/>
      <c r="AO883" s="1452"/>
      <c r="AP883" s="1470"/>
      <c r="AQ883" s="1470"/>
      <c r="AR883" s="1470"/>
      <c r="AS883" s="1470"/>
      <c r="AT883" s="1452"/>
      <c r="AU883" s="1452"/>
      <c r="AV883" s="1452"/>
      <c r="AW883" s="1452"/>
      <c r="AX883" s="1452"/>
      <c r="AY883" s="1452"/>
      <c r="AZ883" s="1452"/>
      <c r="BA883" s="1452"/>
      <c r="BB883" s="1452"/>
      <c r="BC883" s="1470"/>
      <c r="BD883" s="1452"/>
      <c r="BE883" s="1452"/>
      <c r="BF883" s="1452"/>
      <c r="BG883" s="1452"/>
      <c r="BH883" s="1452"/>
      <c r="BI883" s="1452"/>
      <c r="BJ883" s="1452"/>
      <c r="BK883" s="1452"/>
      <c r="BL883" s="1452"/>
      <c r="BM883" s="1452"/>
      <c r="BN883" s="1452"/>
      <c r="BO883" s="1452"/>
      <c r="BP883" s="1452"/>
      <c r="BQ883" s="1452"/>
      <c r="BR883" s="1452"/>
      <c r="BS883" s="1452"/>
      <c r="BT883" s="1452"/>
      <c r="BU883" s="1452"/>
      <c r="BV883" s="1452"/>
      <c r="BW883" s="1452"/>
      <c r="BX883" s="1452"/>
    </row>
    <row r="884" customFormat="false" ht="15" hidden="false" customHeight="false" outlineLevel="0" collapsed="false">
      <c r="A884" s="1470"/>
      <c r="B884" s="1470"/>
      <c r="C884" s="1470"/>
      <c r="D884" s="1470"/>
      <c r="E884" s="1470"/>
      <c r="F884" s="1470"/>
      <c r="G884" s="1470"/>
      <c r="H884" s="1470"/>
      <c r="I884" s="1452"/>
      <c r="J884" s="1470"/>
      <c r="K884" s="1470"/>
      <c r="L884" s="1470"/>
      <c r="M884" s="1470"/>
      <c r="N884" s="1470"/>
      <c r="O884" s="1470"/>
      <c r="P884" s="1452"/>
      <c r="Q884" s="1452"/>
      <c r="R884" s="1452"/>
      <c r="S884" s="1452"/>
      <c r="T884" s="1452"/>
      <c r="U884" s="1452"/>
      <c r="V884" s="1452"/>
      <c r="W884" s="1452"/>
      <c r="X884" s="1452"/>
      <c r="Y884" s="1452"/>
      <c r="Z884" s="1470"/>
      <c r="AA884" s="1470"/>
      <c r="AB884" s="1470"/>
      <c r="AC884" s="1470"/>
      <c r="AD884" s="1470"/>
      <c r="AE884" s="1470"/>
      <c r="AF884" s="1470"/>
      <c r="AG884" s="1470"/>
      <c r="AH884" s="1452"/>
      <c r="AI884" s="1470"/>
      <c r="AJ884" s="1470"/>
      <c r="AK884" s="1470"/>
      <c r="AL884" s="1470"/>
      <c r="AM884" s="1470"/>
      <c r="AN884" s="1470"/>
      <c r="AO884" s="1452"/>
      <c r="AP884" s="1470"/>
      <c r="AQ884" s="1470"/>
      <c r="AR884" s="1470"/>
      <c r="AS884" s="1470"/>
      <c r="AT884" s="1452"/>
      <c r="AU884" s="1452"/>
      <c r="AV884" s="1452"/>
      <c r="AW884" s="1452"/>
      <c r="AX884" s="1452"/>
      <c r="AY884" s="1452"/>
      <c r="AZ884" s="1452"/>
      <c r="BA884" s="1452"/>
      <c r="BB884" s="1452"/>
      <c r="BC884" s="1470"/>
      <c r="BD884" s="1452"/>
      <c r="BE884" s="1452"/>
      <c r="BF884" s="1452"/>
      <c r="BG884" s="1452"/>
      <c r="BH884" s="1452"/>
      <c r="BI884" s="1452"/>
      <c r="BJ884" s="1452"/>
      <c r="BK884" s="1452"/>
      <c r="BL884" s="1452"/>
      <c r="BM884" s="1452"/>
      <c r="BN884" s="1452"/>
      <c r="BO884" s="1452"/>
      <c r="BP884" s="1452"/>
      <c r="BQ884" s="1452"/>
      <c r="BR884" s="1452"/>
      <c r="BS884" s="1452"/>
      <c r="BT884" s="1452"/>
      <c r="BU884" s="1452"/>
      <c r="BV884" s="1452"/>
      <c r="BW884" s="1452"/>
      <c r="BX884" s="1452"/>
    </row>
    <row r="885" customFormat="false" ht="15" hidden="false" customHeight="false" outlineLevel="0" collapsed="false">
      <c r="A885" s="1470"/>
      <c r="B885" s="1470"/>
      <c r="C885" s="1470"/>
      <c r="D885" s="1470"/>
      <c r="E885" s="1470"/>
      <c r="F885" s="1470"/>
      <c r="G885" s="1470"/>
      <c r="H885" s="1470"/>
      <c r="I885" s="1452"/>
      <c r="J885" s="1470"/>
      <c r="K885" s="1470"/>
      <c r="L885" s="1470"/>
      <c r="M885" s="1470"/>
      <c r="N885" s="1470"/>
      <c r="O885" s="1470"/>
      <c r="P885" s="1452"/>
      <c r="Q885" s="1452"/>
      <c r="R885" s="1452"/>
      <c r="S885" s="1452"/>
      <c r="T885" s="1452"/>
      <c r="U885" s="1452"/>
      <c r="V885" s="1452"/>
      <c r="W885" s="1452"/>
      <c r="X885" s="1452"/>
      <c r="Y885" s="1452"/>
      <c r="Z885" s="1470"/>
      <c r="AA885" s="1470"/>
      <c r="AB885" s="1470"/>
      <c r="AC885" s="1470"/>
      <c r="AD885" s="1470"/>
      <c r="AE885" s="1470"/>
      <c r="AF885" s="1470"/>
      <c r="AG885" s="1470"/>
      <c r="AH885" s="1452"/>
      <c r="AI885" s="1470"/>
      <c r="AJ885" s="1470"/>
      <c r="AK885" s="1470"/>
      <c r="AL885" s="1470"/>
      <c r="AM885" s="1470"/>
      <c r="AN885" s="1470"/>
      <c r="AO885" s="1452"/>
      <c r="AP885" s="1470"/>
      <c r="AQ885" s="1470"/>
      <c r="AR885" s="1470"/>
      <c r="AS885" s="1470"/>
      <c r="AT885" s="1452"/>
      <c r="AU885" s="1452"/>
      <c r="AV885" s="1452"/>
      <c r="AW885" s="1452"/>
      <c r="AX885" s="1452"/>
      <c r="AY885" s="1452"/>
      <c r="AZ885" s="1452"/>
      <c r="BA885" s="1452"/>
      <c r="BB885" s="1452"/>
      <c r="BC885" s="1470"/>
      <c r="BD885" s="1452"/>
      <c r="BE885" s="1452"/>
      <c r="BF885" s="1452"/>
      <c r="BG885" s="1452"/>
      <c r="BH885" s="1452"/>
      <c r="BI885" s="1452"/>
      <c r="BJ885" s="1452"/>
      <c r="BK885" s="1452"/>
      <c r="BL885" s="1452"/>
      <c r="BM885" s="1452"/>
      <c r="BN885" s="1452"/>
      <c r="BO885" s="1452"/>
      <c r="BP885" s="1452"/>
      <c r="BQ885" s="1452"/>
      <c r="BR885" s="1452"/>
      <c r="BS885" s="1452"/>
      <c r="BT885" s="1452"/>
      <c r="BU885" s="1452"/>
      <c r="BV885" s="1452"/>
      <c r="BW885" s="1452"/>
      <c r="BX885" s="1452"/>
    </row>
    <row r="886" customFormat="false" ht="15" hidden="false" customHeight="false" outlineLevel="0" collapsed="false">
      <c r="A886" s="1470"/>
      <c r="B886" s="1470"/>
      <c r="C886" s="1470"/>
      <c r="D886" s="1470"/>
      <c r="E886" s="1470"/>
      <c r="F886" s="1470"/>
      <c r="G886" s="1470"/>
      <c r="H886" s="1470"/>
      <c r="I886" s="1452"/>
      <c r="J886" s="1470"/>
      <c r="K886" s="1470"/>
      <c r="L886" s="1470"/>
      <c r="M886" s="1470"/>
      <c r="N886" s="1470"/>
      <c r="O886" s="1470"/>
      <c r="P886" s="1452"/>
      <c r="Q886" s="1452"/>
      <c r="R886" s="1452"/>
      <c r="S886" s="1452"/>
      <c r="T886" s="1452"/>
      <c r="U886" s="1452"/>
      <c r="V886" s="1452"/>
      <c r="W886" s="1452"/>
      <c r="X886" s="1452"/>
      <c r="Y886" s="1452"/>
      <c r="Z886" s="1470"/>
      <c r="AA886" s="1470"/>
      <c r="AB886" s="1470"/>
      <c r="AC886" s="1470"/>
      <c r="AD886" s="1470"/>
      <c r="AE886" s="1470"/>
      <c r="AF886" s="1470"/>
      <c r="AG886" s="1470"/>
      <c r="AH886" s="1452"/>
      <c r="AI886" s="1470"/>
      <c r="AJ886" s="1470"/>
      <c r="AK886" s="1470"/>
      <c r="AL886" s="1470"/>
      <c r="AM886" s="1470"/>
      <c r="AN886" s="1470"/>
      <c r="AO886" s="1452"/>
      <c r="AP886" s="1470"/>
      <c r="AQ886" s="1470"/>
      <c r="AR886" s="1470"/>
      <c r="AS886" s="1470"/>
      <c r="AT886" s="1452"/>
      <c r="AU886" s="1452"/>
      <c r="AV886" s="1452"/>
      <c r="AW886" s="1452"/>
      <c r="AX886" s="1452"/>
      <c r="AY886" s="1452"/>
      <c r="AZ886" s="1452"/>
      <c r="BA886" s="1452"/>
      <c r="BB886" s="1452"/>
      <c r="BC886" s="1470"/>
      <c r="BD886" s="1452"/>
      <c r="BE886" s="1452"/>
      <c r="BF886" s="1452"/>
      <c r="BG886" s="1452"/>
      <c r="BH886" s="1452"/>
      <c r="BI886" s="1452"/>
      <c r="BJ886" s="1452"/>
      <c r="BK886" s="1452"/>
      <c r="BL886" s="1452"/>
      <c r="BM886" s="1452"/>
      <c r="BN886" s="1452"/>
      <c r="BO886" s="1452"/>
      <c r="BP886" s="1452"/>
      <c r="BQ886" s="1452"/>
      <c r="BR886" s="1452"/>
      <c r="BS886" s="1452"/>
      <c r="BT886" s="1452"/>
      <c r="BU886" s="1452"/>
      <c r="BV886" s="1452"/>
      <c r="BW886" s="1452"/>
      <c r="BX886" s="1452"/>
    </row>
    <row r="887" customFormat="false" ht="15" hidden="false" customHeight="false" outlineLevel="0" collapsed="false">
      <c r="A887" s="1470"/>
      <c r="B887" s="1470"/>
      <c r="C887" s="1470"/>
      <c r="D887" s="1470"/>
      <c r="E887" s="1470"/>
      <c r="F887" s="1470"/>
      <c r="G887" s="1470"/>
      <c r="H887" s="1470"/>
      <c r="I887" s="1452"/>
      <c r="J887" s="1470"/>
      <c r="K887" s="1470"/>
      <c r="L887" s="1470"/>
      <c r="M887" s="1470"/>
      <c r="N887" s="1470"/>
      <c r="O887" s="1470"/>
      <c r="P887" s="1452"/>
      <c r="Q887" s="1452"/>
      <c r="R887" s="1452"/>
      <c r="S887" s="1452"/>
      <c r="T887" s="1452"/>
      <c r="U887" s="1452"/>
      <c r="V887" s="1452"/>
      <c r="W887" s="1452"/>
      <c r="X887" s="1452"/>
      <c r="Y887" s="1452"/>
      <c r="Z887" s="1470"/>
      <c r="AA887" s="1470"/>
      <c r="AB887" s="1470"/>
      <c r="AC887" s="1470"/>
      <c r="AD887" s="1470"/>
      <c r="AE887" s="1470"/>
      <c r="AF887" s="1470"/>
      <c r="AG887" s="1470"/>
      <c r="AH887" s="1452"/>
      <c r="AI887" s="1470"/>
      <c r="AJ887" s="1470"/>
      <c r="AK887" s="1470"/>
      <c r="AL887" s="1470"/>
      <c r="AM887" s="1470"/>
      <c r="AN887" s="1470"/>
      <c r="AO887" s="1452"/>
      <c r="AP887" s="1470"/>
      <c r="AQ887" s="1470"/>
      <c r="AR887" s="1470"/>
      <c r="AS887" s="1470"/>
      <c r="AT887" s="1452"/>
      <c r="AU887" s="1452"/>
      <c r="AV887" s="1452"/>
      <c r="AW887" s="1452"/>
      <c r="AX887" s="1452"/>
      <c r="AY887" s="1452"/>
      <c r="AZ887" s="1452"/>
      <c r="BA887" s="1452"/>
      <c r="BB887" s="1452"/>
      <c r="BC887" s="1470"/>
      <c r="BD887" s="1452"/>
      <c r="BE887" s="1452"/>
      <c r="BF887" s="1452"/>
      <c r="BG887" s="1452"/>
      <c r="BH887" s="1452"/>
      <c r="BI887" s="1452"/>
      <c r="BJ887" s="1452"/>
      <c r="BK887" s="1452"/>
      <c r="BL887" s="1452"/>
      <c r="BM887" s="1452"/>
      <c r="BN887" s="1452"/>
      <c r="BO887" s="1452"/>
      <c r="BP887" s="1452"/>
      <c r="BQ887" s="1452"/>
      <c r="BR887" s="1452"/>
      <c r="BS887" s="1452"/>
      <c r="BT887" s="1452"/>
      <c r="BU887" s="1452"/>
      <c r="BV887" s="1452"/>
      <c r="BW887" s="1452"/>
      <c r="BX887" s="1452"/>
    </row>
    <row r="888" customFormat="false" ht="15" hidden="false" customHeight="false" outlineLevel="0" collapsed="false">
      <c r="A888" s="1470"/>
      <c r="B888" s="1470"/>
      <c r="C888" s="1470"/>
      <c r="D888" s="1470"/>
      <c r="E888" s="1470"/>
      <c r="F888" s="1470"/>
      <c r="G888" s="1470"/>
      <c r="H888" s="1470"/>
      <c r="I888" s="1452"/>
      <c r="J888" s="1470"/>
      <c r="K888" s="1470"/>
      <c r="L888" s="1470"/>
      <c r="M888" s="1470"/>
      <c r="N888" s="1470"/>
      <c r="O888" s="1470"/>
      <c r="P888" s="1452"/>
      <c r="Q888" s="1452"/>
      <c r="R888" s="1452"/>
      <c r="S888" s="1452"/>
      <c r="T888" s="1452"/>
      <c r="U888" s="1452"/>
      <c r="V888" s="1452"/>
      <c r="W888" s="1452"/>
      <c r="X888" s="1452"/>
      <c r="Y888" s="1452"/>
      <c r="Z888" s="1470"/>
      <c r="AA888" s="1470"/>
      <c r="AB888" s="1470"/>
      <c r="AC888" s="1470"/>
      <c r="AD888" s="1470"/>
      <c r="AE888" s="1470"/>
      <c r="AF888" s="1470"/>
      <c r="AG888" s="1470"/>
      <c r="AH888" s="1452"/>
      <c r="AI888" s="1470"/>
      <c r="AJ888" s="1470"/>
      <c r="AK888" s="1470"/>
      <c r="AL888" s="1470"/>
      <c r="AM888" s="1470"/>
      <c r="AN888" s="1470"/>
      <c r="AO888" s="1452"/>
      <c r="AP888" s="1470"/>
      <c r="AQ888" s="1470"/>
      <c r="AR888" s="1470"/>
      <c r="AS888" s="1470"/>
      <c r="AT888" s="1452"/>
      <c r="AU888" s="1452"/>
      <c r="AV888" s="1452"/>
      <c r="AW888" s="1452"/>
      <c r="AX888" s="1452"/>
      <c r="AY888" s="1452"/>
      <c r="AZ888" s="1452"/>
      <c r="BA888" s="1452"/>
      <c r="BB888" s="1452"/>
      <c r="BC888" s="1470"/>
      <c r="BD888" s="1452"/>
      <c r="BE888" s="1452"/>
      <c r="BF888" s="1452"/>
      <c r="BG888" s="1452"/>
      <c r="BH888" s="1452"/>
      <c r="BI888" s="1452"/>
      <c r="BJ888" s="1452"/>
      <c r="BK888" s="1452"/>
      <c r="BL888" s="1452"/>
      <c r="BM888" s="1452"/>
      <c r="BN888" s="1452"/>
      <c r="BO888" s="1452"/>
      <c r="BP888" s="1452"/>
      <c r="BQ888" s="1452"/>
      <c r="BR888" s="1452"/>
      <c r="BS888" s="1452"/>
      <c r="BT888" s="1452"/>
      <c r="BU888" s="1452"/>
      <c r="BV888" s="1452"/>
      <c r="BW888" s="1452"/>
      <c r="BX888" s="1452"/>
    </row>
    <row r="889" customFormat="false" ht="15" hidden="false" customHeight="false" outlineLevel="0" collapsed="false">
      <c r="A889" s="1470"/>
      <c r="B889" s="1470"/>
      <c r="C889" s="1470"/>
      <c r="D889" s="1470"/>
      <c r="E889" s="1470"/>
      <c r="F889" s="1470"/>
      <c r="G889" s="1470"/>
      <c r="H889" s="1470"/>
      <c r="I889" s="1452"/>
      <c r="J889" s="1470"/>
      <c r="K889" s="1470"/>
      <c r="L889" s="1470"/>
      <c r="M889" s="1470"/>
      <c r="N889" s="1470"/>
      <c r="O889" s="1470"/>
      <c r="P889" s="1452"/>
      <c r="Q889" s="1452"/>
      <c r="R889" s="1452"/>
      <c r="S889" s="1452"/>
      <c r="T889" s="1452"/>
      <c r="U889" s="1452"/>
      <c r="V889" s="1452"/>
      <c r="W889" s="1452"/>
      <c r="X889" s="1452"/>
      <c r="Y889" s="1452"/>
      <c r="Z889" s="1470"/>
      <c r="AA889" s="1470"/>
      <c r="AB889" s="1470"/>
      <c r="AC889" s="1470"/>
      <c r="AD889" s="1470"/>
      <c r="AE889" s="1470"/>
      <c r="AF889" s="1470"/>
      <c r="AG889" s="1470"/>
      <c r="AH889" s="1452"/>
      <c r="AI889" s="1470"/>
      <c r="AJ889" s="1470"/>
      <c r="AK889" s="1470"/>
      <c r="AL889" s="1470"/>
      <c r="AM889" s="1470"/>
      <c r="AN889" s="1470"/>
      <c r="AO889" s="1452"/>
      <c r="AP889" s="1470"/>
      <c r="AQ889" s="1470"/>
      <c r="AR889" s="1470"/>
      <c r="AS889" s="1470"/>
      <c r="AT889" s="1452"/>
      <c r="AU889" s="1452"/>
      <c r="AV889" s="1452"/>
      <c r="AW889" s="1452"/>
      <c r="AX889" s="1452"/>
      <c r="AY889" s="1452"/>
      <c r="AZ889" s="1452"/>
      <c r="BA889" s="1452"/>
      <c r="BB889" s="1452"/>
      <c r="BC889" s="1470"/>
      <c r="BD889" s="1452"/>
      <c r="BE889" s="1452"/>
      <c r="BF889" s="1452"/>
      <c r="BG889" s="1452"/>
      <c r="BH889" s="1452"/>
      <c r="BI889" s="1452"/>
      <c r="BJ889" s="1452"/>
      <c r="BK889" s="1452"/>
      <c r="BL889" s="1452"/>
      <c r="BM889" s="1452"/>
      <c r="BN889" s="1452"/>
      <c r="BO889" s="1452"/>
      <c r="BP889" s="1452"/>
      <c r="BQ889" s="1452"/>
      <c r="BR889" s="1452"/>
      <c r="BS889" s="1452"/>
      <c r="BT889" s="1452"/>
      <c r="BU889" s="1452"/>
      <c r="BV889" s="1452"/>
      <c r="BW889" s="1452"/>
      <c r="BX889" s="1452"/>
    </row>
    <row r="890" customFormat="false" ht="15" hidden="false" customHeight="false" outlineLevel="0" collapsed="false">
      <c r="A890" s="1470"/>
      <c r="B890" s="1470"/>
      <c r="C890" s="1470"/>
      <c r="D890" s="1470"/>
      <c r="E890" s="1470"/>
      <c r="F890" s="1470"/>
      <c r="G890" s="1470"/>
      <c r="H890" s="1470"/>
      <c r="I890" s="1452"/>
      <c r="J890" s="1470"/>
      <c r="K890" s="1470"/>
      <c r="L890" s="1470"/>
      <c r="M890" s="1470"/>
      <c r="N890" s="1470"/>
      <c r="O890" s="1470"/>
      <c r="P890" s="1452"/>
      <c r="Q890" s="1452"/>
      <c r="R890" s="1452"/>
      <c r="S890" s="1452"/>
      <c r="T890" s="1452"/>
      <c r="U890" s="1452"/>
      <c r="V890" s="1452"/>
      <c r="W890" s="1452"/>
      <c r="X890" s="1452"/>
      <c r="Y890" s="1452"/>
      <c r="Z890" s="1470"/>
      <c r="AA890" s="1470"/>
      <c r="AB890" s="1470"/>
      <c r="AC890" s="1470"/>
      <c r="AD890" s="1470"/>
      <c r="AE890" s="1470"/>
      <c r="AF890" s="1470"/>
      <c r="AG890" s="1470"/>
      <c r="AH890" s="1452"/>
      <c r="AI890" s="1470"/>
      <c r="AJ890" s="1470"/>
      <c r="AK890" s="1470"/>
      <c r="AL890" s="1470"/>
      <c r="AM890" s="1470"/>
      <c r="AN890" s="1470"/>
      <c r="AO890" s="1452"/>
      <c r="AP890" s="1470"/>
      <c r="AQ890" s="1470"/>
      <c r="AR890" s="1470"/>
      <c r="AS890" s="1470"/>
      <c r="AT890" s="1452"/>
      <c r="AU890" s="1452"/>
      <c r="AV890" s="1452"/>
      <c r="AW890" s="1452"/>
      <c r="AX890" s="1452"/>
      <c r="AY890" s="1452"/>
      <c r="AZ890" s="1452"/>
      <c r="BA890" s="1452"/>
      <c r="BB890" s="1452"/>
      <c r="BC890" s="1470"/>
      <c r="BD890" s="1452"/>
      <c r="BE890" s="1452"/>
      <c r="BF890" s="1452"/>
      <c r="BG890" s="1452"/>
      <c r="BH890" s="1452"/>
      <c r="BI890" s="1452"/>
      <c r="BJ890" s="1452"/>
      <c r="BK890" s="1452"/>
      <c r="BL890" s="1452"/>
      <c r="BM890" s="1452"/>
      <c r="BN890" s="1452"/>
      <c r="BO890" s="1452"/>
      <c r="BP890" s="1452"/>
      <c r="BQ890" s="1452"/>
      <c r="BR890" s="1452"/>
      <c r="BS890" s="1452"/>
      <c r="BT890" s="1452"/>
      <c r="BU890" s="1452"/>
      <c r="BV890" s="1452"/>
      <c r="BW890" s="1452"/>
      <c r="BX890" s="1452"/>
    </row>
    <row r="891" customFormat="false" ht="15" hidden="false" customHeight="false" outlineLevel="0" collapsed="false">
      <c r="A891" s="1470"/>
      <c r="B891" s="1470"/>
      <c r="C891" s="1470"/>
      <c r="D891" s="1470"/>
      <c r="E891" s="1470"/>
      <c r="F891" s="1470"/>
      <c r="G891" s="1470"/>
      <c r="H891" s="1470"/>
      <c r="I891" s="1452"/>
      <c r="J891" s="1470"/>
      <c r="K891" s="1470"/>
      <c r="L891" s="1470"/>
      <c r="M891" s="1470"/>
      <c r="N891" s="1470"/>
      <c r="O891" s="1470"/>
      <c r="P891" s="1452"/>
      <c r="Q891" s="1452"/>
      <c r="R891" s="1452"/>
      <c r="S891" s="1452"/>
      <c r="T891" s="1452"/>
      <c r="U891" s="1452"/>
      <c r="V891" s="1452"/>
      <c r="W891" s="1452"/>
      <c r="X891" s="1452"/>
      <c r="Y891" s="1452"/>
      <c r="Z891" s="1470"/>
      <c r="AA891" s="1470"/>
      <c r="AB891" s="1470"/>
      <c r="AC891" s="1470"/>
      <c r="AD891" s="1470"/>
      <c r="AE891" s="1470"/>
      <c r="AF891" s="1470"/>
      <c r="AG891" s="1470"/>
      <c r="AH891" s="1452"/>
      <c r="AI891" s="1470"/>
      <c r="AJ891" s="1470"/>
      <c r="AK891" s="1470"/>
      <c r="AL891" s="1470"/>
      <c r="AM891" s="1470"/>
      <c r="AN891" s="1470"/>
      <c r="AO891" s="1452"/>
      <c r="AP891" s="1470"/>
      <c r="AQ891" s="1470"/>
      <c r="AR891" s="1470"/>
      <c r="AS891" s="1470"/>
      <c r="AT891" s="1452"/>
      <c r="AU891" s="1452"/>
      <c r="AV891" s="1452"/>
      <c r="AW891" s="1452"/>
      <c r="AX891" s="1452"/>
      <c r="AY891" s="1452"/>
      <c r="AZ891" s="1452"/>
      <c r="BA891" s="1452"/>
      <c r="BB891" s="1452"/>
      <c r="BC891" s="1470"/>
      <c r="BD891" s="1452"/>
      <c r="BE891" s="1452"/>
      <c r="BF891" s="1452"/>
      <c r="BG891" s="1452"/>
      <c r="BH891" s="1452"/>
      <c r="BI891" s="1452"/>
      <c r="BJ891" s="1452"/>
      <c r="BK891" s="1452"/>
      <c r="BL891" s="1452"/>
      <c r="BM891" s="1452"/>
      <c r="BN891" s="1452"/>
      <c r="BO891" s="1452"/>
      <c r="BP891" s="1452"/>
      <c r="BQ891" s="1452"/>
      <c r="BR891" s="1452"/>
      <c r="BS891" s="1452"/>
      <c r="BT891" s="1452"/>
      <c r="BU891" s="1452"/>
      <c r="BV891" s="1452"/>
      <c r="BW891" s="1452"/>
      <c r="BX891" s="1452"/>
    </row>
    <row r="892" customFormat="false" ht="15" hidden="false" customHeight="false" outlineLevel="0" collapsed="false">
      <c r="A892" s="1470"/>
      <c r="B892" s="1470"/>
      <c r="C892" s="1470"/>
      <c r="D892" s="1470"/>
      <c r="E892" s="1470"/>
      <c r="F892" s="1470"/>
      <c r="G892" s="1470"/>
      <c r="H892" s="1470"/>
      <c r="I892" s="1452"/>
      <c r="J892" s="1470"/>
      <c r="K892" s="1470"/>
      <c r="L892" s="1470"/>
      <c r="M892" s="1470"/>
      <c r="N892" s="1470"/>
      <c r="O892" s="1470"/>
      <c r="P892" s="1452"/>
      <c r="Q892" s="1452"/>
      <c r="R892" s="1452"/>
      <c r="S892" s="1452"/>
      <c r="T892" s="1452"/>
      <c r="U892" s="1452"/>
      <c r="V892" s="1452"/>
      <c r="W892" s="1452"/>
      <c r="X892" s="1452"/>
      <c r="Y892" s="1452"/>
      <c r="Z892" s="1470"/>
      <c r="AA892" s="1470"/>
      <c r="AB892" s="1470"/>
      <c r="AC892" s="1470"/>
      <c r="AD892" s="1470"/>
      <c r="AE892" s="1470"/>
      <c r="AF892" s="1470"/>
      <c r="AG892" s="1470"/>
      <c r="AH892" s="1452"/>
      <c r="AI892" s="1470"/>
      <c r="AJ892" s="1470"/>
      <c r="AK892" s="1470"/>
      <c r="AL892" s="1470"/>
      <c r="AM892" s="1470"/>
      <c r="AN892" s="1470"/>
      <c r="AO892" s="1452"/>
      <c r="AP892" s="1470"/>
      <c r="AQ892" s="1470"/>
      <c r="AR892" s="1470"/>
      <c r="AS892" s="1470"/>
      <c r="AT892" s="1452"/>
      <c r="AU892" s="1452"/>
      <c r="AV892" s="1452"/>
      <c r="AW892" s="1452"/>
      <c r="AX892" s="1452"/>
      <c r="AY892" s="1452"/>
      <c r="AZ892" s="1452"/>
      <c r="BA892" s="1452"/>
      <c r="BB892" s="1452"/>
      <c r="BC892" s="1470"/>
      <c r="BD892" s="1452"/>
      <c r="BE892" s="1452"/>
      <c r="BF892" s="1452"/>
      <c r="BG892" s="1452"/>
      <c r="BH892" s="1452"/>
      <c r="BI892" s="1452"/>
      <c r="BJ892" s="1452"/>
      <c r="BK892" s="1452"/>
      <c r="BL892" s="1452"/>
      <c r="BM892" s="1452"/>
      <c r="BN892" s="1452"/>
      <c r="BO892" s="1452"/>
      <c r="BP892" s="1452"/>
      <c r="BQ892" s="1452"/>
      <c r="BR892" s="1452"/>
      <c r="BS892" s="1452"/>
      <c r="BT892" s="1452"/>
      <c r="BU892" s="1452"/>
      <c r="BV892" s="1452"/>
      <c r="BW892" s="1452"/>
      <c r="BX892" s="1452"/>
    </row>
    <row r="893" customFormat="false" ht="15" hidden="false" customHeight="false" outlineLevel="0" collapsed="false">
      <c r="A893" s="1470"/>
      <c r="B893" s="1470"/>
      <c r="C893" s="1470"/>
      <c r="D893" s="1470"/>
      <c r="E893" s="1470"/>
      <c r="F893" s="1470"/>
      <c r="G893" s="1470"/>
      <c r="H893" s="1470"/>
      <c r="I893" s="1452"/>
      <c r="J893" s="1470"/>
      <c r="K893" s="1470"/>
      <c r="L893" s="1470"/>
      <c r="M893" s="1470"/>
      <c r="N893" s="1470"/>
      <c r="O893" s="1470"/>
      <c r="P893" s="1452"/>
      <c r="Q893" s="1452"/>
      <c r="R893" s="1452"/>
      <c r="S893" s="1452"/>
      <c r="T893" s="1452"/>
      <c r="U893" s="1452"/>
      <c r="V893" s="1452"/>
      <c r="W893" s="1452"/>
      <c r="X893" s="1452"/>
      <c r="Y893" s="1452"/>
      <c r="Z893" s="1470"/>
      <c r="AA893" s="1470"/>
      <c r="AB893" s="1470"/>
      <c r="AC893" s="1470"/>
      <c r="AD893" s="1470"/>
      <c r="AE893" s="1470"/>
      <c r="AF893" s="1470"/>
      <c r="AG893" s="1470"/>
      <c r="AH893" s="1452"/>
      <c r="AI893" s="1470"/>
      <c r="AJ893" s="1470"/>
      <c r="AK893" s="1470"/>
      <c r="AL893" s="1470"/>
      <c r="AM893" s="1470"/>
      <c r="AN893" s="1470"/>
      <c r="AO893" s="1452"/>
      <c r="AP893" s="1470"/>
      <c r="AQ893" s="1470"/>
      <c r="AR893" s="1470"/>
      <c r="AS893" s="1470"/>
      <c r="AT893" s="1452"/>
      <c r="AU893" s="1452"/>
      <c r="AV893" s="1452"/>
      <c r="AW893" s="1452"/>
      <c r="AX893" s="1452"/>
      <c r="AY893" s="1452"/>
      <c r="AZ893" s="1452"/>
      <c r="BA893" s="1452"/>
      <c r="BB893" s="1452"/>
      <c r="BC893" s="1470"/>
      <c r="BD893" s="1452"/>
      <c r="BE893" s="1452"/>
      <c r="BF893" s="1452"/>
      <c r="BG893" s="1452"/>
      <c r="BH893" s="1452"/>
      <c r="BI893" s="1452"/>
      <c r="BJ893" s="1452"/>
      <c r="BK893" s="1452"/>
      <c r="BL893" s="1452"/>
      <c r="BM893" s="1452"/>
      <c r="BN893" s="1452"/>
      <c r="BO893" s="1452"/>
      <c r="BP893" s="1452"/>
      <c r="BQ893" s="1452"/>
      <c r="BR893" s="1452"/>
      <c r="BS893" s="1452"/>
      <c r="BT893" s="1452"/>
      <c r="BU893" s="1452"/>
      <c r="BV893" s="1452"/>
      <c r="BW893" s="1452"/>
      <c r="BX893" s="1452"/>
    </row>
    <row r="894" customFormat="false" ht="15" hidden="false" customHeight="false" outlineLevel="0" collapsed="false">
      <c r="A894" s="1470"/>
      <c r="B894" s="1470"/>
      <c r="C894" s="1470"/>
      <c r="D894" s="1470"/>
      <c r="E894" s="1470"/>
      <c r="F894" s="1470"/>
      <c r="G894" s="1470"/>
      <c r="H894" s="1470"/>
      <c r="I894" s="1452"/>
      <c r="J894" s="1470"/>
      <c r="K894" s="1470"/>
      <c r="L894" s="1470"/>
      <c r="M894" s="1470"/>
      <c r="N894" s="1470"/>
      <c r="O894" s="1470"/>
      <c r="P894" s="1452"/>
      <c r="Q894" s="1452"/>
      <c r="R894" s="1452"/>
      <c r="S894" s="1452"/>
      <c r="T894" s="1452"/>
      <c r="U894" s="1452"/>
      <c r="V894" s="1452"/>
      <c r="W894" s="1452"/>
      <c r="X894" s="1452"/>
      <c r="Y894" s="1452"/>
      <c r="Z894" s="1470"/>
      <c r="AA894" s="1470"/>
      <c r="AB894" s="1470"/>
      <c r="AC894" s="1470"/>
      <c r="AD894" s="1470"/>
      <c r="AE894" s="1470"/>
      <c r="AF894" s="1470"/>
      <c r="AG894" s="1470"/>
      <c r="AH894" s="1452"/>
      <c r="AI894" s="1470"/>
      <c r="AJ894" s="1470"/>
      <c r="AK894" s="1470"/>
      <c r="AL894" s="1470"/>
      <c r="AM894" s="1470"/>
      <c r="AN894" s="1470"/>
      <c r="AO894" s="1452"/>
      <c r="AP894" s="1470"/>
      <c r="AQ894" s="1470"/>
      <c r="AR894" s="1470"/>
      <c r="AS894" s="1470"/>
      <c r="AT894" s="1452"/>
      <c r="AU894" s="1452"/>
      <c r="AV894" s="1452"/>
      <c r="AW894" s="1452"/>
      <c r="AX894" s="1452"/>
      <c r="AY894" s="1452"/>
      <c r="AZ894" s="1452"/>
      <c r="BA894" s="1452"/>
      <c r="BB894" s="1452"/>
      <c r="BC894" s="1470"/>
      <c r="BD894" s="1452"/>
      <c r="BE894" s="1452"/>
      <c r="BF894" s="1452"/>
      <c r="BG894" s="1452"/>
      <c r="BH894" s="1452"/>
      <c r="BI894" s="1452"/>
      <c r="BJ894" s="1452"/>
      <c r="BK894" s="1452"/>
      <c r="BL894" s="1452"/>
      <c r="BM894" s="1452"/>
      <c r="BN894" s="1452"/>
      <c r="BO894" s="1452"/>
      <c r="BP894" s="1452"/>
      <c r="BQ894" s="1452"/>
      <c r="BR894" s="1452"/>
      <c r="BS894" s="1452"/>
      <c r="BT894" s="1452"/>
      <c r="BU894" s="1452"/>
      <c r="BV894" s="1452"/>
      <c r="BW894" s="1452"/>
      <c r="BX894" s="1452"/>
    </row>
    <row r="895" customFormat="false" ht="15" hidden="false" customHeight="false" outlineLevel="0" collapsed="false">
      <c r="A895" s="1470"/>
      <c r="B895" s="1470"/>
      <c r="C895" s="1470"/>
      <c r="D895" s="1470"/>
      <c r="E895" s="1470"/>
      <c r="F895" s="1470"/>
      <c r="G895" s="1470"/>
      <c r="H895" s="1470"/>
      <c r="I895" s="1452"/>
      <c r="J895" s="1470"/>
      <c r="K895" s="1470"/>
      <c r="L895" s="1470"/>
      <c r="M895" s="1470"/>
      <c r="N895" s="1470"/>
      <c r="O895" s="1470"/>
      <c r="P895" s="1452"/>
      <c r="Q895" s="1452"/>
      <c r="R895" s="1452"/>
      <c r="S895" s="1452"/>
      <c r="T895" s="1452"/>
      <c r="U895" s="1452"/>
      <c r="V895" s="1452"/>
      <c r="W895" s="1452"/>
      <c r="X895" s="1452"/>
      <c r="Y895" s="1452"/>
      <c r="Z895" s="1470"/>
      <c r="AA895" s="1470"/>
      <c r="AB895" s="1470"/>
      <c r="AC895" s="1470"/>
      <c r="AD895" s="1470"/>
      <c r="AE895" s="1470"/>
      <c r="AF895" s="1470"/>
      <c r="AG895" s="1470"/>
      <c r="AH895" s="1452"/>
      <c r="AI895" s="1470"/>
      <c r="AJ895" s="1470"/>
      <c r="AK895" s="1470"/>
      <c r="AL895" s="1470"/>
      <c r="AM895" s="1470"/>
      <c r="AN895" s="1470"/>
      <c r="AO895" s="1452"/>
      <c r="AP895" s="1470"/>
      <c r="AQ895" s="1470"/>
      <c r="AR895" s="1470"/>
      <c r="AS895" s="1470"/>
      <c r="AT895" s="1452"/>
      <c r="AU895" s="1452"/>
      <c r="AV895" s="1452"/>
      <c r="AW895" s="1452"/>
      <c r="AX895" s="1452"/>
      <c r="AY895" s="1452"/>
      <c r="AZ895" s="1452"/>
      <c r="BA895" s="1452"/>
      <c r="BB895" s="1452"/>
      <c r="BC895" s="1470"/>
      <c r="BD895" s="1452"/>
      <c r="BE895" s="1452"/>
      <c r="BF895" s="1452"/>
      <c r="BG895" s="1452"/>
      <c r="BH895" s="1452"/>
      <c r="BI895" s="1452"/>
      <c r="BJ895" s="1452"/>
      <c r="BK895" s="1452"/>
      <c r="BL895" s="1452"/>
      <c r="BM895" s="1452"/>
      <c r="BN895" s="1452"/>
      <c r="BO895" s="1452"/>
      <c r="BP895" s="1452"/>
      <c r="BQ895" s="1452"/>
      <c r="BR895" s="1452"/>
      <c r="BS895" s="1452"/>
      <c r="BT895" s="1452"/>
      <c r="BU895" s="1452"/>
      <c r="BV895" s="1452"/>
      <c r="BW895" s="1452"/>
      <c r="BX895" s="1452"/>
    </row>
    <row r="896" customFormat="false" ht="15" hidden="false" customHeight="false" outlineLevel="0" collapsed="false">
      <c r="A896" s="1470"/>
      <c r="B896" s="1470"/>
      <c r="C896" s="1470"/>
      <c r="D896" s="1470"/>
      <c r="E896" s="1470"/>
      <c r="F896" s="1470"/>
      <c r="G896" s="1470"/>
      <c r="H896" s="1470"/>
      <c r="I896" s="1452"/>
      <c r="J896" s="1470"/>
      <c r="K896" s="1470"/>
      <c r="L896" s="1470"/>
      <c r="M896" s="1470"/>
      <c r="N896" s="1470"/>
      <c r="O896" s="1470"/>
      <c r="P896" s="1452"/>
      <c r="Q896" s="1452"/>
      <c r="R896" s="1452"/>
      <c r="S896" s="1452"/>
      <c r="T896" s="1452"/>
      <c r="U896" s="1452"/>
      <c r="V896" s="1452"/>
      <c r="W896" s="1452"/>
      <c r="X896" s="1452"/>
      <c r="Y896" s="1452"/>
      <c r="Z896" s="1470"/>
      <c r="AA896" s="1470"/>
      <c r="AB896" s="1470"/>
      <c r="AC896" s="1470"/>
      <c r="AD896" s="1470"/>
      <c r="AE896" s="1470"/>
      <c r="AF896" s="1470"/>
      <c r="AG896" s="1470"/>
      <c r="AH896" s="1452"/>
      <c r="AI896" s="1470"/>
      <c r="AJ896" s="1470"/>
      <c r="AK896" s="1470"/>
      <c r="AL896" s="1470"/>
      <c r="AM896" s="1470"/>
      <c r="AN896" s="1470"/>
      <c r="AO896" s="1452"/>
      <c r="AP896" s="1470"/>
      <c r="AQ896" s="1470"/>
      <c r="AR896" s="1470"/>
      <c r="AS896" s="1470"/>
      <c r="AT896" s="1452"/>
      <c r="AU896" s="1452"/>
      <c r="AV896" s="1452"/>
      <c r="AW896" s="1452"/>
      <c r="AX896" s="1452"/>
      <c r="AY896" s="1452"/>
      <c r="AZ896" s="1452"/>
      <c r="BA896" s="1452"/>
      <c r="BB896" s="1452"/>
      <c r="BC896" s="1470"/>
      <c r="BD896" s="1452"/>
      <c r="BE896" s="1452"/>
      <c r="BF896" s="1452"/>
      <c r="BG896" s="1452"/>
      <c r="BH896" s="1452"/>
      <c r="BI896" s="1452"/>
      <c r="BJ896" s="1452"/>
      <c r="BK896" s="1452"/>
      <c r="BL896" s="1452"/>
      <c r="BM896" s="1452"/>
      <c r="BN896" s="1452"/>
      <c r="BO896" s="1452"/>
      <c r="BP896" s="1452"/>
      <c r="BQ896" s="1452"/>
      <c r="BR896" s="1452"/>
      <c r="BS896" s="1452"/>
      <c r="BT896" s="1452"/>
      <c r="BU896" s="1452"/>
      <c r="BV896" s="1452"/>
      <c r="BW896" s="1452"/>
      <c r="BX896" s="1452"/>
    </row>
    <row r="897" customFormat="false" ht="15" hidden="false" customHeight="false" outlineLevel="0" collapsed="false">
      <c r="A897" s="1470"/>
      <c r="B897" s="1470"/>
      <c r="C897" s="1470"/>
      <c r="D897" s="1470"/>
      <c r="E897" s="1470"/>
      <c r="F897" s="1470"/>
      <c r="G897" s="1470"/>
      <c r="H897" s="1470"/>
      <c r="I897" s="1452"/>
      <c r="J897" s="1470"/>
      <c r="K897" s="1470"/>
      <c r="L897" s="1470"/>
      <c r="M897" s="1470"/>
      <c r="N897" s="1470"/>
      <c r="O897" s="1470"/>
      <c r="P897" s="1452"/>
      <c r="Q897" s="1452"/>
      <c r="R897" s="1452"/>
      <c r="S897" s="1452"/>
      <c r="T897" s="1452"/>
      <c r="U897" s="1452"/>
      <c r="V897" s="1452"/>
      <c r="W897" s="1452"/>
      <c r="X897" s="1452"/>
      <c r="Y897" s="1452"/>
      <c r="Z897" s="1470"/>
      <c r="AA897" s="1470"/>
      <c r="AB897" s="1470"/>
      <c r="AC897" s="1470"/>
      <c r="AD897" s="1470"/>
      <c r="AE897" s="1470"/>
      <c r="AF897" s="1470"/>
      <c r="AG897" s="1470"/>
      <c r="AH897" s="1452"/>
      <c r="AI897" s="1470"/>
      <c r="AJ897" s="1470"/>
      <c r="AK897" s="1470"/>
      <c r="AL897" s="1470"/>
      <c r="AM897" s="1470"/>
      <c r="AN897" s="1470"/>
      <c r="AO897" s="1452"/>
      <c r="AP897" s="1470"/>
      <c r="AQ897" s="1470"/>
      <c r="AR897" s="1470"/>
      <c r="AS897" s="1470"/>
      <c r="AT897" s="1452"/>
      <c r="AU897" s="1452"/>
      <c r="AV897" s="1452"/>
      <c r="AW897" s="1452"/>
      <c r="AX897" s="1452"/>
      <c r="AY897" s="1452"/>
      <c r="AZ897" s="1452"/>
      <c r="BA897" s="1452"/>
      <c r="BB897" s="1452"/>
      <c r="BC897" s="1470"/>
      <c r="BD897" s="1452"/>
      <c r="BE897" s="1452"/>
      <c r="BF897" s="1452"/>
      <c r="BG897" s="1452"/>
      <c r="BH897" s="1452"/>
      <c r="BI897" s="1452"/>
      <c r="BJ897" s="1452"/>
      <c r="BK897" s="1452"/>
      <c r="BL897" s="1452"/>
      <c r="BM897" s="1452"/>
      <c r="BN897" s="1452"/>
      <c r="BO897" s="1452"/>
      <c r="BP897" s="1452"/>
      <c r="BQ897" s="1452"/>
      <c r="BR897" s="1452"/>
      <c r="BS897" s="1452"/>
      <c r="BT897" s="1452"/>
      <c r="BU897" s="1452"/>
      <c r="BV897" s="1452"/>
      <c r="BW897" s="1452"/>
      <c r="BX897" s="1452"/>
    </row>
    <row r="898" customFormat="false" ht="15" hidden="false" customHeight="false" outlineLevel="0" collapsed="false">
      <c r="A898" s="1470"/>
      <c r="B898" s="1470"/>
      <c r="C898" s="1470"/>
      <c r="D898" s="1470"/>
      <c r="E898" s="1470"/>
      <c r="F898" s="1470"/>
      <c r="G898" s="1470"/>
      <c r="H898" s="1470"/>
      <c r="I898" s="1452"/>
      <c r="J898" s="1470"/>
      <c r="K898" s="1470"/>
      <c r="L898" s="1470"/>
      <c r="M898" s="1470"/>
      <c r="N898" s="1470"/>
      <c r="O898" s="1470"/>
      <c r="P898" s="1452"/>
      <c r="Q898" s="1452"/>
      <c r="R898" s="1452"/>
      <c r="S898" s="1452"/>
      <c r="T898" s="1452"/>
      <c r="U898" s="1452"/>
      <c r="V898" s="1452"/>
      <c r="W898" s="1452"/>
      <c r="X898" s="1452"/>
      <c r="Y898" s="1452"/>
      <c r="Z898" s="1470"/>
      <c r="AA898" s="1470"/>
      <c r="AB898" s="1470"/>
      <c r="AC898" s="1470"/>
      <c r="AD898" s="1470"/>
      <c r="AE898" s="1470"/>
      <c r="AF898" s="1470"/>
      <c r="AG898" s="1470"/>
      <c r="AH898" s="1452"/>
      <c r="AI898" s="1470"/>
      <c r="AJ898" s="1470"/>
      <c r="AK898" s="1470"/>
      <c r="AL898" s="1470"/>
      <c r="AM898" s="1470"/>
      <c r="AN898" s="1470"/>
      <c r="AO898" s="1452"/>
      <c r="AP898" s="1470"/>
      <c r="AQ898" s="1470"/>
      <c r="AR898" s="1470"/>
      <c r="AS898" s="1470"/>
      <c r="AT898" s="1452"/>
      <c r="AU898" s="1452"/>
      <c r="AV898" s="1452"/>
      <c r="AW898" s="1452"/>
      <c r="AX898" s="1452"/>
      <c r="AY898" s="1452"/>
      <c r="AZ898" s="1452"/>
      <c r="BA898" s="1452"/>
      <c r="BB898" s="1452"/>
      <c r="BC898" s="1470"/>
      <c r="BD898" s="1452"/>
      <c r="BE898" s="1452"/>
      <c r="BF898" s="1452"/>
      <c r="BG898" s="1452"/>
      <c r="BH898" s="1452"/>
      <c r="BI898" s="1452"/>
      <c r="BJ898" s="1452"/>
      <c r="BK898" s="1452"/>
      <c r="BL898" s="1452"/>
      <c r="BM898" s="1452"/>
      <c r="BN898" s="1452"/>
      <c r="BO898" s="1452"/>
      <c r="BP898" s="1452"/>
      <c r="BQ898" s="1452"/>
      <c r="BR898" s="1452"/>
      <c r="BS898" s="1452"/>
      <c r="BT898" s="1452"/>
      <c r="BU898" s="1452"/>
      <c r="BV898" s="1452"/>
      <c r="BW898" s="1452"/>
      <c r="BX898" s="1452"/>
    </row>
    <row r="899" customFormat="false" ht="15" hidden="false" customHeight="false" outlineLevel="0" collapsed="false">
      <c r="A899" s="1470"/>
      <c r="B899" s="1470"/>
      <c r="C899" s="1470"/>
      <c r="D899" s="1470"/>
      <c r="E899" s="1470"/>
      <c r="F899" s="1470"/>
      <c r="G899" s="1470"/>
      <c r="H899" s="1470"/>
      <c r="I899" s="1452"/>
      <c r="J899" s="1470"/>
      <c r="K899" s="1470"/>
      <c r="L899" s="1470"/>
      <c r="M899" s="1470"/>
      <c r="N899" s="1470"/>
      <c r="O899" s="1470"/>
      <c r="P899" s="1452"/>
      <c r="Q899" s="1452"/>
      <c r="R899" s="1452"/>
      <c r="S899" s="1452"/>
      <c r="T899" s="1452"/>
      <c r="U899" s="1452"/>
      <c r="V899" s="1452"/>
      <c r="W899" s="1452"/>
      <c r="X899" s="1452"/>
      <c r="Y899" s="1452"/>
      <c r="Z899" s="1470"/>
      <c r="AA899" s="1470"/>
      <c r="AB899" s="1470"/>
      <c r="AC899" s="1470"/>
      <c r="AD899" s="1470"/>
      <c r="AE899" s="1470"/>
      <c r="AF899" s="1470"/>
      <c r="AG899" s="1470"/>
      <c r="AH899" s="1452"/>
      <c r="AI899" s="1470"/>
      <c r="AJ899" s="1470"/>
      <c r="AK899" s="1470"/>
      <c r="AL899" s="1470"/>
      <c r="AM899" s="1470"/>
      <c r="AN899" s="1470"/>
      <c r="AO899" s="1452"/>
      <c r="AP899" s="1470"/>
      <c r="AQ899" s="1470"/>
      <c r="AR899" s="1470"/>
      <c r="AS899" s="1470"/>
      <c r="AT899" s="1452"/>
      <c r="AU899" s="1452"/>
      <c r="AV899" s="1452"/>
      <c r="AW899" s="1452"/>
      <c r="AX899" s="1452"/>
      <c r="AY899" s="1452"/>
      <c r="AZ899" s="1452"/>
      <c r="BA899" s="1452"/>
      <c r="BB899" s="1452"/>
      <c r="BC899" s="1470"/>
      <c r="BD899" s="1452"/>
      <c r="BE899" s="1452"/>
      <c r="BF899" s="1452"/>
      <c r="BG899" s="1452"/>
      <c r="BH899" s="1452"/>
      <c r="BI899" s="1452"/>
      <c r="BJ899" s="1452"/>
      <c r="BK899" s="1452"/>
      <c r="BL899" s="1452"/>
      <c r="BM899" s="1452"/>
      <c r="BN899" s="1452"/>
      <c r="BO899" s="1452"/>
      <c r="BP899" s="1452"/>
      <c r="BQ899" s="1452"/>
      <c r="BR899" s="1452"/>
      <c r="BS899" s="1452"/>
      <c r="BT899" s="1452"/>
      <c r="BU899" s="1452"/>
      <c r="BV899" s="1452"/>
      <c r="BW899" s="1452"/>
      <c r="BX899" s="1452"/>
    </row>
    <row r="900" customFormat="false" ht="15" hidden="false" customHeight="false" outlineLevel="0" collapsed="false">
      <c r="A900" s="1470"/>
      <c r="B900" s="1470"/>
      <c r="C900" s="1470"/>
      <c r="D900" s="1470"/>
      <c r="E900" s="1470"/>
      <c r="F900" s="1470"/>
      <c r="G900" s="1470"/>
      <c r="H900" s="1470"/>
      <c r="I900" s="1452"/>
      <c r="J900" s="1470"/>
      <c r="K900" s="1470"/>
      <c r="L900" s="1470"/>
      <c r="M900" s="1470"/>
      <c r="N900" s="1470"/>
      <c r="O900" s="1470"/>
      <c r="P900" s="1452"/>
      <c r="Q900" s="1452"/>
      <c r="R900" s="1452"/>
      <c r="S900" s="1452"/>
      <c r="T900" s="1452"/>
      <c r="U900" s="1452"/>
      <c r="V900" s="1452"/>
      <c r="W900" s="1452"/>
      <c r="X900" s="1452"/>
      <c r="Y900" s="1452"/>
      <c r="Z900" s="1470"/>
      <c r="AA900" s="1470"/>
      <c r="AB900" s="1470"/>
      <c r="AC900" s="1470"/>
      <c r="AD900" s="1470"/>
      <c r="AE900" s="1470"/>
      <c r="AF900" s="1470"/>
      <c r="AG900" s="1470"/>
      <c r="AH900" s="1452"/>
      <c r="AI900" s="1470"/>
      <c r="AJ900" s="1470"/>
      <c r="AK900" s="1470"/>
      <c r="AL900" s="1470"/>
      <c r="AM900" s="1470"/>
      <c r="AN900" s="1470"/>
      <c r="AO900" s="1452"/>
      <c r="AP900" s="1470"/>
      <c r="AQ900" s="1470"/>
      <c r="AR900" s="1470"/>
      <c r="AS900" s="1470"/>
      <c r="AT900" s="1452"/>
      <c r="AU900" s="1452"/>
      <c r="AV900" s="1452"/>
      <c r="AW900" s="1452"/>
      <c r="AX900" s="1452"/>
      <c r="AY900" s="1452"/>
      <c r="AZ900" s="1452"/>
      <c r="BA900" s="1452"/>
      <c r="BB900" s="1452"/>
      <c r="BC900" s="1470"/>
      <c r="BD900" s="1452"/>
      <c r="BE900" s="1452"/>
      <c r="BF900" s="1452"/>
      <c r="BG900" s="1452"/>
      <c r="BH900" s="1452"/>
      <c r="BI900" s="1452"/>
      <c r="BJ900" s="1452"/>
      <c r="BK900" s="1452"/>
      <c r="BL900" s="1452"/>
      <c r="BM900" s="1452"/>
      <c r="BN900" s="1452"/>
      <c r="BO900" s="1452"/>
      <c r="BP900" s="1452"/>
      <c r="BQ900" s="1452"/>
      <c r="BR900" s="1452"/>
      <c r="BS900" s="1452"/>
      <c r="BT900" s="1452"/>
      <c r="BU900" s="1452"/>
      <c r="BV900" s="1452"/>
      <c r="BW900" s="1452"/>
      <c r="BX900" s="1452"/>
    </row>
    <row r="901" customFormat="false" ht="15" hidden="false" customHeight="false" outlineLevel="0" collapsed="false">
      <c r="A901" s="1470"/>
      <c r="B901" s="1470"/>
      <c r="C901" s="1470"/>
      <c r="D901" s="1470"/>
      <c r="E901" s="1470"/>
      <c r="F901" s="1470"/>
      <c r="G901" s="1470"/>
      <c r="H901" s="1470"/>
      <c r="I901" s="1452"/>
      <c r="J901" s="1470"/>
      <c r="K901" s="1470"/>
      <c r="L901" s="1470"/>
      <c r="M901" s="1470"/>
      <c r="N901" s="1470"/>
      <c r="O901" s="1470"/>
      <c r="P901" s="1452"/>
      <c r="Q901" s="1452"/>
      <c r="R901" s="1452"/>
      <c r="S901" s="1452"/>
      <c r="T901" s="1452"/>
      <c r="U901" s="1452"/>
      <c r="V901" s="1452"/>
      <c r="W901" s="1452"/>
      <c r="X901" s="1452"/>
      <c r="Y901" s="1452"/>
      <c r="Z901" s="1470"/>
      <c r="AA901" s="1470"/>
      <c r="AB901" s="1470"/>
      <c r="AC901" s="1470"/>
      <c r="AD901" s="1470"/>
      <c r="AE901" s="1470"/>
      <c r="AF901" s="1470"/>
      <c r="AG901" s="1470"/>
      <c r="AH901" s="1452"/>
      <c r="AI901" s="1470"/>
      <c r="AJ901" s="1470"/>
      <c r="AK901" s="1470"/>
      <c r="AL901" s="1470"/>
      <c r="AM901" s="1470"/>
      <c r="AN901" s="1470"/>
      <c r="AO901" s="1452"/>
      <c r="AP901" s="1470"/>
      <c r="AQ901" s="1470"/>
      <c r="AR901" s="1470"/>
      <c r="AS901" s="1470"/>
      <c r="AT901" s="1452"/>
      <c r="AU901" s="1452"/>
      <c r="AV901" s="1452"/>
      <c r="AW901" s="1452"/>
      <c r="AX901" s="1452"/>
      <c r="AY901" s="1452"/>
      <c r="AZ901" s="1452"/>
      <c r="BA901" s="1452"/>
      <c r="BB901" s="1452"/>
      <c r="BC901" s="1470"/>
      <c r="BD901" s="1452"/>
      <c r="BE901" s="1452"/>
      <c r="BF901" s="1452"/>
      <c r="BG901" s="1452"/>
      <c r="BH901" s="1452"/>
      <c r="BI901" s="1452"/>
      <c r="BJ901" s="1452"/>
      <c r="BK901" s="1452"/>
      <c r="BL901" s="1452"/>
      <c r="BM901" s="1452"/>
      <c r="BN901" s="1452"/>
      <c r="BO901" s="1452"/>
      <c r="BP901" s="1452"/>
      <c r="BQ901" s="1452"/>
      <c r="BR901" s="1452"/>
      <c r="BS901" s="1452"/>
      <c r="BT901" s="1452"/>
      <c r="BU901" s="1452"/>
      <c r="BV901" s="1452"/>
      <c r="BW901" s="1452"/>
      <c r="BX901" s="1452"/>
    </row>
    <row r="902" customFormat="false" ht="15" hidden="false" customHeight="false" outlineLevel="0" collapsed="false">
      <c r="A902" s="1470"/>
      <c r="B902" s="1470"/>
      <c r="C902" s="1470"/>
      <c r="D902" s="1470"/>
      <c r="E902" s="1470"/>
      <c r="F902" s="1470"/>
      <c r="G902" s="1470"/>
      <c r="H902" s="1470"/>
      <c r="I902" s="1452"/>
      <c r="J902" s="1470"/>
      <c r="K902" s="1470"/>
      <c r="L902" s="1470"/>
      <c r="M902" s="1470"/>
      <c r="N902" s="1470"/>
      <c r="O902" s="1470"/>
      <c r="P902" s="1452"/>
      <c r="Q902" s="1452"/>
      <c r="R902" s="1452"/>
      <c r="S902" s="1452"/>
      <c r="T902" s="1452"/>
      <c r="U902" s="1452"/>
      <c r="V902" s="1452"/>
      <c r="W902" s="1452"/>
      <c r="X902" s="1452"/>
      <c r="Y902" s="1452"/>
      <c r="Z902" s="1470"/>
      <c r="AA902" s="1470"/>
      <c r="AB902" s="1470"/>
      <c r="AC902" s="1470"/>
      <c r="AD902" s="1470"/>
      <c r="AE902" s="1470"/>
      <c r="AF902" s="1470"/>
      <c r="AG902" s="1470"/>
      <c r="AH902" s="1452"/>
      <c r="AI902" s="1470"/>
      <c r="AJ902" s="1470"/>
      <c r="AK902" s="1470"/>
      <c r="AL902" s="1470"/>
      <c r="AM902" s="1470"/>
      <c r="AN902" s="1470"/>
      <c r="AO902" s="1452"/>
      <c r="AP902" s="1470"/>
      <c r="AQ902" s="1470"/>
      <c r="AR902" s="1470"/>
      <c r="AS902" s="1470"/>
      <c r="AT902" s="1452"/>
      <c r="AU902" s="1452"/>
      <c r="AV902" s="1452"/>
      <c r="AW902" s="1452"/>
      <c r="AX902" s="1452"/>
      <c r="AY902" s="1452"/>
      <c r="AZ902" s="1452"/>
      <c r="BA902" s="1452"/>
      <c r="BB902" s="1452"/>
      <c r="BC902" s="1470"/>
      <c r="BD902" s="1452"/>
      <c r="BE902" s="1452"/>
      <c r="BF902" s="1452"/>
      <c r="BG902" s="1452"/>
      <c r="BH902" s="1452"/>
      <c r="BI902" s="1452"/>
      <c r="BJ902" s="1452"/>
      <c r="BK902" s="1452"/>
      <c r="BL902" s="1452"/>
      <c r="BM902" s="1452"/>
      <c r="BN902" s="1452"/>
      <c r="BO902" s="1452"/>
      <c r="BP902" s="1452"/>
      <c r="BQ902" s="1452"/>
      <c r="BR902" s="1452"/>
      <c r="BS902" s="1452"/>
      <c r="BT902" s="1452"/>
      <c r="BU902" s="1452"/>
      <c r="BV902" s="1452"/>
      <c r="BW902" s="1452"/>
      <c r="BX902" s="1452"/>
    </row>
    <row r="903" customFormat="false" ht="15" hidden="false" customHeight="false" outlineLevel="0" collapsed="false">
      <c r="A903" s="1470"/>
      <c r="B903" s="1470"/>
      <c r="C903" s="1470"/>
      <c r="D903" s="1470"/>
      <c r="E903" s="1470"/>
      <c r="F903" s="1470"/>
      <c r="G903" s="1470"/>
      <c r="H903" s="1470"/>
      <c r="I903" s="1452"/>
      <c r="J903" s="1470"/>
      <c r="K903" s="1470"/>
      <c r="L903" s="1470"/>
      <c r="M903" s="1470"/>
      <c r="N903" s="1470"/>
      <c r="O903" s="1470"/>
      <c r="P903" s="1452"/>
      <c r="Q903" s="1452"/>
      <c r="R903" s="1452"/>
      <c r="S903" s="1452"/>
      <c r="T903" s="1452"/>
      <c r="U903" s="1452"/>
      <c r="V903" s="1452"/>
      <c r="W903" s="1452"/>
      <c r="X903" s="1452"/>
      <c r="Y903" s="1452"/>
      <c r="Z903" s="1470"/>
      <c r="AA903" s="1470"/>
      <c r="AB903" s="1470"/>
      <c r="AC903" s="1470"/>
      <c r="AD903" s="1470"/>
      <c r="AE903" s="1470"/>
      <c r="AF903" s="1470"/>
      <c r="AG903" s="1470"/>
      <c r="AH903" s="1452"/>
      <c r="AI903" s="1470"/>
      <c r="AJ903" s="1470"/>
      <c r="AK903" s="1470"/>
      <c r="AL903" s="1470"/>
      <c r="AM903" s="1470"/>
      <c r="AN903" s="1470"/>
      <c r="AO903" s="1452"/>
      <c r="AP903" s="1470"/>
      <c r="AQ903" s="1470"/>
      <c r="AR903" s="1470"/>
      <c r="AS903" s="1470"/>
      <c r="AT903" s="1452"/>
      <c r="AU903" s="1452"/>
      <c r="AV903" s="1452"/>
      <c r="AW903" s="1452"/>
      <c r="AX903" s="1452"/>
      <c r="AY903" s="1452"/>
      <c r="AZ903" s="1452"/>
      <c r="BA903" s="1452"/>
      <c r="BB903" s="1452"/>
      <c r="BC903" s="1470"/>
      <c r="BD903" s="1452"/>
      <c r="BE903" s="1452"/>
      <c r="BF903" s="1452"/>
      <c r="BG903" s="1452"/>
      <c r="BH903" s="1452"/>
      <c r="BI903" s="1452"/>
      <c r="BJ903" s="1452"/>
      <c r="BK903" s="1452"/>
      <c r="BL903" s="1452"/>
      <c r="BM903" s="1452"/>
      <c r="BN903" s="1452"/>
      <c r="BO903" s="1452"/>
      <c r="BP903" s="1452"/>
      <c r="BQ903" s="1452"/>
      <c r="BR903" s="1452"/>
      <c r="BS903" s="1452"/>
      <c r="BT903" s="1452"/>
      <c r="BU903" s="1452"/>
      <c r="BV903" s="1452"/>
      <c r="BW903" s="1452"/>
      <c r="BX903" s="1452"/>
    </row>
    <row r="904" customFormat="false" ht="15" hidden="false" customHeight="false" outlineLevel="0" collapsed="false">
      <c r="A904" s="1470"/>
      <c r="B904" s="1470"/>
      <c r="C904" s="1470"/>
      <c r="D904" s="1470"/>
      <c r="E904" s="1470"/>
      <c r="F904" s="1470"/>
      <c r="G904" s="1470"/>
      <c r="H904" s="1470"/>
      <c r="I904" s="1452"/>
      <c r="J904" s="1470"/>
      <c r="K904" s="1470"/>
      <c r="L904" s="1470"/>
      <c r="M904" s="1470"/>
      <c r="N904" s="1470"/>
      <c r="O904" s="1470"/>
      <c r="P904" s="1452"/>
      <c r="Q904" s="1452"/>
      <c r="R904" s="1452"/>
      <c r="S904" s="1452"/>
      <c r="T904" s="1452"/>
      <c r="U904" s="1452"/>
      <c r="V904" s="1452"/>
      <c r="W904" s="1452"/>
      <c r="X904" s="1452"/>
      <c r="Y904" s="1452"/>
      <c r="Z904" s="1470"/>
      <c r="AA904" s="1470"/>
      <c r="AB904" s="1470"/>
      <c r="AC904" s="1470"/>
      <c r="AD904" s="1470"/>
      <c r="AE904" s="1470"/>
      <c r="AF904" s="1470"/>
      <c r="AG904" s="1470"/>
      <c r="AH904" s="1452"/>
      <c r="AI904" s="1470"/>
      <c r="AJ904" s="1470"/>
      <c r="AK904" s="1470"/>
      <c r="AL904" s="1470"/>
      <c r="AM904" s="1470"/>
      <c r="AN904" s="1470"/>
      <c r="AO904" s="1452"/>
      <c r="AP904" s="1470"/>
      <c r="AQ904" s="1470"/>
      <c r="AR904" s="1470"/>
      <c r="AS904" s="1470"/>
      <c r="AT904" s="1452"/>
      <c r="AU904" s="1452"/>
      <c r="AV904" s="1452"/>
      <c r="AW904" s="1452"/>
      <c r="AX904" s="1452"/>
      <c r="AY904" s="1452"/>
      <c r="AZ904" s="1452"/>
      <c r="BA904" s="1452"/>
      <c r="BB904" s="1452"/>
      <c r="BC904" s="1470"/>
      <c r="BD904" s="1452"/>
      <c r="BE904" s="1452"/>
      <c r="BF904" s="1452"/>
      <c r="BG904" s="1452"/>
      <c r="BH904" s="1452"/>
      <c r="BI904" s="1452"/>
      <c r="BJ904" s="1452"/>
      <c r="BK904" s="1452"/>
      <c r="BL904" s="1452"/>
      <c r="BM904" s="1452"/>
      <c r="BN904" s="1452"/>
      <c r="BO904" s="1452"/>
      <c r="BP904" s="1452"/>
      <c r="BQ904" s="1452"/>
      <c r="BR904" s="1452"/>
      <c r="BS904" s="1452"/>
      <c r="BT904" s="1452"/>
      <c r="BU904" s="1452"/>
      <c r="BV904" s="1452"/>
      <c r="BW904" s="1452"/>
      <c r="BX904" s="1452"/>
    </row>
    <row r="905" customFormat="false" ht="15" hidden="false" customHeight="false" outlineLevel="0" collapsed="false">
      <c r="A905" s="1470"/>
      <c r="B905" s="1470"/>
      <c r="C905" s="1470"/>
      <c r="D905" s="1470"/>
      <c r="E905" s="1470"/>
      <c r="F905" s="1470"/>
      <c r="G905" s="1470"/>
      <c r="H905" s="1470"/>
      <c r="I905" s="1452"/>
      <c r="J905" s="1470"/>
      <c r="K905" s="1470"/>
      <c r="L905" s="1470"/>
      <c r="M905" s="1470"/>
      <c r="N905" s="1470"/>
      <c r="O905" s="1470"/>
      <c r="P905" s="1452"/>
      <c r="Q905" s="1452"/>
      <c r="R905" s="1452"/>
      <c r="S905" s="1452"/>
      <c r="T905" s="1452"/>
      <c r="U905" s="1452"/>
      <c r="V905" s="1452"/>
      <c r="W905" s="1452"/>
      <c r="X905" s="1452"/>
      <c r="Y905" s="1452"/>
      <c r="Z905" s="1470"/>
      <c r="AA905" s="1470"/>
      <c r="AB905" s="1470"/>
      <c r="AC905" s="1470"/>
      <c r="AD905" s="1470"/>
      <c r="AE905" s="1470"/>
      <c r="AF905" s="1470"/>
      <c r="AG905" s="1470"/>
      <c r="AH905" s="1452"/>
      <c r="AI905" s="1470"/>
      <c r="AJ905" s="1470"/>
      <c r="AK905" s="1470"/>
      <c r="AL905" s="1470"/>
      <c r="AM905" s="1470"/>
      <c r="AN905" s="1470"/>
      <c r="AO905" s="1452"/>
      <c r="AP905" s="1470"/>
      <c r="AQ905" s="1470"/>
      <c r="AR905" s="1470"/>
      <c r="AS905" s="1470"/>
      <c r="AT905" s="1452"/>
      <c r="AU905" s="1452"/>
      <c r="AV905" s="1452"/>
      <c r="AW905" s="1452"/>
      <c r="AX905" s="1452"/>
      <c r="AY905" s="1452"/>
      <c r="AZ905" s="1452"/>
      <c r="BA905" s="1452"/>
      <c r="BB905" s="1452"/>
      <c r="BC905" s="1470"/>
      <c r="BD905" s="1452"/>
      <c r="BE905" s="1452"/>
      <c r="BF905" s="1452"/>
      <c r="BG905" s="1452"/>
      <c r="BH905" s="1452"/>
      <c r="BI905" s="1452"/>
      <c r="BJ905" s="1452"/>
      <c r="BK905" s="1452"/>
      <c r="BL905" s="1452"/>
      <c r="BM905" s="1452"/>
      <c r="BN905" s="1452"/>
      <c r="BO905" s="1452"/>
      <c r="BP905" s="1452"/>
      <c r="BQ905" s="1452"/>
      <c r="BR905" s="1452"/>
      <c r="BS905" s="1452"/>
      <c r="BT905" s="1452"/>
      <c r="BU905" s="1452"/>
      <c r="BV905" s="1452"/>
      <c r="BW905" s="1452"/>
      <c r="BX905" s="1452"/>
    </row>
    <row r="906" customFormat="false" ht="15" hidden="false" customHeight="false" outlineLevel="0" collapsed="false">
      <c r="A906" s="1470"/>
      <c r="B906" s="1470"/>
      <c r="C906" s="1470"/>
      <c r="D906" s="1470"/>
      <c r="E906" s="1470"/>
      <c r="F906" s="1470"/>
      <c r="G906" s="1470"/>
      <c r="H906" s="1470"/>
      <c r="I906" s="1452"/>
      <c r="J906" s="1470"/>
      <c r="K906" s="1470"/>
      <c r="L906" s="1470"/>
      <c r="M906" s="1470"/>
      <c r="N906" s="1470"/>
      <c r="O906" s="1470"/>
      <c r="P906" s="1452"/>
      <c r="Q906" s="1452"/>
      <c r="R906" s="1452"/>
      <c r="S906" s="1452"/>
      <c r="T906" s="1452"/>
      <c r="U906" s="1452"/>
      <c r="V906" s="1452"/>
      <c r="W906" s="1452"/>
      <c r="X906" s="1452"/>
      <c r="Y906" s="1452"/>
      <c r="Z906" s="1470"/>
      <c r="AA906" s="1470"/>
      <c r="AB906" s="1470"/>
      <c r="AC906" s="1470"/>
      <c r="AD906" s="1470"/>
      <c r="AE906" s="1470"/>
      <c r="AF906" s="1470"/>
      <c r="AG906" s="1470"/>
      <c r="AH906" s="1452"/>
      <c r="AI906" s="1470"/>
      <c r="AJ906" s="1470"/>
      <c r="AK906" s="1470"/>
      <c r="AL906" s="1470"/>
      <c r="AM906" s="1470"/>
      <c r="AN906" s="1470"/>
      <c r="AO906" s="1452"/>
      <c r="AP906" s="1470"/>
      <c r="AQ906" s="1470"/>
      <c r="AR906" s="1470"/>
      <c r="AS906" s="1470"/>
      <c r="AT906" s="1452"/>
      <c r="AU906" s="1452"/>
      <c r="AV906" s="1452"/>
      <c r="AW906" s="1452"/>
      <c r="AX906" s="1452"/>
      <c r="AY906" s="1452"/>
      <c r="AZ906" s="1452"/>
      <c r="BA906" s="1452"/>
      <c r="BB906" s="1452"/>
      <c r="BC906" s="1470"/>
      <c r="BD906" s="1452"/>
      <c r="BE906" s="1452"/>
      <c r="BF906" s="1452"/>
      <c r="BG906" s="1452"/>
      <c r="BH906" s="1452"/>
      <c r="BI906" s="1452"/>
      <c r="BJ906" s="1452"/>
      <c r="BK906" s="1452"/>
      <c r="BL906" s="1452"/>
      <c r="BM906" s="1452"/>
      <c r="BN906" s="1452"/>
      <c r="BO906" s="1452"/>
      <c r="BP906" s="1452"/>
      <c r="BQ906" s="1452"/>
      <c r="BR906" s="1452"/>
      <c r="BS906" s="1452"/>
      <c r="BT906" s="1452"/>
      <c r="BU906" s="1452"/>
      <c r="BV906" s="1452"/>
      <c r="BW906" s="1452"/>
      <c r="BX906" s="1452"/>
    </row>
    <row r="907" customFormat="false" ht="15" hidden="false" customHeight="false" outlineLevel="0" collapsed="false">
      <c r="A907" s="1470"/>
      <c r="B907" s="1470"/>
      <c r="C907" s="1470"/>
      <c r="D907" s="1470"/>
      <c r="E907" s="1470"/>
      <c r="F907" s="1470"/>
      <c r="G907" s="1470"/>
      <c r="H907" s="1470"/>
      <c r="I907" s="1452"/>
      <c r="J907" s="1470"/>
      <c r="K907" s="1470"/>
      <c r="L907" s="1470"/>
      <c r="M907" s="1470"/>
      <c r="N907" s="1470"/>
      <c r="O907" s="1470"/>
      <c r="P907" s="1452"/>
      <c r="Q907" s="1452"/>
      <c r="R907" s="1452"/>
      <c r="S907" s="1452"/>
      <c r="T907" s="1452"/>
      <c r="U907" s="1452"/>
      <c r="V907" s="1452"/>
      <c r="W907" s="1452"/>
      <c r="X907" s="1452"/>
      <c r="Y907" s="1452"/>
      <c r="Z907" s="1470"/>
      <c r="AA907" s="1470"/>
      <c r="AB907" s="1470"/>
      <c r="AC907" s="1470"/>
      <c r="AD907" s="1470"/>
      <c r="AE907" s="1470"/>
      <c r="AF907" s="1470"/>
      <c r="AG907" s="1470"/>
      <c r="AH907" s="1452"/>
      <c r="AI907" s="1470"/>
      <c r="AJ907" s="1470"/>
      <c r="AK907" s="1470"/>
      <c r="AL907" s="1470"/>
      <c r="AM907" s="1470"/>
      <c r="AN907" s="1470"/>
      <c r="AO907" s="1452"/>
      <c r="AP907" s="1470"/>
      <c r="AQ907" s="1470"/>
      <c r="AR907" s="1470"/>
      <c r="AS907" s="1470"/>
      <c r="AT907" s="1452"/>
      <c r="AU907" s="1452"/>
      <c r="AV907" s="1452"/>
      <c r="AW907" s="1452"/>
      <c r="AX907" s="1452"/>
      <c r="AY907" s="1452"/>
      <c r="AZ907" s="1452"/>
      <c r="BA907" s="1452"/>
      <c r="BB907" s="1452"/>
      <c r="BC907" s="1470"/>
      <c r="BD907" s="1452"/>
      <c r="BE907" s="1452"/>
      <c r="BF907" s="1452"/>
      <c r="BG907" s="1452"/>
      <c r="BH907" s="1452"/>
      <c r="BI907" s="1452"/>
      <c r="BJ907" s="1452"/>
      <c r="BK907" s="1452"/>
      <c r="BL907" s="1452"/>
      <c r="BM907" s="1452"/>
      <c r="BN907" s="1452"/>
      <c r="BO907" s="1452"/>
      <c r="BP907" s="1452"/>
      <c r="BQ907" s="1452"/>
      <c r="BR907" s="1452"/>
      <c r="BS907" s="1452"/>
      <c r="BT907" s="1452"/>
      <c r="BU907" s="1452"/>
      <c r="BV907" s="1452"/>
      <c r="BW907" s="1452"/>
      <c r="BX907" s="1452"/>
    </row>
    <row r="908" customFormat="false" ht="15" hidden="false" customHeight="false" outlineLevel="0" collapsed="false">
      <c r="A908" s="1470"/>
      <c r="B908" s="1470"/>
      <c r="C908" s="1470"/>
      <c r="D908" s="1470"/>
      <c r="E908" s="1470"/>
      <c r="F908" s="1470"/>
      <c r="G908" s="1470"/>
      <c r="H908" s="1470"/>
      <c r="I908" s="1452"/>
      <c r="J908" s="1470"/>
      <c r="K908" s="1470"/>
      <c r="L908" s="1470"/>
      <c r="M908" s="1470"/>
      <c r="N908" s="1470"/>
      <c r="O908" s="1470"/>
      <c r="P908" s="1452"/>
      <c r="Q908" s="1452"/>
      <c r="R908" s="1452"/>
      <c r="S908" s="1452"/>
      <c r="T908" s="1452"/>
      <c r="U908" s="1452"/>
      <c r="V908" s="1452"/>
      <c r="W908" s="1452"/>
      <c r="X908" s="1452"/>
      <c r="Y908" s="1452"/>
      <c r="Z908" s="1470"/>
      <c r="AA908" s="1470"/>
      <c r="AB908" s="1470"/>
      <c r="AC908" s="1470"/>
      <c r="AD908" s="1470"/>
      <c r="AE908" s="1470"/>
      <c r="AF908" s="1470"/>
      <c r="AG908" s="1470"/>
      <c r="AH908" s="1452"/>
      <c r="AI908" s="1470"/>
      <c r="AJ908" s="1470"/>
      <c r="AK908" s="1470"/>
      <c r="AL908" s="1470"/>
      <c r="AM908" s="1470"/>
      <c r="AN908" s="1470"/>
      <c r="AO908" s="1452"/>
      <c r="AP908" s="1470"/>
      <c r="AQ908" s="1470"/>
      <c r="AR908" s="1470"/>
      <c r="AS908" s="1470"/>
      <c r="AT908" s="1452"/>
      <c r="AU908" s="1452"/>
      <c r="AV908" s="1452"/>
      <c r="AW908" s="1452"/>
      <c r="AX908" s="1452"/>
      <c r="AY908" s="1452"/>
      <c r="AZ908" s="1452"/>
      <c r="BA908" s="1452"/>
      <c r="BB908" s="1452"/>
      <c r="BC908" s="1470"/>
      <c r="BD908" s="1452"/>
      <c r="BE908" s="1452"/>
      <c r="BF908" s="1452"/>
      <c r="BG908" s="1452"/>
      <c r="BH908" s="1452"/>
      <c r="BI908" s="1452"/>
      <c r="BJ908" s="1452"/>
      <c r="BK908" s="1452"/>
      <c r="BL908" s="1452"/>
      <c r="BM908" s="1452"/>
      <c r="BN908" s="1452"/>
      <c r="BO908" s="1452"/>
      <c r="BP908" s="1452"/>
      <c r="BQ908" s="1452"/>
      <c r="BR908" s="1452"/>
      <c r="BS908" s="1452"/>
      <c r="BT908" s="1452"/>
      <c r="BU908" s="1452"/>
      <c r="BV908" s="1452"/>
      <c r="BW908" s="1452"/>
      <c r="BX908" s="1452"/>
    </row>
    <row r="909" customFormat="false" ht="15" hidden="false" customHeight="false" outlineLevel="0" collapsed="false">
      <c r="A909" s="1470"/>
      <c r="B909" s="1470"/>
      <c r="C909" s="1470"/>
      <c r="D909" s="1470"/>
      <c r="E909" s="1470"/>
      <c r="F909" s="1470"/>
      <c r="G909" s="1470"/>
      <c r="H909" s="1470"/>
      <c r="I909" s="1452"/>
      <c r="J909" s="1470"/>
      <c r="K909" s="1470"/>
      <c r="L909" s="1470"/>
      <c r="M909" s="1470"/>
      <c r="N909" s="1470"/>
      <c r="O909" s="1470"/>
      <c r="P909" s="1452"/>
      <c r="Q909" s="1452"/>
      <c r="R909" s="1452"/>
      <c r="S909" s="1452"/>
      <c r="T909" s="1452"/>
      <c r="U909" s="1452"/>
      <c r="V909" s="1452"/>
      <c r="W909" s="1452"/>
      <c r="X909" s="1452"/>
      <c r="Y909" s="1452"/>
      <c r="Z909" s="1470"/>
      <c r="AA909" s="1470"/>
      <c r="AB909" s="1470"/>
      <c r="AC909" s="1470"/>
      <c r="AD909" s="1470"/>
      <c r="AE909" s="1470"/>
      <c r="AF909" s="1470"/>
      <c r="AG909" s="1470"/>
      <c r="AH909" s="1452"/>
      <c r="AI909" s="1470"/>
      <c r="AJ909" s="1470"/>
      <c r="AK909" s="1470"/>
      <c r="AL909" s="1470"/>
      <c r="AM909" s="1470"/>
      <c r="AN909" s="1470"/>
      <c r="AO909" s="1452"/>
      <c r="AP909" s="1470"/>
      <c r="AQ909" s="1470"/>
      <c r="AR909" s="1470"/>
      <c r="AS909" s="1470"/>
      <c r="AT909" s="1452"/>
      <c r="AU909" s="1452"/>
      <c r="AV909" s="1452"/>
      <c r="AW909" s="1452"/>
      <c r="AX909" s="1452"/>
      <c r="AY909" s="1452"/>
      <c r="AZ909" s="1452"/>
      <c r="BA909" s="1452"/>
      <c r="BB909" s="1452"/>
      <c r="BC909" s="1470"/>
      <c r="BD909" s="1452"/>
      <c r="BE909" s="1452"/>
      <c r="BF909" s="1452"/>
      <c r="BG909" s="1452"/>
      <c r="BH909" s="1452"/>
      <c r="BI909" s="1452"/>
      <c r="BJ909" s="1452"/>
      <c r="BK909" s="1452"/>
      <c r="BL909" s="1452"/>
      <c r="BM909" s="1452"/>
      <c r="BN909" s="1452"/>
      <c r="BO909" s="1452"/>
      <c r="BP909" s="1452"/>
      <c r="BQ909" s="1452"/>
      <c r="BR909" s="1452"/>
      <c r="BS909" s="1452"/>
      <c r="BT909" s="1452"/>
      <c r="BU909" s="1452"/>
      <c r="BV909" s="1452"/>
      <c r="BW909" s="1452"/>
      <c r="BX909" s="1452"/>
    </row>
    <row r="910" customFormat="false" ht="15" hidden="false" customHeight="false" outlineLevel="0" collapsed="false">
      <c r="A910" s="1470"/>
      <c r="B910" s="1470"/>
      <c r="C910" s="1470"/>
      <c r="D910" s="1470"/>
      <c r="E910" s="1470"/>
      <c r="F910" s="1470"/>
      <c r="G910" s="1470"/>
      <c r="H910" s="1470"/>
      <c r="I910" s="1452"/>
      <c r="J910" s="1470"/>
      <c r="K910" s="1470"/>
      <c r="L910" s="1470"/>
      <c r="M910" s="1470"/>
      <c r="N910" s="1470"/>
      <c r="O910" s="1470"/>
      <c r="P910" s="1452"/>
      <c r="Q910" s="1452"/>
      <c r="R910" s="1452"/>
      <c r="S910" s="1452"/>
      <c r="T910" s="1452"/>
      <c r="U910" s="1452"/>
      <c r="V910" s="1452"/>
      <c r="W910" s="1452"/>
      <c r="X910" s="1452"/>
      <c r="Y910" s="1452"/>
      <c r="Z910" s="1470"/>
      <c r="AA910" s="1470"/>
      <c r="AB910" s="1470"/>
      <c r="AC910" s="1470"/>
      <c r="AD910" s="1470"/>
      <c r="AE910" s="1470"/>
      <c r="AF910" s="1470"/>
      <c r="AG910" s="1470"/>
      <c r="AH910" s="1452"/>
      <c r="AI910" s="1470"/>
      <c r="AJ910" s="1470"/>
      <c r="AK910" s="1470"/>
      <c r="AL910" s="1470"/>
      <c r="AM910" s="1470"/>
      <c r="AN910" s="1470"/>
      <c r="AO910" s="1452"/>
      <c r="AP910" s="1470"/>
      <c r="AQ910" s="1470"/>
      <c r="AR910" s="1470"/>
      <c r="AS910" s="1470"/>
      <c r="AT910" s="1452"/>
      <c r="AU910" s="1452"/>
      <c r="AV910" s="1452"/>
      <c r="AW910" s="1452"/>
      <c r="AX910" s="1452"/>
      <c r="AY910" s="1452"/>
      <c r="AZ910" s="1452"/>
      <c r="BA910" s="1452"/>
      <c r="BB910" s="1452"/>
      <c r="BC910" s="1470"/>
      <c r="BD910" s="1452"/>
      <c r="BE910" s="1452"/>
      <c r="BF910" s="1452"/>
      <c r="BG910" s="1452"/>
      <c r="BH910" s="1452"/>
      <c r="BI910" s="1452"/>
      <c r="BJ910" s="1452"/>
      <c r="BK910" s="1452"/>
      <c r="BL910" s="1452"/>
      <c r="BM910" s="1452"/>
      <c r="BN910" s="1452"/>
      <c r="BO910" s="1452"/>
      <c r="BP910" s="1452"/>
      <c r="BQ910" s="1452"/>
      <c r="BR910" s="1452"/>
      <c r="BS910" s="1452"/>
      <c r="BT910" s="1452"/>
      <c r="BU910" s="1452"/>
      <c r="BV910" s="1452"/>
      <c r="BW910" s="1452"/>
      <c r="BX910" s="1452"/>
    </row>
    <row r="911" customFormat="false" ht="15" hidden="false" customHeight="false" outlineLevel="0" collapsed="false">
      <c r="A911" s="1470"/>
      <c r="B911" s="1470"/>
      <c r="C911" s="1470"/>
      <c r="D911" s="1470"/>
      <c r="E911" s="1470"/>
      <c r="F911" s="1470"/>
      <c r="G911" s="1470"/>
      <c r="H911" s="1470"/>
      <c r="I911" s="1452"/>
      <c r="J911" s="1470"/>
      <c r="K911" s="1470"/>
      <c r="L911" s="1470"/>
      <c r="M911" s="1470"/>
      <c r="N911" s="1470"/>
      <c r="O911" s="1470"/>
      <c r="P911" s="1452"/>
      <c r="Q911" s="1452"/>
      <c r="R911" s="1452"/>
      <c r="S911" s="1452"/>
      <c r="T911" s="1452"/>
      <c r="U911" s="1452"/>
      <c r="V911" s="1452"/>
      <c r="W911" s="1452"/>
      <c r="X911" s="1452"/>
      <c r="Y911" s="1452"/>
      <c r="Z911" s="1470"/>
      <c r="AA911" s="1470"/>
      <c r="AB911" s="1470"/>
      <c r="AC911" s="1470"/>
      <c r="AD911" s="1470"/>
      <c r="AE911" s="1470"/>
      <c r="AF911" s="1470"/>
      <c r="AG911" s="1470"/>
      <c r="AH911" s="1452"/>
      <c r="AI911" s="1470"/>
      <c r="AJ911" s="1470"/>
      <c r="AK911" s="1470"/>
      <c r="AL911" s="1470"/>
      <c r="AM911" s="1470"/>
      <c r="AN911" s="1470"/>
      <c r="AO911" s="1452"/>
      <c r="AP911" s="1470"/>
      <c r="AQ911" s="1470"/>
      <c r="AR911" s="1470"/>
      <c r="AS911" s="1470"/>
      <c r="AT911" s="1452"/>
      <c r="AU911" s="1452"/>
      <c r="AV911" s="1452"/>
      <c r="AW911" s="1452"/>
      <c r="AX911" s="1452"/>
      <c r="AY911" s="1452"/>
      <c r="AZ911" s="1452"/>
      <c r="BA911" s="1452"/>
      <c r="BB911" s="1452"/>
      <c r="BC911" s="1470"/>
      <c r="BD911" s="1452"/>
      <c r="BE911" s="1452"/>
      <c r="BF911" s="1452"/>
      <c r="BG911" s="1452"/>
      <c r="BH911" s="1452"/>
      <c r="BI911" s="1452"/>
      <c r="BJ911" s="1452"/>
      <c r="BK911" s="1452"/>
      <c r="BL911" s="1452"/>
      <c r="BM911" s="1452"/>
      <c r="BN911" s="1452"/>
      <c r="BO911" s="1452"/>
      <c r="BP911" s="1452"/>
      <c r="BQ911" s="1452"/>
      <c r="BR911" s="1452"/>
      <c r="BS911" s="1452"/>
      <c r="BT911" s="1452"/>
      <c r="BU911" s="1452"/>
      <c r="BV911" s="1452"/>
      <c r="BW911" s="1452"/>
      <c r="BX911" s="1452"/>
    </row>
    <row r="912" customFormat="false" ht="15" hidden="false" customHeight="false" outlineLevel="0" collapsed="false">
      <c r="A912" s="1470"/>
      <c r="B912" s="1470"/>
      <c r="C912" s="1470"/>
      <c r="D912" s="1470"/>
      <c r="E912" s="1470"/>
      <c r="F912" s="1470"/>
      <c r="G912" s="1470"/>
      <c r="H912" s="1470"/>
      <c r="I912" s="1452"/>
      <c r="J912" s="1470"/>
      <c r="K912" s="1470"/>
      <c r="L912" s="1470"/>
      <c r="M912" s="1470"/>
      <c r="N912" s="1470"/>
      <c r="O912" s="1470"/>
      <c r="P912" s="1452"/>
      <c r="Q912" s="1452"/>
      <c r="R912" s="1452"/>
      <c r="S912" s="1452"/>
      <c r="T912" s="1452"/>
      <c r="U912" s="1452"/>
      <c r="V912" s="1452"/>
      <c r="W912" s="1452"/>
      <c r="X912" s="1452"/>
      <c r="Y912" s="1452"/>
      <c r="Z912" s="1470"/>
      <c r="AA912" s="1470"/>
      <c r="AB912" s="1470"/>
      <c r="AC912" s="1470"/>
      <c r="AD912" s="1470"/>
      <c r="AE912" s="1470"/>
      <c r="AF912" s="1470"/>
      <c r="AG912" s="1470"/>
      <c r="AH912" s="1452"/>
      <c r="AI912" s="1470"/>
      <c r="AJ912" s="1470"/>
      <c r="AK912" s="1470"/>
      <c r="AL912" s="1470"/>
      <c r="AM912" s="1470"/>
      <c r="AN912" s="1470"/>
      <c r="AO912" s="1452"/>
      <c r="AP912" s="1470"/>
      <c r="AQ912" s="1470"/>
      <c r="AR912" s="1470"/>
      <c r="AS912" s="1470"/>
      <c r="AT912" s="1452"/>
      <c r="AU912" s="1452"/>
      <c r="AV912" s="1452"/>
      <c r="AW912" s="1452"/>
      <c r="AX912" s="1452"/>
      <c r="AY912" s="1452"/>
      <c r="AZ912" s="1452"/>
      <c r="BA912" s="1452"/>
      <c r="BB912" s="1452"/>
      <c r="BC912" s="1470"/>
      <c r="BD912" s="1452"/>
      <c r="BE912" s="1452"/>
      <c r="BF912" s="1452"/>
      <c r="BG912" s="1452"/>
      <c r="BH912" s="1452"/>
      <c r="BI912" s="1452"/>
      <c r="BJ912" s="1452"/>
      <c r="BK912" s="1452"/>
      <c r="BL912" s="1452"/>
      <c r="BM912" s="1452"/>
      <c r="BN912" s="1452"/>
      <c r="BO912" s="1452"/>
      <c r="BP912" s="1452"/>
      <c r="BQ912" s="1452"/>
      <c r="BR912" s="1452"/>
      <c r="BS912" s="1452"/>
      <c r="BT912" s="1452"/>
      <c r="BU912" s="1452"/>
      <c r="BV912" s="1452"/>
      <c r="BW912" s="1452"/>
      <c r="BX912" s="1452"/>
    </row>
    <row r="913" customFormat="false" ht="15" hidden="false" customHeight="false" outlineLevel="0" collapsed="false">
      <c r="A913" s="1470"/>
      <c r="B913" s="1470"/>
      <c r="C913" s="1470"/>
      <c r="D913" s="1470"/>
      <c r="E913" s="1470"/>
      <c r="F913" s="1470"/>
      <c r="G913" s="1470"/>
      <c r="H913" s="1470"/>
      <c r="I913" s="1452"/>
      <c r="J913" s="1470"/>
      <c r="K913" s="1470"/>
      <c r="L913" s="1470"/>
      <c r="M913" s="1470"/>
      <c r="N913" s="1470"/>
      <c r="O913" s="1470"/>
      <c r="P913" s="1452"/>
      <c r="Q913" s="1452"/>
      <c r="R913" s="1452"/>
      <c r="S913" s="1452"/>
      <c r="T913" s="1452"/>
      <c r="U913" s="1452"/>
      <c r="V913" s="1452"/>
      <c r="W913" s="1452"/>
      <c r="X913" s="1452"/>
      <c r="Y913" s="1452"/>
      <c r="Z913" s="1470"/>
      <c r="AA913" s="1470"/>
      <c r="AB913" s="1470"/>
      <c r="AC913" s="1470"/>
      <c r="AD913" s="1470"/>
      <c r="AE913" s="1470"/>
      <c r="AF913" s="1470"/>
      <c r="AG913" s="1470"/>
      <c r="AH913" s="1452"/>
      <c r="AI913" s="1470"/>
      <c r="AJ913" s="1470"/>
      <c r="AK913" s="1470"/>
      <c r="AL913" s="1470"/>
      <c r="AM913" s="1470"/>
      <c r="AN913" s="1470"/>
      <c r="AO913" s="1452"/>
      <c r="AP913" s="1470"/>
      <c r="AQ913" s="1470"/>
      <c r="AR913" s="1470"/>
      <c r="AS913" s="1470"/>
      <c r="AT913" s="1452"/>
      <c r="AU913" s="1452"/>
      <c r="AV913" s="1452"/>
      <c r="AW913" s="1452"/>
      <c r="AX913" s="1452"/>
      <c r="AY913" s="1452"/>
      <c r="AZ913" s="1452"/>
      <c r="BA913" s="1452"/>
      <c r="BB913" s="1452"/>
      <c r="BC913" s="1470"/>
      <c r="BD913" s="1452"/>
      <c r="BE913" s="1452"/>
      <c r="BF913" s="1452"/>
      <c r="BG913" s="1452"/>
      <c r="BH913" s="1452"/>
      <c r="BI913" s="1452"/>
      <c r="BJ913" s="1452"/>
      <c r="BK913" s="1452"/>
      <c r="BL913" s="1452"/>
      <c r="BM913" s="1452"/>
      <c r="BN913" s="1452"/>
      <c r="BO913" s="1452"/>
      <c r="BP913" s="1452"/>
      <c r="BQ913" s="1452"/>
      <c r="BR913" s="1452"/>
      <c r="BS913" s="1452"/>
      <c r="BT913" s="1452"/>
      <c r="BU913" s="1452"/>
      <c r="BV913" s="1452"/>
      <c r="BW913" s="1452"/>
      <c r="BX913" s="1452"/>
    </row>
    <row r="914" customFormat="false" ht="15" hidden="false" customHeight="false" outlineLevel="0" collapsed="false">
      <c r="A914" s="1470"/>
      <c r="B914" s="1470"/>
      <c r="C914" s="1470"/>
      <c r="D914" s="1470"/>
      <c r="E914" s="1470"/>
      <c r="F914" s="1470"/>
      <c r="G914" s="1470"/>
      <c r="H914" s="1470"/>
      <c r="I914" s="1452"/>
      <c r="J914" s="1470"/>
      <c r="K914" s="1470"/>
      <c r="L914" s="1470"/>
      <c r="M914" s="1470"/>
      <c r="N914" s="1470"/>
      <c r="O914" s="1470"/>
      <c r="P914" s="1452"/>
      <c r="Q914" s="1452"/>
      <c r="R914" s="1452"/>
      <c r="S914" s="1452"/>
      <c r="T914" s="1452"/>
      <c r="U914" s="1452"/>
      <c r="V914" s="1452"/>
      <c r="W914" s="1452"/>
      <c r="X914" s="1452"/>
      <c r="Y914" s="1452"/>
      <c r="Z914" s="1470"/>
      <c r="AA914" s="1470"/>
      <c r="AB914" s="1470"/>
      <c r="AC914" s="1470"/>
      <c r="AD914" s="1470"/>
      <c r="AE914" s="1470"/>
      <c r="AF914" s="1470"/>
      <c r="AG914" s="1470"/>
      <c r="AH914" s="1452"/>
      <c r="AI914" s="1470"/>
      <c r="AJ914" s="1470"/>
      <c r="AK914" s="1470"/>
      <c r="AL914" s="1470"/>
      <c r="AM914" s="1470"/>
      <c r="AN914" s="1470"/>
      <c r="AO914" s="1452"/>
      <c r="AP914" s="1470"/>
      <c r="AQ914" s="1470"/>
      <c r="AR914" s="1470"/>
      <c r="AS914" s="1470"/>
      <c r="AT914" s="1452"/>
      <c r="AU914" s="1452"/>
      <c r="AV914" s="1452"/>
      <c r="AW914" s="1452"/>
      <c r="AX914" s="1452"/>
      <c r="AY914" s="1452"/>
      <c r="AZ914" s="1452"/>
      <c r="BA914" s="1452"/>
      <c r="BB914" s="1452"/>
      <c r="BC914" s="1470"/>
      <c r="BD914" s="1452"/>
      <c r="BE914" s="1452"/>
      <c r="BF914" s="1452"/>
      <c r="BG914" s="1452"/>
      <c r="BH914" s="1452"/>
      <c r="BI914" s="1452"/>
      <c r="BJ914" s="1452"/>
      <c r="BK914" s="1452"/>
      <c r="BL914" s="1452"/>
      <c r="BM914" s="1452"/>
      <c r="BN914" s="1452"/>
      <c r="BO914" s="1452"/>
      <c r="BP914" s="1452"/>
      <c r="BQ914" s="1452"/>
      <c r="BR914" s="1452"/>
      <c r="BS914" s="1452"/>
      <c r="BT914" s="1452"/>
      <c r="BU914" s="1452"/>
      <c r="BV914" s="1452"/>
      <c r="BW914" s="1452"/>
      <c r="BX914" s="1452"/>
    </row>
    <row r="915" customFormat="false" ht="15" hidden="false" customHeight="false" outlineLevel="0" collapsed="false">
      <c r="A915" s="1470"/>
      <c r="B915" s="1470"/>
      <c r="C915" s="1470"/>
      <c r="D915" s="1470"/>
      <c r="E915" s="1470"/>
      <c r="F915" s="1470"/>
      <c r="G915" s="1470"/>
      <c r="H915" s="1470"/>
      <c r="I915" s="1452"/>
      <c r="J915" s="1470"/>
      <c r="K915" s="1470"/>
      <c r="L915" s="1470"/>
      <c r="M915" s="1470"/>
      <c r="N915" s="1470"/>
      <c r="O915" s="1470"/>
      <c r="P915" s="1452"/>
      <c r="Q915" s="1452"/>
      <c r="R915" s="1452"/>
      <c r="S915" s="1452"/>
      <c r="T915" s="1452"/>
      <c r="U915" s="1452"/>
      <c r="V915" s="1452"/>
      <c r="W915" s="1452"/>
      <c r="X915" s="1452"/>
      <c r="Y915" s="1452"/>
      <c r="Z915" s="1470"/>
      <c r="AA915" s="1470"/>
      <c r="AB915" s="1470"/>
      <c r="AC915" s="1470"/>
      <c r="AD915" s="1470"/>
      <c r="AE915" s="1470"/>
      <c r="AF915" s="1470"/>
      <c r="AG915" s="1470"/>
      <c r="AH915" s="1452"/>
      <c r="AI915" s="1470"/>
      <c r="AJ915" s="1470"/>
      <c r="AK915" s="1470"/>
      <c r="AL915" s="1470"/>
      <c r="AM915" s="1470"/>
      <c r="AN915" s="1470"/>
      <c r="AO915" s="1452"/>
      <c r="AP915" s="1470"/>
      <c r="AQ915" s="1470"/>
      <c r="AR915" s="1470"/>
      <c r="AS915" s="1470"/>
      <c r="AT915" s="1452"/>
      <c r="AU915" s="1452"/>
      <c r="AV915" s="1452"/>
      <c r="AW915" s="1452"/>
      <c r="AX915" s="1452"/>
      <c r="AY915" s="1452"/>
      <c r="AZ915" s="1452"/>
      <c r="BA915" s="1452"/>
      <c r="BB915" s="1452"/>
      <c r="BC915" s="1470"/>
      <c r="BD915" s="1452"/>
      <c r="BE915" s="1452"/>
      <c r="BF915" s="1452"/>
      <c r="BG915" s="1452"/>
      <c r="BH915" s="1452"/>
      <c r="BI915" s="1452"/>
      <c r="BJ915" s="1452"/>
      <c r="BK915" s="1452"/>
      <c r="BL915" s="1452"/>
      <c r="BM915" s="1452"/>
      <c r="BN915" s="1452"/>
      <c r="BO915" s="1452"/>
      <c r="BP915" s="1452"/>
      <c r="BQ915" s="1452"/>
      <c r="BR915" s="1452"/>
      <c r="BS915" s="1452"/>
      <c r="BT915" s="1452"/>
      <c r="BU915" s="1452"/>
      <c r="BV915" s="1452"/>
      <c r="BW915" s="1452"/>
      <c r="BX915" s="1452"/>
    </row>
    <row r="916" customFormat="false" ht="15" hidden="false" customHeight="false" outlineLevel="0" collapsed="false">
      <c r="A916" s="1470"/>
      <c r="B916" s="1470"/>
      <c r="C916" s="1470"/>
      <c r="D916" s="1470"/>
      <c r="E916" s="1470"/>
      <c r="F916" s="1470"/>
      <c r="G916" s="1470"/>
      <c r="H916" s="1470"/>
      <c r="I916" s="1452"/>
      <c r="J916" s="1470"/>
      <c r="K916" s="1470"/>
      <c r="L916" s="1470"/>
      <c r="M916" s="1470"/>
      <c r="N916" s="1470"/>
      <c r="O916" s="1470"/>
      <c r="P916" s="1452"/>
      <c r="Q916" s="1452"/>
      <c r="R916" s="1452"/>
      <c r="S916" s="1452"/>
      <c r="T916" s="1452"/>
      <c r="U916" s="1452"/>
      <c r="V916" s="1452"/>
      <c r="W916" s="1452"/>
      <c r="X916" s="1452"/>
      <c r="Y916" s="1452"/>
      <c r="Z916" s="1470"/>
      <c r="AA916" s="1470"/>
      <c r="AB916" s="1470"/>
      <c r="AC916" s="1470"/>
      <c r="AD916" s="1470"/>
      <c r="AE916" s="1470"/>
      <c r="AF916" s="1470"/>
      <c r="AG916" s="1470"/>
      <c r="AH916" s="1452"/>
      <c r="AI916" s="1470"/>
      <c r="AJ916" s="1470"/>
      <c r="AK916" s="1470"/>
      <c r="AL916" s="1470"/>
      <c r="AM916" s="1470"/>
      <c r="AN916" s="1470"/>
      <c r="AO916" s="1452"/>
      <c r="AP916" s="1470"/>
      <c r="AQ916" s="1470"/>
      <c r="AR916" s="1470"/>
      <c r="AS916" s="1470"/>
      <c r="AT916" s="1452"/>
      <c r="AU916" s="1452"/>
      <c r="AV916" s="1452"/>
      <c r="AW916" s="1452"/>
      <c r="AX916" s="1452"/>
      <c r="AY916" s="1452"/>
      <c r="AZ916" s="1452"/>
      <c r="BA916" s="1452"/>
      <c r="BB916" s="1452"/>
      <c r="BC916" s="1470"/>
      <c r="BD916" s="1452"/>
      <c r="BE916" s="1452"/>
      <c r="BF916" s="1452"/>
      <c r="BG916" s="1452"/>
      <c r="BH916" s="1452"/>
      <c r="BI916" s="1452"/>
      <c r="BJ916" s="1452"/>
      <c r="BK916" s="1452"/>
      <c r="BL916" s="1452"/>
      <c r="BM916" s="1452"/>
      <c r="BN916" s="1452"/>
      <c r="BO916" s="1452"/>
      <c r="BP916" s="1452"/>
      <c r="BQ916" s="1452"/>
      <c r="BR916" s="1452"/>
      <c r="BS916" s="1452"/>
      <c r="BT916" s="1452"/>
      <c r="BU916" s="1452"/>
      <c r="BV916" s="1452"/>
      <c r="BW916" s="1452"/>
      <c r="BX916" s="1452"/>
    </row>
    <row r="917" customFormat="false" ht="15" hidden="false" customHeight="false" outlineLevel="0" collapsed="false">
      <c r="A917" s="1470"/>
      <c r="B917" s="1470"/>
      <c r="C917" s="1470"/>
      <c r="D917" s="1470"/>
      <c r="E917" s="1470"/>
      <c r="F917" s="1470"/>
      <c r="G917" s="1470"/>
      <c r="H917" s="1470"/>
      <c r="I917" s="1452"/>
      <c r="J917" s="1470"/>
      <c r="K917" s="1470"/>
      <c r="L917" s="1470"/>
      <c r="M917" s="1470"/>
      <c r="N917" s="1470"/>
      <c r="O917" s="1470"/>
      <c r="P917" s="1452"/>
      <c r="Q917" s="1452"/>
      <c r="R917" s="1452"/>
      <c r="S917" s="1452"/>
      <c r="T917" s="1452"/>
      <c r="U917" s="1452"/>
      <c r="V917" s="1452"/>
      <c r="W917" s="1452"/>
      <c r="X917" s="1452"/>
      <c r="Y917" s="1452"/>
      <c r="Z917" s="1470"/>
      <c r="AA917" s="1470"/>
      <c r="AB917" s="1470"/>
      <c r="AC917" s="1470"/>
      <c r="AD917" s="1470"/>
      <c r="AE917" s="1470"/>
      <c r="AF917" s="1470"/>
      <c r="AG917" s="1470"/>
      <c r="AH917" s="1452"/>
      <c r="AI917" s="1470"/>
      <c r="AJ917" s="1470"/>
      <c r="AK917" s="1470"/>
      <c r="AL917" s="1470"/>
      <c r="AM917" s="1470"/>
      <c r="AN917" s="1470"/>
      <c r="AO917" s="1452"/>
      <c r="AP917" s="1470"/>
      <c r="AQ917" s="1470"/>
      <c r="AR917" s="1470"/>
      <c r="AS917" s="1470"/>
      <c r="AT917" s="1452"/>
      <c r="AU917" s="1452"/>
      <c r="AV917" s="1452"/>
      <c r="AW917" s="1452"/>
      <c r="AX917" s="1452"/>
      <c r="AY917" s="1452"/>
      <c r="AZ917" s="1452"/>
      <c r="BA917" s="1452"/>
      <c r="BB917" s="1452"/>
      <c r="BC917" s="1470"/>
      <c r="BD917" s="1452"/>
      <c r="BE917" s="1452"/>
      <c r="BF917" s="1452"/>
      <c r="BG917" s="1452"/>
      <c r="BH917" s="1452"/>
      <c r="BI917" s="1452"/>
      <c r="BJ917" s="1452"/>
      <c r="BK917" s="1452"/>
      <c r="BL917" s="1452"/>
      <c r="BM917" s="1452"/>
      <c r="BN917" s="1452"/>
      <c r="BO917" s="1452"/>
      <c r="BP917" s="1452"/>
      <c r="BQ917" s="1452"/>
      <c r="BR917" s="1452"/>
      <c r="BS917" s="1452"/>
      <c r="BT917" s="1452"/>
      <c r="BU917" s="1452"/>
      <c r="BV917" s="1452"/>
      <c r="BW917" s="1452"/>
      <c r="BX917" s="1452"/>
    </row>
    <row r="918" customFormat="false" ht="15" hidden="false" customHeight="false" outlineLevel="0" collapsed="false">
      <c r="A918" s="1470"/>
      <c r="B918" s="1470"/>
      <c r="C918" s="1470"/>
      <c r="D918" s="1470"/>
      <c r="E918" s="1470"/>
      <c r="F918" s="1470"/>
      <c r="G918" s="1470"/>
      <c r="H918" s="1470"/>
      <c r="I918" s="1452"/>
      <c r="J918" s="1470"/>
      <c r="K918" s="1470"/>
      <c r="L918" s="1470"/>
      <c r="M918" s="1470"/>
      <c r="N918" s="1470"/>
      <c r="O918" s="1470"/>
      <c r="P918" s="1452"/>
      <c r="Q918" s="1452"/>
      <c r="R918" s="1452"/>
      <c r="S918" s="1452"/>
      <c r="T918" s="1452"/>
      <c r="U918" s="1452"/>
      <c r="V918" s="1452"/>
      <c r="W918" s="1452"/>
      <c r="X918" s="1452"/>
      <c r="Y918" s="1452"/>
      <c r="Z918" s="1470"/>
      <c r="AA918" s="1470"/>
      <c r="AB918" s="1470"/>
      <c r="AC918" s="1470"/>
      <c r="AD918" s="1470"/>
      <c r="AE918" s="1470"/>
      <c r="AF918" s="1470"/>
      <c r="AG918" s="1470"/>
      <c r="AH918" s="1452"/>
      <c r="AI918" s="1470"/>
      <c r="AJ918" s="1470"/>
      <c r="AK918" s="1470"/>
      <c r="AL918" s="1470"/>
      <c r="AM918" s="1470"/>
      <c r="AN918" s="1470"/>
      <c r="AO918" s="1452"/>
      <c r="AP918" s="1470"/>
      <c r="AQ918" s="1470"/>
      <c r="AR918" s="1470"/>
      <c r="AS918" s="1470"/>
      <c r="AT918" s="1452"/>
      <c r="AU918" s="1452"/>
      <c r="AV918" s="1452"/>
      <c r="AW918" s="1452"/>
      <c r="AX918" s="1452"/>
      <c r="AY918" s="1452"/>
      <c r="AZ918" s="1452"/>
      <c r="BA918" s="1452"/>
      <c r="BB918" s="1452"/>
      <c r="BC918" s="1470"/>
      <c r="BD918" s="1452"/>
      <c r="BE918" s="1452"/>
      <c r="BF918" s="1452"/>
      <c r="BG918" s="1452"/>
      <c r="BH918" s="1452"/>
      <c r="BI918" s="1452"/>
      <c r="BJ918" s="1452"/>
      <c r="BK918" s="1452"/>
      <c r="BL918" s="1452"/>
      <c r="BM918" s="1452"/>
      <c r="BN918" s="1452"/>
      <c r="BO918" s="1452"/>
      <c r="BP918" s="1452"/>
      <c r="BQ918" s="1452"/>
      <c r="BR918" s="1452"/>
      <c r="BS918" s="1452"/>
      <c r="BT918" s="1452"/>
      <c r="BU918" s="1452"/>
      <c r="BV918" s="1452"/>
      <c r="BW918" s="1452"/>
      <c r="BX918" s="1452"/>
    </row>
    <row r="919" customFormat="false" ht="15" hidden="false" customHeight="false" outlineLevel="0" collapsed="false">
      <c r="A919" s="1470"/>
      <c r="B919" s="1470"/>
      <c r="C919" s="1470"/>
      <c r="D919" s="1470"/>
      <c r="E919" s="1470"/>
      <c r="F919" s="1470"/>
      <c r="G919" s="1470"/>
      <c r="H919" s="1470"/>
      <c r="I919" s="1452"/>
      <c r="J919" s="1470"/>
      <c r="K919" s="1470"/>
      <c r="L919" s="1470"/>
      <c r="M919" s="1470"/>
      <c r="N919" s="1470"/>
      <c r="O919" s="1470"/>
      <c r="P919" s="1452"/>
      <c r="Q919" s="1452"/>
      <c r="R919" s="1452"/>
      <c r="S919" s="1452"/>
      <c r="T919" s="1452"/>
      <c r="U919" s="1452"/>
      <c r="V919" s="1452"/>
      <c r="W919" s="1452"/>
      <c r="X919" s="1452"/>
      <c r="Y919" s="1452"/>
      <c r="Z919" s="1470"/>
      <c r="AA919" s="1470"/>
      <c r="AB919" s="1470"/>
      <c r="AC919" s="1470"/>
      <c r="AD919" s="1470"/>
      <c r="AE919" s="1470"/>
      <c r="AF919" s="1470"/>
      <c r="AG919" s="1470"/>
      <c r="AH919" s="1452"/>
      <c r="AI919" s="1470"/>
      <c r="AJ919" s="1470"/>
      <c r="AK919" s="1470"/>
      <c r="AL919" s="1470"/>
      <c r="AM919" s="1470"/>
      <c r="AN919" s="1470"/>
      <c r="AO919" s="1452"/>
      <c r="AP919" s="1470"/>
      <c r="AQ919" s="1470"/>
      <c r="AR919" s="1470"/>
      <c r="AS919" s="1470"/>
      <c r="AT919" s="1452"/>
      <c r="AU919" s="1452"/>
      <c r="AV919" s="1452"/>
      <c r="AW919" s="1452"/>
      <c r="AX919" s="1452"/>
      <c r="AY919" s="1452"/>
      <c r="AZ919" s="1452"/>
      <c r="BA919" s="1452"/>
      <c r="BB919" s="1452"/>
      <c r="BC919" s="1470"/>
      <c r="BD919" s="1452"/>
      <c r="BE919" s="1452"/>
      <c r="BF919" s="1452"/>
      <c r="BG919" s="1452"/>
      <c r="BH919" s="1452"/>
      <c r="BI919" s="1452"/>
      <c r="BJ919" s="1452"/>
      <c r="BK919" s="1452"/>
      <c r="BL919" s="1452"/>
      <c r="BM919" s="1452"/>
      <c r="BN919" s="1452"/>
      <c r="BO919" s="1452"/>
      <c r="BP919" s="1452"/>
      <c r="BQ919" s="1452"/>
      <c r="BR919" s="1452"/>
      <c r="BS919" s="1452"/>
      <c r="BT919" s="1452"/>
      <c r="BU919" s="1452"/>
      <c r="BV919" s="1452"/>
      <c r="BW919" s="1452"/>
      <c r="BX919" s="1452"/>
    </row>
    <row r="920" customFormat="false" ht="15" hidden="false" customHeight="false" outlineLevel="0" collapsed="false">
      <c r="A920" s="1470"/>
      <c r="B920" s="1470"/>
      <c r="C920" s="1470"/>
      <c r="D920" s="1470"/>
      <c r="E920" s="1470"/>
      <c r="F920" s="1470"/>
      <c r="G920" s="1470"/>
      <c r="H920" s="1470"/>
      <c r="I920" s="1452"/>
      <c r="J920" s="1470"/>
      <c r="K920" s="1470"/>
      <c r="L920" s="1470"/>
      <c r="M920" s="1470"/>
      <c r="N920" s="1470"/>
      <c r="O920" s="1470"/>
      <c r="P920" s="1452"/>
      <c r="Q920" s="1452"/>
      <c r="R920" s="1452"/>
      <c r="S920" s="1452"/>
      <c r="T920" s="1452"/>
      <c r="U920" s="1452"/>
      <c r="V920" s="1452"/>
      <c r="W920" s="1452"/>
      <c r="X920" s="1452"/>
      <c r="Y920" s="1452"/>
      <c r="Z920" s="1470"/>
      <c r="AA920" s="1470"/>
      <c r="AB920" s="1470"/>
      <c r="AC920" s="1470"/>
      <c r="AD920" s="1470"/>
      <c r="AE920" s="1470"/>
      <c r="AF920" s="1470"/>
      <c r="AG920" s="1470"/>
      <c r="AH920" s="1452"/>
      <c r="AI920" s="1470"/>
      <c r="AJ920" s="1470"/>
      <c r="AK920" s="1470"/>
      <c r="AL920" s="1470"/>
      <c r="AM920" s="1470"/>
      <c r="AN920" s="1470"/>
      <c r="AO920" s="1452"/>
      <c r="AP920" s="1470"/>
      <c r="AQ920" s="1470"/>
      <c r="AR920" s="1470"/>
      <c r="AS920" s="1470"/>
      <c r="AT920" s="1452"/>
      <c r="AU920" s="1452"/>
      <c r="AV920" s="1452"/>
      <c r="AW920" s="1452"/>
      <c r="AX920" s="1452"/>
      <c r="AY920" s="1452"/>
      <c r="AZ920" s="1452"/>
      <c r="BA920" s="1452"/>
      <c r="BB920" s="1452"/>
      <c r="BC920" s="1470"/>
      <c r="BD920" s="1452"/>
      <c r="BE920" s="1452"/>
      <c r="BF920" s="1452"/>
      <c r="BG920" s="1452"/>
      <c r="BH920" s="1452"/>
      <c r="BI920" s="1452"/>
      <c r="BJ920" s="1452"/>
      <c r="BK920" s="1452"/>
      <c r="BL920" s="1452"/>
      <c r="BM920" s="1452"/>
      <c r="BN920" s="1452"/>
      <c r="BO920" s="1452"/>
      <c r="BP920" s="1452"/>
      <c r="BQ920" s="1452"/>
      <c r="BR920" s="1452"/>
      <c r="BS920" s="1452"/>
      <c r="BT920" s="1452"/>
      <c r="BU920" s="1452"/>
      <c r="BV920" s="1452"/>
      <c r="BW920" s="1452"/>
      <c r="BX920" s="1452"/>
    </row>
    <row r="921" customFormat="false" ht="15" hidden="false" customHeight="false" outlineLevel="0" collapsed="false">
      <c r="A921" s="1470"/>
      <c r="B921" s="1470"/>
      <c r="C921" s="1470"/>
      <c r="D921" s="1470"/>
      <c r="E921" s="1470"/>
      <c r="F921" s="1470"/>
      <c r="G921" s="1470"/>
      <c r="H921" s="1470"/>
      <c r="I921" s="1452"/>
      <c r="J921" s="1470"/>
      <c r="K921" s="1470"/>
      <c r="L921" s="1470"/>
      <c r="M921" s="1470"/>
      <c r="N921" s="1470"/>
      <c r="O921" s="1470"/>
      <c r="P921" s="1452"/>
      <c r="Q921" s="1452"/>
      <c r="R921" s="1452"/>
      <c r="S921" s="1452"/>
      <c r="T921" s="1452"/>
      <c r="U921" s="1452"/>
      <c r="V921" s="1452"/>
      <c r="W921" s="1452"/>
      <c r="X921" s="1452"/>
      <c r="Y921" s="1452"/>
      <c r="Z921" s="1470"/>
      <c r="AA921" s="1470"/>
      <c r="AB921" s="1470"/>
      <c r="AC921" s="1470"/>
      <c r="AD921" s="1470"/>
      <c r="AE921" s="1470"/>
      <c r="AF921" s="1470"/>
      <c r="AG921" s="1470"/>
      <c r="AH921" s="1452"/>
      <c r="AI921" s="1470"/>
      <c r="AJ921" s="1470"/>
      <c r="AK921" s="1470"/>
      <c r="AL921" s="1470"/>
      <c r="AM921" s="1470"/>
      <c r="AN921" s="1470"/>
      <c r="AO921" s="1452"/>
      <c r="AP921" s="1470"/>
      <c r="AQ921" s="1470"/>
      <c r="AR921" s="1470"/>
      <c r="AS921" s="1470"/>
      <c r="AT921" s="1452"/>
      <c r="AU921" s="1452"/>
      <c r="AV921" s="1452"/>
      <c r="AW921" s="1452"/>
      <c r="AX921" s="1452"/>
      <c r="AY921" s="1452"/>
      <c r="AZ921" s="1452"/>
      <c r="BA921" s="1452"/>
      <c r="BB921" s="1452"/>
      <c r="BC921" s="1470"/>
      <c r="BD921" s="1452"/>
      <c r="BE921" s="1452"/>
      <c r="BF921" s="1452"/>
      <c r="BG921" s="1452"/>
      <c r="BH921" s="1452"/>
      <c r="BI921" s="1452"/>
      <c r="BJ921" s="1452"/>
      <c r="BK921" s="1452"/>
      <c r="BL921" s="1452"/>
      <c r="BM921" s="1452"/>
      <c r="BN921" s="1452"/>
      <c r="BO921" s="1452"/>
      <c r="BP921" s="1452"/>
      <c r="BQ921" s="1452"/>
      <c r="BR921" s="1452"/>
      <c r="BS921" s="1452"/>
      <c r="BT921" s="1452"/>
      <c r="BU921" s="1452"/>
      <c r="BV921" s="1452"/>
      <c r="BW921" s="1452"/>
      <c r="BX921" s="1452"/>
    </row>
    <row r="922" customFormat="false" ht="15" hidden="false" customHeight="false" outlineLevel="0" collapsed="false">
      <c r="A922" s="1470"/>
      <c r="B922" s="1470"/>
      <c r="C922" s="1470"/>
      <c r="D922" s="1470"/>
      <c r="E922" s="1470"/>
      <c r="F922" s="1470"/>
      <c r="G922" s="1470"/>
      <c r="H922" s="1470"/>
      <c r="I922" s="1452"/>
      <c r="J922" s="1470"/>
      <c r="K922" s="1470"/>
      <c r="L922" s="1470"/>
      <c r="M922" s="1470"/>
      <c r="N922" s="1470"/>
      <c r="O922" s="1470"/>
      <c r="P922" s="1452"/>
      <c r="Q922" s="1452"/>
      <c r="R922" s="1452"/>
      <c r="S922" s="1452"/>
      <c r="T922" s="1452"/>
      <c r="U922" s="1452"/>
      <c r="V922" s="1452"/>
      <c r="W922" s="1452"/>
      <c r="X922" s="1452"/>
      <c r="Y922" s="1452"/>
      <c r="Z922" s="1470"/>
      <c r="AA922" s="1470"/>
      <c r="AB922" s="1470"/>
      <c r="AC922" s="1470"/>
      <c r="AD922" s="1470"/>
      <c r="AE922" s="1470"/>
      <c r="AF922" s="1470"/>
      <c r="AG922" s="1470"/>
      <c r="AH922" s="1452"/>
      <c r="AI922" s="1470"/>
      <c r="AJ922" s="1470"/>
      <c r="AK922" s="1470"/>
      <c r="AL922" s="1470"/>
      <c r="AM922" s="1470"/>
      <c r="AN922" s="1470"/>
      <c r="AO922" s="1452"/>
      <c r="AP922" s="1470"/>
      <c r="AQ922" s="1470"/>
      <c r="AR922" s="1470"/>
      <c r="AS922" s="1470"/>
      <c r="AT922" s="1452"/>
      <c r="AU922" s="1452"/>
      <c r="AV922" s="1452"/>
      <c r="AW922" s="1452"/>
      <c r="AX922" s="1452"/>
      <c r="AY922" s="1452"/>
      <c r="AZ922" s="1452"/>
      <c r="BA922" s="1452"/>
      <c r="BB922" s="1452"/>
      <c r="BC922" s="1470"/>
      <c r="BD922" s="1452"/>
      <c r="BE922" s="1452"/>
      <c r="BF922" s="1452"/>
      <c r="BG922" s="1452"/>
      <c r="BH922" s="1452"/>
      <c r="BI922" s="1452"/>
      <c r="BJ922" s="1452"/>
      <c r="BK922" s="1452"/>
      <c r="BL922" s="1452"/>
      <c r="BM922" s="1452"/>
      <c r="BN922" s="1452"/>
      <c r="BO922" s="1452"/>
      <c r="BP922" s="1452"/>
      <c r="BQ922" s="1452"/>
      <c r="BR922" s="1452"/>
      <c r="BS922" s="1452"/>
      <c r="BT922" s="1452"/>
      <c r="BU922" s="1452"/>
      <c r="BV922" s="1452"/>
      <c r="BW922" s="1452"/>
      <c r="BX922" s="1452"/>
    </row>
    <row r="923" customFormat="false" ht="15" hidden="false" customHeight="false" outlineLevel="0" collapsed="false">
      <c r="A923" s="1470"/>
      <c r="B923" s="1470"/>
      <c r="C923" s="1470"/>
      <c r="D923" s="1470"/>
      <c r="E923" s="1470"/>
      <c r="F923" s="1470"/>
      <c r="G923" s="1470"/>
      <c r="H923" s="1470"/>
      <c r="I923" s="1452"/>
      <c r="J923" s="1470"/>
      <c r="K923" s="1470"/>
      <c r="L923" s="1470"/>
      <c r="M923" s="1470"/>
      <c r="N923" s="1470"/>
      <c r="O923" s="1470"/>
      <c r="P923" s="1452"/>
      <c r="Q923" s="1452"/>
      <c r="R923" s="1452"/>
      <c r="S923" s="1452"/>
      <c r="T923" s="1452"/>
      <c r="U923" s="1452"/>
      <c r="V923" s="1452"/>
      <c r="W923" s="1452"/>
      <c r="X923" s="1452"/>
      <c r="Y923" s="1452"/>
      <c r="Z923" s="1470"/>
      <c r="AA923" s="1470"/>
      <c r="AB923" s="1470"/>
      <c r="AC923" s="1470"/>
      <c r="AD923" s="1470"/>
      <c r="AE923" s="1470"/>
      <c r="AF923" s="1470"/>
      <c r="AG923" s="1470"/>
      <c r="AH923" s="1452"/>
      <c r="AI923" s="1470"/>
      <c r="AJ923" s="1470"/>
      <c r="AK923" s="1470"/>
      <c r="AL923" s="1470"/>
      <c r="AM923" s="1470"/>
      <c r="AN923" s="1470"/>
      <c r="AO923" s="1452"/>
      <c r="AP923" s="1470"/>
      <c r="AQ923" s="1470"/>
      <c r="AR923" s="1470"/>
      <c r="AS923" s="1470"/>
      <c r="AT923" s="1452"/>
      <c r="AU923" s="1452"/>
      <c r="AV923" s="1452"/>
      <c r="AW923" s="1452"/>
      <c r="AX923" s="1452"/>
      <c r="AY923" s="1452"/>
      <c r="AZ923" s="1452"/>
      <c r="BA923" s="1452"/>
      <c r="BB923" s="1452"/>
      <c r="BC923" s="1470"/>
      <c r="BD923" s="1452"/>
      <c r="BE923" s="1452"/>
      <c r="BF923" s="1452"/>
      <c r="BG923" s="1452"/>
      <c r="BH923" s="1452"/>
      <c r="BI923" s="1452"/>
      <c r="BJ923" s="1452"/>
      <c r="BK923" s="1452"/>
      <c r="BL923" s="1452"/>
      <c r="BM923" s="1452"/>
      <c r="BN923" s="1452"/>
      <c r="BO923" s="1452"/>
      <c r="BP923" s="1452"/>
      <c r="BQ923" s="1452"/>
      <c r="BR923" s="1452"/>
      <c r="BS923" s="1452"/>
      <c r="BT923" s="1452"/>
      <c r="BU923" s="1452"/>
      <c r="BV923" s="1452"/>
      <c r="BW923" s="1452"/>
      <c r="BX923" s="1452"/>
    </row>
    <row r="924" customFormat="false" ht="15" hidden="false" customHeight="false" outlineLevel="0" collapsed="false">
      <c r="A924" s="1470"/>
      <c r="B924" s="1470"/>
      <c r="C924" s="1470"/>
      <c r="D924" s="1470"/>
      <c r="E924" s="1470"/>
      <c r="F924" s="1470"/>
      <c r="G924" s="1470"/>
      <c r="H924" s="1470"/>
      <c r="I924" s="1452"/>
      <c r="J924" s="1470"/>
      <c r="K924" s="1470"/>
      <c r="L924" s="1470"/>
      <c r="M924" s="1470"/>
      <c r="N924" s="1470"/>
      <c r="O924" s="1470"/>
      <c r="P924" s="1452"/>
      <c r="Q924" s="1452"/>
      <c r="R924" s="1452"/>
      <c r="S924" s="1452"/>
      <c r="T924" s="1452"/>
      <c r="U924" s="1452"/>
      <c r="V924" s="1452"/>
      <c r="W924" s="1452"/>
      <c r="X924" s="1452"/>
      <c r="Y924" s="1452"/>
      <c r="Z924" s="1470"/>
      <c r="AA924" s="1470"/>
      <c r="AB924" s="1470"/>
      <c r="AC924" s="1470"/>
      <c r="AD924" s="1470"/>
      <c r="AE924" s="1470"/>
      <c r="AF924" s="1470"/>
      <c r="AG924" s="1470"/>
      <c r="AH924" s="1452"/>
      <c r="AI924" s="1470"/>
      <c r="AJ924" s="1470"/>
      <c r="AK924" s="1470"/>
      <c r="AL924" s="1470"/>
      <c r="AM924" s="1470"/>
      <c r="AN924" s="1470"/>
      <c r="AO924" s="1452"/>
      <c r="AP924" s="1470"/>
      <c r="AQ924" s="1470"/>
      <c r="AR924" s="1470"/>
      <c r="AS924" s="1470"/>
      <c r="AT924" s="1452"/>
      <c r="AU924" s="1452"/>
      <c r="AV924" s="1452"/>
      <c r="AW924" s="1452"/>
      <c r="AX924" s="1452"/>
      <c r="AY924" s="1452"/>
      <c r="AZ924" s="1452"/>
      <c r="BA924" s="1452"/>
      <c r="BB924" s="1452"/>
      <c r="BC924" s="1470"/>
      <c r="BD924" s="1452"/>
      <c r="BE924" s="1452"/>
      <c r="BF924" s="1452"/>
      <c r="BG924" s="1452"/>
      <c r="BH924" s="1452"/>
      <c r="BI924" s="1452"/>
      <c r="BJ924" s="1452"/>
      <c r="BK924" s="1452"/>
      <c r="BL924" s="1452"/>
      <c r="BM924" s="1452"/>
      <c r="BN924" s="1452"/>
      <c r="BO924" s="1452"/>
      <c r="BP924" s="1452"/>
      <c r="BQ924" s="1452"/>
      <c r="BR924" s="1452"/>
      <c r="BS924" s="1452"/>
      <c r="BT924" s="1452"/>
      <c r="BU924" s="1452"/>
      <c r="BV924" s="1452"/>
      <c r="BW924" s="1452"/>
      <c r="BX924" s="1452"/>
    </row>
    <row r="925" customFormat="false" ht="15" hidden="false" customHeight="false" outlineLevel="0" collapsed="false">
      <c r="A925" s="1470"/>
      <c r="B925" s="1470"/>
      <c r="C925" s="1470"/>
      <c r="D925" s="1470"/>
      <c r="E925" s="1470"/>
      <c r="F925" s="1470"/>
      <c r="G925" s="1470"/>
      <c r="H925" s="1470"/>
      <c r="I925" s="1452"/>
      <c r="J925" s="1470"/>
      <c r="K925" s="1470"/>
      <c r="L925" s="1470"/>
      <c r="M925" s="1470"/>
      <c r="N925" s="1470"/>
      <c r="O925" s="1470"/>
      <c r="P925" s="1452"/>
      <c r="Q925" s="1452"/>
      <c r="R925" s="1452"/>
      <c r="S925" s="1452"/>
      <c r="T925" s="1452"/>
      <c r="U925" s="1452"/>
      <c r="V925" s="1452"/>
      <c r="W925" s="1452"/>
      <c r="X925" s="1452"/>
      <c r="Y925" s="1452"/>
      <c r="Z925" s="1470"/>
      <c r="AA925" s="1470"/>
      <c r="AB925" s="1470"/>
      <c r="AC925" s="1470"/>
      <c r="AD925" s="1470"/>
      <c r="AE925" s="1470"/>
      <c r="AF925" s="1470"/>
      <c r="AG925" s="1470"/>
      <c r="AH925" s="1452"/>
      <c r="AI925" s="1470"/>
      <c r="AJ925" s="1470"/>
      <c r="AK925" s="1470"/>
      <c r="AL925" s="1470"/>
      <c r="AM925" s="1470"/>
      <c r="AN925" s="1470"/>
      <c r="AO925" s="1452"/>
      <c r="AP925" s="1470"/>
      <c r="AQ925" s="1470"/>
      <c r="AR925" s="1470"/>
      <c r="AS925" s="1470"/>
      <c r="AT925" s="1452"/>
      <c r="AU925" s="1452"/>
      <c r="AV925" s="1452"/>
      <c r="AW925" s="1452"/>
      <c r="AX925" s="1452"/>
      <c r="AY925" s="1452"/>
      <c r="AZ925" s="1452"/>
      <c r="BA925" s="1452"/>
      <c r="BB925" s="1452"/>
      <c r="BC925" s="1470"/>
      <c r="BD925" s="1452"/>
      <c r="BE925" s="1452"/>
      <c r="BF925" s="1452"/>
      <c r="BG925" s="1452"/>
      <c r="BH925" s="1452"/>
      <c r="BI925" s="1452"/>
      <c r="BJ925" s="1452"/>
      <c r="BK925" s="1452"/>
      <c r="BL925" s="1452"/>
      <c r="BM925" s="1452"/>
      <c r="BN925" s="1452"/>
      <c r="BO925" s="1452"/>
      <c r="BP925" s="1452"/>
      <c r="BQ925" s="1452"/>
      <c r="BR925" s="1452"/>
      <c r="BS925" s="1452"/>
      <c r="BT925" s="1452"/>
      <c r="BU925" s="1452"/>
      <c r="BV925" s="1452"/>
      <c r="BW925" s="1452"/>
      <c r="BX925" s="1452"/>
    </row>
    <row r="926" customFormat="false" ht="15" hidden="false" customHeight="false" outlineLevel="0" collapsed="false">
      <c r="A926" s="1470"/>
      <c r="B926" s="1470"/>
      <c r="C926" s="1470"/>
      <c r="D926" s="1470"/>
      <c r="E926" s="1470"/>
      <c r="F926" s="1470"/>
      <c r="G926" s="1470"/>
      <c r="H926" s="1470"/>
      <c r="I926" s="1452"/>
      <c r="J926" s="1470"/>
      <c r="K926" s="1470"/>
      <c r="L926" s="1470"/>
      <c r="M926" s="1470"/>
      <c r="N926" s="1470"/>
      <c r="O926" s="1470"/>
      <c r="P926" s="1452"/>
      <c r="Q926" s="1452"/>
      <c r="R926" s="1452"/>
      <c r="S926" s="1452"/>
      <c r="T926" s="1452"/>
      <c r="U926" s="1452"/>
      <c r="V926" s="1452"/>
      <c r="W926" s="1452"/>
      <c r="X926" s="1452"/>
      <c r="Y926" s="1452"/>
      <c r="Z926" s="1470"/>
      <c r="AA926" s="1470"/>
      <c r="AB926" s="1470"/>
      <c r="AC926" s="1470"/>
      <c r="AD926" s="1470"/>
      <c r="AE926" s="1470"/>
      <c r="AF926" s="1470"/>
      <c r="AG926" s="1470"/>
      <c r="AH926" s="1452"/>
      <c r="AI926" s="1470"/>
      <c r="AJ926" s="1470"/>
      <c r="AK926" s="1470"/>
      <c r="AL926" s="1470"/>
      <c r="AM926" s="1470"/>
      <c r="AN926" s="1470"/>
      <c r="AO926" s="1452"/>
      <c r="AP926" s="1470"/>
      <c r="AQ926" s="1470"/>
      <c r="AR926" s="1470"/>
      <c r="AS926" s="1470"/>
      <c r="AT926" s="1452"/>
      <c r="AU926" s="1452"/>
      <c r="AV926" s="1452"/>
      <c r="AW926" s="1452"/>
      <c r="AX926" s="1452"/>
      <c r="AY926" s="1452"/>
      <c r="AZ926" s="1452"/>
      <c r="BA926" s="1452"/>
      <c r="BB926" s="1452"/>
      <c r="BC926" s="1470"/>
      <c r="BD926" s="1452"/>
      <c r="BE926" s="1452"/>
      <c r="BF926" s="1452"/>
      <c r="BG926" s="1452"/>
      <c r="BH926" s="1452"/>
      <c r="BI926" s="1452"/>
      <c r="BJ926" s="1452"/>
      <c r="BK926" s="1452"/>
      <c r="BL926" s="1452"/>
      <c r="BM926" s="1452"/>
      <c r="BN926" s="1452"/>
      <c r="BO926" s="1452"/>
      <c r="BP926" s="1452"/>
      <c r="BQ926" s="1452"/>
      <c r="BR926" s="1452"/>
      <c r="BS926" s="1452"/>
      <c r="BT926" s="1452"/>
      <c r="BU926" s="1452"/>
      <c r="BV926" s="1452"/>
      <c r="BW926" s="1452"/>
      <c r="BX926" s="1452"/>
    </row>
    <row r="927" customFormat="false" ht="15" hidden="false" customHeight="false" outlineLevel="0" collapsed="false">
      <c r="A927" s="1470"/>
      <c r="B927" s="1470"/>
      <c r="C927" s="1470"/>
      <c r="D927" s="1470"/>
      <c r="E927" s="1470"/>
      <c r="F927" s="1470"/>
      <c r="G927" s="1470"/>
      <c r="H927" s="1470"/>
      <c r="I927" s="1452"/>
      <c r="J927" s="1470"/>
      <c r="K927" s="1470"/>
      <c r="L927" s="1470"/>
      <c r="M927" s="1470"/>
      <c r="N927" s="1470"/>
      <c r="O927" s="1470"/>
      <c r="P927" s="1452"/>
      <c r="Q927" s="1452"/>
      <c r="R927" s="1452"/>
      <c r="S927" s="1452"/>
      <c r="T927" s="1452"/>
      <c r="U927" s="1452"/>
      <c r="V927" s="1452"/>
      <c r="W927" s="1452"/>
      <c r="X927" s="1452"/>
      <c r="Y927" s="1452"/>
      <c r="Z927" s="1470"/>
      <c r="AA927" s="1470"/>
      <c r="AB927" s="1470"/>
      <c r="AC927" s="1470"/>
      <c r="AD927" s="1470"/>
      <c r="AE927" s="1470"/>
      <c r="AF927" s="1470"/>
      <c r="AG927" s="1470"/>
      <c r="AH927" s="1452"/>
      <c r="AI927" s="1470"/>
      <c r="AJ927" s="1470"/>
      <c r="AK927" s="1470"/>
      <c r="AL927" s="1470"/>
      <c r="AM927" s="1470"/>
      <c r="AN927" s="1470"/>
      <c r="AO927" s="1452"/>
      <c r="AP927" s="1470"/>
      <c r="AQ927" s="1470"/>
      <c r="AR927" s="1470"/>
      <c r="AS927" s="1470"/>
      <c r="AT927" s="1452"/>
      <c r="AU927" s="1452"/>
      <c r="AV927" s="1452"/>
      <c r="AW927" s="1452"/>
      <c r="AX927" s="1452"/>
      <c r="AY927" s="1452"/>
      <c r="AZ927" s="1452"/>
      <c r="BA927" s="1452"/>
      <c r="BB927" s="1452"/>
      <c r="BC927" s="1470"/>
      <c r="BD927" s="1452"/>
      <c r="BE927" s="1452"/>
      <c r="BF927" s="1452"/>
      <c r="BG927" s="1452"/>
      <c r="BH927" s="1452"/>
      <c r="BI927" s="1452"/>
      <c r="BJ927" s="1452"/>
      <c r="BK927" s="1452"/>
      <c r="BL927" s="1452"/>
      <c r="BM927" s="1452"/>
      <c r="BN927" s="1452"/>
      <c r="BO927" s="1452"/>
      <c r="BP927" s="1452"/>
      <c r="BQ927" s="1452"/>
      <c r="BR927" s="1452"/>
      <c r="BS927" s="1452"/>
      <c r="BT927" s="1452"/>
      <c r="BU927" s="1452"/>
      <c r="BV927" s="1452"/>
      <c r="BW927" s="1452"/>
      <c r="BX927" s="1452"/>
    </row>
    <row r="928" customFormat="false" ht="15" hidden="false" customHeight="false" outlineLevel="0" collapsed="false">
      <c r="A928" s="1470"/>
      <c r="B928" s="1470"/>
      <c r="C928" s="1470"/>
      <c r="D928" s="1470"/>
      <c r="E928" s="1470"/>
      <c r="F928" s="1470"/>
      <c r="G928" s="1470"/>
      <c r="H928" s="1470"/>
      <c r="I928" s="1452"/>
      <c r="J928" s="1470"/>
      <c r="K928" s="1470"/>
      <c r="L928" s="1470"/>
      <c r="M928" s="1470"/>
      <c r="N928" s="1470"/>
      <c r="O928" s="1470"/>
      <c r="P928" s="1452"/>
      <c r="Q928" s="1452"/>
      <c r="R928" s="1452"/>
      <c r="S928" s="1452"/>
      <c r="T928" s="1452"/>
      <c r="U928" s="1452"/>
      <c r="V928" s="1452"/>
      <c r="W928" s="1452"/>
      <c r="X928" s="1452"/>
      <c r="Y928" s="1452"/>
      <c r="Z928" s="1470"/>
      <c r="AA928" s="1470"/>
      <c r="AB928" s="1470"/>
      <c r="AC928" s="1470"/>
      <c r="AD928" s="1470"/>
      <c r="AE928" s="1470"/>
      <c r="AF928" s="1470"/>
      <c r="AG928" s="1470"/>
      <c r="AH928" s="1452"/>
      <c r="AI928" s="1470"/>
      <c r="AJ928" s="1470"/>
      <c r="AK928" s="1470"/>
      <c r="AL928" s="1470"/>
      <c r="AM928" s="1470"/>
      <c r="AN928" s="1470"/>
      <c r="AO928" s="1452"/>
      <c r="AP928" s="1470"/>
      <c r="AQ928" s="1470"/>
      <c r="AR928" s="1470"/>
      <c r="AS928" s="1470"/>
      <c r="AT928" s="1452"/>
      <c r="AU928" s="1452"/>
      <c r="AV928" s="1452"/>
      <c r="AW928" s="1452"/>
      <c r="AX928" s="1452"/>
      <c r="AY928" s="1452"/>
      <c r="AZ928" s="1452"/>
      <c r="BA928" s="1452"/>
      <c r="BB928" s="1452"/>
      <c r="BC928" s="1470"/>
      <c r="BD928" s="1452"/>
      <c r="BE928" s="1452"/>
      <c r="BF928" s="1452"/>
      <c r="BG928" s="1452"/>
      <c r="BH928" s="1452"/>
      <c r="BI928" s="1452"/>
      <c r="BJ928" s="1452"/>
      <c r="BK928" s="1452"/>
      <c r="BL928" s="1452"/>
      <c r="BM928" s="1452"/>
      <c r="BN928" s="1452"/>
      <c r="BO928" s="1452"/>
      <c r="BP928" s="1452"/>
      <c r="BQ928" s="1452"/>
      <c r="BR928" s="1452"/>
      <c r="BS928" s="1452"/>
      <c r="BT928" s="1452"/>
      <c r="BU928" s="1452"/>
      <c r="BV928" s="1452"/>
      <c r="BW928" s="1452"/>
      <c r="BX928" s="1452"/>
    </row>
    <row r="929" customFormat="false" ht="15" hidden="false" customHeight="false" outlineLevel="0" collapsed="false">
      <c r="A929" s="1470"/>
      <c r="B929" s="1470"/>
      <c r="C929" s="1470"/>
      <c r="D929" s="1470"/>
      <c r="E929" s="1470"/>
      <c r="F929" s="1470"/>
      <c r="G929" s="1470"/>
      <c r="H929" s="1470"/>
      <c r="I929" s="1452"/>
      <c r="J929" s="1470"/>
      <c r="K929" s="1470"/>
      <c r="L929" s="1470"/>
      <c r="M929" s="1470"/>
      <c r="N929" s="1470"/>
      <c r="O929" s="1470"/>
      <c r="P929" s="1452"/>
      <c r="Q929" s="1452"/>
      <c r="R929" s="1452"/>
      <c r="S929" s="1452"/>
      <c r="T929" s="1452"/>
      <c r="U929" s="1452"/>
      <c r="V929" s="1452"/>
      <c r="W929" s="1452"/>
      <c r="X929" s="1452"/>
      <c r="Y929" s="1452"/>
      <c r="Z929" s="1470"/>
      <c r="AA929" s="1470"/>
      <c r="AB929" s="1470"/>
      <c r="AC929" s="1470"/>
      <c r="AD929" s="1470"/>
      <c r="AE929" s="1470"/>
      <c r="AF929" s="1470"/>
      <c r="AG929" s="1470"/>
      <c r="AH929" s="1452"/>
      <c r="AI929" s="1470"/>
      <c r="AJ929" s="1470"/>
      <c r="AK929" s="1470"/>
      <c r="AL929" s="1470"/>
      <c r="AM929" s="1470"/>
      <c r="AN929" s="1470"/>
      <c r="AO929" s="1452"/>
      <c r="AP929" s="1470"/>
      <c r="AQ929" s="1470"/>
      <c r="AR929" s="1470"/>
      <c r="AS929" s="1470"/>
      <c r="AT929" s="1452"/>
      <c r="AU929" s="1452"/>
      <c r="AV929" s="1452"/>
      <c r="AW929" s="1452"/>
      <c r="AX929" s="1452"/>
      <c r="AY929" s="1452"/>
      <c r="AZ929" s="1452"/>
      <c r="BA929" s="1452"/>
      <c r="BB929" s="1452"/>
      <c r="BC929" s="1470"/>
      <c r="BD929" s="1452"/>
      <c r="BE929" s="1452"/>
      <c r="BF929" s="1452"/>
      <c r="BG929" s="1452"/>
      <c r="BH929" s="1452"/>
      <c r="BI929" s="1452"/>
      <c r="BJ929" s="1452"/>
      <c r="BK929" s="1452"/>
      <c r="BL929" s="1452"/>
      <c r="BM929" s="1452"/>
      <c r="BN929" s="1452"/>
      <c r="BO929" s="1452"/>
      <c r="BP929" s="1452"/>
      <c r="BQ929" s="1452"/>
      <c r="BR929" s="1452"/>
      <c r="BS929" s="1452"/>
      <c r="BT929" s="1452"/>
      <c r="BU929" s="1452"/>
      <c r="BV929" s="1452"/>
      <c r="BW929" s="1452"/>
      <c r="BX929" s="1452"/>
    </row>
    <row r="930" customFormat="false" ht="15" hidden="false" customHeight="false" outlineLevel="0" collapsed="false">
      <c r="A930" s="1470"/>
      <c r="B930" s="1470"/>
      <c r="C930" s="1470"/>
      <c r="D930" s="1470"/>
      <c r="E930" s="1470"/>
      <c r="F930" s="1470"/>
      <c r="G930" s="1470"/>
      <c r="H930" s="1470"/>
      <c r="I930" s="1452"/>
      <c r="J930" s="1470"/>
      <c r="K930" s="1470"/>
      <c r="L930" s="1470"/>
      <c r="M930" s="1470"/>
      <c r="N930" s="1470"/>
      <c r="O930" s="1470"/>
      <c r="P930" s="1452"/>
      <c r="Q930" s="1452"/>
      <c r="R930" s="1452"/>
      <c r="S930" s="1452"/>
      <c r="T930" s="1452"/>
      <c r="U930" s="1452"/>
      <c r="V930" s="1452"/>
      <c r="W930" s="1452"/>
      <c r="X930" s="1452"/>
      <c r="Y930" s="1452"/>
      <c r="Z930" s="1470"/>
      <c r="AA930" s="1470"/>
      <c r="AB930" s="1470"/>
      <c r="AC930" s="1470"/>
      <c r="AD930" s="1470"/>
      <c r="AE930" s="1470"/>
      <c r="AF930" s="1470"/>
      <c r="AG930" s="1470"/>
      <c r="AH930" s="1452"/>
      <c r="AI930" s="1470"/>
      <c r="AJ930" s="1470"/>
      <c r="AK930" s="1470"/>
      <c r="AL930" s="1470"/>
      <c r="AM930" s="1470"/>
      <c r="AN930" s="1470"/>
      <c r="AO930" s="1452"/>
      <c r="AP930" s="1470"/>
      <c r="AQ930" s="1470"/>
      <c r="AR930" s="1470"/>
      <c r="AS930" s="1470"/>
      <c r="AT930" s="1452"/>
      <c r="AU930" s="1452"/>
      <c r="AV930" s="1452"/>
      <c r="AW930" s="1452"/>
      <c r="AX930" s="1452"/>
      <c r="AY930" s="1452"/>
      <c r="AZ930" s="1452"/>
      <c r="BA930" s="1452"/>
      <c r="BB930" s="1452"/>
      <c r="BC930" s="1470"/>
      <c r="BD930" s="1452"/>
      <c r="BE930" s="1452"/>
      <c r="BF930" s="1452"/>
      <c r="BG930" s="1452"/>
      <c r="BH930" s="1452"/>
      <c r="BI930" s="1452"/>
      <c r="BJ930" s="1452"/>
      <c r="BK930" s="1452"/>
      <c r="BL930" s="1452"/>
      <c r="BM930" s="1452"/>
      <c r="BN930" s="1452"/>
      <c r="BO930" s="1452"/>
      <c r="BP930" s="1452"/>
      <c r="BQ930" s="1452"/>
      <c r="BR930" s="1452"/>
      <c r="BS930" s="1452"/>
      <c r="BT930" s="1452"/>
      <c r="BU930" s="1452"/>
      <c r="BV930" s="1452"/>
      <c r="BW930" s="1452"/>
      <c r="BX930" s="1452"/>
    </row>
    <row r="931" customFormat="false" ht="15" hidden="false" customHeight="false" outlineLevel="0" collapsed="false">
      <c r="A931" s="1470"/>
      <c r="B931" s="1470"/>
      <c r="C931" s="1470"/>
      <c r="D931" s="1470"/>
      <c r="E931" s="1470"/>
      <c r="F931" s="1470"/>
      <c r="G931" s="1470"/>
      <c r="H931" s="1470"/>
      <c r="I931" s="1452"/>
      <c r="J931" s="1470"/>
      <c r="K931" s="1470"/>
      <c r="L931" s="1470"/>
      <c r="M931" s="1470"/>
      <c r="N931" s="1470"/>
      <c r="O931" s="1470"/>
      <c r="P931" s="1452"/>
      <c r="Q931" s="1452"/>
      <c r="R931" s="1452"/>
      <c r="S931" s="1452"/>
      <c r="T931" s="1452"/>
      <c r="U931" s="1452"/>
      <c r="V931" s="1452"/>
      <c r="W931" s="1452"/>
      <c r="X931" s="1452"/>
      <c r="Y931" s="1452"/>
      <c r="Z931" s="1470"/>
      <c r="AA931" s="1470"/>
      <c r="AB931" s="1470"/>
      <c r="AC931" s="1470"/>
      <c r="AD931" s="1470"/>
      <c r="AE931" s="1470"/>
      <c r="AF931" s="1470"/>
      <c r="AG931" s="1470"/>
      <c r="AH931" s="1452"/>
      <c r="AI931" s="1470"/>
      <c r="AJ931" s="1470"/>
      <c r="AK931" s="1470"/>
      <c r="AL931" s="1470"/>
      <c r="AM931" s="1470"/>
      <c r="AN931" s="1470"/>
      <c r="AO931" s="1452"/>
      <c r="AP931" s="1470"/>
      <c r="AQ931" s="1470"/>
      <c r="AR931" s="1470"/>
      <c r="AS931" s="1470"/>
      <c r="AT931" s="1452"/>
      <c r="AU931" s="1452"/>
      <c r="AV931" s="1452"/>
      <c r="AW931" s="1452"/>
      <c r="AX931" s="1452"/>
      <c r="AY931" s="1452"/>
      <c r="AZ931" s="1452"/>
      <c r="BA931" s="1452"/>
      <c r="BB931" s="1452"/>
      <c r="BC931" s="1470"/>
      <c r="BD931" s="1452"/>
      <c r="BE931" s="1452"/>
      <c r="BF931" s="1452"/>
      <c r="BG931" s="1452"/>
      <c r="BH931" s="1452"/>
      <c r="BI931" s="1452"/>
      <c r="BJ931" s="1452"/>
      <c r="BK931" s="1452"/>
      <c r="BL931" s="1452"/>
      <c r="BM931" s="1452"/>
      <c r="BN931" s="1452"/>
      <c r="BO931" s="1452"/>
      <c r="BP931" s="1452"/>
      <c r="BQ931" s="1452"/>
      <c r="BR931" s="1452"/>
      <c r="BS931" s="1452"/>
      <c r="BT931" s="1452"/>
      <c r="BU931" s="1452"/>
      <c r="BV931" s="1452"/>
      <c r="BW931" s="1452"/>
      <c r="BX931" s="1452"/>
    </row>
    <row r="932" customFormat="false" ht="15" hidden="false" customHeight="false" outlineLevel="0" collapsed="false">
      <c r="A932" s="1470"/>
      <c r="B932" s="1470"/>
      <c r="C932" s="1470"/>
      <c r="D932" s="1470"/>
      <c r="E932" s="1470"/>
      <c r="F932" s="1470"/>
      <c r="G932" s="1470"/>
      <c r="H932" s="1470"/>
      <c r="I932" s="1452"/>
      <c r="J932" s="1470"/>
      <c r="K932" s="1470"/>
      <c r="L932" s="1470"/>
      <c r="M932" s="1470"/>
      <c r="N932" s="1470"/>
      <c r="O932" s="1470"/>
      <c r="P932" s="1452"/>
      <c r="Q932" s="1452"/>
      <c r="R932" s="1452"/>
      <c r="S932" s="1452"/>
      <c r="T932" s="1452"/>
      <c r="U932" s="1452"/>
      <c r="V932" s="1452"/>
      <c r="W932" s="1452"/>
      <c r="X932" s="1452"/>
      <c r="Y932" s="1452"/>
      <c r="Z932" s="1470"/>
      <c r="AA932" s="1470"/>
      <c r="AB932" s="1470"/>
      <c r="AC932" s="1470"/>
      <c r="AD932" s="1470"/>
      <c r="AE932" s="1470"/>
      <c r="AF932" s="1470"/>
      <c r="AG932" s="1470"/>
      <c r="AH932" s="1452"/>
      <c r="AI932" s="1470"/>
      <c r="AJ932" s="1470"/>
      <c r="AK932" s="1470"/>
      <c r="AL932" s="1470"/>
      <c r="AM932" s="1470"/>
      <c r="AN932" s="1470"/>
      <c r="AO932" s="1452"/>
      <c r="AP932" s="1470"/>
      <c r="AQ932" s="1470"/>
      <c r="AR932" s="1470"/>
      <c r="AS932" s="1470"/>
      <c r="AT932" s="1452"/>
      <c r="AU932" s="1452"/>
      <c r="AV932" s="1452"/>
      <c r="AW932" s="1452"/>
      <c r="AX932" s="1452"/>
      <c r="AY932" s="1452"/>
      <c r="AZ932" s="1452"/>
      <c r="BA932" s="1452"/>
      <c r="BB932" s="1452"/>
      <c r="BC932" s="1470"/>
      <c r="BD932" s="1452"/>
      <c r="BE932" s="1452"/>
      <c r="BF932" s="1452"/>
      <c r="BG932" s="1452"/>
      <c r="BH932" s="1452"/>
      <c r="BI932" s="1452"/>
      <c r="BJ932" s="1452"/>
      <c r="BK932" s="1452"/>
      <c r="BL932" s="1452"/>
      <c r="BM932" s="1452"/>
      <c r="BN932" s="1452"/>
      <c r="BO932" s="1452"/>
      <c r="BP932" s="1452"/>
      <c r="BQ932" s="1452"/>
      <c r="BR932" s="1452"/>
      <c r="BS932" s="1452"/>
      <c r="BT932" s="1452"/>
      <c r="BU932" s="1452"/>
      <c r="BV932" s="1452"/>
      <c r="BW932" s="1452"/>
      <c r="BX932" s="1452"/>
    </row>
    <row r="933" customFormat="false" ht="15" hidden="false" customHeight="false" outlineLevel="0" collapsed="false">
      <c r="A933" s="1470"/>
      <c r="B933" s="1470"/>
      <c r="C933" s="1470"/>
      <c r="D933" s="1470"/>
      <c r="E933" s="1470"/>
      <c r="F933" s="1470"/>
      <c r="G933" s="1470"/>
      <c r="H933" s="1470"/>
      <c r="I933" s="1452"/>
      <c r="J933" s="1470"/>
      <c r="K933" s="1470"/>
      <c r="L933" s="1470"/>
      <c r="M933" s="1470"/>
      <c r="N933" s="1470"/>
      <c r="O933" s="1470"/>
      <c r="P933" s="1452"/>
      <c r="Q933" s="1452"/>
      <c r="R933" s="1452"/>
      <c r="S933" s="1452"/>
      <c r="T933" s="1452"/>
      <c r="U933" s="1452"/>
      <c r="V933" s="1452"/>
      <c r="W933" s="1452"/>
      <c r="X933" s="1452"/>
      <c r="Y933" s="1452"/>
      <c r="Z933" s="1470"/>
      <c r="AA933" s="1470"/>
      <c r="AB933" s="1470"/>
      <c r="AC933" s="1470"/>
      <c r="AD933" s="1470"/>
      <c r="AE933" s="1470"/>
      <c r="AF933" s="1470"/>
      <c r="AG933" s="1470"/>
      <c r="AH933" s="1452"/>
      <c r="AI933" s="1470"/>
      <c r="AJ933" s="1470"/>
      <c r="AK933" s="1470"/>
      <c r="AL933" s="1470"/>
      <c r="AM933" s="1470"/>
      <c r="AN933" s="1470"/>
      <c r="AO933" s="1452"/>
      <c r="AP933" s="1470"/>
      <c r="AQ933" s="1470"/>
      <c r="AR933" s="1470"/>
      <c r="AS933" s="1470"/>
      <c r="AT933" s="1452"/>
      <c r="AU933" s="1452"/>
      <c r="AV933" s="1452"/>
      <c r="AW933" s="1452"/>
      <c r="AX933" s="1452"/>
      <c r="AY933" s="1452"/>
      <c r="AZ933" s="1452"/>
      <c r="BA933" s="1452"/>
      <c r="BB933" s="1452"/>
      <c r="BC933" s="1470"/>
      <c r="BD933" s="1452"/>
      <c r="BE933" s="1452"/>
      <c r="BF933" s="1452"/>
      <c r="BG933" s="1452"/>
      <c r="BH933" s="1452"/>
      <c r="BI933" s="1452"/>
      <c r="BJ933" s="1452"/>
      <c r="BK933" s="1452"/>
      <c r="BL933" s="1452"/>
      <c r="BM933" s="1452"/>
      <c r="BN933" s="1452"/>
      <c r="BO933" s="1452"/>
      <c r="BP933" s="1452"/>
      <c r="BQ933" s="1452"/>
      <c r="BR933" s="1452"/>
      <c r="BS933" s="1452"/>
      <c r="BT933" s="1452"/>
      <c r="BU933" s="1452"/>
      <c r="BV933" s="1452"/>
      <c r="BW933" s="1452"/>
      <c r="BX933" s="1452"/>
    </row>
    <row r="934" customFormat="false" ht="15" hidden="false" customHeight="false" outlineLevel="0" collapsed="false">
      <c r="A934" s="1470"/>
      <c r="B934" s="1470"/>
      <c r="C934" s="1470"/>
      <c r="D934" s="1470"/>
      <c r="E934" s="1470"/>
      <c r="F934" s="1470"/>
      <c r="G934" s="1470"/>
      <c r="H934" s="1470"/>
      <c r="I934" s="1452"/>
      <c r="J934" s="1470"/>
      <c r="K934" s="1470"/>
      <c r="L934" s="1470"/>
      <c r="M934" s="1470"/>
      <c r="N934" s="1470"/>
      <c r="O934" s="1470"/>
      <c r="P934" s="1452"/>
      <c r="Q934" s="1452"/>
      <c r="R934" s="1452"/>
      <c r="S934" s="1452"/>
      <c r="T934" s="1452"/>
      <c r="U934" s="1452"/>
      <c r="V934" s="1452"/>
      <c r="W934" s="1452"/>
      <c r="X934" s="1452"/>
      <c r="Y934" s="1452"/>
      <c r="Z934" s="1470"/>
      <c r="AA934" s="1470"/>
      <c r="AB934" s="1470"/>
      <c r="AC934" s="1470"/>
      <c r="AD934" s="1470"/>
      <c r="AE934" s="1470"/>
      <c r="AF934" s="1470"/>
      <c r="AG934" s="1470"/>
      <c r="AH934" s="1452"/>
      <c r="AI934" s="1470"/>
      <c r="AJ934" s="1470"/>
      <c r="AK934" s="1470"/>
      <c r="AL934" s="1470"/>
      <c r="AM934" s="1470"/>
      <c r="AN934" s="1470"/>
      <c r="AO934" s="1452"/>
      <c r="AP934" s="1470"/>
      <c r="AQ934" s="1470"/>
      <c r="AR934" s="1470"/>
      <c r="AS934" s="1470"/>
      <c r="AT934" s="1452"/>
      <c r="AU934" s="1452"/>
      <c r="AV934" s="1452"/>
      <c r="AW934" s="1452"/>
      <c r="AX934" s="1452"/>
      <c r="AY934" s="1452"/>
      <c r="AZ934" s="1452"/>
      <c r="BA934" s="1452"/>
      <c r="BB934" s="1452"/>
      <c r="BC934" s="1470"/>
      <c r="BD934" s="1452"/>
      <c r="BE934" s="1452"/>
      <c r="BF934" s="1452"/>
      <c r="BG934" s="1452"/>
      <c r="BH934" s="1452"/>
      <c r="BI934" s="1452"/>
      <c r="BJ934" s="1452"/>
      <c r="BK934" s="1452"/>
      <c r="BL934" s="1452"/>
      <c r="BM934" s="1452"/>
      <c r="BN934" s="1452"/>
      <c r="BO934" s="1452"/>
      <c r="BP934" s="1452"/>
      <c r="BQ934" s="1452"/>
      <c r="BR934" s="1452"/>
      <c r="BS934" s="1452"/>
      <c r="BT934" s="1452"/>
      <c r="BU934" s="1452"/>
      <c r="BV934" s="1452"/>
      <c r="BW934" s="1452"/>
      <c r="BX934" s="1452"/>
    </row>
    <row r="935" customFormat="false" ht="15" hidden="false" customHeight="false" outlineLevel="0" collapsed="false">
      <c r="A935" s="1470"/>
      <c r="B935" s="1470"/>
      <c r="C935" s="1470"/>
      <c r="D935" s="1470"/>
      <c r="E935" s="1470"/>
      <c r="F935" s="1470"/>
      <c r="G935" s="1470"/>
      <c r="H935" s="1470"/>
      <c r="I935" s="1452"/>
      <c r="J935" s="1470"/>
      <c r="K935" s="1470"/>
      <c r="L935" s="1470"/>
      <c r="M935" s="1470"/>
      <c r="N935" s="1470"/>
      <c r="O935" s="1470"/>
      <c r="P935" s="1452"/>
      <c r="Q935" s="1452"/>
      <c r="R935" s="1452"/>
      <c r="S935" s="1452"/>
      <c r="T935" s="1452"/>
      <c r="U935" s="1452"/>
      <c r="V935" s="1452"/>
      <c r="W935" s="1452"/>
      <c r="X935" s="1452"/>
      <c r="Y935" s="1452"/>
      <c r="Z935" s="1470"/>
      <c r="AA935" s="1470"/>
      <c r="AB935" s="1470"/>
      <c r="AC935" s="1470"/>
      <c r="AD935" s="1470"/>
      <c r="AE935" s="1470"/>
      <c r="AF935" s="1470"/>
      <c r="AG935" s="1470"/>
      <c r="AH935" s="1452"/>
      <c r="AI935" s="1470"/>
      <c r="AJ935" s="1470"/>
      <c r="AK935" s="1470"/>
      <c r="AL935" s="1470"/>
      <c r="AM935" s="1470"/>
      <c r="AN935" s="1470"/>
      <c r="AO935" s="1452"/>
      <c r="AP935" s="1470"/>
      <c r="AQ935" s="1470"/>
      <c r="AR935" s="1470"/>
      <c r="AS935" s="1470"/>
      <c r="AT935" s="1452"/>
      <c r="AU935" s="1452"/>
      <c r="AV935" s="1452"/>
      <c r="AW935" s="1452"/>
      <c r="AX935" s="1452"/>
      <c r="AY935" s="1452"/>
      <c r="AZ935" s="1452"/>
      <c r="BA935" s="1452"/>
      <c r="BB935" s="1452"/>
      <c r="BC935" s="1470"/>
      <c r="BD935" s="1452"/>
      <c r="BE935" s="1452"/>
      <c r="BF935" s="1452"/>
      <c r="BG935" s="1452"/>
      <c r="BH935" s="1452"/>
      <c r="BI935" s="1452"/>
      <c r="BJ935" s="1452"/>
      <c r="BK935" s="1452"/>
      <c r="BL935" s="1452"/>
      <c r="BM935" s="1452"/>
      <c r="BN935" s="1452"/>
      <c r="BO935" s="1452"/>
      <c r="BP935" s="1452"/>
      <c r="BQ935" s="1452"/>
      <c r="BR935" s="1452"/>
      <c r="BS935" s="1452"/>
      <c r="BT935" s="1452"/>
      <c r="BU935" s="1452"/>
      <c r="BV935" s="1452"/>
      <c r="BW935" s="1452"/>
      <c r="BX935" s="1452"/>
    </row>
    <row r="936" customFormat="false" ht="15" hidden="false" customHeight="false" outlineLevel="0" collapsed="false">
      <c r="A936" s="1470"/>
      <c r="B936" s="1470"/>
      <c r="C936" s="1470"/>
      <c r="D936" s="1470"/>
      <c r="E936" s="1470"/>
      <c r="F936" s="1470"/>
      <c r="G936" s="1470"/>
      <c r="H936" s="1470"/>
      <c r="I936" s="1452"/>
      <c r="J936" s="1470"/>
      <c r="K936" s="1470"/>
      <c r="L936" s="1470"/>
      <c r="M936" s="1470"/>
      <c r="N936" s="1470"/>
      <c r="O936" s="1470"/>
      <c r="P936" s="1452"/>
      <c r="Q936" s="1452"/>
      <c r="R936" s="1452"/>
      <c r="S936" s="1452"/>
      <c r="T936" s="1452"/>
      <c r="U936" s="1452"/>
      <c r="V936" s="1452"/>
      <c r="W936" s="1452"/>
      <c r="X936" s="1452"/>
      <c r="Y936" s="1452"/>
      <c r="Z936" s="1470"/>
      <c r="AA936" s="1470"/>
      <c r="AB936" s="1470"/>
      <c r="AC936" s="1470"/>
      <c r="AD936" s="1470"/>
      <c r="AE936" s="1470"/>
      <c r="AF936" s="1470"/>
      <c r="AG936" s="1470"/>
      <c r="AH936" s="1452"/>
      <c r="AI936" s="1470"/>
      <c r="AJ936" s="1470"/>
      <c r="AK936" s="1470"/>
      <c r="AL936" s="1470"/>
      <c r="AM936" s="1470"/>
      <c r="AN936" s="1470"/>
      <c r="AO936" s="1452"/>
      <c r="AP936" s="1470"/>
      <c r="AQ936" s="1470"/>
      <c r="AR936" s="1470"/>
      <c r="AS936" s="1470"/>
      <c r="AT936" s="1452"/>
      <c r="AU936" s="1452"/>
      <c r="AV936" s="1452"/>
      <c r="AW936" s="1452"/>
      <c r="AX936" s="1452"/>
      <c r="AY936" s="1452"/>
      <c r="AZ936" s="1452"/>
      <c r="BA936" s="1452"/>
      <c r="BB936" s="1452"/>
      <c r="BC936" s="1470"/>
      <c r="BD936" s="1452"/>
      <c r="BE936" s="1452"/>
      <c r="BF936" s="1452"/>
      <c r="BG936" s="1452"/>
      <c r="BH936" s="1452"/>
      <c r="BI936" s="1452"/>
      <c r="BJ936" s="1452"/>
      <c r="BK936" s="1452"/>
      <c r="BL936" s="1452"/>
      <c r="BM936" s="1452"/>
      <c r="BN936" s="1452"/>
      <c r="BO936" s="1452"/>
      <c r="BP936" s="1452"/>
      <c r="BQ936" s="1452"/>
      <c r="BR936" s="1452"/>
      <c r="BS936" s="1452"/>
      <c r="BT936" s="1452"/>
      <c r="BU936" s="1452"/>
      <c r="BV936" s="1452"/>
      <c r="BW936" s="1452"/>
      <c r="BX936" s="1452"/>
    </row>
    <row r="937" customFormat="false" ht="15" hidden="false" customHeight="false" outlineLevel="0" collapsed="false">
      <c r="A937" s="1470"/>
      <c r="B937" s="1470"/>
      <c r="C937" s="1470"/>
      <c r="D937" s="1470"/>
      <c r="E937" s="1470"/>
      <c r="F937" s="1470"/>
      <c r="G937" s="1470"/>
      <c r="H937" s="1470"/>
      <c r="I937" s="1452"/>
      <c r="J937" s="1470"/>
      <c r="K937" s="1470"/>
      <c r="L937" s="1470"/>
      <c r="M937" s="1470"/>
      <c r="N937" s="1470"/>
      <c r="O937" s="1470"/>
      <c r="P937" s="1452"/>
      <c r="Q937" s="1452"/>
      <c r="R937" s="1452"/>
      <c r="S937" s="1452"/>
      <c r="T937" s="1452"/>
      <c r="U937" s="1452"/>
      <c r="V937" s="1452"/>
      <c r="W937" s="1452"/>
      <c r="X937" s="1452"/>
      <c r="Y937" s="1452"/>
      <c r="Z937" s="1470"/>
      <c r="AA937" s="1470"/>
      <c r="AB937" s="1470"/>
      <c r="AC937" s="1470"/>
      <c r="AD937" s="1470"/>
      <c r="AE937" s="1470"/>
      <c r="AF937" s="1470"/>
      <c r="AG937" s="1470"/>
      <c r="AH937" s="1452"/>
      <c r="AI937" s="1470"/>
      <c r="AJ937" s="1470"/>
      <c r="AK937" s="1470"/>
      <c r="AL937" s="1470"/>
      <c r="AM937" s="1470"/>
      <c r="AN937" s="1470"/>
      <c r="AO937" s="1452"/>
      <c r="AP937" s="1470"/>
      <c r="AQ937" s="1470"/>
      <c r="AR937" s="1470"/>
      <c r="AS937" s="1470"/>
      <c r="AT937" s="1452"/>
      <c r="AU937" s="1452"/>
      <c r="AV937" s="1452"/>
      <c r="AW937" s="1452"/>
      <c r="AX937" s="1452"/>
      <c r="AY937" s="1452"/>
      <c r="AZ937" s="1452"/>
      <c r="BA937" s="1452"/>
      <c r="BB937" s="1452"/>
      <c r="BC937" s="1470"/>
      <c r="BD937" s="1452"/>
      <c r="BE937" s="1452"/>
      <c r="BF937" s="1452"/>
      <c r="BG937" s="1452"/>
      <c r="BH937" s="1452"/>
      <c r="BI937" s="1452"/>
      <c r="BJ937" s="1452"/>
      <c r="BK937" s="1452"/>
      <c r="BL937" s="1452"/>
      <c r="BM937" s="1452"/>
      <c r="BN937" s="1452"/>
      <c r="BO937" s="1452"/>
      <c r="BP937" s="1452"/>
      <c r="BQ937" s="1452"/>
      <c r="BR937" s="1452"/>
      <c r="BS937" s="1452"/>
      <c r="BT937" s="1452"/>
      <c r="BU937" s="1452"/>
      <c r="BV937" s="1452"/>
      <c r="BW937" s="1452"/>
      <c r="BX937" s="1452"/>
    </row>
    <row r="938" customFormat="false" ht="15" hidden="false" customHeight="false" outlineLevel="0" collapsed="false">
      <c r="A938" s="1470"/>
      <c r="B938" s="1470"/>
      <c r="C938" s="1470"/>
      <c r="D938" s="1470"/>
      <c r="E938" s="1470"/>
      <c r="F938" s="1470"/>
      <c r="G938" s="1470"/>
      <c r="H938" s="1470"/>
      <c r="I938" s="1452"/>
      <c r="J938" s="1470"/>
      <c r="K938" s="1470"/>
      <c r="L938" s="1470"/>
      <c r="M938" s="1470"/>
      <c r="N938" s="1470"/>
      <c r="O938" s="1470"/>
      <c r="P938" s="1452"/>
      <c r="Q938" s="1452"/>
      <c r="R938" s="1452"/>
      <c r="S938" s="1452"/>
      <c r="T938" s="1452"/>
      <c r="U938" s="1452"/>
      <c r="V938" s="1452"/>
      <c r="W938" s="1452"/>
      <c r="X938" s="1452"/>
      <c r="Y938" s="1452"/>
      <c r="Z938" s="1470"/>
      <c r="AA938" s="1470"/>
      <c r="AB938" s="1470"/>
      <c r="AC938" s="1470"/>
      <c r="AD938" s="1470"/>
      <c r="AE938" s="1470"/>
      <c r="AF938" s="1470"/>
      <c r="AG938" s="1470"/>
      <c r="AH938" s="1452"/>
      <c r="AI938" s="1470"/>
      <c r="AJ938" s="1470"/>
      <c r="AK938" s="1470"/>
      <c r="AL938" s="1470"/>
      <c r="AM938" s="1470"/>
      <c r="AN938" s="1470"/>
      <c r="AO938" s="1452"/>
      <c r="AP938" s="1470"/>
      <c r="AQ938" s="1470"/>
      <c r="AR938" s="1470"/>
      <c r="AS938" s="1470"/>
      <c r="AT938" s="1452"/>
      <c r="AU938" s="1452"/>
      <c r="AV938" s="1452"/>
      <c r="AW938" s="1452"/>
      <c r="AX938" s="1452"/>
      <c r="AY938" s="1452"/>
      <c r="AZ938" s="1452"/>
      <c r="BA938" s="1452"/>
      <c r="BB938" s="1452"/>
      <c r="BC938" s="1470"/>
      <c r="BD938" s="1452"/>
      <c r="BE938" s="1452"/>
      <c r="BF938" s="1452"/>
      <c r="BG938" s="1452"/>
      <c r="BH938" s="1452"/>
      <c r="BI938" s="1452"/>
      <c r="BJ938" s="1452"/>
      <c r="BK938" s="1452"/>
      <c r="BL938" s="1452"/>
      <c r="BM938" s="1452"/>
      <c r="BN938" s="1452"/>
      <c r="BO938" s="1452"/>
      <c r="BP938" s="1452"/>
      <c r="BQ938" s="1452"/>
      <c r="BR938" s="1452"/>
      <c r="BS938" s="1452"/>
      <c r="BT938" s="1452"/>
      <c r="BU938" s="1452"/>
      <c r="BV938" s="1452"/>
      <c r="BW938" s="1452"/>
      <c r="BX938" s="1452"/>
    </row>
    <row r="939" customFormat="false" ht="15" hidden="false" customHeight="false" outlineLevel="0" collapsed="false">
      <c r="A939" s="1470"/>
      <c r="B939" s="1470"/>
      <c r="C939" s="1470"/>
      <c r="D939" s="1470"/>
      <c r="E939" s="1470"/>
      <c r="F939" s="1470"/>
      <c r="G939" s="1470"/>
      <c r="H939" s="1470"/>
      <c r="I939" s="1452"/>
      <c r="J939" s="1470"/>
      <c r="K939" s="1470"/>
      <c r="L939" s="1470"/>
      <c r="M939" s="1470"/>
      <c r="N939" s="1470"/>
      <c r="O939" s="1470"/>
      <c r="P939" s="1452"/>
      <c r="Q939" s="1452"/>
      <c r="R939" s="1452"/>
      <c r="S939" s="1452"/>
      <c r="T939" s="1452"/>
      <c r="U939" s="1452"/>
      <c r="V939" s="1452"/>
      <c r="W939" s="1452"/>
      <c r="X939" s="1452"/>
      <c r="Y939" s="1452"/>
      <c r="Z939" s="1470"/>
      <c r="AA939" s="1470"/>
      <c r="AB939" s="1470"/>
      <c r="AC939" s="1470"/>
      <c r="AD939" s="1470"/>
      <c r="AE939" s="1470"/>
      <c r="AF939" s="1470"/>
      <c r="AG939" s="1470"/>
      <c r="AH939" s="1452"/>
      <c r="AI939" s="1470"/>
      <c r="AJ939" s="1470"/>
      <c r="AK939" s="1470"/>
      <c r="AL939" s="1470"/>
      <c r="AM939" s="1470"/>
      <c r="AN939" s="1470"/>
      <c r="AO939" s="1452"/>
      <c r="AP939" s="1470"/>
      <c r="AQ939" s="1470"/>
      <c r="AR939" s="1470"/>
      <c r="AS939" s="1470"/>
      <c r="AT939" s="1452"/>
      <c r="AU939" s="1452"/>
      <c r="AV939" s="1452"/>
      <c r="AW939" s="1452"/>
      <c r="AX939" s="1452"/>
      <c r="AY939" s="1452"/>
      <c r="AZ939" s="1452"/>
      <c r="BA939" s="1452"/>
      <c r="BB939" s="1452"/>
      <c r="BC939" s="1470"/>
      <c r="BD939" s="1452"/>
      <c r="BE939" s="1452"/>
      <c r="BF939" s="1452"/>
      <c r="BG939" s="1452"/>
      <c r="BH939" s="1452"/>
      <c r="BI939" s="1452"/>
      <c r="BJ939" s="1452"/>
      <c r="BK939" s="1452"/>
      <c r="BL939" s="1452"/>
      <c r="BM939" s="1452"/>
      <c r="BN939" s="1452"/>
      <c r="BO939" s="1452"/>
      <c r="BP939" s="1452"/>
      <c r="BQ939" s="1452"/>
      <c r="BR939" s="1452"/>
      <c r="BS939" s="1452"/>
      <c r="BT939" s="1452"/>
      <c r="BU939" s="1452"/>
      <c r="BV939" s="1452"/>
      <c r="BW939" s="1452"/>
      <c r="BX939" s="1452"/>
    </row>
    <row r="940" customFormat="false" ht="15" hidden="false" customHeight="false" outlineLevel="0" collapsed="false">
      <c r="A940" s="1470"/>
      <c r="B940" s="1470"/>
      <c r="C940" s="1470"/>
      <c r="D940" s="1470"/>
      <c r="E940" s="1470"/>
      <c r="F940" s="1470"/>
      <c r="G940" s="1470"/>
      <c r="H940" s="1470"/>
      <c r="I940" s="1452"/>
      <c r="J940" s="1470"/>
      <c r="K940" s="1470"/>
      <c r="L940" s="1470"/>
      <c r="M940" s="1470"/>
      <c r="N940" s="1470"/>
      <c r="O940" s="1470"/>
      <c r="P940" s="1452"/>
      <c r="Q940" s="1452"/>
      <c r="R940" s="1452"/>
      <c r="S940" s="1452"/>
      <c r="T940" s="1452"/>
      <c r="U940" s="1452"/>
      <c r="V940" s="1452"/>
      <c r="W940" s="1452"/>
      <c r="X940" s="1452"/>
      <c r="Y940" s="1452"/>
      <c r="Z940" s="1470"/>
      <c r="AA940" s="1470"/>
      <c r="AB940" s="1470"/>
      <c r="AC940" s="1470"/>
      <c r="AD940" s="1470"/>
      <c r="AE940" s="1470"/>
      <c r="AF940" s="1470"/>
      <c r="AG940" s="1470"/>
      <c r="AH940" s="1452"/>
      <c r="AI940" s="1470"/>
      <c r="AJ940" s="1470"/>
      <c r="AK940" s="1470"/>
      <c r="AL940" s="1470"/>
      <c r="AM940" s="1470"/>
      <c r="AN940" s="1470"/>
      <c r="AO940" s="1452"/>
      <c r="AP940" s="1470"/>
      <c r="AQ940" s="1470"/>
      <c r="AR940" s="1470"/>
      <c r="AS940" s="1470"/>
      <c r="AT940" s="1452"/>
      <c r="AU940" s="1452"/>
      <c r="AV940" s="1452"/>
      <c r="AW940" s="1452"/>
      <c r="AX940" s="1452"/>
      <c r="AY940" s="1452"/>
      <c r="AZ940" s="1452"/>
      <c r="BA940" s="1452"/>
      <c r="BB940" s="1452"/>
      <c r="BC940" s="1470"/>
      <c r="BD940" s="1452"/>
      <c r="BE940" s="1452"/>
      <c r="BF940" s="1452"/>
      <c r="BG940" s="1452"/>
      <c r="BH940" s="1452"/>
      <c r="BI940" s="1452"/>
      <c r="BJ940" s="1452"/>
      <c r="BK940" s="1452"/>
      <c r="BL940" s="1452"/>
      <c r="BM940" s="1452"/>
      <c r="BN940" s="1452"/>
      <c r="BO940" s="1452"/>
      <c r="BP940" s="1452"/>
      <c r="BQ940" s="1452"/>
      <c r="BR940" s="1452"/>
      <c r="BS940" s="1452"/>
      <c r="BT940" s="1452"/>
      <c r="BU940" s="1452"/>
      <c r="BV940" s="1452"/>
      <c r="BW940" s="1452"/>
      <c r="BX940" s="1452"/>
    </row>
    <row r="941" customFormat="false" ht="15" hidden="false" customHeight="false" outlineLevel="0" collapsed="false">
      <c r="A941" s="1470"/>
      <c r="B941" s="1470"/>
      <c r="C941" s="1470"/>
      <c r="D941" s="1470"/>
      <c r="E941" s="1470"/>
      <c r="F941" s="1470"/>
      <c r="G941" s="1470"/>
      <c r="H941" s="1470"/>
      <c r="I941" s="1452"/>
      <c r="J941" s="1470"/>
      <c r="K941" s="1470"/>
      <c r="L941" s="1470"/>
      <c r="M941" s="1470"/>
      <c r="N941" s="1470"/>
      <c r="O941" s="1470"/>
      <c r="P941" s="1452"/>
      <c r="Q941" s="1452"/>
      <c r="R941" s="1452"/>
      <c r="S941" s="1452"/>
      <c r="T941" s="1452"/>
      <c r="U941" s="1452"/>
      <c r="V941" s="1452"/>
      <c r="W941" s="1452"/>
      <c r="X941" s="1452"/>
      <c r="Y941" s="1452"/>
      <c r="Z941" s="1470"/>
      <c r="AA941" s="1470"/>
      <c r="AB941" s="1470"/>
      <c r="AC941" s="1470"/>
      <c r="AD941" s="1470"/>
      <c r="AE941" s="1470"/>
      <c r="AF941" s="1470"/>
      <c r="AG941" s="1470"/>
      <c r="AH941" s="1452"/>
      <c r="AI941" s="1470"/>
      <c r="AJ941" s="1470"/>
      <c r="AK941" s="1470"/>
      <c r="AL941" s="1470"/>
      <c r="AM941" s="1470"/>
      <c r="AN941" s="1470"/>
      <c r="AO941" s="1452"/>
      <c r="AP941" s="1470"/>
      <c r="AQ941" s="1470"/>
      <c r="AR941" s="1470"/>
      <c r="AS941" s="1470"/>
      <c r="AT941" s="1452"/>
      <c r="AU941" s="1452"/>
      <c r="AV941" s="1452"/>
      <c r="AW941" s="1452"/>
      <c r="AX941" s="1452"/>
      <c r="AY941" s="1452"/>
      <c r="AZ941" s="1452"/>
      <c r="BA941" s="1452"/>
      <c r="BB941" s="1452"/>
      <c r="BC941" s="1470"/>
      <c r="BD941" s="1452"/>
      <c r="BE941" s="1452"/>
      <c r="BF941" s="1452"/>
      <c r="BG941" s="1452"/>
      <c r="BH941" s="1452"/>
      <c r="BI941" s="1452"/>
      <c r="BJ941" s="1452"/>
      <c r="BK941" s="1452"/>
      <c r="BL941" s="1452"/>
      <c r="BM941" s="1452"/>
      <c r="BN941" s="1452"/>
      <c r="BO941" s="1452"/>
      <c r="BP941" s="1452"/>
      <c r="BQ941" s="1452"/>
      <c r="BR941" s="1452"/>
      <c r="BS941" s="1452"/>
      <c r="BT941" s="1452"/>
      <c r="BU941" s="1452"/>
      <c r="BV941" s="1452"/>
      <c r="BW941" s="1452"/>
      <c r="BX941" s="1452"/>
    </row>
    <row r="942" customFormat="false" ht="15" hidden="false" customHeight="false" outlineLevel="0" collapsed="false">
      <c r="A942" s="1470"/>
      <c r="B942" s="1470"/>
      <c r="C942" s="1470"/>
      <c r="D942" s="1470"/>
      <c r="E942" s="1470"/>
      <c r="F942" s="1470"/>
      <c r="G942" s="1470"/>
      <c r="H942" s="1470"/>
      <c r="I942" s="1452"/>
      <c r="J942" s="1470"/>
      <c r="K942" s="1470"/>
      <c r="L942" s="1470"/>
      <c r="M942" s="1470"/>
      <c r="N942" s="1470"/>
      <c r="O942" s="1470"/>
      <c r="P942" s="1452"/>
      <c r="Q942" s="1452"/>
      <c r="R942" s="1452"/>
      <c r="S942" s="1452"/>
      <c r="T942" s="1452"/>
      <c r="U942" s="1452"/>
      <c r="V942" s="1452"/>
      <c r="W942" s="1452"/>
      <c r="X942" s="1452"/>
      <c r="Y942" s="1452"/>
      <c r="Z942" s="1470"/>
      <c r="AA942" s="1470"/>
      <c r="AB942" s="1470"/>
      <c r="AC942" s="1470"/>
      <c r="AD942" s="1470"/>
      <c r="AE942" s="1470"/>
      <c r="AF942" s="1470"/>
      <c r="AG942" s="1470"/>
      <c r="AH942" s="1452"/>
      <c r="AI942" s="1470"/>
      <c r="AJ942" s="1470"/>
      <c r="AK942" s="1470"/>
      <c r="AL942" s="1470"/>
      <c r="AM942" s="1470"/>
      <c r="AN942" s="1470"/>
      <c r="AO942" s="1452"/>
      <c r="AP942" s="1470"/>
      <c r="AQ942" s="1470"/>
      <c r="AR942" s="1470"/>
      <c r="AS942" s="1470"/>
      <c r="AT942" s="1452"/>
      <c r="AU942" s="1452"/>
      <c r="AV942" s="1452"/>
      <c r="AW942" s="1452"/>
      <c r="AX942" s="1452"/>
      <c r="AY942" s="1452"/>
      <c r="AZ942" s="1452"/>
      <c r="BA942" s="1452"/>
      <c r="BB942" s="1452"/>
      <c r="BC942" s="1470"/>
      <c r="BD942" s="1452"/>
      <c r="BE942" s="1452"/>
      <c r="BF942" s="1452"/>
      <c r="BG942" s="1452"/>
      <c r="BH942" s="1452"/>
      <c r="BI942" s="1452"/>
      <c r="BJ942" s="1452"/>
      <c r="BK942" s="1452"/>
      <c r="BL942" s="1452"/>
      <c r="BM942" s="1452"/>
      <c r="BN942" s="1452"/>
      <c r="BO942" s="1452"/>
      <c r="BP942" s="1452"/>
      <c r="BQ942" s="1452"/>
      <c r="BR942" s="1452"/>
      <c r="BS942" s="1452"/>
      <c r="BT942" s="1452"/>
      <c r="BU942" s="1452"/>
      <c r="BV942" s="1452"/>
      <c r="BW942" s="1452"/>
      <c r="BX942" s="1452"/>
    </row>
    <row r="943" customFormat="false" ht="15" hidden="false" customHeight="false" outlineLevel="0" collapsed="false">
      <c r="A943" s="1470"/>
      <c r="B943" s="1470"/>
      <c r="C943" s="1470"/>
      <c r="D943" s="1470"/>
      <c r="E943" s="1470"/>
      <c r="F943" s="1470"/>
      <c r="G943" s="1470"/>
      <c r="H943" s="1470"/>
      <c r="I943" s="1452"/>
      <c r="J943" s="1470"/>
      <c r="K943" s="1470"/>
      <c r="L943" s="1470"/>
      <c r="M943" s="1470"/>
      <c r="N943" s="1470"/>
      <c r="O943" s="1470"/>
      <c r="P943" s="1452"/>
      <c r="Q943" s="1452"/>
      <c r="R943" s="1452"/>
      <c r="S943" s="1452"/>
      <c r="T943" s="1452"/>
      <c r="U943" s="1452"/>
      <c r="V943" s="1452"/>
      <c r="W943" s="1452"/>
      <c r="X943" s="1452"/>
      <c r="Y943" s="1452"/>
      <c r="Z943" s="1470"/>
      <c r="AA943" s="1470"/>
      <c r="AB943" s="1470"/>
      <c r="AC943" s="1470"/>
      <c r="AD943" s="1470"/>
      <c r="AE943" s="1470"/>
      <c r="AF943" s="1470"/>
      <c r="AG943" s="1470"/>
      <c r="AH943" s="1452"/>
      <c r="AI943" s="1470"/>
      <c r="AJ943" s="1470"/>
      <c r="AK943" s="1470"/>
      <c r="AL943" s="1470"/>
      <c r="AM943" s="1470"/>
      <c r="AN943" s="1470"/>
      <c r="AO943" s="1452"/>
      <c r="AP943" s="1470"/>
      <c r="AQ943" s="1470"/>
      <c r="AR943" s="1470"/>
      <c r="AS943" s="1470"/>
      <c r="AT943" s="1452"/>
      <c r="AU943" s="1452"/>
      <c r="AV943" s="1452"/>
      <c r="AW943" s="1452"/>
      <c r="AX943" s="1452"/>
      <c r="AY943" s="1452"/>
      <c r="AZ943" s="1452"/>
      <c r="BA943" s="1452"/>
      <c r="BB943" s="1452"/>
      <c r="BC943" s="1470"/>
      <c r="BD943" s="1452"/>
      <c r="BE943" s="1452"/>
      <c r="BF943" s="1452"/>
      <c r="BG943" s="1452"/>
      <c r="BH943" s="1452"/>
      <c r="BI943" s="1452"/>
      <c r="BJ943" s="1452"/>
      <c r="BK943" s="1452"/>
      <c r="BL943" s="1452"/>
      <c r="BM943" s="1452"/>
      <c r="BN943" s="1452"/>
      <c r="BO943" s="1452"/>
      <c r="BP943" s="1452"/>
      <c r="BQ943" s="1452"/>
      <c r="BR943" s="1452"/>
      <c r="BS943" s="1452"/>
      <c r="BT943" s="1452"/>
      <c r="BU943" s="1452"/>
      <c r="BV943" s="1452"/>
      <c r="BW943" s="1452"/>
      <c r="BX943" s="1452"/>
    </row>
    <row r="944" customFormat="false" ht="15" hidden="false" customHeight="false" outlineLevel="0" collapsed="false">
      <c r="A944" s="1470"/>
      <c r="B944" s="1470"/>
      <c r="C944" s="1470"/>
      <c r="D944" s="1470"/>
      <c r="E944" s="1470"/>
      <c r="F944" s="1470"/>
      <c r="G944" s="1470"/>
      <c r="H944" s="1470"/>
      <c r="I944" s="1452"/>
      <c r="J944" s="1470"/>
      <c r="K944" s="1470"/>
      <c r="L944" s="1470"/>
      <c r="M944" s="1470"/>
      <c r="N944" s="1470"/>
      <c r="O944" s="1470"/>
      <c r="P944" s="1452"/>
      <c r="Q944" s="1452"/>
      <c r="R944" s="1452"/>
      <c r="S944" s="1452"/>
      <c r="T944" s="1452"/>
      <c r="U944" s="1452"/>
      <c r="V944" s="1452"/>
      <c r="W944" s="1452"/>
      <c r="X944" s="1452"/>
      <c r="Y944" s="1452"/>
      <c r="Z944" s="1470"/>
      <c r="AA944" s="1470"/>
      <c r="AB944" s="1470"/>
      <c r="AC944" s="1470"/>
      <c r="AD944" s="1470"/>
      <c r="AE944" s="1470"/>
      <c r="AF944" s="1470"/>
      <c r="AG944" s="1470"/>
      <c r="AH944" s="1452"/>
      <c r="AI944" s="1470"/>
      <c r="AJ944" s="1470"/>
      <c r="AK944" s="1470"/>
      <c r="AL944" s="1470"/>
      <c r="AM944" s="1470"/>
      <c r="AN944" s="1470"/>
      <c r="AO944" s="1452"/>
      <c r="AP944" s="1470"/>
      <c r="AQ944" s="1470"/>
      <c r="AR944" s="1470"/>
      <c r="AS944" s="1470"/>
      <c r="AT944" s="1452"/>
      <c r="AU944" s="1452"/>
      <c r="AV944" s="1452"/>
      <c r="AW944" s="1452"/>
      <c r="AX944" s="1452"/>
      <c r="AY944" s="1452"/>
      <c r="AZ944" s="1452"/>
      <c r="BA944" s="1452"/>
      <c r="BB944" s="1452"/>
      <c r="BC944" s="1470"/>
      <c r="BD944" s="1452"/>
      <c r="BE944" s="1452"/>
      <c r="BF944" s="1452"/>
      <c r="BG944" s="1452"/>
      <c r="BH944" s="1452"/>
      <c r="BI944" s="1452"/>
      <c r="BJ944" s="1452"/>
      <c r="BK944" s="1452"/>
      <c r="BL944" s="1452"/>
      <c r="BM944" s="1452"/>
      <c r="BN944" s="1452"/>
      <c r="BO944" s="1452"/>
      <c r="BP944" s="1452"/>
      <c r="BQ944" s="1452"/>
      <c r="BR944" s="1452"/>
      <c r="BS944" s="1452"/>
      <c r="BT944" s="1452"/>
      <c r="BU944" s="1452"/>
      <c r="BV944" s="1452"/>
      <c r="BW944" s="1452"/>
      <c r="BX944" s="1452"/>
    </row>
    <row r="945" customFormat="false" ht="15" hidden="false" customHeight="false" outlineLevel="0" collapsed="false">
      <c r="A945" s="1470"/>
      <c r="B945" s="1470"/>
      <c r="C945" s="1470"/>
      <c r="D945" s="1470"/>
      <c r="E945" s="1470"/>
      <c r="F945" s="1470"/>
      <c r="G945" s="1470"/>
      <c r="H945" s="1470"/>
      <c r="I945" s="1452"/>
      <c r="J945" s="1470"/>
      <c r="K945" s="1470"/>
      <c r="L945" s="1470"/>
      <c r="M945" s="1470"/>
      <c r="N945" s="1470"/>
      <c r="O945" s="1470"/>
      <c r="P945" s="1452"/>
      <c r="Q945" s="1452"/>
      <c r="R945" s="1452"/>
      <c r="S945" s="1452"/>
      <c r="T945" s="1452"/>
      <c r="U945" s="1452"/>
      <c r="V945" s="1452"/>
      <c r="W945" s="1452"/>
      <c r="X945" s="1452"/>
      <c r="Y945" s="1452"/>
      <c r="Z945" s="1470"/>
      <c r="AA945" s="1470"/>
      <c r="AB945" s="1470"/>
      <c r="AC945" s="1470"/>
      <c r="AD945" s="1470"/>
      <c r="AE945" s="1470"/>
      <c r="AF945" s="1470"/>
      <c r="AG945" s="1470"/>
      <c r="AH945" s="1452"/>
      <c r="AI945" s="1470"/>
      <c r="AJ945" s="1470"/>
      <c r="AK945" s="1470"/>
      <c r="AL945" s="1470"/>
      <c r="AM945" s="1470"/>
      <c r="AN945" s="1470"/>
      <c r="AO945" s="1452"/>
      <c r="AP945" s="1470"/>
      <c r="AQ945" s="1470"/>
      <c r="AR945" s="1470"/>
      <c r="AS945" s="1470"/>
      <c r="AT945" s="1452"/>
      <c r="AU945" s="1452"/>
      <c r="AV945" s="1452"/>
      <c r="AW945" s="1452"/>
      <c r="AX945" s="1452"/>
      <c r="AY945" s="1452"/>
      <c r="AZ945" s="1452"/>
      <c r="BA945" s="1452"/>
      <c r="BB945" s="1452"/>
      <c r="BC945" s="1470"/>
      <c r="BD945" s="1452"/>
      <c r="BE945" s="1452"/>
      <c r="BF945" s="1452"/>
      <c r="BG945" s="1452"/>
      <c r="BH945" s="1452"/>
      <c r="BI945" s="1452"/>
      <c r="BJ945" s="1452"/>
      <c r="BK945" s="1452"/>
      <c r="BL945" s="1452"/>
      <c r="BM945" s="1452"/>
      <c r="BN945" s="1452"/>
      <c r="BO945" s="1452"/>
      <c r="BP945" s="1452"/>
      <c r="BQ945" s="1452"/>
      <c r="BR945" s="1452"/>
      <c r="BS945" s="1452"/>
      <c r="BT945" s="1452"/>
      <c r="BU945" s="1452"/>
      <c r="BV945" s="1452"/>
      <c r="BW945" s="1452"/>
      <c r="BX945" s="1452"/>
    </row>
    <row r="946" customFormat="false" ht="15" hidden="false" customHeight="false" outlineLevel="0" collapsed="false">
      <c r="A946" s="1470"/>
      <c r="B946" s="1470"/>
      <c r="C946" s="1470"/>
      <c r="D946" s="1470"/>
      <c r="E946" s="1470"/>
      <c r="F946" s="1470"/>
      <c r="G946" s="1470"/>
      <c r="H946" s="1470"/>
      <c r="I946" s="1452"/>
      <c r="J946" s="1470"/>
      <c r="K946" s="1470"/>
      <c r="L946" s="1470"/>
      <c r="M946" s="1470"/>
      <c r="N946" s="1470"/>
      <c r="O946" s="1470"/>
      <c r="P946" s="1452"/>
      <c r="Q946" s="1452"/>
      <c r="R946" s="1452"/>
      <c r="S946" s="1452"/>
      <c r="T946" s="1452"/>
      <c r="U946" s="1452"/>
      <c r="V946" s="1452"/>
      <c r="W946" s="1452"/>
      <c r="X946" s="1452"/>
      <c r="Y946" s="1452"/>
      <c r="Z946" s="1470"/>
      <c r="AA946" s="1470"/>
      <c r="AB946" s="1470"/>
      <c r="AC946" s="1470"/>
      <c r="AD946" s="1470"/>
      <c r="AE946" s="1470"/>
      <c r="AF946" s="1470"/>
      <c r="AG946" s="1470"/>
      <c r="AH946" s="1452"/>
      <c r="AI946" s="1470"/>
      <c r="AJ946" s="1470"/>
      <c r="AK946" s="1470"/>
      <c r="AL946" s="1470"/>
      <c r="AM946" s="1470"/>
      <c r="AN946" s="1470"/>
      <c r="AO946" s="1452"/>
      <c r="AP946" s="1470"/>
      <c r="AQ946" s="1470"/>
      <c r="AR946" s="1470"/>
      <c r="AS946" s="1470"/>
      <c r="AT946" s="1452"/>
      <c r="AU946" s="1452"/>
      <c r="AV946" s="1452"/>
      <c r="AW946" s="1452"/>
      <c r="AX946" s="1452"/>
      <c r="AY946" s="1452"/>
      <c r="AZ946" s="1452"/>
      <c r="BA946" s="1452"/>
      <c r="BB946" s="1452"/>
      <c r="BC946" s="1470"/>
      <c r="BD946" s="1452"/>
      <c r="BE946" s="1452"/>
      <c r="BF946" s="1452"/>
      <c r="BG946" s="1452"/>
      <c r="BH946" s="1452"/>
      <c r="BI946" s="1452"/>
      <c r="BJ946" s="1452"/>
      <c r="BK946" s="1452"/>
      <c r="BL946" s="1452"/>
      <c r="BM946" s="1452"/>
      <c r="BN946" s="1452"/>
      <c r="BO946" s="1452"/>
      <c r="BP946" s="1452"/>
      <c r="BQ946" s="1452"/>
      <c r="BR946" s="1452"/>
      <c r="BS946" s="1452"/>
      <c r="BT946" s="1452"/>
      <c r="BU946" s="1452"/>
      <c r="BV946" s="1452"/>
      <c r="BW946" s="1452"/>
      <c r="BX946" s="1452"/>
    </row>
    <row r="947" customFormat="false" ht="15" hidden="false" customHeight="false" outlineLevel="0" collapsed="false">
      <c r="A947" s="1470"/>
      <c r="B947" s="1470"/>
      <c r="C947" s="1470"/>
      <c r="D947" s="1470"/>
      <c r="E947" s="1470"/>
      <c r="F947" s="1470"/>
      <c r="G947" s="1470"/>
      <c r="H947" s="1470"/>
      <c r="I947" s="1452"/>
      <c r="J947" s="1470"/>
      <c r="K947" s="1470"/>
      <c r="L947" s="1470"/>
      <c r="M947" s="1470"/>
      <c r="N947" s="1470"/>
      <c r="O947" s="1470"/>
      <c r="P947" s="1452"/>
      <c r="Q947" s="1452"/>
      <c r="R947" s="1452"/>
      <c r="S947" s="1452"/>
      <c r="T947" s="1452"/>
      <c r="U947" s="1452"/>
      <c r="V947" s="1452"/>
      <c r="W947" s="1452"/>
      <c r="X947" s="1452"/>
      <c r="Y947" s="1452"/>
      <c r="Z947" s="1470"/>
      <c r="AA947" s="1470"/>
      <c r="AB947" s="1470"/>
      <c r="AC947" s="1470"/>
      <c r="AD947" s="1470"/>
      <c r="AE947" s="1470"/>
      <c r="AF947" s="1470"/>
      <c r="AG947" s="1470"/>
      <c r="AH947" s="1452"/>
      <c r="AI947" s="1470"/>
      <c r="AJ947" s="1470"/>
      <c r="AK947" s="1470"/>
      <c r="AL947" s="1470"/>
      <c r="AM947" s="1470"/>
      <c r="AN947" s="1470"/>
      <c r="AO947" s="1452"/>
      <c r="AP947" s="1470"/>
      <c r="AQ947" s="1470"/>
      <c r="AR947" s="1470"/>
      <c r="AS947" s="1470"/>
      <c r="AT947" s="1452"/>
      <c r="AU947" s="1452"/>
      <c r="AV947" s="1452"/>
      <c r="AW947" s="1452"/>
      <c r="AX947" s="1452"/>
      <c r="AY947" s="1452"/>
      <c r="AZ947" s="1452"/>
      <c r="BA947" s="1452"/>
      <c r="BB947" s="1452"/>
      <c r="BC947" s="1470"/>
      <c r="BD947" s="1452"/>
      <c r="BE947" s="1452"/>
      <c r="BF947" s="1452"/>
      <c r="BG947" s="1452"/>
      <c r="BH947" s="1452"/>
      <c r="BI947" s="1452"/>
      <c r="BJ947" s="1452"/>
      <c r="BK947" s="1452"/>
      <c r="BL947" s="1452"/>
      <c r="BM947" s="1452"/>
      <c r="BN947" s="1452"/>
      <c r="BO947" s="1452"/>
      <c r="BP947" s="1452"/>
      <c r="BQ947" s="1452"/>
      <c r="BR947" s="1452"/>
      <c r="BS947" s="1452"/>
      <c r="BT947" s="1452"/>
      <c r="BU947" s="1452"/>
      <c r="BV947" s="1452"/>
      <c r="BW947" s="1452"/>
      <c r="BX947" s="1452"/>
    </row>
    <row r="948" customFormat="false" ht="15" hidden="false" customHeight="false" outlineLevel="0" collapsed="false">
      <c r="A948" s="1470"/>
      <c r="B948" s="1470"/>
      <c r="C948" s="1470"/>
      <c r="D948" s="1470"/>
      <c r="E948" s="1470"/>
      <c r="F948" s="1470"/>
      <c r="G948" s="1470"/>
      <c r="H948" s="1470"/>
      <c r="I948" s="1452"/>
      <c r="J948" s="1470"/>
      <c r="K948" s="1470"/>
      <c r="L948" s="1470"/>
      <c r="M948" s="1470"/>
      <c r="N948" s="1470"/>
      <c r="O948" s="1470"/>
      <c r="P948" s="1452"/>
      <c r="Q948" s="1452"/>
      <c r="R948" s="1452"/>
      <c r="S948" s="1452"/>
      <c r="T948" s="1452"/>
      <c r="U948" s="1452"/>
      <c r="V948" s="1452"/>
      <c r="W948" s="1452"/>
      <c r="X948" s="1452"/>
      <c r="Y948" s="1452"/>
      <c r="Z948" s="1470"/>
      <c r="AA948" s="1470"/>
      <c r="AB948" s="1470"/>
      <c r="AC948" s="1470"/>
      <c r="AD948" s="1470"/>
      <c r="AE948" s="1470"/>
      <c r="AF948" s="1470"/>
      <c r="AG948" s="1470"/>
      <c r="AH948" s="1452"/>
      <c r="AI948" s="1470"/>
      <c r="AJ948" s="1470"/>
      <c r="AK948" s="1470"/>
      <c r="AL948" s="1470"/>
      <c r="AM948" s="1470"/>
      <c r="AN948" s="1470"/>
      <c r="AO948" s="1452"/>
      <c r="AP948" s="1470"/>
      <c r="AQ948" s="1470"/>
      <c r="AR948" s="1470"/>
      <c r="AS948" s="1470"/>
      <c r="AT948" s="1452"/>
      <c r="AU948" s="1452"/>
      <c r="AV948" s="1452"/>
      <c r="AW948" s="1452"/>
      <c r="AX948" s="1452"/>
      <c r="AY948" s="1452"/>
      <c r="AZ948" s="1452"/>
      <c r="BA948" s="1452"/>
      <c r="BB948" s="1452"/>
      <c r="BC948" s="1470"/>
      <c r="BD948" s="1452"/>
      <c r="BE948" s="1452"/>
      <c r="BF948" s="1452"/>
      <c r="BG948" s="1452"/>
      <c r="BH948" s="1452"/>
      <c r="BI948" s="1452"/>
      <c r="BJ948" s="1452"/>
      <c r="BK948" s="1452"/>
      <c r="BL948" s="1452"/>
      <c r="BM948" s="1452"/>
      <c r="BN948" s="1452"/>
      <c r="BO948" s="1452"/>
      <c r="BP948" s="1452"/>
      <c r="BQ948" s="1452"/>
      <c r="BR948" s="1452"/>
      <c r="BS948" s="1452"/>
      <c r="BT948" s="1452"/>
      <c r="BU948" s="1452"/>
      <c r="BV948" s="1452"/>
      <c r="BW948" s="1452"/>
      <c r="BX948" s="1452"/>
    </row>
    <row r="949" customFormat="false" ht="15" hidden="false" customHeight="false" outlineLevel="0" collapsed="false">
      <c r="A949" s="1470"/>
      <c r="B949" s="1470"/>
      <c r="C949" s="1470"/>
      <c r="D949" s="1470"/>
      <c r="E949" s="1470"/>
      <c r="F949" s="1470"/>
      <c r="G949" s="1470"/>
      <c r="H949" s="1470"/>
      <c r="I949" s="1452"/>
      <c r="J949" s="1470"/>
      <c r="K949" s="1470"/>
      <c r="L949" s="1470"/>
      <c r="M949" s="1470"/>
      <c r="N949" s="1470"/>
      <c r="O949" s="1470"/>
      <c r="P949" s="1452"/>
      <c r="Q949" s="1452"/>
      <c r="R949" s="1452"/>
      <c r="S949" s="1452"/>
      <c r="T949" s="1452"/>
      <c r="U949" s="1452"/>
      <c r="V949" s="1452"/>
      <c r="W949" s="1452"/>
      <c r="X949" s="1452"/>
      <c r="Y949" s="1452"/>
      <c r="Z949" s="1470"/>
      <c r="AA949" s="1470"/>
      <c r="AB949" s="1470"/>
      <c r="AC949" s="1470"/>
      <c r="AD949" s="1470"/>
      <c r="AE949" s="1470"/>
      <c r="AF949" s="1470"/>
      <c r="AG949" s="1470"/>
      <c r="AH949" s="1452"/>
      <c r="AI949" s="1470"/>
      <c r="AJ949" s="1470"/>
      <c r="AK949" s="1470"/>
      <c r="AL949" s="1470"/>
      <c r="AM949" s="1470"/>
      <c r="AN949" s="1470"/>
      <c r="AO949" s="1452"/>
      <c r="AP949" s="1470"/>
      <c r="AQ949" s="1470"/>
      <c r="AR949" s="1470"/>
      <c r="AS949" s="1470"/>
      <c r="AT949" s="1452"/>
      <c r="AU949" s="1452"/>
      <c r="AV949" s="1452"/>
      <c r="AW949" s="1452"/>
      <c r="AX949" s="1452"/>
      <c r="AY949" s="1452"/>
      <c r="AZ949" s="1452"/>
      <c r="BA949" s="1452"/>
      <c r="BB949" s="1452"/>
      <c r="BC949" s="1470"/>
      <c r="BD949" s="1452"/>
      <c r="BE949" s="1452"/>
      <c r="BF949" s="1452"/>
      <c r="BG949" s="1452"/>
      <c r="BH949" s="1452"/>
      <c r="BI949" s="1452"/>
      <c r="BJ949" s="1452"/>
      <c r="BK949" s="1452"/>
      <c r="BL949" s="1452"/>
      <c r="BM949" s="1452"/>
      <c r="BN949" s="1452"/>
      <c r="BO949" s="1452"/>
      <c r="BP949" s="1452"/>
      <c r="BQ949" s="1452"/>
      <c r="BR949" s="1452"/>
      <c r="BS949" s="1452"/>
      <c r="BT949" s="1452"/>
      <c r="BU949" s="1452"/>
      <c r="BV949" s="1452"/>
      <c r="BW949" s="1452"/>
      <c r="BX949" s="1452"/>
    </row>
    <row r="950" customFormat="false" ht="15" hidden="false" customHeight="false" outlineLevel="0" collapsed="false">
      <c r="A950" s="1470"/>
      <c r="B950" s="1470"/>
      <c r="C950" s="1470"/>
      <c r="D950" s="1470"/>
      <c r="E950" s="1470"/>
      <c r="F950" s="1470"/>
      <c r="G950" s="1470"/>
      <c r="H950" s="1470"/>
      <c r="I950" s="1452"/>
      <c r="J950" s="1470"/>
      <c r="K950" s="1470"/>
      <c r="L950" s="1470"/>
      <c r="M950" s="1470"/>
      <c r="N950" s="1470"/>
      <c r="O950" s="1470"/>
      <c r="P950" s="1452"/>
      <c r="Q950" s="1452"/>
      <c r="R950" s="1452"/>
      <c r="S950" s="1452"/>
      <c r="T950" s="1452"/>
      <c r="U950" s="1452"/>
      <c r="V950" s="1452"/>
      <c r="W950" s="1452"/>
      <c r="X950" s="1452"/>
      <c r="Y950" s="1452"/>
      <c r="Z950" s="1470"/>
      <c r="AA950" s="1470"/>
      <c r="AB950" s="1470"/>
      <c r="AC950" s="1470"/>
      <c r="AD950" s="1470"/>
      <c r="AE950" s="1470"/>
      <c r="AF950" s="1470"/>
      <c r="AG950" s="1470"/>
      <c r="AH950" s="1452"/>
      <c r="AI950" s="1470"/>
      <c r="AJ950" s="1470"/>
      <c r="AK950" s="1470"/>
      <c r="AL950" s="1470"/>
      <c r="AM950" s="1470"/>
      <c r="AN950" s="1470"/>
      <c r="AO950" s="1452"/>
      <c r="AP950" s="1470"/>
      <c r="AQ950" s="1470"/>
      <c r="AR950" s="1470"/>
      <c r="AS950" s="1470"/>
      <c r="AT950" s="1452"/>
      <c r="AU950" s="1452"/>
      <c r="AV950" s="1452"/>
      <c r="AW950" s="1452"/>
      <c r="AX950" s="1452"/>
      <c r="AY950" s="1452"/>
      <c r="AZ950" s="1452"/>
      <c r="BA950" s="1452"/>
      <c r="BB950" s="1452"/>
      <c r="BC950" s="1470"/>
      <c r="BD950" s="1452"/>
      <c r="BE950" s="1452"/>
      <c r="BF950" s="1452"/>
      <c r="BG950" s="1452"/>
      <c r="BH950" s="1452"/>
      <c r="BI950" s="1452"/>
      <c r="BJ950" s="1452"/>
      <c r="BK950" s="1452"/>
      <c r="BL950" s="1452"/>
      <c r="BM950" s="1452"/>
      <c r="BN950" s="1452"/>
      <c r="BO950" s="1452"/>
      <c r="BP950" s="1452"/>
      <c r="BQ950" s="1452"/>
      <c r="BR950" s="1452"/>
      <c r="BS950" s="1452"/>
      <c r="BT950" s="1452"/>
      <c r="BU950" s="1452"/>
      <c r="BV950" s="1452"/>
      <c r="BW950" s="1452"/>
      <c r="BX950" s="1452"/>
    </row>
    <row r="951" customFormat="false" ht="15" hidden="false" customHeight="false" outlineLevel="0" collapsed="false">
      <c r="A951" s="1470"/>
      <c r="B951" s="1470"/>
      <c r="C951" s="1470"/>
      <c r="D951" s="1470"/>
      <c r="E951" s="1470"/>
      <c r="F951" s="1470"/>
      <c r="G951" s="1470"/>
      <c r="H951" s="1470"/>
      <c r="I951" s="1452"/>
      <c r="J951" s="1470"/>
      <c r="K951" s="1470"/>
      <c r="L951" s="1470"/>
      <c r="M951" s="1470"/>
      <c r="N951" s="1470"/>
      <c r="O951" s="1470"/>
      <c r="P951" s="1452"/>
      <c r="Q951" s="1452"/>
      <c r="R951" s="1452"/>
      <c r="S951" s="1452"/>
      <c r="T951" s="1452"/>
      <c r="U951" s="1452"/>
      <c r="V951" s="1452"/>
      <c r="W951" s="1452"/>
      <c r="X951" s="1452"/>
      <c r="Y951" s="1452"/>
      <c r="Z951" s="1470"/>
      <c r="AA951" s="1470"/>
      <c r="AB951" s="1470"/>
      <c r="AC951" s="1470"/>
      <c r="AD951" s="1470"/>
      <c r="AE951" s="1470"/>
      <c r="AF951" s="1470"/>
      <c r="AG951" s="1470"/>
      <c r="AH951" s="1452"/>
      <c r="AI951" s="1470"/>
      <c r="AJ951" s="1470"/>
      <c r="AK951" s="1470"/>
      <c r="AL951" s="1470"/>
      <c r="AM951" s="1470"/>
      <c r="AN951" s="1470"/>
      <c r="AO951" s="1452"/>
      <c r="AP951" s="1470"/>
      <c r="AQ951" s="1470"/>
      <c r="AR951" s="1470"/>
      <c r="AS951" s="1470"/>
      <c r="AT951" s="1452"/>
      <c r="AU951" s="1452"/>
      <c r="AV951" s="1452"/>
      <c r="AW951" s="1452"/>
      <c r="AX951" s="1452"/>
      <c r="AY951" s="1452"/>
      <c r="AZ951" s="1452"/>
      <c r="BA951" s="1452"/>
      <c r="BB951" s="1452"/>
      <c r="BC951" s="1470"/>
      <c r="BD951" s="1452"/>
      <c r="BE951" s="1452"/>
      <c r="BF951" s="1452"/>
      <c r="BG951" s="1452"/>
      <c r="BH951" s="1452"/>
      <c r="BI951" s="1452"/>
      <c r="BJ951" s="1452"/>
      <c r="BK951" s="1452"/>
      <c r="BL951" s="1452"/>
      <c r="BM951" s="1452"/>
      <c r="BN951" s="1452"/>
      <c r="BO951" s="1452"/>
      <c r="BP951" s="1452"/>
      <c r="BQ951" s="1452"/>
      <c r="BR951" s="1452"/>
      <c r="BS951" s="1452"/>
      <c r="BT951" s="1452"/>
      <c r="BU951" s="1452"/>
      <c r="BV951" s="1452"/>
      <c r="BW951" s="1452"/>
      <c r="BX951" s="1452"/>
    </row>
    <row r="952" customFormat="false" ht="15" hidden="false" customHeight="false" outlineLevel="0" collapsed="false">
      <c r="A952" s="1470"/>
      <c r="B952" s="1470"/>
      <c r="C952" s="1470"/>
      <c r="D952" s="1470"/>
      <c r="E952" s="1470"/>
      <c r="F952" s="1470"/>
      <c r="G952" s="1470"/>
      <c r="H952" s="1470"/>
      <c r="I952" s="1452"/>
      <c r="J952" s="1470"/>
      <c r="K952" s="1470"/>
      <c r="L952" s="1470"/>
      <c r="M952" s="1470"/>
      <c r="N952" s="1470"/>
      <c r="O952" s="1470"/>
      <c r="P952" s="1452"/>
      <c r="Q952" s="1452"/>
      <c r="R952" s="1452"/>
      <c r="S952" s="1452"/>
      <c r="T952" s="1452"/>
      <c r="U952" s="1452"/>
      <c r="V952" s="1452"/>
      <c r="W952" s="1452"/>
      <c r="X952" s="1452"/>
      <c r="Y952" s="1452"/>
      <c r="Z952" s="1470"/>
      <c r="AA952" s="1470"/>
      <c r="AB952" s="1470"/>
      <c r="AC952" s="1470"/>
      <c r="AD952" s="1470"/>
      <c r="AE952" s="1470"/>
      <c r="AF952" s="1470"/>
      <c r="AG952" s="1470"/>
      <c r="AH952" s="1452"/>
      <c r="AI952" s="1470"/>
      <c r="AJ952" s="1470"/>
      <c r="AK952" s="1470"/>
      <c r="AL952" s="1470"/>
      <c r="AM952" s="1470"/>
      <c r="AN952" s="1470"/>
      <c r="AO952" s="1452"/>
      <c r="AP952" s="1470"/>
      <c r="AQ952" s="1470"/>
      <c r="AR952" s="1470"/>
      <c r="AS952" s="1470"/>
      <c r="AT952" s="1452"/>
      <c r="AU952" s="1452"/>
      <c r="AV952" s="1452"/>
      <c r="AW952" s="1452"/>
      <c r="AX952" s="1452"/>
      <c r="AY952" s="1452"/>
      <c r="AZ952" s="1452"/>
      <c r="BA952" s="1452"/>
      <c r="BB952" s="1452"/>
      <c r="BC952" s="1470"/>
      <c r="BD952" s="1452"/>
      <c r="BE952" s="1452"/>
      <c r="BF952" s="1452"/>
      <c r="BG952" s="1452"/>
      <c r="BH952" s="1452"/>
      <c r="BI952" s="1452"/>
      <c r="BJ952" s="1452"/>
      <c r="BK952" s="1452"/>
      <c r="BL952" s="1452"/>
      <c r="BM952" s="1452"/>
      <c r="BN952" s="1452"/>
      <c r="BO952" s="1452"/>
      <c r="BP952" s="1452"/>
      <c r="BQ952" s="1452"/>
      <c r="BR952" s="1452"/>
      <c r="BS952" s="1452"/>
      <c r="BT952" s="1452"/>
      <c r="BU952" s="1452"/>
      <c r="BV952" s="1452"/>
      <c r="BW952" s="1452"/>
      <c r="BX952" s="1452"/>
    </row>
    <row r="953" customFormat="false" ht="15" hidden="false" customHeight="false" outlineLevel="0" collapsed="false">
      <c r="A953" s="1470"/>
      <c r="B953" s="1470"/>
      <c r="C953" s="1470"/>
      <c r="D953" s="1470"/>
      <c r="E953" s="1470"/>
      <c r="F953" s="1470"/>
      <c r="G953" s="1470"/>
      <c r="H953" s="1470"/>
      <c r="I953" s="1452"/>
      <c r="J953" s="1470"/>
      <c r="K953" s="1470"/>
      <c r="L953" s="1470"/>
      <c r="M953" s="1470"/>
      <c r="N953" s="1470"/>
      <c r="O953" s="1470"/>
      <c r="P953" s="1452"/>
      <c r="Q953" s="1452"/>
      <c r="R953" s="1452"/>
      <c r="S953" s="1452"/>
      <c r="T953" s="1452"/>
      <c r="U953" s="1452"/>
      <c r="V953" s="1452"/>
      <c r="W953" s="1452"/>
      <c r="X953" s="1452"/>
      <c r="Y953" s="1452"/>
      <c r="Z953" s="1470"/>
      <c r="AA953" s="1470"/>
      <c r="AB953" s="1470"/>
      <c r="AC953" s="1470"/>
      <c r="AD953" s="1470"/>
      <c r="AE953" s="1470"/>
      <c r="AF953" s="1470"/>
      <c r="AG953" s="1470"/>
      <c r="AH953" s="1452"/>
      <c r="AI953" s="1470"/>
      <c r="AJ953" s="1470"/>
      <c r="AK953" s="1470"/>
      <c r="AL953" s="1470"/>
      <c r="AM953" s="1470"/>
      <c r="AN953" s="1470"/>
      <c r="AO953" s="1452"/>
      <c r="AP953" s="1470"/>
      <c r="AQ953" s="1470"/>
      <c r="AR953" s="1470"/>
      <c r="AS953" s="1470"/>
      <c r="AT953" s="1452"/>
      <c r="AU953" s="1452"/>
      <c r="AV953" s="1452"/>
      <c r="AW953" s="1452"/>
      <c r="AX953" s="1452"/>
      <c r="AY953" s="1452"/>
      <c r="AZ953" s="1452"/>
      <c r="BA953" s="1452"/>
      <c r="BB953" s="1452"/>
      <c r="BC953" s="1470"/>
      <c r="BD953" s="1452"/>
      <c r="BE953" s="1452"/>
      <c r="BF953" s="1452"/>
      <c r="BG953" s="1452"/>
      <c r="BH953" s="1452"/>
      <c r="BI953" s="1452"/>
      <c r="BJ953" s="1452"/>
      <c r="BK953" s="1452"/>
      <c r="BL953" s="1452"/>
      <c r="BM953" s="1452"/>
      <c r="BN953" s="1452"/>
      <c r="BO953" s="1452"/>
      <c r="BP953" s="1452"/>
      <c r="BQ953" s="1452"/>
      <c r="BR953" s="1452"/>
      <c r="BS953" s="1452"/>
      <c r="BT953" s="1452"/>
      <c r="BU953" s="1452"/>
      <c r="BV953" s="1452"/>
      <c r="BW953" s="1452"/>
      <c r="BX953" s="1452"/>
    </row>
    <row r="954" customFormat="false" ht="15" hidden="false" customHeight="false" outlineLevel="0" collapsed="false">
      <c r="A954" s="1470"/>
      <c r="B954" s="1470"/>
      <c r="C954" s="1470"/>
      <c r="D954" s="1470"/>
      <c r="E954" s="1470"/>
      <c r="F954" s="1470"/>
      <c r="G954" s="1470"/>
      <c r="H954" s="1470"/>
      <c r="I954" s="1452"/>
      <c r="J954" s="1470"/>
      <c r="K954" s="1470"/>
      <c r="L954" s="1470"/>
      <c r="M954" s="1470"/>
      <c r="N954" s="1470"/>
      <c r="O954" s="1470"/>
      <c r="P954" s="1452"/>
      <c r="Q954" s="1452"/>
      <c r="R954" s="1452"/>
      <c r="S954" s="1452"/>
      <c r="T954" s="1452"/>
      <c r="U954" s="1452"/>
      <c r="V954" s="1452"/>
      <c r="W954" s="1452"/>
      <c r="X954" s="1452"/>
      <c r="Y954" s="1452"/>
      <c r="Z954" s="1470"/>
      <c r="AA954" s="1470"/>
      <c r="AB954" s="1470"/>
      <c r="AC954" s="1470"/>
      <c r="AD954" s="1470"/>
      <c r="AE954" s="1470"/>
      <c r="AF954" s="1470"/>
      <c r="AG954" s="1470"/>
      <c r="AH954" s="1452"/>
      <c r="AI954" s="1470"/>
      <c r="AJ954" s="1470"/>
      <c r="AK954" s="1470"/>
      <c r="AL954" s="1470"/>
      <c r="AM954" s="1470"/>
      <c r="AN954" s="1470"/>
      <c r="AO954" s="1452"/>
      <c r="AP954" s="1470"/>
      <c r="AQ954" s="1470"/>
      <c r="AR954" s="1470"/>
      <c r="AS954" s="1470"/>
      <c r="AT954" s="1452"/>
      <c r="AU954" s="1452"/>
      <c r="AV954" s="1452"/>
      <c r="AW954" s="1452"/>
      <c r="AX954" s="1452"/>
      <c r="AY954" s="1452"/>
      <c r="AZ954" s="1452"/>
      <c r="BA954" s="1452"/>
      <c r="BB954" s="1452"/>
      <c r="BC954" s="1470"/>
      <c r="BD954" s="1452"/>
      <c r="BE954" s="1452"/>
      <c r="BF954" s="1452"/>
      <c r="BG954" s="1452"/>
      <c r="BH954" s="1452"/>
      <c r="BI954" s="1452"/>
      <c r="BJ954" s="1452"/>
      <c r="BK954" s="1452"/>
      <c r="BL954" s="1452"/>
      <c r="BM954" s="1452"/>
      <c r="BN954" s="1452"/>
      <c r="BO954" s="1452"/>
      <c r="BP954" s="1452"/>
      <c r="BQ954" s="1452"/>
      <c r="BR954" s="1452"/>
      <c r="BS954" s="1452"/>
      <c r="BT954" s="1452"/>
      <c r="BU954" s="1452"/>
      <c r="BV954" s="1452"/>
      <c r="BW954" s="1452"/>
      <c r="BX954" s="1452"/>
    </row>
    <row r="955" customFormat="false" ht="15" hidden="false" customHeight="false" outlineLevel="0" collapsed="false">
      <c r="A955" s="1470"/>
      <c r="B955" s="1470"/>
      <c r="C955" s="1470"/>
      <c r="D955" s="1470"/>
      <c r="E955" s="1470"/>
      <c r="F955" s="1470"/>
      <c r="G955" s="1470"/>
      <c r="H955" s="1470"/>
      <c r="I955" s="1452"/>
      <c r="J955" s="1470"/>
      <c r="K955" s="1470"/>
      <c r="L955" s="1470"/>
      <c r="M955" s="1470"/>
      <c r="N955" s="1470"/>
      <c r="O955" s="1470"/>
      <c r="P955" s="1452"/>
      <c r="Q955" s="1452"/>
      <c r="R955" s="1452"/>
      <c r="S955" s="1452"/>
      <c r="T955" s="1452"/>
      <c r="U955" s="1452"/>
      <c r="V955" s="1452"/>
      <c r="W955" s="1452"/>
      <c r="X955" s="1452"/>
      <c r="Y955" s="1452"/>
      <c r="Z955" s="1470"/>
      <c r="AA955" s="1470"/>
      <c r="AB955" s="1470"/>
      <c r="AC955" s="1470"/>
      <c r="AD955" s="1470"/>
      <c r="AE955" s="1470"/>
      <c r="AF955" s="1470"/>
      <c r="AG955" s="1470"/>
      <c r="AH955" s="1452"/>
      <c r="AI955" s="1470"/>
      <c r="AJ955" s="1470"/>
      <c r="AK955" s="1470"/>
      <c r="AL955" s="1470"/>
      <c r="AM955" s="1470"/>
      <c r="AN955" s="1470"/>
      <c r="AO955" s="1452"/>
      <c r="AP955" s="1470"/>
      <c r="AQ955" s="1470"/>
      <c r="AR955" s="1470"/>
      <c r="AS955" s="1470"/>
      <c r="AT955" s="1452"/>
      <c r="AU955" s="1452"/>
      <c r="AV955" s="1452"/>
      <c r="AW955" s="1452"/>
      <c r="AX955" s="1452"/>
      <c r="AY955" s="1452"/>
      <c r="AZ955" s="1452"/>
      <c r="BA955" s="1452"/>
      <c r="BB955" s="1452"/>
      <c r="BC955" s="1470"/>
      <c r="BD955" s="1452"/>
      <c r="BE955" s="1452"/>
      <c r="BF955" s="1452"/>
      <c r="BG955" s="1452"/>
      <c r="BH955" s="1452"/>
      <c r="BI955" s="1452"/>
      <c r="BJ955" s="1452"/>
      <c r="BK955" s="1452"/>
      <c r="BL955" s="1452"/>
      <c r="BM955" s="1452"/>
      <c r="BN955" s="1452"/>
      <c r="BO955" s="1452"/>
      <c r="BP955" s="1452"/>
      <c r="BQ955" s="1452"/>
      <c r="BR955" s="1452"/>
      <c r="BS955" s="1452"/>
      <c r="BT955" s="1452"/>
      <c r="BU955" s="1452"/>
      <c r="BV955" s="1452"/>
      <c r="BW955" s="1452"/>
      <c r="BX955" s="1452"/>
    </row>
    <row r="956" customFormat="false" ht="15" hidden="false" customHeight="false" outlineLevel="0" collapsed="false">
      <c r="A956" s="1470"/>
      <c r="B956" s="1470"/>
      <c r="C956" s="1470"/>
      <c r="D956" s="1470"/>
      <c r="E956" s="1470"/>
      <c r="F956" s="1470"/>
      <c r="G956" s="1470"/>
      <c r="H956" s="1470"/>
      <c r="I956" s="1452"/>
      <c r="J956" s="1470"/>
      <c r="K956" s="1470"/>
      <c r="L956" s="1470"/>
      <c r="M956" s="1470"/>
      <c r="N956" s="1470"/>
      <c r="O956" s="1470"/>
      <c r="P956" s="1452"/>
      <c r="Q956" s="1452"/>
      <c r="R956" s="1452"/>
      <c r="S956" s="1452"/>
      <c r="T956" s="1452"/>
      <c r="U956" s="1452"/>
      <c r="V956" s="1452"/>
      <c r="W956" s="1452"/>
      <c r="X956" s="1452"/>
      <c r="Y956" s="1452"/>
      <c r="Z956" s="1470"/>
      <c r="AA956" s="1470"/>
      <c r="AB956" s="1470"/>
      <c r="AC956" s="1470"/>
      <c r="AD956" s="1470"/>
      <c r="AE956" s="1470"/>
      <c r="AF956" s="1470"/>
      <c r="AG956" s="1470"/>
      <c r="AH956" s="1452"/>
      <c r="AI956" s="1470"/>
      <c r="AJ956" s="1470"/>
      <c r="AK956" s="1470"/>
      <c r="AL956" s="1470"/>
      <c r="AM956" s="1470"/>
      <c r="AN956" s="1470"/>
      <c r="AO956" s="1452"/>
      <c r="AP956" s="1470"/>
      <c r="AQ956" s="1470"/>
      <c r="AR956" s="1470"/>
      <c r="AS956" s="1470"/>
      <c r="AT956" s="1452"/>
      <c r="AU956" s="1452"/>
      <c r="AV956" s="1452"/>
      <c r="AW956" s="1452"/>
      <c r="AX956" s="1452"/>
      <c r="AY956" s="1452"/>
      <c r="AZ956" s="1452"/>
      <c r="BA956" s="1452"/>
      <c r="BB956" s="1452"/>
      <c r="BC956" s="1470"/>
      <c r="BD956" s="1452"/>
      <c r="BE956" s="1452"/>
      <c r="BF956" s="1452"/>
      <c r="BG956" s="1452"/>
      <c r="BH956" s="1452"/>
      <c r="BI956" s="1452"/>
      <c r="BJ956" s="1452"/>
      <c r="BK956" s="1452"/>
      <c r="BL956" s="1452"/>
      <c r="BM956" s="1452"/>
      <c r="BN956" s="1452"/>
      <c r="BO956" s="1452"/>
      <c r="BP956" s="1452"/>
      <c r="BQ956" s="1452"/>
      <c r="BR956" s="1452"/>
      <c r="BS956" s="1452"/>
      <c r="BT956" s="1452"/>
      <c r="BU956" s="1452"/>
      <c r="BV956" s="1452"/>
      <c r="BW956" s="1452"/>
      <c r="BX956" s="1452"/>
    </row>
    <row r="957" customFormat="false" ht="15" hidden="false" customHeight="false" outlineLevel="0" collapsed="false">
      <c r="A957" s="1470"/>
      <c r="B957" s="1470"/>
      <c r="C957" s="1470"/>
      <c r="D957" s="1470"/>
      <c r="E957" s="1470"/>
      <c r="F957" s="1470"/>
      <c r="G957" s="1470"/>
      <c r="H957" s="1470"/>
      <c r="I957" s="1452"/>
      <c r="J957" s="1470"/>
      <c r="K957" s="1470"/>
      <c r="L957" s="1470"/>
      <c r="M957" s="1470"/>
      <c r="N957" s="1470"/>
      <c r="O957" s="1470"/>
      <c r="P957" s="1452"/>
      <c r="Q957" s="1452"/>
      <c r="R957" s="1452"/>
      <c r="S957" s="1452"/>
      <c r="T957" s="1452"/>
      <c r="U957" s="1452"/>
      <c r="V957" s="1452"/>
      <c r="W957" s="1452"/>
      <c r="X957" s="1452"/>
      <c r="Y957" s="1452"/>
      <c r="Z957" s="1470"/>
      <c r="AA957" s="1470"/>
      <c r="AB957" s="1470"/>
      <c r="AC957" s="1470"/>
      <c r="AD957" s="1470"/>
      <c r="AE957" s="1470"/>
      <c r="AF957" s="1470"/>
      <c r="AG957" s="1470"/>
      <c r="AH957" s="1452"/>
      <c r="AI957" s="1470"/>
      <c r="AJ957" s="1470"/>
      <c r="AK957" s="1470"/>
      <c r="AL957" s="1470"/>
      <c r="AM957" s="1470"/>
      <c r="AN957" s="1470"/>
      <c r="AO957" s="1452"/>
      <c r="AP957" s="1470"/>
      <c r="AQ957" s="1470"/>
      <c r="AR957" s="1470"/>
      <c r="AS957" s="1470"/>
      <c r="AT957" s="1452"/>
      <c r="AU957" s="1452"/>
      <c r="AV957" s="1452"/>
      <c r="AW957" s="1452"/>
      <c r="AX957" s="1452"/>
      <c r="AY957" s="1452"/>
      <c r="AZ957" s="1452"/>
      <c r="BA957" s="1452"/>
      <c r="BB957" s="1452"/>
      <c r="BC957" s="1470"/>
      <c r="BD957" s="1452"/>
      <c r="BE957" s="1452"/>
      <c r="BF957" s="1452"/>
      <c r="BG957" s="1452"/>
      <c r="BH957" s="1452"/>
      <c r="BI957" s="1452"/>
      <c r="BJ957" s="1452"/>
      <c r="BK957" s="1452"/>
      <c r="BL957" s="1452"/>
      <c r="BM957" s="1452"/>
      <c r="BN957" s="1452"/>
      <c r="BO957" s="1452"/>
      <c r="BP957" s="1452"/>
      <c r="BQ957" s="1452"/>
      <c r="BR957" s="1452"/>
      <c r="BS957" s="1452"/>
      <c r="BT957" s="1452"/>
      <c r="BU957" s="1452"/>
      <c r="BV957" s="1452"/>
      <c r="BW957" s="1452"/>
      <c r="BX957" s="1452"/>
    </row>
    <row r="958" customFormat="false" ht="15" hidden="false" customHeight="false" outlineLevel="0" collapsed="false">
      <c r="A958" s="1470"/>
      <c r="B958" s="1470"/>
      <c r="C958" s="1470"/>
      <c r="D958" s="1470"/>
      <c r="E958" s="1470"/>
      <c r="F958" s="1470"/>
      <c r="G958" s="1470"/>
      <c r="H958" s="1470"/>
      <c r="I958" s="1452"/>
      <c r="J958" s="1470"/>
      <c r="K958" s="1470"/>
      <c r="L958" s="1470"/>
      <c r="M958" s="1470"/>
      <c r="N958" s="1470"/>
      <c r="O958" s="1470"/>
      <c r="P958" s="1452"/>
      <c r="Q958" s="1452"/>
      <c r="R958" s="1452"/>
      <c r="S958" s="1452"/>
      <c r="T958" s="1452"/>
      <c r="U958" s="1452"/>
      <c r="V958" s="1452"/>
      <c r="W958" s="1452"/>
      <c r="X958" s="1452"/>
      <c r="Y958" s="1452"/>
      <c r="Z958" s="1470"/>
      <c r="AA958" s="1470"/>
      <c r="AB958" s="1470"/>
      <c r="AC958" s="1470"/>
      <c r="AD958" s="1470"/>
      <c r="AE958" s="1470"/>
      <c r="AF958" s="1470"/>
      <c r="AG958" s="1470"/>
      <c r="AH958" s="1452"/>
      <c r="AI958" s="1470"/>
      <c r="AJ958" s="1470"/>
      <c r="AK958" s="1470"/>
      <c r="AL958" s="1470"/>
      <c r="AM958" s="1470"/>
      <c r="AN958" s="1470"/>
      <c r="AO958" s="1452"/>
      <c r="AP958" s="1470"/>
      <c r="AQ958" s="1470"/>
      <c r="AR958" s="1470"/>
      <c r="AS958" s="1470"/>
      <c r="AT958" s="1452"/>
      <c r="AU958" s="1452"/>
      <c r="AV958" s="1452"/>
      <c r="AW958" s="1452"/>
      <c r="AX958" s="1452"/>
      <c r="AY958" s="1452"/>
      <c r="AZ958" s="1452"/>
      <c r="BA958" s="1452"/>
      <c r="BB958" s="1452"/>
      <c r="BC958" s="1470"/>
      <c r="BD958" s="1452"/>
      <c r="BE958" s="1452"/>
      <c r="BF958" s="1452"/>
      <c r="BG958" s="1452"/>
      <c r="BH958" s="1452"/>
      <c r="BI958" s="1452"/>
      <c r="BJ958" s="1452"/>
      <c r="BK958" s="1452"/>
      <c r="BL958" s="1452"/>
      <c r="BM958" s="1452"/>
      <c r="BN958" s="1452"/>
      <c r="BO958" s="1452"/>
      <c r="BP958" s="1452"/>
      <c r="BQ958" s="1452"/>
      <c r="BR958" s="1452"/>
      <c r="BS958" s="1452"/>
      <c r="BT958" s="1452"/>
      <c r="BU958" s="1452"/>
      <c r="BV958" s="1452"/>
      <c r="BW958" s="1452"/>
      <c r="BX958" s="1452"/>
    </row>
    <row r="959" customFormat="false" ht="15" hidden="false" customHeight="false" outlineLevel="0" collapsed="false">
      <c r="A959" s="1470"/>
      <c r="B959" s="1470"/>
      <c r="C959" s="1470"/>
      <c r="D959" s="1470"/>
      <c r="E959" s="1470"/>
      <c r="F959" s="1470"/>
      <c r="G959" s="1470"/>
      <c r="H959" s="1470"/>
      <c r="I959" s="1452"/>
      <c r="J959" s="1470"/>
      <c r="K959" s="1470"/>
      <c r="L959" s="1470"/>
      <c r="M959" s="1470"/>
      <c r="N959" s="1470"/>
      <c r="O959" s="1470"/>
      <c r="P959" s="1452"/>
      <c r="Q959" s="1452"/>
      <c r="R959" s="1452"/>
      <c r="S959" s="1452"/>
      <c r="T959" s="1452"/>
      <c r="U959" s="1452"/>
      <c r="V959" s="1452"/>
      <c r="W959" s="1452"/>
      <c r="X959" s="1452"/>
      <c r="Y959" s="1452"/>
      <c r="Z959" s="1470"/>
      <c r="AA959" s="1470"/>
      <c r="AB959" s="1470"/>
      <c r="AC959" s="1470"/>
      <c r="AD959" s="1470"/>
      <c r="AE959" s="1470"/>
      <c r="AF959" s="1470"/>
      <c r="AG959" s="1470"/>
      <c r="AH959" s="1452"/>
      <c r="AI959" s="1470"/>
      <c r="AJ959" s="1470"/>
      <c r="AK959" s="1470"/>
      <c r="AL959" s="1470"/>
      <c r="AM959" s="1470"/>
      <c r="AN959" s="1470"/>
      <c r="AO959" s="1452"/>
      <c r="AP959" s="1470"/>
      <c r="AQ959" s="1470"/>
      <c r="AR959" s="1470"/>
      <c r="AS959" s="1470"/>
      <c r="AT959" s="1452"/>
      <c r="AU959" s="1452"/>
      <c r="AV959" s="1452"/>
      <c r="AW959" s="1452"/>
      <c r="AX959" s="1452"/>
      <c r="AY959" s="1452"/>
      <c r="AZ959" s="1452"/>
      <c r="BA959" s="1452"/>
      <c r="BB959" s="1452"/>
      <c r="BC959" s="1470"/>
      <c r="BD959" s="1452"/>
      <c r="BE959" s="1452"/>
      <c r="BF959" s="1452"/>
      <c r="BG959" s="1452"/>
      <c r="BH959" s="1452"/>
      <c r="BI959" s="1452"/>
      <c r="BJ959" s="1452"/>
      <c r="BK959" s="1452"/>
      <c r="BL959" s="1452"/>
      <c r="BM959" s="1452"/>
      <c r="BN959" s="1452"/>
      <c r="BO959" s="1452"/>
      <c r="BP959" s="1452"/>
      <c r="BQ959" s="1452"/>
      <c r="BR959" s="1452"/>
      <c r="BS959" s="1452"/>
      <c r="BT959" s="1452"/>
      <c r="BU959" s="1452"/>
      <c r="BV959" s="1452"/>
      <c r="BW959" s="1452"/>
      <c r="BX959" s="1452"/>
    </row>
    <row r="960" customFormat="false" ht="15" hidden="false" customHeight="false" outlineLevel="0" collapsed="false">
      <c r="A960" s="1470"/>
      <c r="B960" s="1470"/>
      <c r="C960" s="1470"/>
      <c r="D960" s="1470"/>
      <c r="E960" s="1470"/>
      <c r="F960" s="1470"/>
      <c r="G960" s="1470"/>
      <c r="H960" s="1470"/>
      <c r="I960" s="1452"/>
      <c r="J960" s="1470"/>
      <c r="K960" s="1470"/>
      <c r="L960" s="1470"/>
      <c r="M960" s="1470"/>
      <c r="N960" s="1470"/>
      <c r="O960" s="1470"/>
      <c r="P960" s="1452"/>
      <c r="Q960" s="1452"/>
      <c r="R960" s="1452"/>
      <c r="S960" s="1452"/>
      <c r="T960" s="1452"/>
      <c r="U960" s="1452"/>
      <c r="V960" s="1452"/>
      <c r="W960" s="1452"/>
      <c r="X960" s="1452"/>
      <c r="Y960" s="1452"/>
      <c r="Z960" s="1470"/>
      <c r="AA960" s="1470"/>
      <c r="AB960" s="1470"/>
      <c r="AC960" s="1470"/>
      <c r="AD960" s="1470"/>
      <c r="AE960" s="1470"/>
      <c r="AF960" s="1470"/>
      <c r="AG960" s="1470"/>
      <c r="AH960" s="1452"/>
      <c r="AI960" s="1470"/>
      <c r="AJ960" s="1470"/>
      <c r="AK960" s="1470"/>
      <c r="AL960" s="1470"/>
      <c r="AM960" s="1470"/>
      <c r="AN960" s="1470"/>
      <c r="AO960" s="1452"/>
      <c r="AP960" s="1470"/>
      <c r="AQ960" s="1470"/>
      <c r="AR960" s="1470"/>
      <c r="AS960" s="1470"/>
      <c r="AT960" s="1452"/>
      <c r="AU960" s="1452"/>
      <c r="AV960" s="1452"/>
      <c r="AW960" s="1452"/>
      <c r="AX960" s="1452"/>
      <c r="AY960" s="1452"/>
      <c r="AZ960" s="1452"/>
      <c r="BA960" s="1452"/>
      <c r="BB960" s="1452"/>
      <c r="BC960" s="1470"/>
      <c r="BD960" s="1452"/>
      <c r="BE960" s="1452"/>
      <c r="BF960" s="1452"/>
      <c r="BG960" s="1452"/>
      <c r="BH960" s="1452"/>
      <c r="BI960" s="1452"/>
      <c r="BJ960" s="1452"/>
      <c r="BK960" s="1452"/>
      <c r="BL960" s="1452"/>
      <c r="BM960" s="1452"/>
      <c r="BN960" s="1452"/>
      <c r="BO960" s="1452"/>
      <c r="BP960" s="1452"/>
      <c r="BQ960" s="1452"/>
      <c r="BR960" s="1452"/>
      <c r="BS960" s="1452"/>
      <c r="BT960" s="1452"/>
      <c r="BU960" s="1452"/>
      <c r="BV960" s="1452"/>
      <c r="BW960" s="1452"/>
      <c r="BX960" s="1452"/>
    </row>
    <row r="961" customFormat="false" ht="15" hidden="false" customHeight="false" outlineLevel="0" collapsed="false">
      <c r="A961" s="1470"/>
      <c r="B961" s="1470"/>
      <c r="C961" s="1470"/>
      <c r="D961" s="1470"/>
      <c r="E961" s="1470"/>
      <c r="F961" s="1470"/>
      <c r="G961" s="1470"/>
      <c r="H961" s="1470"/>
      <c r="I961" s="1452"/>
      <c r="J961" s="1470"/>
      <c r="K961" s="1470"/>
      <c r="L961" s="1470"/>
      <c r="M961" s="1470"/>
      <c r="N961" s="1470"/>
      <c r="O961" s="1470"/>
      <c r="P961" s="1452"/>
      <c r="Q961" s="1452"/>
      <c r="R961" s="1452"/>
      <c r="S961" s="1452"/>
      <c r="T961" s="1452"/>
      <c r="U961" s="1452"/>
      <c r="V961" s="1452"/>
      <c r="W961" s="1452"/>
      <c r="X961" s="1452"/>
      <c r="Y961" s="1452"/>
      <c r="Z961" s="1470"/>
      <c r="AA961" s="1470"/>
      <c r="AB961" s="1470"/>
      <c r="AC961" s="1470"/>
      <c r="AD961" s="1470"/>
      <c r="AE961" s="1470"/>
      <c r="AF961" s="1470"/>
      <c r="AG961" s="1470"/>
      <c r="AH961" s="1452"/>
      <c r="AI961" s="1470"/>
      <c r="AJ961" s="1470"/>
      <c r="AK961" s="1470"/>
      <c r="AL961" s="1470"/>
      <c r="AM961" s="1470"/>
      <c r="AN961" s="1470"/>
      <c r="AO961" s="1452"/>
      <c r="AP961" s="1470"/>
      <c r="AQ961" s="1470"/>
      <c r="AR961" s="1470"/>
      <c r="AS961" s="1470"/>
      <c r="AT961" s="1452"/>
      <c r="AU961" s="1452"/>
      <c r="AV961" s="1452"/>
      <c r="AW961" s="1452"/>
      <c r="AX961" s="1452"/>
      <c r="AY961" s="1452"/>
      <c r="AZ961" s="1452"/>
      <c r="BA961" s="1452"/>
      <c r="BB961" s="1452"/>
      <c r="BC961" s="1470"/>
      <c r="BD961" s="1452"/>
      <c r="BE961" s="1452"/>
      <c r="BF961" s="1452"/>
      <c r="BG961" s="1452"/>
      <c r="BH961" s="1452"/>
      <c r="BI961" s="1452"/>
      <c r="BJ961" s="1452"/>
      <c r="BK961" s="1452"/>
      <c r="BL961" s="1452"/>
      <c r="BM961" s="1452"/>
      <c r="BN961" s="1452"/>
      <c r="BO961" s="1452"/>
      <c r="BP961" s="1452"/>
      <c r="BQ961" s="1452"/>
      <c r="BR961" s="1452"/>
      <c r="BS961" s="1452"/>
      <c r="BT961" s="1452"/>
      <c r="BU961" s="1452"/>
      <c r="BV961" s="1452"/>
      <c r="BW961" s="1452"/>
      <c r="BX961" s="1452"/>
    </row>
    <row r="962" customFormat="false" ht="15" hidden="false" customHeight="false" outlineLevel="0" collapsed="false">
      <c r="A962" s="1470"/>
      <c r="B962" s="1470"/>
      <c r="C962" s="1470"/>
      <c r="D962" s="1470"/>
      <c r="E962" s="1470"/>
      <c r="F962" s="1470"/>
      <c r="G962" s="1470"/>
      <c r="H962" s="1470"/>
      <c r="I962" s="1452"/>
      <c r="J962" s="1470"/>
      <c r="K962" s="1470"/>
      <c r="L962" s="1470"/>
      <c r="M962" s="1470"/>
      <c r="N962" s="1470"/>
      <c r="O962" s="1470"/>
      <c r="P962" s="1452"/>
      <c r="Q962" s="1452"/>
      <c r="R962" s="1452"/>
      <c r="S962" s="1452"/>
      <c r="T962" s="1452"/>
      <c r="U962" s="1452"/>
      <c r="V962" s="1452"/>
      <c r="W962" s="1452"/>
      <c r="X962" s="1452"/>
      <c r="Y962" s="1452"/>
      <c r="Z962" s="1470"/>
      <c r="AA962" s="1470"/>
      <c r="AB962" s="1470"/>
      <c r="AC962" s="1470"/>
      <c r="AD962" s="1470"/>
      <c r="AE962" s="1470"/>
      <c r="AF962" s="1470"/>
      <c r="AG962" s="1470"/>
      <c r="AH962" s="1452"/>
      <c r="AI962" s="1470"/>
      <c r="AJ962" s="1470"/>
      <c r="AK962" s="1470"/>
      <c r="AL962" s="1470"/>
      <c r="AM962" s="1470"/>
      <c r="AN962" s="1470"/>
      <c r="AO962" s="1452"/>
      <c r="AP962" s="1470"/>
      <c r="AQ962" s="1470"/>
      <c r="AR962" s="1470"/>
      <c r="AS962" s="1470"/>
      <c r="AT962" s="1452"/>
      <c r="AU962" s="1452"/>
      <c r="AV962" s="1452"/>
      <c r="AW962" s="1452"/>
      <c r="AX962" s="1452"/>
      <c r="AY962" s="1452"/>
      <c r="AZ962" s="1452"/>
      <c r="BA962" s="1452"/>
      <c r="BB962" s="1452"/>
      <c r="BC962" s="1470"/>
      <c r="BD962" s="1452"/>
      <c r="BE962" s="1452"/>
      <c r="BF962" s="1452"/>
      <c r="BG962" s="1452"/>
      <c r="BH962" s="1452"/>
      <c r="BI962" s="1452"/>
      <c r="BJ962" s="1452"/>
      <c r="BK962" s="1452"/>
      <c r="BL962" s="1452"/>
      <c r="BM962" s="1452"/>
      <c r="BN962" s="1452"/>
      <c r="BO962" s="1452"/>
      <c r="BP962" s="1452"/>
      <c r="BQ962" s="1452"/>
      <c r="BR962" s="1452"/>
      <c r="BS962" s="1452"/>
      <c r="BT962" s="1452"/>
      <c r="BU962" s="1452"/>
      <c r="BV962" s="1452"/>
      <c r="BW962" s="1452"/>
      <c r="BX962" s="1452"/>
    </row>
    <row r="963" customFormat="false" ht="15" hidden="false" customHeight="false" outlineLevel="0" collapsed="false">
      <c r="A963" s="1470"/>
      <c r="B963" s="1470"/>
      <c r="C963" s="1470"/>
      <c r="D963" s="1470"/>
      <c r="E963" s="1470"/>
      <c r="F963" s="1470"/>
      <c r="G963" s="1470"/>
      <c r="H963" s="1470"/>
      <c r="I963" s="1452"/>
      <c r="J963" s="1470"/>
      <c r="K963" s="1470"/>
      <c r="L963" s="1470"/>
      <c r="M963" s="1470"/>
      <c r="N963" s="1470"/>
      <c r="O963" s="1470"/>
      <c r="P963" s="1452"/>
      <c r="Q963" s="1452"/>
      <c r="R963" s="1452"/>
      <c r="S963" s="1452"/>
      <c r="T963" s="1452"/>
      <c r="U963" s="1452"/>
      <c r="V963" s="1452"/>
      <c r="W963" s="1452"/>
      <c r="X963" s="1452"/>
      <c r="Y963" s="1452"/>
      <c r="Z963" s="1470"/>
      <c r="AA963" s="1470"/>
      <c r="AB963" s="1470"/>
      <c r="AC963" s="1470"/>
      <c r="AD963" s="1470"/>
      <c r="AE963" s="1470"/>
      <c r="AF963" s="1470"/>
      <c r="AG963" s="1470"/>
      <c r="AH963" s="1452"/>
      <c r="AI963" s="1470"/>
      <c r="AJ963" s="1470"/>
      <c r="AK963" s="1470"/>
      <c r="AL963" s="1470"/>
      <c r="AM963" s="1470"/>
      <c r="AN963" s="1470"/>
      <c r="AO963" s="1452"/>
      <c r="AP963" s="1470"/>
      <c r="AQ963" s="1470"/>
      <c r="AR963" s="1470"/>
      <c r="AS963" s="1470"/>
      <c r="AT963" s="1452"/>
      <c r="AU963" s="1452"/>
      <c r="AV963" s="1452"/>
      <c r="AW963" s="1452"/>
      <c r="AX963" s="1452"/>
      <c r="AY963" s="1452"/>
      <c r="AZ963" s="1452"/>
      <c r="BA963" s="1452"/>
      <c r="BB963" s="1452"/>
      <c r="BC963" s="1470"/>
      <c r="BD963" s="1452"/>
      <c r="BE963" s="1452"/>
      <c r="BF963" s="1452"/>
      <c r="BG963" s="1452"/>
      <c r="BH963" s="1452"/>
      <c r="BI963" s="1452"/>
      <c r="BJ963" s="1452"/>
      <c r="BK963" s="1452"/>
      <c r="BL963" s="1452"/>
      <c r="BM963" s="1452"/>
      <c r="BN963" s="1452"/>
      <c r="BO963" s="1452"/>
      <c r="BP963" s="1452"/>
      <c r="BQ963" s="1452"/>
      <c r="BR963" s="1452"/>
      <c r="BS963" s="1452"/>
      <c r="BT963" s="1452"/>
      <c r="BU963" s="1452"/>
      <c r="BV963" s="1452"/>
      <c r="BW963" s="1452"/>
      <c r="BX963" s="1452"/>
    </row>
    <row r="964" customFormat="false" ht="15" hidden="false" customHeight="false" outlineLevel="0" collapsed="false">
      <c r="A964" s="1470"/>
      <c r="B964" s="1470"/>
      <c r="C964" s="1470"/>
      <c r="D964" s="1470"/>
      <c r="E964" s="1470"/>
      <c r="F964" s="1470"/>
      <c r="G964" s="1470"/>
      <c r="H964" s="1470"/>
      <c r="I964" s="1452"/>
      <c r="J964" s="1470"/>
      <c r="K964" s="1470"/>
      <c r="L964" s="1470"/>
      <c r="M964" s="1470"/>
      <c r="N964" s="1470"/>
      <c r="O964" s="1470"/>
      <c r="P964" s="1452"/>
      <c r="Q964" s="1452"/>
      <c r="R964" s="1452"/>
      <c r="S964" s="1452"/>
      <c r="T964" s="1452"/>
      <c r="U964" s="1452"/>
      <c r="V964" s="1452"/>
      <c r="W964" s="1452"/>
      <c r="X964" s="1452"/>
      <c r="Y964" s="1452"/>
      <c r="Z964" s="1470"/>
      <c r="AA964" s="1470"/>
      <c r="AB964" s="1470"/>
      <c r="AC964" s="1470"/>
      <c r="AD964" s="1470"/>
      <c r="AE964" s="1470"/>
      <c r="AF964" s="1470"/>
      <c r="AG964" s="1470"/>
      <c r="AH964" s="1452"/>
      <c r="AI964" s="1470"/>
      <c r="AJ964" s="1470"/>
      <c r="AK964" s="1470"/>
      <c r="AL964" s="1470"/>
      <c r="AM964" s="1470"/>
      <c r="AN964" s="1470"/>
      <c r="AO964" s="1452"/>
      <c r="AP964" s="1470"/>
      <c r="AQ964" s="1470"/>
      <c r="AR964" s="1470"/>
      <c r="AS964" s="1470"/>
      <c r="AT964" s="1452"/>
      <c r="AU964" s="1452"/>
      <c r="AV964" s="1452"/>
      <c r="AW964" s="1452"/>
      <c r="AX964" s="1452"/>
      <c r="AY964" s="1452"/>
      <c r="AZ964" s="1452"/>
      <c r="BA964" s="1452"/>
      <c r="BB964" s="1452"/>
      <c r="BC964" s="1470"/>
      <c r="BD964" s="1452"/>
      <c r="BE964" s="1452"/>
      <c r="BF964" s="1452"/>
      <c r="BG964" s="1452"/>
      <c r="BH964" s="1452"/>
      <c r="BI964" s="1452"/>
      <c r="BJ964" s="1452"/>
      <c r="BK964" s="1452"/>
      <c r="BL964" s="1452"/>
      <c r="BM964" s="1452"/>
      <c r="BN964" s="1452"/>
      <c r="BO964" s="1452"/>
      <c r="BP964" s="1452"/>
      <c r="BQ964" s="1452"/>
      <c r="BR964" s="1452"/>
      <c r="BS964" s="1452"/>
      <c r="BT964" s="1452"/>
      <c r="BU964" s="1452"/>
      <c r="BV964" s="1452"/>
      <c r="BW964" s="1452"/>
      <c r="BX964" s="1452"/>
    </row>
    <row r="965" customFormat="false" ht="15" hidden="false" customHeight="false" outlineLevel="0" collapsed="false">
      <c r="A965" s="1470"/>
      <c r="B965" s="1470"/>
      <c r="C965" s="1470"/>
      <c r="D965" s="1470"/>
      <c r="E965" s="1470"/>
      <c r="F965" s="1470"/>
      <c r="G965" s="1470"/>
      <c r="H965" s="1470"/>
      <c r="I965" s="1452"/>
      <c r="J965" s="1470"/>
      <c r="K965" s="1470"/>
      <c r="L965" s="1470"/>
      <c r="M965" s="1470"/>
      <c r="N965" s="1470"/>
      <c r="O965" s="1470"/>
      <c r="P965" s="1452"/>
      <c r="Q965" s="1452"/>
      <c r="R965" s="1452"/>
      <c r="S965" s="1452"/>
      <c r="T965" s="1452"/>
      <c r="U965" s="1452"/>
      <c r="V965" s="1452"/>
      <c r="W965" s="1452"/>
      <c r="X965" s="1452"/>
      <c r="Y965" s="1452"/>
      <c r="Z965" s="1470"/>
      <c r="AA965" s="1470"/>
      <c r="AB965" s="1470"/>
      <c r="AC965" s="1470"/>
      <c r="AD965" s="1470"/>
      <c r="AE965" s="1470"/>
      <c r="AF965" s="1470"/>
      <c r="AG965" s="1470"/>
      <c r="AH965" s="1452"/>
      <c r="AI965" s="1470"/>
      <c r="AJ965" s="1470"/>
      <c r="AK965" s="1470"/>
      <c r="AL965" s="1470"/>
      <c r="AM965" s="1470"/>
      <c r="AN965" s="1470"/>
      <c r="AO965" s="1452"/>
      <c r="AP965" s="1470"/>
      <c r="AQ965" s="1470"/>
      <c r="AR965" s="1470"/>
      <c r="AS965" s="1470"/>
      <c r="AT965" s="1452"/>
      <c r="AU965" s="1452"/>
      <c r="AV965" s="1452"/>
      <c r="AW965" s="1452"/>
      <c r="AX965" s="1452"/>
      <c r="AY965" s="1452"/>
      <c r="AZ965" s="1452"/>
      <c r="BA965" s="1452"/>
      <c r="BB965" s="1452"/>
      <c r="BC965" s="1470"/>
      <c r="BD965" s="1452"/>
      <c r="BE965" s="1452"/>
      <c r="BF965" s="1452"/>
      <c r="BG965" s="1452"/>
      <c r="BH965" s="1452"/>
      <c r="BI965" s="1452"/>
      <c r="BJ965" s="1452"/>
      <c r="BK965" s="1452"/>
      <c r="BL965" s="1452"/>
      <c r="BM965" s="1452"/>
      <c r="BN965" s="1452"/>
      <c r="BO965" s="1452"/>
      <c r="BP965" s="1452"/>
      <c r="BQ965" s="1452"/>
      <c r="BR965" s="1452"/>
      <c r="BS965" s="1452"/>
      <c r="BT965" s="1452"/>
      <c r="BU965" s="1452"/>
      <c r="BV965" s="1452"/>
      <c r="BW965" s="1452"/>
      <c r="BX965" s="1452"/>
    </row>
    <row r="966" customFormat="false" ht="15" hidden="false" customHeight="false" outlineLevel="0" collapsed="false">
      <c r="A966" s="1470"/>
      <c r="B966" s="1470"/>
      <c r="C966" s="1470"/>
      <c r="D966" s="1470"/>
      <c r="E966" s="1470"/>
      <c r="F966" s="1470"/>
      <c r="G966" s="1470"/>
      <c r="H966" s="1470"/>
      <c r="I966" s="1452"/>
      <c r="J966" s="1470"/>
      <c r="K966" s="1470"/>
      <c r="L966" s="1470"/>
      <c r="M966" s="1470"/>
      <c r="N966" s="1470"/>
      <c r="O966" s="1470"/>
      <c r="P966" s="1452"/>
      <c r="Q966" s="1452"/>
      <c r="R966" s="1452"/>
      <c r="S966" s="1452"/>
      <c r="T966" s="1452"/>
      <c r="U966" s="1452"/>
      <c r="V966" s="1452"/>
      <c r="W966" s="1452"/>
      <c r="X966" s="1452"/>
      <c r="Y966" s="1452"/>
      <c r="Z966" s="1470"/>
      <c r="AA966" s="1470"/>
      <c r="AB966" s="1470"/>
      <c r="AC966" s="1470"/>
      <c r="AD966" s="1470"/>
      <c r="AE966" s="1470"/>
      <c r="AF966" s="1470"/>
      <c r="AG966" s="1470"/>
      <c r="AH966" s="1452"/>
      <c r="AI966" s="1470"/>
      <c r="AJ966" s="1470"/>
      <c r="AK966" s="1470"/>
      <c r="AL966" s="1470"/>
      <c r="AM966" s="1470"/>
      <c r="AN966" s="1470"/>
      <c r="AO966" s="1452"/>
      <c r="AP966" s="1470"/>
      <c r="AQ966" s="1470"/>
      <c r="AR966" s="1470"/>
      <c r="AS966" s="1470"/>
      <c r="AT966" s="1452"/>
      <c r="AU966" s="1452"/>
      <c r="AV966" s="1452"/>
      <c r="AW966" s="1452"/>
      <c r="AX966" s="1452"/>
      <c r="AY966" s="1452"/>
      <c r="AZ966" s="1452"/>
      <c r="BA966" s="1452"/>
      <c r="BB966" s="1452"/>
      <c r="BC966" s="1470"/>
      <c r="BD966" s="1452"/>
      <c r="BE966" s="1452"/>
      <c r="BF966" s="1452"/>
      <c r="BG966" s="1452"/>
      <c r="BH966" s="1452"/>
      <c r="BI966" s="1452"/>
      <c r="BJ966" s="1452"/>
      <c r="BK966" s="1452"/>
      <c r="BL966" s="1452"/>
      <c r="BM966" s="1452"/>
      <c r="BN966" s="1452"/>
      <c r="BO966" s="1452"/>
      <c r="BP966" s="1452"/>
      <c r="BQ966" s="1452"/>
      <c r="BR966" s="1452"/>
      <c r="BS966" s="1452"/>
      <c r="BT966" s="1452"/>
      <c r="BU966" s="1452"/>
      <c r="BV966" s="1452"/>
      <c r="BW966" s="1452"/>
      <c r="BX966" s="1452"/>
    </row>
    <row r="967" customFormat="false" ht="15" hidden="false" customHeight="false" outlineLevel="0" collapsed="false">
      <c r="A967" s="1470"/>
      <c r="B967" s="1470"/>
      <c r="C967" s="1470"/>
      <c r="D967" s="1470"/>
      <c r="E967" s="1470"/>
      <c r="F967" s="1470"/>
      <c r="G967" s="1470"/>
      <c r="H967" s="1470"/>
      <c r="I967" s="1452"/>
      <c r="J967" s="1470"/>
      <c r="K967" s="1470"/>
      <c r="L967" s="1470"/>
      <c r="M967" s="1470"/>
      <c r="N967" s="1470"/>
      <c r="O967" s="1470"/>
      <c r="P967" s="1452"/>
      <c r="Q967" s="1452"/>
      <c r="R967" s="1452"/>
      <c r="S967" s="1452"/>
      <c r="T967" s="1452"/>
      <c r="U967" s="1452"/>
      <c r="V967" s="1452"/>
      <c r="W967" s="1452"/>
      <c r="X967" s="1452"/>
      <c r="Y967" s="1452"/>
      <c r="Z967" s="1470"/>
      <c r="AA967" s="1470"/>
      <c r="AB967" s="1470"/>
      <c r="AC967" s="1470"/>
      <c r="AD967" s="1470"/>
      <c r="AE967" s="1470"/>
      <c r="AF967" s="1470"/>
      <c r="AG967" s="1470"/>
      <c r="AH967" s="1452"/>
      <c r="AI967" s="1470"/>
      <c r="AJ967" s="1470"/>
      <c r="AK967" s="1470"/>
      <c r="AL967" s="1470"/>
      <c r="AM967" s="1470"/>
      <c r="AN967" s="1470"/>
      <c r="AO967" s="1452"/>
      <c r="AP967" s="1470"/>
      <c r="AQ967" s="1470"/>
      <c r="AR967" s="1470"/>
      <c r="AS967" s="1470"/>
      <c r="AT967" s="1452"/>
      <c r="AU967" s="1452"/>
      <c r="AV967" s="1452"/>
      <c r="AW967" s="1452"/>
      <c r="AX967" s="1452"/>
      <c r="AY967" s="1452"/>
      <c r="AZ967" s="1452"/>
      <c r="BA967" s="1452"/>
      <c r="BB967" s="1452"/>
      <c r="BC967" s="1470"/>
      <c r="BD967" s="1452"/>
      <c r="BE967" s="1452"/>
      <c r="BF967" s="1452"/>
      <c r="BG967" s="1452"/>
      <c r="BH967" s="1452"/>
      <c r="BI967" s="1452"/>
      <c r="BJ967" s="1452"/>
      <c r="BK967" s="1452"/>
      <c r="BL967" s="1452"/>
      <c r="BM967" s="1452"/>
      <c r="BN967" s="1452"/>
      <c r="BO967" s="1452"/>
      <c r="BP967" s="1452"/>
      <c r="BQ967" s="1452"/>
      <c r="BR967" s="1452"/>
      <c r="BS967" s="1452"/>
      <c r="BT967" s="1452"/>
      <c r="BU967" s="1452"/>
      <c r="BV967" s="1452"/>
      <c r="BW967" s="1452"/>
      <c r="BX967" s="1452"/>
    </row>
    <row r="968" customFormat="false" ht="15" hidden="false" customHeight="false" outlineLevel="0" collapsed="false">
      <c r="A968" s="1470"/>
      <c r="B968" s="1470"/>
      <c r="C968" s="1470"/>
      <c r="D968" s="1470"/>
      <c r="E968" s="1470"/>
      <c r="F968" s="1470"/>
      <c r="G968" s="1470"/>
      <c r="H968" s="1470"/>
      <c r="I968" s="1452"/>
      <c r="J968" s="1470"/>
      <c r="K968" s="1470"/>
      <c r="L968" s="1470"/>
      <c r="M968" s="1470"/>
      <c r="N968" s="1470"/>
      <c r="O968" s="1470"/>
      <c r="P968" s="1452"/>
      <c r="Q968" s="1452"/>
      <c r="R968" s="1452"/>
      <c r="S968" s="1452"/>
      <c r="T968" s="1452"/>
      <c r="U968" s="1452"/>
      <c r="V968" s="1452"/>
      <c r="W968" s="1452"/>
      <c r="X968" s="1452"/>
      <c r="Y968" s="1452"/>
      <c r="Z968" s="1470"/>
      <c r="AA968" s="1470"/>
      <c r="AB968" s="1470"/>
      <c r="AC968" s="1470"/>
      <c r="AD968" s="1470"/>
      <c r="AE968" s="1470"/>
      <c r="AF968" s="1470"/>
      <c r="AG968" s="1470"/>
      <c r="AH968" s="1452"/>
      <c r="AI968" s="1470"/>
      <c r="AJ968" s="1470"/>
      <c r="AK968" s="1470"/>
      <c r="AL968" s="1470"/>
      <c r="AM968" s="1470"/>
      <c r="AN968" s="1470"/>
      <c r="AO968" s="1452"/>
      <c r="AP968" s="1470"/>
      <c r="AQ968" s="1470"/>
      <c r="AR968" s="1470"/>
      <c r="AS968" s="1470"/>
      <c r="AT968" s="1452"/>
      <c r="AU968" s="1452"/>
      <c r="AV968" s="1452"/>
      <c r="AW968" s="1452"/>
      <c r="AX968" s="1452"/>
      <c r="AY968" s="1452"/>
      <c r="AZ968" s="1452"/>
      <c r="BA968" s="1452"/>
      <c r="BB968" s="1452"/>
      <c r="BC968" s="1470"/>
      <c r="BD968" s="1452"/>
      <c r="BE968" s="1452"/>
      <c r="BF968" s="1452"/>
      <c r="BG968" s="1452"/>
      <c r="BH968" s="1452"/>
      <c r="BI968" s="1452"/>
      <c r="BJ968" s="1452"/>
      <c r="BK968" s="1452"/>
      <c r="BL968" s="1452"/>
      <c r="BM968" s="1452"/>
      <c r="BN968" s="1452"/>
      <c r="BO968" s="1452"/>
      <c r="BP968" s="1452"/>
      <c r="BQ968" s="1452"/>
      <c r="BR968" s="1452"/>
      <c r="BS968" s="1452"/>
      <c r="BT968" s="1452"/>
      <c r="BU968" s="1452"/>
      <c r="BV968" s="1452"/>
      <c r="BW968" s="1452"/>
      <c r="BX968" s="1452"/>
    </row>
    <row r="969" customFormat="false" ht="15" hidden="false" customHeight="false" outlineLevel="0" collapsed="false">
      <c r="A969" s="1470"/>
      <c r="B969" s="1470"/>
      <c r="C969" s="1470"/>
      <c r="D969" s="1470"/>
      <c r="E969" s="1470"/>
      <c r="F969" s="1470"/>
      <c r="G969" s="1470"/>
      <c r="H969" s="1470"/>
      <c r="I969" s="1452"/>
      <c r="J969" s="1470"/>
      <c r="K969" s="1470"/>
      <c r="L969" s="1470"/>
      <c r="M969" s="1470"/>
      <c r="N969" s="1470"/>
      <c r="O969" s="1470"/>
      <c r="P969" s="1452"/>
      <c r="Q969" s="1452"/>
      <c r="R969" s="1452"/>
      <c r="S969" s="1452"/>
      <c r="T969" s="1452"/>
      <c r="U969" s="1452"/>
      <c r="V969" s="1452"/>
      <c r="W969" s="1452"/>
      <c r="X969" s="1452"/>
      <c r="Y969" s="1452"/>
      <c r="Z969" s="1470"/>
      <c r="AA969" s="1470"/>
      <c r="AB969" s="1470"/>
      <c r="AC969" s="1470"/>
      <c r="AD969" s="1470"/>
      <c r="AE969" s="1470"/>
      <c r="AF969" s="1470"/>
      <c r="AG969" s="1470"/>
      <c r="AH969" s="1452"/>
      <c r="AI969" s="1470"/>
      <c r="AJ969" s="1470"/>
      <c r="AK969" s="1470"/>
      <c r="AL969" s="1470"/>
      <c r="AM969" s="1470"/>
      <c r="AN969" s="1470"/>
      <c r="AO969" s="1452"/>
      <c r="AP969" s="1470"/>
      <c r="AQ969" s="1470"/>
      <c r="AR969" s="1470"/>
      <c r="AS969" s="1470"/>
      <c r="AT969" s="1452"/>
      <c r="AU969" s="1452"/>
      <c r="AV969" s="1452"/>
      <c r="AW969" s="1452"/>
      <c r="AX969" s="1452"/>
      <c r="AY969" s="1452"/>
      <c r="AZ969" s="1452"/>
      <c r="BA969" s="1452"/>
      <c r="BB969" s="1452"/>
      <c r="BC969" s="1470"/>
      <c r="BD969" s="1452"/>
      <c r="BE969" s="1452"/>
      <c r="BF969" s="1452"/>
      <c r="BG969" s="1452"/>
      <c r="BH969" s="1452"/>
      <c r="BI969" s="1452"/>
      <c r="BJ969" s="1452"/>
      <c r="BK969" s="1452"/>
      <c r="BL969" s="1452"/>
      <c r="BM969" s="1452"/>
      <c r="BN969" s="1452"/>
      <c r="BO969" s="1452"/>
      <c r="BP969" s="1452"/>
      <c r="BQ969" s="1452"/>
      <c r="BR969" s="1452"/>
      <c r="BS969" s="1452"/>
      <c r="BT969" s="1452"/>
      <c r="BU969" s="1452"/>
      <c r="BV969" s="1452"/>
      <c r="BW969" s="1452"/>
      <c r="BX969" s="1452"/>
    </row>
    <row r="970" customFormat="false" ht="15" hidden="false" customHeight="false" outlineLevel="0" collapsed="false">
      <c r="A970" s="1470"/>
      <c r="B970" s="1470"/>
      <c r="C970" s="1470"/>
      <c r="D970" s="1470"/>
      <c r="E970" s="1470"/>
      <c r="F970" s="1470"/>
      <c r="G970" s="1470"/>
      <c r="H970" s="1470"/>
      <c r="I970" s="1452"/>
      <c r="J970" s="1470"/>
      <c r="K970" s="1470"/>
      <c r="L970" s="1470"/>
      <c r="M970" s="1470"/>
      <c r="N970" s="1470"/>
      <c r="O970" s="1470"/>
      <c r="P970" s="1452"/>
      <c r="Q970" s="1452"/>
      <c r="R970" s="1452"/>
      <c r="S970" s="1452"/>
      <c r="T970" s="1452"/>
      <c r="U970" s="1452"/>
      <c r="V970" s="1452"/>
      <c r="W970" s="1452"/>
      <c r="X970" s="1452"/>
      <c r="Y970" s="1452"/>
      <c r="Z970" s="1470"/>
      <c r="AA970" s="1470"/>
      <c r="AB970" s="1470"/>
      <c r="AC970" s="1470"/>
      <c r="AD970" s="1470"/>
      <c r="AE970" s="1470"/>
      <c r="AF970" s="1470"/>
      <c r="AG970" s="1470"/>
      <c r="AH970" s="1452"/>
      <c r="AI970" s="1470"/>
      <c r="AJ970" s="1470"/>
      <c r="AK970" s="1470"/>
      <c r="AL970" s="1470"/>
      <c r="AM970" s="1470"/>
      <c r="AN970" s="1470"/>
      <c r="AO970" s="1452"/>
      <c r="AP970" s="1470"/>
      <c r="AQ970" s="1470"/>
      <c r="AR970" s="1470"/>
      <c r="AS970" s="1470"/>
      <c r="AT970" s="1452"/>
      <c r="AU970" s="1452"/>
      <c r="AV970" s="1452"/>
      <c r="AW970" s="1452"/>
      <c r="AX970" s="1452"/>
      <c r="AY970" s="1452"/>
      <c r="AZ970" s="1452"/>
      <c r="BA970" s="1452"/>
      <c r="BB970" s="1452"/>
      <c r="BC970" s="1470"/>
      <c r="BD970" s="1452"/>
      <c r="BE970" s="1452"/>
      <c r="BF970" s="1452"/>
      <c r="BG970" s="1452"/>
      <c r="BH970" s="1452"/>
      <c r="BI970" s="1452"/>
      <c r="BJ970" s="1452"/>
      <c r="BK970" s="1452"/>
      <c r="BL970" s="1452"/>
      <c r="BM970" s="1452"/>
      <c r="BN970" s="1452"/>
      <c r="BO970" s="1452"/>
      <c r="BP970" s="1452"/>
      <c r="BQ970" s="1452"/>
      <c r="BR970" s="1452"/>
      <c r="BS970" s="1452"/>
      <c r="BT970" s="1452"/>
      <c r="BU970" s="1452"/>
      <c r="BV970" s="1452"/>
      <c r="BW970" s="1452"/>
      <c r="BX970" s="1452"/>
    </row>
    <row r="971" customFormat="false" ht="15" hidden="false" customHeight="false" outlineLevel="0" collapsed="false">
      <c r="A971" s="1470"/>
      <c r="B971" s="1470"/>
      <c r="C971" s="1470"/>
      <c r="D971" s="1470"/>
      <c r="E971" s="1470"/>
      <c r="F971" s="1470"/>
      <c r="G971" s="1470"/>
      <c r="H971" s="1470"/>
      <c r="I971" s="1452"/>
      <c r="J971" s="1470"/>
      <c r="K971" s="1470"/>
      <c r="L971" s="1470"/>
      <c r="M971" s="1470"/>
      <c r="N971" s="1470"/>
      <c r="O971" s="1470"/>
      <c r="P971" s="1452"/>
      <c r="Q971" s="1452"/>
      <c r="R971" s="1452"/>
      <c r="S971" s="1452"/>
      <c r="T971" s="1452"/>
      <c r="U971" s="1452"/>
      <c r="V971" s="1452"/>
      <c r="W971" s="1452"/>
      <c r="X971" s="1452"/>
      <c r="Y971" s="1452"/>
      <c r="Z971" s="1470"/>
      <c r="AA971" s="1470"/>
      <c r="AB971" s="1470"/>
      <c r="AC971" s="1470"/>
      <c r="AD971" s="1470"/>
      <c r="AE971" s="1470"/>
      <c r="AF971" s="1470"/>
      <c r="AG971" s="1470"/>
      <c r="AH971" s="1452"/>
      <c r="AI971" s="1470"/>
      <c r="AJ971" s="1470"/>
      <c r="AK971" s="1470"/>
      <c r="AL971" s="1470"/>
      <c r="AM971" s="1470"/>
      <c r="AN971" s="1470"/>
      <c r="AO971" s="1452"/>
      <c r="AP971" s="1470"/>
      <c r="AQ971" s="1470"/>
      <c r="AR971" s="1470"/>
      <c r="AS971" s="1470"/>
      <c r="AT971" s="1452"/>
      <c r="AU971" s="1452"/>
      <c r="AV971" s="1452"/>
      <c r="AW971" s="1452"/>
      <c r="AX971" s="1452"/>
      <c r="AY971" s="1452"/>
      <c r="AZ971" s="1452"/>
      <c r="BA971" s="1452"/>
      <c r="BB971" s="1452"/>
      <c r="BC971" s="1470"/>
      <c r="BD971" s="1452"/>
      <c r="BE971" s="1452"/>
      <c r="BF971" s="1452"/>
      <c r="BG971" s="1452"/>
      <c r="BH971" s="1452"/>
      <c r="BI971" s="1452"/>
      <c r="BJ971" s="1452"/>
      <c r="BK971" s="1452"/>
      <c r="BL971" s="1452"/>
      <c r="BM971" s="1452"/>
      <c r="BN971" s="1452"/>
      <c r="BO971" s="1452"/>
      <c r="BP971" s="1452"/>
      <c r="BQ971" s="1452"/>
      <c r="BR971" s="1452"/>
      <c r="BS971" s="1452"/>
      <c r="BT971" s="1452"/>
      <c r="BU971" s="1452"/>
      <c r="BV971" s="1452"/>
      <c r="BW971" s="1452"/>
      <c r="BX971" s="1452"/>
    </row>
    <row r="972" customFormat="false" ht="15" hidden="false" customHeight="false" outlineLevel="0" collapsed="false">
      <c r="A972" s="1470"/>
      <c r="B972" s="1470"/>
      <c r="C972" s="1470"/>
      <c r="D972" s="1470"/>
      <c r="E972" s="1470"/>
      <c r="F972" s="1470"/>
      <c r="G972" s="1470"/>
      <c r="H972" s="1470"/>
      <c r="I972" s="1452"/>
      <c r="J972" s="1470"/>
      <c r="K972" s="1470"/>
      <c r="L972" s="1470"/>
      <c r="M972" s="1470"/>
      <c r="N972" s="1470"/>
      <c r="O972" s="1470"/>
      <c r="P972" s="1452"/>
      <c r="Q972" s="1452"/>
      <c r="R972" s="1452"/>
      <c r="S972" s="1452"/>
      <c r="T972" s="1452"/>
      <c r="U972" s="1452"/>
      <c r="V972" s="1452"/>
      <c r="W972" s="1452"/>
      <c r="X972" s="1452"/>
      <c r="Y972" s="1452"/>
      <c r="Z972" s="1470"/>
      <c r="AA972" s="1470"/>
      <c r="AB972" s="1470"/>
      <c r="AC972" s="1470"/>
      <c r="AD972" s="1470"/>
      <c r="AE972" s="1470"/>
      <c r="AF972" s="1470"/>
      <c r="AG972" s="1470"/>
      <c r="AH972" s="1452"/>
      <c r="AI972" s="1470"/>
      <c r="AJ972" s="1470"/>
      <c r="AK972" s="1470"/>
      <c r="AL972" s="1470"/>
      <c r="AM972" s="1470"/>
      <c r="AN972" s="1470"/>
      <c r="AO972" s="1452"/>
      <c r="AP972" s="1470"/>
      <c r="AQ972" s="1470"/>
      <c r="AR972" s="1470"/>
      <c r="AS972" s="1470"/>
      <c r="AT972" s="1452"/>
      <c r="AU972" s="1452"/>
      <c r="AV972" s="1452"/>
      <c r="AW972" s="1452"/>
      <c r="AX972" s="1452"/>
      <c r="AY972" s="1452"/>
      <c r="AZ972" s="1452"/>
      <c r="BA972" s="1452"/>
      <c r="BB972" s="1452"/>
      <c r="BC972" s="1470"/>
      <c r="BD972" s="1452"/>
      <c r="BE972" s="1452"/>
      <c r="BF972" s="1452"/>
      <c r="BG972" s="1452"/>
      <c r="BH972" s="1452"/>
      <c r="BI972" s="1452"/>
      <c r="BJ972" s="1452"/>
      <c r="BK972" s="1452"/>
      <c r="BL972" s="1452"/>
      <c r="BM972" s="1452"/>
      <c r="BN972" s="1452"/>
      <c r="BO972" s="1452"/>
      <c r="BP972" s="1452"/>
      <c r="BQ972" s="1452"/>
      <c r="BR972" s="1452"/>
      <c r="BS972" s="1452"/>
      <c r="BT972" s="1452"/>
      <c r="BU972" s="1452"/>
      <c r="BV972" s="1452"/>
      <c r="BW972" s="1452"/>
      <c r="BX972" s="1452"/>
    </row>
    <row r="973" customFormat="false" ht="15" hidden="false" customHeight="false" outlineLevel="0" collapsed="false">
      <c r="A973" s="1470"/>
      <c r="B973" s="1470"/>
      <c r="C973" s="1470"/>
      <c r="D973" s="1470"/>
      <c r="E973" s="1470"/>
      <c r="F973" s="1470"/>
      <c r="G973" s="1470"/>
      <c r="H973" s="1470"/>
      <c r="I973" s="1452"/>
      <c r="J973" s="1470"/>
      <c r="K973" s="1470"/>
      <c r="L973" s="1470"/>
      <c r="M973" s="1470"/>
      <c r="N973" s="1470"/>
      <c r="O973" s="1470"/>
      <c r="P973" s="1452"/>
      <c r="Q973" s="1452"/>
      <c r="R973" s="1452"/>
      <c r="S973" s="1452"/>
      <c r="T973" s="1452"/>
      <c r="U973" s="1452"/>
      <c r="V973" s="1452"/>
      <c r="W973" s="1452"/>
      <c r="X973" s="1452"/>
      <c r="Y973" s="1452"/>
      <c r="Z973" s="1470"/>
      <c r="AA973" s="1470"/>
      <c r="AB973" s="1470"/>
      <c r="AC973" s="1470"/>
      <c r="AD973" s="1470"/>
      <c r="AE973" s="1470"/>
      <c r="AF973" s="1470"/>
      <c r="AG973" s="1470"/>
      <c r="AH973" s="1452"/>
      <c r="AI973" s="1470"/>
      <c r="AJ973" s="1470"/>
      <c r="AK973" s="1470"/>
      <c r="AL973" s="1470"/>
      <c r="AM973" s="1470"/>
      <c r="AN973" s="1470"/>
      <c r="AO973" s="1452"/>
      <c r="AP973" s="1470"/>
      <c r="AQ973" s="1470"/>
      <c r="AR973" s="1470"/>
      <c r="AS973" s="1470"/>
      <c r="AT973" s="1452"/>
      <c r="AU973" s="1452"/>
      <c r="AV973" s="1452"/>
      <c r="AW973" s="1452"/>
      <c r="AX973" s="1452"/>
      <c r="AY973" s="1452"/>
      <c r="AZ973" s="1452"/>
      <c r="BA973" s="1452"/>
      <c r="BB973" s="1452"/>
      <c r="BC973" s="1470"/>
      <c r="BD973" s="1452"/>
      <c r="BE973" s="1452"/>
      <c r="BF973" s="1452"/>
      <c r="BG973" s="1452"/>
      <c r="BH973" s="1452"/>
      <c r="BI973" s="1452"/>
      <c r="BJ973" s="1452"/>
      <c r="BK973" s="1452"/>
      <c r="BL973" s="1452"/>
      <c r="BM973" s="1452"/>
      <c r="BN973" s="1452"/>
      <c r="BO973" s="1452"/>
      <c r="BP973" s="1452"/>
      <c r="BQ973" s="1452"/>
      <c r="BR973" s="1452"/>
      <c r="BS973" s="1452"/>
      <c r="BT973" s="1452"/>
      <c r="BU973" s="1452"/>
      <c r="BV973" s="1452"/>
      <c r="BW973" s="1452"/>
      <c r="BX973" s="1452"/>
    </row>
    <row r="974" customFormat="false" ht="15" hidden="false" customHeight="false" outlineLevel="0" collapsed="false">
      <c r="A974" s="1470"/>
      <c r="B974" s="1470"/>
      <c r="C974" s="1470"/>
      <c r="D974" s="1470"/>
      <c r="E974" s="1470"/>
      <c r="F974" s="1470"/>
      <c r="G974" s="1470"/>
      <c r="H974" s="1470"/>
      <c r="I974" s="1452"/>
      <c r="J974" s="1470"/>
      <c r="K974" s="1470"/>
      <c r="L974" s="1470"/>
      <c r="M974" s="1470"/>
      <c r="N974" s="1470"/>
      <c r="O974" s="1470"/>
      <c r="P974" s="1452"/>
      <c r="Q974" s="1452"/>
      <c r="R974" s="1452"/>
      <c r="S974" s="1452"/>
      <c r="T974" s="1452"/>
      <c r="U974" s="1452"/>
      <c r="V974" s="1452"/>
      <c r="W974" s="1452"/>
      <c r="X974" s="1452"/>
      <c r="Y974" s="1452"/>
      <c r="Z974" s="1470"/>
      <c r="AA974" s="1470"/>
      <c r="AB974" s="1470"/>
      <c r="AC974" s="1470"/>
      <c r="AD974" s="1470"/>
      <c r="AE974" s="1470"/>
      <c r="AF974" s="1470"/>
      <c r="AG974" s="1470"/>
      <c r="AH974" s="1452"/>
      <c r="AI974" s="1470"/>
      <c r="AJ974" s="1470"/>
      <c r="AK974" s="1470"/>
      <c r="AL974" s="1470"/>
      <c r="AM974" s="1470"/>
      <c r="AN974" s="1470"/>
      <c r="AO974" s="1452"/>
      <c r="AP974" s="1470"/>
      <c r="AQ974" s="1470"/>
      <c r="AR974" s="1470"/>
      <c r="AS974" s="1470"/>
      <c r="AT974" s="1452"/>
      <c r="AU974" s="1452"/>
      <c r="AV974" s="1452"/>
      <c r="AW974" s="1452"/>
      <c r="AX974" s="1452"/>
      <c r="AY974" s="1452"/>
      <c r="AZ974" s="1452"/>
      <c r="BA974" s="1452"/>
      <c r="BB974" s="1452"/>
      <c r="BC974" s="1470"/>
      <c r="BD974" s="1452"/>
      <c r="BE974" s="1452"/>
      <c r="BF974" s="1452"/>
      <c r="BG974" s="1452"/>
      <c r="BH974" s="1452"/>
      <c r="BI974" s="1452"/>
      <c r="BJ974" s="1452"/>
      <c r="BK974" s="1452"/>
      <c r="BL974" s="1452"/>
      <c r="BM974" s="1452"/>
      <c r="BN974" s="1452"/>
      <c r="BO974" s="1452"/>
      <c r="BP974" s="1452"/>
      <c r="BQ974" s="1452"/>
      <c r="BR974" s="1452"/>
      <c r="BS974" s="1452"/>
      <c r="BT974" s="1452"/>
      <c r="BU974" s="1452"/>
      <c r="BV974" s="1452"/>
      <c r="BW974" s="1452"/>
      <c r="BX974" s="1452"/>
    </row>
    <row r="975" customFormat="false" ht="15" hidden="false" customHeight="false" outlineLevel="0" collapsed="false">
      <c r="A975" s="1470"/>
      <c r="B975" s="1470"/>
      <c r="C975" s="1470"/>
      <c r="D975" s="1470"/>
      <c r="E975" s="1470"/>
      <c r="F975" s="1470"/>
      <c r="G975" s="1470"/>
      <c r="H975" s="1470"/>
      <c r="I975" s="1452"/>
      <c r="J975" s="1470"/>
      <c r="K975" s="1470"/>
      <c r="L975" s="1470"/>
      <c r="M975" s="1470"/>
      <c r="N975" s="1470"/>
      <c r="O975" s="1470"/>
      <c r="P975" s="1452"/>
      <c r="Q975" s="1452"/>
      <c r="R975" s="1452"/>
      <c r="S975" s="1452"/>
      <c r="T975" s="1452"/>
      <c r="U975" s="1452"/>
      <c r="V975" s="1452"/>
      <c r="W975" s="1452"/>
      <c r="X975" s="1452"/>
      <c r="Y975" s="1452"/>
      <c r="Z975" s="1470"/>
      <c r="AA975" s="1470"/>
      <c r="AB975" s="1470"/>
      <c r="AC975" s="1470"/>
      <c r="AD975" s="1470"/>
      <c r="AE975" s="1470"/>
      <c r="AF975" s="1470"/>
      <c r="AG975" s="1470"/>
      <c r="AH975" s="1452"/>
      <c r="AI975" s="1470"/>
      <c r="AJ975" s="1470"/>
      <c r="AK975" s="1470"/>
      <c r="AL975" s="1470"/>
      <c r="AM975" s="1470"/>
      <c r="AN975" s="1470"/>
      <c r="AO975" s="1452"/>
      <c r="AP975" s="1470"/>
      <c r="AQ975" s="1470"/>
      <c r="AR975" s="1470"/>
      <c r="AS975" s="1470"/>
      <c r="AT975" s="1452"/>
      <c r="AU975" s="1452"/>
      <c r="AV975" s="1452"/>
      <c r="AW975" s="1452"/>
      <c r="AX975" s="1452"/>
      <c r="AY975" s="1452"/>
      <c r="AZ975" s="1452"/>
      <c r="BA975" s="1452"/>
      <c r="BB975" s="1452"/>
      <c r="BC975" s="1470"/>
      <c r="BD975" s="1452"/>
      <c r="BE975" s="1452"/>
      <c r="BF975" s="1452"/>
      <c r="BG975" s="1452"/>
      <c r="BH975" s="1452"/>
      <c r="BI975" s="1452"/>
      <c r="BJ975" s="1452"/>
      <c r="BK975" s="1452"/>
      <c r="BL975" s="1452"/>
      <c r="BM975" s="1452"/>
      <c r="BN975" s="1452"/>
      <c r="BO975" s="1452"/>
      <c r="BP975" s="1452"/>
      <c r="BQ975" s="1452"/>
      <c r="BR975" s="1452"/>
      <c r="BS975" s="1452"/>
      <c r="BT975" s="1452"/>
      <c r="BU975" s="1452"/>
      <c r="BV975" s="1452"/>
      <c r="BW975" s="1452"/>
      <c r="BX975" s="1452"/>
    </row>
    <row r="976" customFormat="false" ht="15" hidden="false" customHeight="false" outlineLevel="0" collapsed="false">
      <c r="A976" s="1470"/>
      <c r="B976" s="1470"/>
      <c r="C976" s="1470"/>
      <c r="D976" s="1470"/>
      <c r="E976" s="1470"/>
      <c r="F976" s="1470"/>
      <c r="G976" s="1470"/>
      <c r="H976" s="1470"/>
      <c r="I976" s="1452"/>
      <c r="J976" s="1470"/>
      <c r="K976" s="1470"/>
      <c r="L976" s="1470"/>
      <c r="M976" s="1470"/>
      <c r="N976" s="1470"/>
      <c r="O976" s="1470"/>
      <c r="P976" s="1452"/>
      <c r="Q976" s="1452"/>
      <c r="R976" s="1452"/>
      <c r="S976" s="1452"/>
      <c r="T976" s="1452"/>
      <c r="U976" s="1452"/>
      <c r="V976" s="1452"/>
      <c r="W976" s="1452"/>
      <c r="X976" s="1452"/>
      <c r="Y976" s="1452"/>
      <c r="Z976" s="1470"/>
      <c r="AA976" s="1470"/>
      <c r="AB976" s="1470"/>
      <c r="AC976" s="1470"/>
      <c r="AD976" s="1470"/>
      <c r="AE976" s="1470"/>
      <c r="AF976" s="1470"/>
      <c r="AG976" s="1470"/>
      <c r="AH976" s="1452"/>
      <c r="AI976" s="1470"/>
      <c r="AJ976" s="1470"/>
      <c r="AK976" s="1470"/>
      <c r="AL976" s="1470"/>
      <c r="AM976" s="1470"/>
      <c r="AN976" s="1470"/>
      <c r="AO976" s="1452"/>
      <c r="AP976" s="1470"/>
      <c r="AQ976" s="1470"/>
      <c r="AR976" s="1470"/>
      <c r="AS976" s="1470"/>
      <c r="AT976" s="1452"/>
      <c r="AU976" s="1452"/>
      <c r="AV976" s="1452"/>
      <c r="AW976" s="1452"/>
      <c r="AX976" s="1452"/>
      <c r="AY976" s="1452"/>
      <c r="AZ976" s="1452"/>
      <c r="BA976" s="1452"/>
      <c r="BB976" s="1452"/>
      <c r="BC976" s="1470"/>
      <c r="BD976" s="1452"/>
      <c r="BE976" s="1452"/>
      <c r="BF976" s="1452"/>
      <c r="BG976" s="1452"/>
      <c r="BH976" s="1452"/>
      <c r="BI976" s="1452"/>
      <c r="BJ976" s="1452"/>
      <c r="BK976" s="1452"/>
      <c r="BL976" s="1452"/>
      <c r="BM976" s="1452"/>
      <c r="BN976" s="1452"/>
      <c r="BO976" s="1452"/>
      <c r="BP976" s="1452"/>
      <c r="BQ976" s="1452"/>
      <c r="BR976" s="1452"/>
      <c r="BS976" s="1452"/>
      <c r="BT976" s="1452"/>
      <c r="BU976" s="1452"/>
      <c r="BV976" s="1452"/>
      <c r="BW976" s="1452"/>
      <c r="BX976" s="1452"/>
    </row>
    <row r="977" customFormat="false" ht="15" hidden="false" customHeight="false" outlineLevel="0" collapsed="false">
      <c r="A977" s="1470"/>
      <c r="B977" s="1470"/>
      <c r="C977" s="1470"/>
      <c r="D977" s="1470"/>
      <c r="E977" s="1470"/>
      <c r="F977" s="1470"/>
      <c r="G977" s="1470"/>
      <c r="H977" s="1470"/>
      <c r="I977" s="1452"/>
      <c r="J977" s="1470"/>
      <c r="K977" s="1470"/>
      <c r="L977" s="1470"/>
      <c r="M977" s="1470"/>
      <c r="N977" s="1470"/>
      <c r="O977" s="1470"/>
      <c r="P977" s="1452"/>
      <c r="Q977" s="1452"/>
      <c r="R977" s="1452"/>
      <c r="S977" s="1452"/>
      <c r="T977" s="1452"/>
      <c r="U977" s="1452"/>
      <c r="V977" s="1452"/>
      <c r="W977" s="1452"/>
      <c r="X977" s="1452"/>
      <c r="Y977" s="1452"/>
      <c r="Z977" s="1470"/>
      <c r="AA977" s="1470"/>
      <c r="AB977" s="1470"/>
      <c r="AC977" s="1470"/>
      <c r="AD977" s="1470"/>
      <c r="AE977" s="1470"/>
      <c r="AF977" s="1470"/>
      <c r="AG977" s="1470"/>
      <c r="AH977" s="1452"/>
      <c r="AI977" s="1470"/>
      <c r="AJ977" s="1470"/>
      <c r="AK977" s="1470"/>
      <c r="AL977" s="1470"/>
      <c r="AM977" s="1470"/>
      <c r="AN977" s="1470"/>
      <c r="AO977" s="1452"/>
      <c r="AP977" s="1470"/>
      <c r="AQ977" s="1470"/>
      <c r="AR977" s="1470"/>
      <c r="AS977" s="1470"/>
      <c r="AT977" s="1452"/>
      <c r="AU977" s="1452"/>
      <c r="AV977" s="1452"/>
      <c r="AW977" s="1452"/>
      <c r="AX977" s="1452"/>
      <c r="AY977" s="1452"/>
      <c r="AZ977" s="1452"/>
      <c r="BA977" s="1452"/>
      <c r="BB977" s="1452"/>
      <c r="BC977" s="1470"/>
      <c r="BD977" s="1452"/>
      <c r="BE977" s="1452"/>
      <c r="BF977" s="1452"/>
      <c r="BG977" s="1452"/>
      <c r="BH977" s="1452"/>
      <c r="BI977" s="1452"/>
      <c r="BJ977" s="1452"/>
      <c r="BK977" s="1452"/>
      <c r="BL977" s="1452"/>
      <c r="BM977" s="1452"/>
      <c r="BN977" s="1452"/>
      <c r="BO977" s="1452"/>
      <c r="BP977" s="1452"/>
      <c r="BQ977" s="1452"/>
      <c r="BR977" s="1452"/>
      <c r="BS977" s="1452"/>
      <c r="BT977" s="1452"/>
      <c r="BU977" s="1452"/>
      <c r="BV977" s="1452"/>
      <c r="BW977" s="1452"/>
      <c r="BX977" s="1452"/>
    </row>
    <row r="978" customFormat="false" ht="15" hidden="false" customHeight="false" outlineLevel="0" collapsed="false">
      <c r="A978" s="1470"/>
      <c r="B978" s="1470"/>
      <c r="C978" s="1470"/>
      <c r="D978" s="1470"/>
      <c r="E978" s="1470"/>
      <c r="F978" s="1470"/>
      <c r="G978" s="1470"/>
      <c r="H978" s="1470"/>
      <c r="I978" s="1452"/>
      <c r="J978" s="1470"/>
      <c r="K978" s="1470"/>
      <c r="L978" s="1470"/>
      <c r="M978" s="1470"/>
      <c r="N978" s="1470"/>
      <c r="O978" s="1470"/>
      <c r="P978" s="1452"/>
      <c r="Q978" s="1452"/>
      <c r="R978" s="1452"/>
      <c r="S978" s="1452"/>
      <c r="T978" s="1452"/>
      <c r="U978" s="1452"/>
      <c r="V978" s="1452"/>
      <c r="W978" s="1452"/>
      <c r="X978" s="1452"/>
      <c r="Y978" s="1452"/>
      <c r="Z978" s="1470"/>
      <c r="AA978" s="1470"/>
      <c r="AB978" s="1470"/>
      <c r="AC978" s="1470"/>
      <c r="AD978" s="1470"/>
      <c r="AE978" s="1470"/>
      <c r="AF978" s="1470"/>
      <c r="AG978" s="1470"/>
      <c r="AH978" s="1452"/>
      <c r="AI978" s="1470"/>
      <c r="AJ978" s="1470"/>
      <c r="AK978" s="1470"/>
      <c r="AL978" s="1470"/>
      <c r="AM978" s="1470"/>
      <c r="AN978" s="1470"/>
      <c r="AO978" s="1452"/>
      <c r="AP978" s="1470"/>
      <c r="AQ978" s="1470"/>
      <c r="AR978" s="1470"/>
      <c r="AS978" s="1470"/>
      <c r="AT978" s="1452"/>
      <c r="AU978" s="1452"/>
      <c r="AV978" s="1452"/>
      <c r="AW978" s="1452"/>
      <c r="AX978" s="1452"/>
      <c r="AY978" s="1452"/>
      <c r="AZ978" s="1452"/>
      <c r="BA978" s="1452"/>
      <c r="BB978" s="1452"/>
      <c r="BC978" s="1470"/>
      <c r="BD978" s="1452"/>
      <c r="BE978" s="1452"/>
      <c r="BF978" s="1452"/>
      <c r="BG978" s="1452"/>
      <c r="BH978" s="1452"/>
      <c r="BI978" s="1452"/>
      <c r="BJ978" s="1452"/>
      <c r="BK978" s="1452"/>
      <c r="BL978" s="1452"/>
      <c r="BM978" s="1452"/>
      <c r="BN978" s="1452"/>
      <c r="BO978" s="1452"/>
      <c r="BP978" s="1452"/>
      <c r="BQ978" s="1452"/>
      <c r="BR978" s="1452"/>
      <c r="BS978" s="1452"/>
      <c r="BT978" s="1452"/>
      <c r="BU978" s="1452"/>
      <c r="BV978" s="1452"/>
      <c r="BW978" s="1452"/>
      <c r="BX978" s="1452"/>
    </row>
    <row r="979" customFormat="false" ht="15" hidden="false" customHeight="false" outlineLevel="0" collapsed="false">
      <c r="A979" s="1470"/>
      <c r="B979" s="1470"/>
      <c r="C979" s="1470"/>
      <c r="D979" s="1470"/>
      <c r="E979" s="1470"/>
      <c r="F979" s="1470"/>
      <c r="G979" s="1470"/>
      <c r="H979" s="1470"/>
      <c r="I979" s="1452"/>
      <c r="J979" s="1470"/>
      <c r="K979" s="1470"/>
      <c r="L979" s="1470"/>
      <c r="M979" s="1470"/>
      <c r="N979" s="1470"/>
      <c r="O979" s="1470"/>
      <c r="P979" s="1452"/>
      <c r="Q979" s="1452"/>
      <c r="R979" s="1452"/>
      <c r="S979" s="1452"/>
      <c r="T979" s="1452"/>
      <c r="U979" s="1452"/>
      <c r="V979" s="1452"/>
      <c r="W979" s="1452"/>
      <c r="X979" s="1452"/>
      <c r="Y979" s="1452"/>
      <c r="Z979" s="1470"/>
      <c r="AA979" s="1470"/>
      <c r="AB979" s="1470"/>
      <c r="AC979" s="1470"/>
      <c r="AD979" s="1470"/>
      <c r="AE979" s="1470"/>
      <c r="AF979" s="1470"/>
      <c r="AG979" s="1470"/>
      <c r="AH979" s="1452"/>
      <c r="AI979" s="1470"/>
      <c r="AJ979" s="1470"/>
      <c r="AK979" s="1470"/>
      <c r="AL979" s="1470"/>
      <c r="AM979" s="1470"/>
      <c r="AN979" s="1470"/>
      <c r="AO979" s="1452"/>
      <c r="AP979" s="1470"/>
      <c r="AQ979" s="1470"/>
      <c r="AR979" s="1470"/>
      <c r="AS979" s="1470"/>
      <c r="AT979" s="1452"/>
      <c r="AU979" s="1452"/>
      <c r="AV979" s="1452"/>
      <c r="AW979" s="1452"/>
      <c r="AX979" s="1452"/>
      <c r="AY979" s="1452"/>
      <c r="AZ979" s="1452"/>
      <c r="BA979" s="1452"/>
      <c r="BB979" s="1452"/>
      <c r="BC979" s="1470"/>
      <c r="BD979" s="1452"/>
      <c r="BE979" s="1452"/>
      <c r="BF979" s="1452"/>
      <c r="BG979" s="1452"/>
      <c r="BH979" s="1452"/>
      <c r="BI979" s="1452"/>
      <c r="BJ979" s="1452"/>
      <c r="BK979" s="1452"/>
      <c r="BL979" s="1452"/>
      <c r="BM979" s="1452"/>
      <c r="BN979" s="1452"/>
      <c r="BO979" s="1452"/>
      <c r="BP979" s="1452"/>
      <c r="BQ979" s="1452"/>
      <c r="BR979" s="1452"/>
      <c r="BS979" s="1452"/>
      <c r="BT979" s="1452"/>
      <c r="BU979" s="1452"/>
      <c r="BV979" s="1452"/>
      <c r="BW979" s="1452"/>
      <c r="BX979" s="1452"/>
    </row>
    <row r="980" customFormat="false" ht="15" hidden="false" customHeight="false" outlineLevel="0" collapsed="false">
      <c r="A980" s="1470"/>
      <c r="B980" s="1470"/>
      <c r="C980" s="1470"/>
      <c r="D980" s="1470"/>
      <c r="E980" s="1470"/>
      <c r="F980" s="1470"/>
      <c r="G980" s="1470"/>
      <c r="H980" s="1470"/>
      <c r="I980" s="1452"/>
      <c r="J980" s="1470"/>
      <c r="K980" s="1470"/>
      <c r="L980" s="1470"/>
      <c r="M980" s="1470"/>
      <c r="N980" s="1470"/>
      <c r="O980" s="1470"/>
      <c r="P980" s="1452"/>
      <c r="Q980" s="1452"/>
      <c r="R980" s="1452"/>
      <c r="S980" s="1452"/>
      <c r="T980" s="1452"/>
      <c r="U980" s="1452"/>
      <c r="V980" s="1452"/>
      <c r="W980" s="1452"/>
      <c r="X980" s="1452"/>
      <c r="Y980" s="1452"/>
      <c r="Z980" s="1470"/>
      <c r="AA980" s="1470"/>
      <c r="AB980" s="1470"/>
      <c r="AC980" s="1470"/>
      <c r="AD980" s="1470"/>
      <c r="AE980" s="1470"/>
      <c r="AF980" s="1470"/>
      <c r="AG980" s="1470"/>
      <c r="AH980" s="1452"/>
      <c r="AI980" s="1470"/>
      <c r="AJ980" s="1470"/>
      <c r="AK980" s="1470"/>
      <c r="AL980" s="1470"/>
      <c r="AM980" s="1470"/>
      <c r="AN980" s="1470"/>
      <c r="AO980" s="1452"/>
      <c r="AP980" s="1470"/>
      <c r="AQ980" s="1470"/>
      <c r="AR980" s="1470"/>
      <c r="AS980" s="1470"/>
      <c r="AT980" s="1452"/>
      <c r="AU980" s="1452"/>
      <c r="AV980" s="1452"/>
      <c r="AW980" s="1452"/>
      <c r="AX980" s="1452"/>
      <c r="AY980" s="1452"/>
      <c r="AZ980" s="1452"/>
      <c r="BA980" s="1452"/>
      <c r="BB980" s="1452"/>
      <c r="BC980" s="1470"/>
      <c r="BD980" s="1452"/>
      <c r="BE980" s="1452"/>
      <c r="BF980" s="1452"/>
      <c r="BG980" s="1452"/>
      <c r="BH980" s="1452"/>
      <c r="BI980" s="1452"/>
      <c r="BJ980" s="1452"/>
      <c r="BK980" s="1452"/>
      <c r="BL980" s="1452"/>
      <c r="BM980" s="1452"/>
      <c r="BN980" s="1452"/>
      <c r="BO980" s="1452"/>
      <c r="BP980" s="1452"/>
      <c r="BQ980" s="1452"/>
      <c r="BR980" s="1452"/>
      <c r="BS980" s="1452"/>
      <c r="BT980" s="1452"/>
      <c r="BU980" s="1452"/>
      <c r="BV980" s="1452"/>
      <c r="BW980" s="1452"/>
      <c r="BX980" s="1452"/>
    </row>
    <row r="981" customFormat="false" ht="15" hidden="false" customHeight="false" outlineLevel="0" collapsed="false">
      <c r="A981" s="1470"/>
      <c r="B981" s="1470"/>
      <c r="C981" s="1470"/>
      <c r="D981" s="1470"/>
      <c r="E981" s="1470"/>
      <c r="F981" s="1470"/>
      <c r="G981" s="1470"/>
      <c r="H981" s="1470"/>
      <c r="I981" s="1452"/>
      <c r="J981" s="1470"/>
      <c r="K981" s="1470"/>
      <c r="L981" s="1470"/>
      <c r="M981" s="1470"/>
      <c r="N981" s="1470"/>
      <c r="O981" s="1470"/>
      <c r="P981" s="1452"/>
      <c r="Q981" s="1452"/>
      <c r="R981" s="1452"/>
      <c r="S981" s="1452"/>
      <c r="T981" s="1452"/>
      <c r="U981" s="1452"/>
      <c r="V981" s="1452"/>
      <c r="W981" s="1452"/>
      <c r="X981" s="1452"/>
      <c r="Y981" s="1452"/>
      <c r="Z981" s="1470"/>
      <c r="AA981" s="1470"/>
      <c r="AB981" s="1470"/>
      <c r="AC981" s="1470"/>
      <c r="AD981" s="1470"/>
      <c r="AE981" s="1470"/>
      <c r="AF981" s="1470"/>
      <c r="AG981" s="1470"/>
      <c r="AH981" s="1452"/>
      <c r="AI981" s="1470"/>
      <c r="AJ981" s="1470"/>
      <c r="AK981" s="1470"/>
      <c r="AL981" s="1470"/>
      <c r="AM981" s="1470"/>
      <c r="AN981" s="1470"/>
      <c r="AO981" s="1452"/>
      <c r="AP981" s="1470"/>
      <c r="AQ981" s="1470"/>
      <c r="AR981" s="1470"/>
      <c r="AS981" s="1470"/>
      <c r="AT981" s="1452"/>
      <c r="AU981" s="1452"/>
      <c r="AV981" s="1452"/>
      <c r="AW981" s="1452"/>
      <c r="AX981" s="1452"/>
      <c r="AY981" s="1452"/>
      <c r="AZ981" s="1452"/>
      <c r="BA981" s="1452"/>
      <c r="BB981" s="1452"/>
      <c r="BC981" s="1470"/>
      <c r="BD981" s="1452"/>
      <c r="BE981" s="1452"/>
      <c r="BF981" s="1452"/>
      <c r="BG981" s="1452"/>
      <c r="BH981" s="1452"/>
      <c r="BI981" s="1452"/>
      <c r="BJ981" s="1452"/>
      <c r="BK981" s="1452"/>
      <c r="BL981" s="1452"/>
      <c r="BM981" s="1452"/>
      <c r="BN981" s="1452"/>
      <c r="BO981" s="1452"/>
      <c r="BP981" s="1452"/>
      <c r="BQ981" s="1452"/>
      <c r="BR981" s="1452"/>
      <c r="BS981" s="1452"/>
      <c r="BT981" s="1452"/>
      <c r="BU981" s="1452"/>
      <c r="BV981" s="1452"/>
      <c r="BW981" s="1452"/>
      <c r="BX981" s="1452"/>
    </row>
    <row r="982" customFormat="false" ht="15" hidden="false" customHeight="false" outlineLevel="0" collapsed="false">
      <c r="A982" s="1470"/>
      <c r="B982" s="1470"/>
      <c r="C982" s="1470"/>
      <c r="D982" s="1470"/>
      <c r="E982" s="1470"/>
      <c r="F982" s="1470"/>
      <c r="G982" s="1470"/>
      <c r="H982" s="1470"/>
      <c r="I982" s="1452"/>
      <c r="J982" s="1470"/>
      <c r="K982" s="1470"/>
      <c r="L982" s="1470"/>
      <c r="M982" s="1470"/>
      <c r="N982" s="1470"/>
      <c r="O982" s="1470"/>
      <c r="P982" s="1452"/>
      <c r="Q982" s="1452"/>
      <c r="R982" s="1452"/>
      <c r="S982" s="1452"/>
      <c r="T982" s="1452"/>
      <c r="U982" s="1452"/>
      <c r="V982" s="1452"/>
      <c r="W982" s="1452"/>
      <c r="X982" s="1452"/>
      <c r="Y982" s="1452"/>
      <c r="Z982" s="1470"/>
      <c r="AA982" s="1470"/>
      <c r="AB982" s="1470"/>
      <c r="AC982" s="1470"/>
      <c r="AD982" s="1470"/>
      <c r="AE982" s="1470"/>
      <c r="AF982" s="1470"/>
      <c r="AG982" s="1470"/>
      <c r="AH982" s="1452"/>
      <c r="AI982" s="1470"/>
      <c r="AJ982" s="1470"/>
      <c r="AK982" s="1470"/>
      <c r="AL982" s="1470"/>
      <c r="AM982" s="1470"/>
      <c r="AN982" s="1470"/>
      <c r="AO982" s="1452"/>
      <c r="AP982" s="1470"/>
      <c r="AQ982" s="1470"/>
      <c r="AR982" s="1470"/>
      <c r="AS982" s="1470"/>
      <c r="AT982" s="1452"/>
      <c r="AU982" s="1452"/>
      <c r="AV982" s="1452"/>
      <c r="AW982" s="1452"/>
      <c r="AX982" s="1452"/>
      <c r="AY982" s="1452"/>
      <c r="AZ982" s="1452"/>
      <c r="BA982" s="1452"/>
      <c r="BB982" s="1452"/>
      <c r="BC982" s="1470"/>
      <c r="BD982" s="1452"/>
      <c r="BE982" s="1452"/>
      <c r="BF982" s="1452"/>
      <c r="BG982" s="1452"/>
      <c r="BH982" s="1452"/>
      <c r="BI982" s="1452"/>
      <c r="BJ982" s="1452"/>
      <c r="BK982" s="1452"/>
      <c r="BL982" s="1452"/>
      <c r="BM982" s="1452"/>
      <c r="BN982" s="1452"/>
      <c r="BO982" s="1452"/>
      <c r="BP982" s="1452"/>
      <c r="BQ982" s="1452"/>
      <c r="BR982" s="1452"/>
      <c r="BS982" s="1452"/>
      <c r="BT982" s="1452"/>
      <c r="BU982" s="1452"/>
      <c r="BV982" s="1452"/>
      <c r="BW982" s="1452"/>
      <c r="BX982" s="1452"/>
    </row>
    <row r="983" customFormat="false" ht="15" hidden="false" customHeight="false" outlineLevel="0" collapsed="false">
      <c r="A983" s="1470"/>
      <c r="B983" s="1470"/>
      <c r="C983" s="1470"/>
      <c r="D983" s="1470"/>
      <c r="E983" s="1470"/>
      <c r="F983" s="1470"/>
      <c r="G983" s="1470"/>
      <c r="H983" s="1470"/>
      <c r="I983" s="1452"/>
      <c r="J983" s="1470"/>
      <c r="K983" s="1470"/>
      <c r="L983" s="1470"/>
      <c r="M983" s="1470"/>
      <c r="N983" s="1470"/>
      <c r="O983" s="1470"/>
      <c r="P983" s="1452"/>
      <c r="Q983" s="1452"/>
      <c r="R983" s="1452"/>
      <c r="S983" s="1452"/>
      <c r="T983" s="1452"/>
      <c r="U983" s="1452"/>
      <c r="V983" s="1452"/>
      <c r="W983" s="1452"/>
      <c r="X983" s="1452"/>
      <c r="Y983" s="1452"/>
      <c r="Z983" s="1470"/>
      <c r="AA983" s="1470"/>
      <c r="AB983" s="1470"/>
      <c r="AC983" s="1470"/>
      <c r="AD983" s="1470"/>
      <c r="AE983" s="1470"/>
      <c r="AF983" s="1470"/>
      <c r="AG983" s="1470"/>
      <c r="AH983" s="1452"/>
      <c r="AI983" s="1470"/>
      <c r="AJ983" s="1470"/>
      <c r="AK983" s="1470"/>
      <c r="AL983" s="1470"/>
      <c r="AM983" s="1470"/>
      <c r="AN983" s="1470"/>
      <c r="AO983" s="1452"/>
      <c r="AP983" s="1470"/>
      <c r="AQ983" s="1470"/>
      <c r="AR983" s="1470"/>
      <c r="AS983" s="1470"/>
      <c r="AT983" s="1452"/>
      <c r="AU983" s="1452"/>
      <c r="AV983" s="1452"/>
      <c r="AW983" s="1452"/>
      <c r="AX983" s="1452"/>
      <c r="AY983" s="1452"/>
      <c r="AZ983" s="1452"/>
      <c r="BA983" s="1452"/>
      <c r="BB983" s="1452"/>
      <c r="BC983" s="1470"/>
      <c r="BD983" s="1452"/>
      <c r="BE983" s="1452"/>
      <c r="BF983" s="1452"/>
      <c r="BG983" s="1452"/>
      <c r="BH983" s="1452"/>
      <c r="BI983" s="1452"/>
      <c r="BJ983" s="1452"/>
      <c r="BK983" s="1452"/>
      <c r="BL983" s="1452"/>
      <c r="BM983" s="1452"/>
      <c r="BN983" s="1452"/>
      <c r="BO983" s="1452"/>
      <c r="BP983" s="1452"/>
      <c r="BQ983" s="1452"/>
      <c r="BR983" s="1452"/>
      <c r="BS983" s="1452"/>
      <c r="BT983" s="1452"/>
      <c r="BU983" s="1452"/>
      <c r="BV983" s="1452"/>
      <c r="BW983" s="1452"/>
      <c r="BX983" s="1452"/>
    </row>
    <row r="984" customFormat="false" ht="15" hidden="false" customHeight="false" outlineLevel="0" collapsed="false">
      <c r="A984" s="1470"/>
      <c r="B984" s="1470"/>
      <c r="C984" s="1470"/>
      <c r="D984" s="1470"/>
      <c r="E984" s="1470"/>
      <c r="F984" s="1470"/>
      <c r="G984" s="1470"/>
      <c r="H984" s="1470"/>
      <c r="I984" s="1452"/>
      <c r="J984" s="1470"/>
      <c r="K984" s="1470"/>
      <c r="L984" s="1470"/>
      <c r="M984" s="1470"/>
      <c r="N984" s="1470"/>
      <c r="O984" s="1470"/>
      <c r="P984" s="1452"/>
      <c r="Q984" s="1452"/>
      <c r="R984" s="1452"/>
      <c r="S984" s="1452"/>
      <c r="T984" s="1452"/>
      <c r="U984" s="1452"/>
      <c r="V984" s="1452"/>
      <c r="W984" s="1452"/>
      <c r="X984" s="1452"/>
      <c r="Y984" s="1452"/>
      <c r="Z984" s="1470"/>
      <c r="AA984" s="1470"/>
      <c r="AB984" s="1470"/>
      <c r="AC984" s="1470"/>
      <c r="AD984" s="1470"/>
      <c r="AE984" s="1470"/>
      <c r="AF984" s="1470"/>
      <c r="AG984" s="1470"/>
      <c r="AH984" s="1452"/>
      <c r="AI984" s="1470"/>
      <c r="AJ984" s="1470"/>
      <c r="AK984" s="1470"/>
      <c r="AL984" s="1470"/>
      <c r="AM984" s="1470"/>
      <c r="AN984" s="1470"/>
      <c r="AO984" s="1452"/>
      <c r="AP984" s="1470"/>
      <c r="AQ984" s="1470"/>
      <c r="AR984" s="1470"/>
      <c r="AS984" s="1470"/>
      <c r="AT984" s="1452"/>
      <c r="AU984" s="1452"/>
      <c r="AV984" s="1452"/>
      <c r="AW984" s="1452"/>
      <c r="AX984" s="1452"/>
      <c r="AY984" s="1452"/>
      <c r="AZ984" s="1452"/>
      <c r="BA984" s="1452"/>
      <c r="BB984" s="1452"/>
      <c r="BC984" s="1470"/>
      <c r="BD984" s="1452"/>
      <c r="BE984" s="1452"/>
      <c r="BF984" s="1452"/>
      <c r="BG984" s="1452"/>
      <c r="BH984" s="1452"/>
      <c r="BI984" s="1452"/>
      <c r="BJ984" s="1452"/>
      <c r="BK984" s="1452"/>
      <c r="BL984" s="1452"/>
      <c r="BM984" s="1452"/>
      <c r="BN984" s="1452"/>
      <c r="BO984" s="1452"/>
      <c r="BP984" s="1452"/>
      <c r="BQ984" s="1452"/>
      <c r="BR984" s="1452"/>
      <c r="BS984" s="1452"/>
      <c r="BT984" s="1452"/>
      <c r="BU984" s="1452"/>
      <c r="BV984" s="1452"/>
      <c r="BW984" s="1452"/>
      <c r="BX984" s="1452"/>
    </row>
    <row r="985" customFormat="false" ht="15" hidden="false" customHeight="false" outlineLevel="0" collapsed="false">
      <c r="A985" s="1470"/>
      <c r="B985" s="1470"/>
      <c r="C985" s="1470"/>
      <c r="D985" s="1470"/>
      <c r="E985" s="1470"/>
      <c r="F985" s="1470"/>
      <c r="G985" s="1470"/>
      <c r="H985" s="1470"/>
      <c r="I985" s="1452"/>
      <c r="J985" s="1470"/>
      <c r="K985" s="1470"/>
      <c r="L985" s="1470"/>
      <c r="M985" s="1470"/>
      <c r="N985" s="1470"/>
      <c r="O985" s="1470"/>
      <c r="P985" s="1452"/>
      <c r="Q985" s="1452"/>
      <c r="R985" s="1452"/>
      <c r="S985" s="1452"/>
      <c r="T985" s="1452"/>
      <c r="U985" s="1452"/>
      <c r="V985" s="1452"/>
      <c r="W985" s="1452"/>
      <c r="X985" s="1452"/>
      <c r="Y985" s="1452"/>
      <c r="Z985" s="1470"/>
      <c r="AA985" s="1470"/>
      <c r="AB985" s="1470"/>
      <c r="AC985" s="1470"/>
      <c r="AD985" s="1470"/>
      <c r="AE985" s="1470"/>
      <c r="AF985" s="1470"/>
      <c r="AG985" s="1470"/>
      <c r="AH985" s="1452"/>
      <c r="AI985" s="1470"/>
      <c r="AJ985" s="1470"/>
      <c r="AK985" s="1470"/>
      <c r="AL985" s="1470"/>
      <c r="AM985" s="1470"/>
      <c r="AN985" s="1470"/>
      <c r="AO985" s="1452"/>
      <c r="AP985" s="1470"/>
      <c r="AQ985" s="1470"/>
      <c r="AR985" s="1470"/>
      <c r="AS985" s="1470"/>
      <c r="AT985" s="1452"/>
      <c r="AU985" s="1452"/>
      <c r="AV985" s="1452"/>
      <c r="AW985" s="1452"/>
      <c r="AX985" s="1452"/>
      <c r="AY985" s="1452"/>
      <c r="AZ985" s="1452"/>
      <c r="BA985" s="1452"/>
      <c r="BB985" s="1452"/>
      <c r="BC985" s="1470"/>
      <c r="BD985" s="1452"/>
      <c r="BE985" s="1452"/>
      <c r="BF985" s="1452"/>
      <c r="BG985" s="1452"/>
      <c r="BH985" s="1452"/>
      <c r="BI985" s="1452"/>
      <c r="BJ985" s="1452"/>
      <c r="BK985" s="1452"/>
      <c r="BL985" s="1452"/>
      <c r="BM985" s="1452"/>
      <c r="BN985" s="1452"/>
      <c r="BO985" s="1452"/>
      <c r="BP985" s="1452"/>
      <c r="BQ985" s="1452"/>
      <c r="BR985" s="1452"/>
      <c r="BS985" s="1452"/>
      <c r="BT985" s="1452"/>
      <c r="BU985" s="1452"/>
      <c r="BV985" s="1452"/>
      <c r="BW985" s="1452"/>
      <c r="BX985" s="1452"/>
    </row>
    <row r="986" customFormat="false" ht="15" hidden="false" customHeight="false" outlineLevel="0" collapsed="false">
      <c r="A986" s="1470"/>
      <c r="B986" s="1470"/>
      <c r="C986" s="1470"/>
      <c r="D986" s="1470"/>
      <c r="E986" s="1470"/>
      <c r="F986" s="1470"/>
      <c r="G986" s="1470"/>
      <c r="H986" s="1470"/>
      <c r="I986" s="1452"/>
      <c r="J986" s="1470"/>
      <c r="K986" s="1470"/>
      <c r="L986" s="1470"/>
      <c r="M986" s="1470"/>
      <c r="N986" s="1470"/>
      <c r="O986" s="1470"/>
      <c r="P986" s="1452"/>
      <c r="Q986" s="1452"/>
      <c r="R986" s="1452"/>
      <c r="S986" s="1452"/>
      <c r="T986" s="1452"/>
      <c r="U986" s="1452"/>
      <c r="V986" s="1452"/>
      <c r="W986" s="1452"/>
      <c r="X986" s="1452"/>
      <c r="Y986" s="1452"/>
      <c r="Z986" s="1470"/>
      <c r="AA986" s="1470"/>
      <c r="AB986" s="1470"/>
      <c r="AC986" s="1470"/>
      <c r="AD986" s="1470"/>
      <c r="AE986" s="1470"/>
      <c r="AF986" s="1470"/>
      <c r="AG986" s="1470"/>
      <c r="AH986" s="1452"/>
      <c r="AI986" s="1470"/>
      <c r="AJ986" s="1470"/>
      <c r="AK986" s="1470"/>
      <c r="AL986" s="1470"/>
      <c r="AM986" s="1470"/>
      <c r="AN986" s="1470"/>
      <c r="AO986" s="1452"/>
      <c r="AP986" s="1470"/>
      <c r="AQ986" s="1470"/>
      <c r="AR986" s="1470"/>
      <c r="AS986" s="1470"/>
      <c r="AT986" s="1452"/>
      <c r="AU986" s="1452"/>
      <c r="AV986" s="1452"/>
      <c r="AW986" s="1452"/>
      <c r="AX986" s="1452"/>
      <c r="AY986" s="1452"/>
      <c r="AZ986" s="1452"/>
      <c r="BA986" s="1452"/>
      <c r="BB986" s="1452"/>
      <c r="BC986" s="1470"/>
      <c r="BD986" s="1452"/>
      <c r="BE986" s="1452"/>
      <c r="BF986" s="1452"/>
      <c r="BG986" s="1452"/>
      <c r="BH986" s="1452"/>
      <c r="BI986" s="1452"/>
      <c r="BJ986" s="1452"/>
      <c r="BK986" s="1452"/>
      <c r="BL986" s="1452"/>
      <c r="BM986" s="1452"/>
      <c r="BN986" s="1452"/>
      <c r="BO986" s="1452"/>
      <c r="BP986" s="1452"/>
      <c r="BQ986" s="1452"/>
      <c r="BR986" s="1452"/>
      <c r="BS986" s="1452"/>
      <c r="BT986" s="1452"/>
      <c r="BU986" s="1452"/>
      <c r="BV986" s="1452"/>
      <c r="BW986" s="1452"/>
      <c r="BX986" s="1452"/>
    </row>
    <row r="987" customFormat="false" ht="15" hidden="false" customHeight="false" outlineLevel="0" collapsed="false">
      <c r="A987" s="1470"/>
      <c r="B987" s="1470"/>
      <c r="C987" s="1470"/>
      <c r="D987" s="1470"/>
      <c r="E987" s="1470"/>
      <c r="F987" s="1470"/>
      <c r="G987" s="1470"/>
      <c r="H987" s="1470"/>
      <c r="I987" s="1452"/>
      <c r="J987" s="1470"/>
      <c r="K987" s="1470"/>
      <c r="L987" s="1470"/>
      <c r="M987" s="1470"/>
      <c r="N987" s="1470"/>
      <c r="O987" s="1470"/>
      <c r="P987" s="1452"/>
      <c r="Q987" s="1452"/>
      <c r="R987" s="1452"/>
      <c r="S987" s="1452"/>
      <c r="T987" s="1452"/>
      <c r="U987" s="1452"/>
      <c r="V987" s="1452"/>
      <c r="W987" s="1452"/>
      <c r="X987" s="1452"/>
      <c r="Y987" s="1452"/>
      <c r="Z987" s="1470"/>
      <c r="AA987" s="1470"/>
      <c r="AB987" s="1470"/>
      <c r="AC987" s="1470"/>
      <c r="AD987" s="1470"/>
      <c r="AE987" s="1470"/>
      <c r="AF987" s="1470"/>
      <c r="AG987" s="1470"/>
      <c r="AH987" s="1452"/>
      <c r="AI987" s="1470"/>
      <c r="AJ987" s="1470"/>
      <c r="AK987" s="1470"/>
      <c r="AL987" s="1470"/>
      <c r="AM987" s="1470"/>
      <c r="AN987" s="1470"/>
      <c r="AO987" s="1452"/>
      <c r="AP987" s="1470"/>
      <c r="AQ987" s="1470"/>
      <c r="AR987" s="1470"/>
      <c r="AS987" s="1470"/>
      <c r="AT987" s="1452"/>
      <c r="AU987" s="1452"/>
      <c r="AV987" s="1452"/>
      <c r="AW987" s="1452"/>
      <c r="AX987" s="1452"/>
      <c r="AY987" s="1452"/>
      <c r="AZ987" s="1452"/>
      <c r="BA987" s="1452"/>
      <c r="BB987" s="1452"/>
      <c r="BC987" s="1470"/>
      <c r="BD987" s="1452"/>
      <c r="BE987" s="1452"/>
      <c r="BF987" s="1452"/>
      <c r="BG987" s="1452"/>
      <c r="BH987" s="1452"/>
      <c r="BI987" s="1452"/>
      <c r="BJ987" s="1452"/>
      <c r="BK987" s="1452"/>
      <c r="BL987" s="1452"/>
      <c r="BM987" s="1452"/>
      <c r="BN987" s="1452"/>
      <c r="BO987" s="1452"/>
      <c r="BP987" s="1452"/>
      <c r="BQ987" s="1452"/>
      <c r="BR987" s="1452"/>
      <c r="BS987" s="1452"/>
      <c r="BT987" s="1452"/>
      <c r="BU987" s="1452"/>
      <c r="BV987" s="1452"/>
      <c r="BW987" s="1452"/>
      <c r="BX987" s="1452"/>
    </row>
    <row r="988" customFormat="false" ht="15" hidden="false" customHeight="false" outlineLevel="0" collapsed="false">
      <c r="A988" s="1470"/>
      <c r="B988" s="1470"/>
      <c r="C988" s="1470"/>
      <c r="D988" s="1470"/>
      <c r="E988" s="1470"/>
      <c r="F988" s="1470"/>
      <c r="G988" s="1470"/>
      <c r="H988" s="1470"/>
      <c r="I988" s="1452"/>
      <c r="J988" s="1470"/>
      <c r="K988" s="1470"/>
      <c r="L988" s="1470"/>
      <c r="M988" s="1470"/>
      <c r="N988" s="1470"/>
      <c r="O988" s="1470"/>
      <c r="P988" s="1452"/>
      <c r="Q988" s="1452"/>
      <c r="R988" s="1452"/>
      <c r="S988" s="1452"/>
      <c r="T988" s="1452"/>
      <c r="U988" s="1452"/>
      <c r="V988" s="1452"/>
      <c r="W988" s="1452"/>
      <c r="X988" s="1452"/>
      <c r="Y988" s="1452"/>
      <c r="Z988" s="1470"/>
      <c r="AA988" s="1470"/>
      <c r="AB988" s="1470"/>
      <c r="AC988" s="1470"/>
      <c r="AD988" s="1470"/>
      <c r="AE988" s="1470"/>
      <c r="AF988" s="1470"/>
      <c r="AG988" s="1470"/>
      <c r="AH988" s="1452"/>
      <c r="AI988" s="1470"/>
      <c r="AJ988" s="1470"/>
      <c r="AK988" s="1470"/>
      <c r="AL988" s="1470"/>
      <c r="AM988" s="1470"/>
      <c r="AN988" s="1470"/>
      <c r="AO988" s="1452"/>
      <c r="AP988" s="1470"/>
      <c r="AQ988" s="1470"/>
      <c r="AR988" s="1470"/>
      <c r="AS988" s="1470"/>
      <c r="AT988" s="1452"/>
      <c r="AU988" s="1452"/>
      <c r="AV988" s="1452"/>
      <c r="AW988" s="1452"/>
      <c r="AX988" s="1452"/>
      <c r="AY988" s="1452"/>
      <c r="AZ988" s="1452"/>
      <c r="BA988" s="1452"/>
      <c r="BB988" s="1452"/>
      <c r="BC988" s="1470"/>
      <c r="BD988" s="1452"/>
      <c r="BE988" s="1452"/>
      <c r="BF988" s="1452"/>
      <c r="BG988" s="1452"/>
      <c r="BH988" s="1452"/>
      <c r="BI988" s="1452"/>
      <c r="BJ988" s="1452"/>
      <c r="BK988" s="1452"/>
      <c r="BL988" s="1452"/>
      <c r="BM988" s="1452"/>
      <c r="BN988" s="1452"/>
      <c r="BO988" s="1452"/>
      <c r="BP988" s="1452"/>
      <c r="BQ988" s="1452"/>
      <c r="BR988" s="1452"/>
      <c r="BS988" s="1452"/>
      <c r="BT988" s="1452"/>
      <c r="BU988" s="1452"/>
      <c r="BV988" s="1452"/>
      <c r="BW988" s="1452"/>
      <c r="BX988" s="1452"/>
    </row>
    <row r="989" customFormat="false" ht="15" hidden="false" customHeight="false" outlineLevel="0" collapsed="false">
      <c r="A989" s="1470"/>
      <c r="B989" s="1470"/>
      <c r="C989" s="1470"/>
      <c r="D989" s="1470"/>
      <c r="E989" s="1470"/>
      <c r="F989" s="1470"/>
      <c r="G989" s="1470"/>
      <c r="H989" s="1470"/>
      <c r="I989" s="1452"/>
      <c r="J989" s="1470"/>
      <c r="K989" s="1470"/>
      <c r="L989" s="1470"/>
      <c r="M989" s="1470"/>
      <c r="N989" s="1470"/>
      <c r="O989" s="1470"/>
      <c r="P989" s="1452"/>
      <c r="Q989" s="1452"/>
      <c r="R989" s="1452"/>
      <c r="S989" s="1452"/>
      <c r="T989" s="1452"/>
      <c r="U989" s="1452"/>
      <c r="V989" s="1452"/>
      <c r="W989" s="1452"/>
      <c r="X989" s="1452"/>
      <c r="Y989" s="1452"/>
      <c r="Z989" s="1470"/>
      <c r="AA989" s="1470"/>
      <c r="AB989" s="1470"/>
      <c r="AC989" s="1470"/>
      <c r="AD989" s="1470"/>
      <c r="AE989" s="1470"/>
      <c r="AF989" s="1470"/>
      <c r="AG989" s="1470"/>
      <c r="AH989" s="1452"/>
      <c r="AI989" s="1470"/>
      <c r="AJ989" s="1470"/>
      <c r="AK989" s="1470"/>
      <c r="AL989" s="1470"/>
      <c r="AM989" s="1470"/>
      <c r="AN989" s="1470"/>
      <c r="AO989" s="1452"/>
      <c r="AP989" s="1470"/>
      <c r="AQ989" s="1470"/>
      <c r="AR989" s="1470"/>
      <c r="AS989" s="1470"/>
      <c r="AT989" s="1452"/>
      <c r="AU989" s="1452"/>
      <c r="AV989" s="1452"/>
      <c r="AW989" s="1452"/>
      <c r="AX989" s="1452"/>
      <c r="AY989" s="1452"/>
      <c r="AZ989" s="1452"/>
      <c r="BA989" s="1452"/>
      <c r="BB989" s="1452"/>
      <c r="BC989" s="1470"/>
      <c r="BD989" s="1452"/>
      <c r="BE989" s="1452"/>
      <c r="BF989" s="1452"/>
      <c r="BG989" s="1452"/>
      <c r="BH989" s="1452"/>
      <c r="BI989" s="1452"/>
      <c r="BJ989" s="1452"/>
      <c r="BK989" s="1452"/>
      <c r="BL989" s="1452"/>
      <c r="BM989" s="1452"/>
      <c r="BN989" s="1452"/>
      <c r="BO989" s="1452"/>
      <c r="BP989" s="1452"/>
      <c r="BQ989" s="1452"/>
      <c r="BR989" s="1452"/>
      <c r="BS989" s="1452"/>
      <c r="BT989" s="1452"/>
      <c r="BU989" s="1452"/>
      <c r="BV989" s="1452"/>
      <c r="BW989" s="1452"/>
      <c r="BX989" s="1452"/>
    </row>
    <row r="990" customFormat="false" ht="15" hidden="false" customHeight="false" outlineLevel="0" collapsed="false">
      <c r="A990" s="1470"/>
      <c r="B990" s="1470"/>
      <c r="C990" s="1470"/>
      <c r="D990" s="1470"/>
      <c r="E990" s="1470"/>
      <c r="F990" s="1470"/>
      <c r="G990" s="1470"/>
      <c r="H990" s="1470"/>
      <c r="I990" s="1452"/>
      <c r="J990" s="1470"/>
      <c r="K990" s="1470"/>
      <c r="L990" s="1470"/>
      <c r="M990" s="1470"/>
      <c r="N990" s="1470"/>
      <c r="O990" s="1470"/>
      <c r="P990" s="1452"/>
      <c r="Q990" s="1452"/>
      <c r="R990" s="1452"/>
      <c r="S990" s="1452"/>
      <c r="T990" s="1452"/>
      <c r="U990" s="1452"/>
      <c r="V990" s="1452"/>
      <c r="W990" s="1452"/>
      <c r="X990" s="1452"/>
      <c r="Y990" s="1452"/>
      <c r="Z990" s="1470"/>
      <c r="AA990" s="1470"/>
      <c r="AB990" s="1470"/>
      <c r="AC990" s="1470"/>
      <c r="AD990" s="1470"/>
      <c r="AE990" s="1470"/>
      <c r="AF990" s="1470"/>
      <c r="AG990" s="1470"/>
      <c r="AH990" s="1452"/>
      <c r="AI990" s="1470"/>
      <c r="AJ990" s="1470"/>
      <c r="AK990" s="1470"/>
      <c r="AL990" s="1470"/>
      <c r="AM990" s="1470"/>
      <c r="AN990" s="1470"/>
      <c r="AO990" s="1452"/>
      <c r="AP990" s="1470"/>
      <c r="AQ990" s="1470"/>
      <c r="AR990" s="1470"/>
      <c r="AS990" s="1470"/>
      <c r="AT990" s="1452"/>
      <c r="AU990" s="1452"/>
      <c r="AV990" s="1452"/>
      <c r="AW990" s="1452"/>
      <c r="AX990" s="1452"/>
      <c r="AY990" s="1452"/>
      <c r="AZ990" s="1452"/>
      <c r="BA990" s="1452"/>
      <c r="BB990" s="1452"/>
      <c r="BC990" s="1470"/>
      <c r="BD990" s="1452"/>
      <c r="BE990" s="1452"/>
      <c r="BF990" s="1452"/>
      <c r="BG990" s="1452"/>
      <c r="BH990" s="1452"/>
      <c r="BI990" s="1452"/>
      <c r="BJ990" s="1452"/>
      <c r="BK990" s="1452"/>
      <c r="BL990" s="1452"/>
      <c r="BM990" s="1452"/>
      <c r="BN990" s="1452"/>
      <c r="BO990" s="1452"/>
      <c r="BP990" s="1452"/>
      <c r="BQ990" s="1452"/>
      <c r="BR990" s="1452"/>
      <c r="BS990" s="1452"/>
      <c r="BT990" s="1452"/>
      <c r="BU990" s="1452"/>
      <c r="BV990" s="1452"/>
      <c r="BW990" s="1452"/>
      <c r="BX990" s="1452"/>
    </row>
    <row r="991" customFormat="false" ht="15" hidden="false" customHeight="false" outlineLevel="0" collapsed="false">
      <c r="A991" s="1470"/>
      <c r="B991" s="1470"/>
      <c r="C991" s="1470"/>
      <c r="D991" s="1470"/>
      <c r="E991" s="1470"/>
      <c r="F991" s="1470"/>
      <c r="G991" s="1470"/>
      <c r="H991" s="1470"/>
      <c r="I991" s="1452"/>
      <c r="J991" s="1470"/>
      <c r="K991" s="1470"/>
      <c r="L991" s="1470"/>
      <c r="M991" s="1470"/>
      <c r="N991" s="1470"/>
      <c r="O991" s="1470"/>
      <c r="P991" s="1452"/>
      <c r="Q991" s="1452"/>
      <c r="R991" s="1452"/>
      <c r="S991" s="1452"/>
      <c r="T991" s="1452"/>
      <c r="U991" s="1452"/>
      <c r="V991" s="1452"/>
      <c r="W991" s="1452"/>
      <c r="X991" s="1452"/>
      <c r="Y991" s="1452"/>
      <c r="Z991" s="1470"/>
      <c r="AA991" s="1470"/>
      <c r="AB991" s="1470"/>
      <c r="AC991" s="1470"/>
      <c r="AD991" s="1470"/>
      <c r="AE991" s="1470"/>
      <c r="AF991" s="1470"/>
      <c r="AG991" s="1470"/>
      <c r="AH991" s="1452"/>
      <c r="AI991" s="1470"/>
      <c r="AJ991" s="1470"/>
      <c r="AK991" s="1470"/>
      <c r="AL991" s="1470"/>
      <c r="AM991" s="1470"/>
      <c r="AN991" s="1470"/>
      <c r="AO991" s="1452"/>
      <c r="AP991" s="1470"/>
      <c r="AQ991" s="1470"/>
      <c r="AR991" s="1470"/>
      <c r="AS991" s="1470"/>
      <c r="AT991" s="1452"/>
      <c r="AU991" s="1452"/>
      <c r="AV991" s="1452"/>
      <c r="AW991" s="1452"/>
      <c r="AX991" s="1452"/>
      <c r="AY991" s="1452"/>
      <c r="AZ991" s="1452"/>
      <c r="BA991" s="1452"/>
      <c r="BB991" s="1452"/>
      <c r="BC991" s="1470"/>
      <c r="BD991" s="1452"/>
      <c r="BE991" s="1452"/>
      <c r="BF991" s="1452"/>
      <c r="BG991" s="1452"/>
      <c r="BH991" s="1452"/>
      <c r="BI991" s="1452"/>
      <c r="BJ991" s="1452"/>
      <c r="BK991" s="1452"/>
      <c r="BL991" s="1452"/>
      <c r="BM991" s="1452"/>
      <c r="BN991" s="1452"/>
      <c r="BO991" s="1452"/>
      <c r="BP991" s="1452"/>
      <c r="BQ991" s="1452"/>
      <c r="BR991" s="1452"/>
      <c r="BS991" s="1452"/>
      <c r="BT991" s="1452"/>
      <c r="BU991" s="1452"/>
      <c r="BV991" s="1452"/>
      <c r="BW991" s="1452"/>
      <c r="BX991" s="1452"/>
    </row>
    <row r="992" customFormat="false" ht="15" hidden="false" customHeight="false" outlineLevel="0" collapsed="false">
      <c r="A992" s="1470"/>
      <c r="B992" s="1470"/>
      <c r="C992" s="1470"/>
      <c r="D992" s="1470"/>
      <c r="E992" s="1470"/>
      <c r="F992" s="1470"/>
      <c r="G992" s="1470"/>
      <c r="H992" s="1470"/>
      <c r="I992" s="1452"/>
      <c r="J992" s="1470"/>
      <c r="K992" s="1470"/>
      <c r="L992" s="1470"/>
      <c r="M992" s="1470"/>
      <c r="N992" s="1470"/>
      <c r="O992" s="1470"/>
      <c r="P992" s="1452"/>
      <c r="Q992" s="1452"/>
      <c r="R992" s="1452"/>
      <c r="S992" s="1452"/>
      <c r="T992" s="1452"/>
      <c r="U992" s="1452"/>
      <c r="V992" s="1452"/>
      <c r="W992" s="1452"/>
      <c r="X992" s="1452"/>
      <c r="Y992" s="1452"/>
      <c r="Z992" s="1470"/>
      <c r="AA992" s="1470"/>
      <c r="AB992" s="1470"/>
      <c r="AC992" s="1470"/>
      <c r="AD992" s="1470"/>
      <c r="AE992" s="1470"/>
      <c r="AF992" s="1470"/>
      <c r="AG992" s="1470"/>
      <c r="AH992" s="1452"/>
      <c r="AI992" s="1470"/>
      <c r="AJ992" s="1470"/>
      <c r="AK992" s="1470"/>
      <c r="AL992" s="1470"/>
      <c r="AM992" s="1470"/>
      <c r="AN992" s="1470"/>
      <c r="AO992" s="1452"/>
      <c r="AP992" s="1470"/>
      <c r="AQ992" s="1470"/>
      <c r="AR992" s="1470"/>
      <c r="AS992" s="1470"/>
      <c r="AT992" s="1452"/>
      <c r="AU992" s="1452"/>
      <c r="AV992" s="1452"/>
      <c r="AW992" s="1452"/>
      <c r="AX992" s="1452"/>
      <c r="AY992" s="1452"/>
      <c r="AZ992" s="1452"/>
      <c r="BA992" s="1452"/>
      <c r="BB992" s="1452"/>
      <c r="BC992" s="1470"/>
      <c r="BD992" s="1452"/>
      <c r="BE992" s="1452"/>
      <c r="BF992" s="1452"/>
      <c r="BG992" s="1452"/>
      <c r="BH992" s="1452"/>
      <c r="BI992" s="1452"/>
      <c r="BJ992" s="1452"/>
      <c r="BK992" s="1452"/>
      <c r="BL992" s="1452"/>
      <c r="BM992" s="1452"/>
      <c r="BN992" s="1452"/>
      <c r="BO992" s="1452"/>
      <c r="BP992" s="1452"/>
      <c r="BQ992" s="1452"/>
      <c r="BR992" s="1452"/>
      <c r="BS992" s="1452"/>
      <c r="BT992" s="1452"/>
      <c r="BU992" s="1452"/>
      <c r="BV992" s="1452"/>
      <c r="BW992" s="1452"/>
      <c r="BX992" s="1452"/>
    </row>
    <row r="993" customFormat="false" ht="15" hidden="false" customHeight="false" outlineLevel="0" collapsed="false">
      <c r="A993" s="1470"/>
      <c r="B993" s="1470"/>
      <c r="C993" s="1470"/>
      <c r="D993" s="1470"/>
      <c r="E993" s="1470"/>
      <c r="F993" s="1470"/>
      <c r="G993" s="1470"/>
      <c r="H993" s="1470"/>
      <c r="I993" s="1452"/>
      <c r="J993" s="1470"/>
      <c r="K993" s="1470"/>
      <c r="L993" s="1470"/>
      <c r="M993" s="1470"/>
      <c r="N993" s="1470"/>
      <c r="O993" s="1470"/>
      <c r="P993" s="1452"/>
      <c r="Q993" s="1452"/>
      <c r="R993" s="1452"/>
      <c r="S993" s="1452"/>
      <c r="T993" s="1452"/>
      <c r="U993" s="1452"/>
      <c r="V993" s="1452"/>
      <c r="W993" s="1452"/>
      <c r="X993" s="1452"/>
      <c r="Y993" s="1452"/>
      <c r="Z993" s="1470"/>
      <c r="AA993" s="1470"/>
      <c r="AB993" s="1470"/>
      <c r="AC993" s="1470"/>
      <c r="AD993" s="1470"/>
      <c r="AE993" s="1470"/>
      <c r="AF993" s="1470"/>
      <c r="AG993" s="1470"/>
      <c r="AH993" s="1452"/>
      <c r="AI993" s="1470"/>
      <c r="AJ993" s="1470"/>
      <c r="AK993" s="1470"/>
      <c r="AL993" s="1470"/>
      <c r="AM993" s="1470"/>
      <c r="AN993" s="1470"/>
      <c r="AO993" s="1452"/>
      <c r="AP993" s="1470"/>
      <c r="AQ993" s="1470"/>
      <c r="AR993" s="1470"/>
      <c r="AS993" s="1470"/>
      <c r="AT993" s="1452"/>
      <c r="AU993" s="1452"/>
      <c r="AV993" s="1452"/>
      <c r="AW993" s="1452"/>
      <c r="AX993" s="1452"/>
      <c r="AY993" s="1452"/>
      <c r="AZ993" s="1452"/>
      <c r="BA993" s="1452"/>
      <c r="BB993" s="1452"/>
      <c r="BC993" s="1470"/>
      <c r="BD993" s="1452"/>
      <c r="BE993" s="1452"/>
      <c r="BF993" s="1452"/>
      <c r="BG993" s="1452"/>
      <c r="BH993" s="1452"/>
      <c r="BI993" s="1452"/>
      <c r="BJ993" s="1452"/>
      <c r="BK993" s="1452"/>
      <c r="BL993" s="1452"/>
      <c r="BM993" s="1452"/>
      <c r="BN993" s="1452"/>
      <c r="BO993" s="1452"/>
      <c r="BP993" s="1452"/>
      <c r="BQ993" s="1452"/>
      <c r="BR993" s="1452"/>
      <c r="BS993" s="1452"/>
      <c r="BT993" s="1452"/>
      <c r="BU993" s="1452"/>
      <c r="BV993" s="1452"/>
      <c r="BW993" s="1452"/>
      <c r="BX993" s="1452"/>
    </row>
    <row r="994" customFormat="false" ht="15" hidden="false" customHeight="false" outlineLevel="0" collapsed="false">
      <c r="A994" s="1470"/>
      <c r="B994" s="1470"/>
      <c r="C994" s="1470"/>
      <c r="D994" s="1470"/>
      <c r="E994" s="1470"/>
      <c r="F994" s="1470"/>
      <c r="G994" s="1470"/>
      <c r="H994" s="1470"/>
      <c r="I994" s="1452"/>
      <c r="J994" s="1470"/>
      <c r="K994" s="1470"/>
      <c r="L994" s="1470"/>
      <c r="M994" s="1470"/>
      <c r="N994" s="1470"/>
      <c r="O994" s="1470"/>
      <c r="P994" s="1452"/>
      <c r="Q994" s="1452"/>
      <c r="R994" s="1452"/>
      <c r="S994" s="1452"/>
      <c r="T994" s="1452"/>
      <c r="U994" s="1452"/>
      <c r="V994" s="1452"/>
      <c r="W994" s="1452"/>
      <c r="X994" s="1452"/>
      <c r="Y994" s="1452"/>
      <c r="Z994" s="1470"/>
      <c r="AA994" s="1470"/>
      <c r="AB994" s="1470"/>
      <c r="AC994" s="1470"/>
      <c r="AD994" s="1470"/>
      <c r="AE994" s="1470"/>
      <c r="AF994" s="1470"/>
      <c r="AG994" s="1470"/>
      <c r="AH994" s="1452"/>
      <c r="AI994" s="1470"/>
      <c r="AJ994" s="1470"/>
      <c r="AK994" s="1470"/>
      <c r="AL994" s="1470"/>
      <c r="AM994" s="1470"/>
      <c r="AN994" s="1470"/>
      <c r="AO994" s="1452"/>
      <c r="AP994" s="1470"/>
      <c r="AQ994" s="1470"/>
      <c r="AR994" s="1470"/>
      <c r="AS994" s="1470"/>
      <c r="AT994" s="1452"/>
      <c r="AU994" s="1452"/>
      <c r="AV994" s="1452"/>
      <c r="AW994" s="1452"/>
      <c r="AX994" s="1452"/>
      <c r="AY994" s="1452"/>
      <c r="AZ994" s="1452"/>
      <c r="BA994" s="1452"/>
      <c r="BB994" s="1452"/>
      <c r="BC994" s="1470"/>
      <c r="BD994" s="1452"/>
      <c r="BE994" s="1452"/>
      <c r="BF994" s="1452"/>
      <c r="BG994" s="1452"/>
      <c r="BH994" s="1452"/>
      <c r="BI994" s="1452"/>
      <c r="BJ994" s="1452"/>
      <c r="BK994" s="1452"/>
      <c r="BL994" s="1452"/>
      <c r="BM994" s="1452"/>
      <c r="BN994" s="1452"/>
      <c r="BO994" s="1452"/>
      <c r="BP994" s="1452"/>
      <c r="BQ994" s="1452"/>
      <c r="BR994" s="1452"/>
      <c r="BS994" s="1452"/>
      <c r="BT994" s="1452"/>
      <c r="BU994" s="1452"/>
      <c r="BV994" s="1452"/>
      <c r="BW994" s="1452"/>
      <c r="BX994" s="1452"/>
    </row>
    <row r="995" customFormat="false" ht="15" hidden="false" customHeight="false" outlineLevel="0" collapsed="false">
      <c r="A995" s="1470"/>
      <c r="B995" s="1470"/>
      <c r="C995" s="1470"/>
      <c r="D995" s="1470"/>
      <c r="E995" s="1470"/>
      <c r="F995" s="1470"/>
      <c r="G995" s="1470"/>
      <c r="H995" s="1470"/>
      <c r="I995" s="1452"/>
      <c r="J995" s="1470"/>
      <c r="K995" s="1470"/>
      <c r="L995" s="1470"/>
      <c r="M995" s="1470"/>
      <c r="N995" s="1470"/>
      <c r="O995" s="1470"/>
      <c r="P995" s="1452"/>
      <c r="Q995" s="1452"/>
      <c r="R995" s="1452"/>
      <c r="S995" s="1452"/>
      <c r="T995" s="1452"/>
      <c r="U995" s="1452"/>
      <c r="V995" s="1452"/>
      <c r="W995" s="1452"/>
      <c r="X995" s="1452"/>
      <c r="Y995" s="1452"/>
      <c r="Z995" s="1470"/>
      <c r="AA995" s="1470"/>
      <c r="AB995" s="1470"/>
      <c r="AC995" s="1470"/>
      <c r="AD995" s="1470"/>
      <c r="AE995" s="1470"/>
      <c r="AF995" s="1470"/>
      <c r="AG995" s="1470"/>
      <c r="AH995" s="1452"/>
      <c r="AI995" s="1470"/>
      <c r="AJ995" s="1470"/>
      <c r="AK995" s="1470"/>
      <c r="AL995" s="1470"/>
      <c r="AM995" s="1470"/>
      <c r="AN995" s="1470"/>
      <c r="AO995" s="1452"/>
      <c r="AP995" s="1470"/>
      <c r="AQ995" s="1470"/>
      <c r="AR995" s="1470"/>
      <c r="AS995" s="1470"/>
      <c r="AT995" s="1452"/>
      <c r="AU995" s="1452"/>
      <c r="AV995" s="1452"/>
      <c r="AW995" s="1452"/>
      <c r="AX995" s="1452"/>
      <c r="AY995" s="1452"/>
      <c r="AZ995" s="1452"/>
      <c r="BA995" s="1452"/>
      <c r="BB995" s="1452"/>
      <c r="BC995" s="1470"/>
      <c r="BD995" s="1452"/>
      <c r="BE995" s="1452"/>
      <c r="BF995" s="1452"/>
      <c r="BG995" s="1452"/>
      <c r="BH995" s="1452"/>
      <c r="BI995" s="1452"/>
      <c r="BJ995" s="1452"/>
      <c r="BK995" s="1452"/>
      <c r="BL995" s="1452"/>
      <c r="BM995" s="1452"/>
      <c r="BN995" s="1452"/>
      <c r="BO995" s="1452"/>
      <c r="BP995" s="1452"/>
      <c r="BQ995" s="1452"/>
      <c r="BR995" s="1452"/>
      <c r="BS995" s="1452"/>
      <c r="BT995" s="1452"/>
      <c r="BU995" s="1452"/>
      <c r="BV995" s="1452"/>
      <c r="BW995" s="1452"/>
      <c r="BX995" s="1452"/>
    </row>
    <row r="996" customFormat="false" ht="15" hidden="false" customHeight="false" outlineLevel="0" collapsed="false">
      <c r="A996" s="1470"/>
      <c r="B996" s="1470"/>
      <c r="C996" s="1470"/>
      <c r="D996" s="1470"/>
      <c r="E996" s="1470"/>
      <c r="F996" s="1470"/>
      <c r="G996" s="1470"/>
      <c r="H996" s="1470"/>
      <c r="I996" s="1452"/>
      <c r="J996" s="1470"/>
      <c r="K996" s="1470"/>
      <c r="L996" s="1470"/>
      <c r="M996" s="1470"/>
      <c r="N996" s="1470"/>
      <c r="O996" s="1470"/>
      <c r="P996" s="1452"/>
      <c r="Q996" s="1452"/>
      <c r="R996" s="1452"/>
      <c r="S996" s="1452"/>
      <c r="T996" s="1452"/>
      <c r="U996" s="1452"/>
      <c r="V996" s="1452"/>
      <c r="W996" s="1452"/>
      <c r="X996" s="1452"/>
      <c r="Y996" s="1452"/>
      <c r="Z996" s="1470"/>
      <c r="AA996" s="1470"/>
      <c r="AB996" s="1470"/>
      <c r="AC996" s="1470"/>
      <c r="AD996" s="1470"/>
      <c r="AE996" s="1470"/>
      <c r="AF996" s="1470"/>
      <c r="AG996" s="1470"/>
      <c r="AH996" s="1452"/>
      <c r="AI996" s="1470"/>
      <c r="AJ996" s="1470"/>
      <c r="AK996" s="1470"/>
      <c r="AL996" s="1470"/>
      <c r="AM996" s="1470"/>
      <c r="AN996" s="1470"/>
      <c r="AO996" s="1452"/>
      <c r="AP996" s="1470"/>
      <c r="AQ996" s="1470"/>
      <c r="AR996" s="1470"/>
      <c r="AS996" s="1470"/>
      <c r="AT996" s="1452"/>
      <c r="AU996" s="1452"/>
      <c r="AV996" s="1452"/>
      <c r="AW996" s="1452"/>
      <c r="AX996" s="1452"/>
      <c r="AY996" s="1452"/>
      <c r="AZ996" s="1452"/>
      <c r="BA996" s="1452"/>
      <c r="BB996" s="1452"/>
      <c r="BC996" s="1470"/>
      <c r="BD996" s="1452"/>
      <c r="BE996" s="1452"/>
      <c r="BF996" s="1452"/>
      <c r="BG996" s="1452"/>
      <c r="BH996" s="1452"/>
      <c r="BI996" s="1452"/>
      <c r="BJ996" s="1452"/>
      <c r="BK996" s="1452"/>
      <c r="BL996" s="1452"/>
      <c r="BM996" s="1452"/>
      <c r="BN996" s="1452"/>
      <c r="BO996" s="1452"/>
      <c r="BP996" s="1452"/>
      <c r="BQ996" s="1452"/>
      <c r="BR996" s="1452"/>
      <c r="BS996" s="1452"/>
      <c r="BT996" s="1452"/>
      <c r="BU996" s="1452"/>
      <c r="BV996" s="1452"/>
      <c r="BW996" s="1452"/>
      <c r="BX996" s="1452"/>
    </row>
    <row r="997" customFormat="false" ht="15" hidden="false" customHeight="false" outlineLevel="0" collapsed="false">
      <c r="A997" s="1470"/>
      <c r="B997" s="1470"/>
      <c r="C997" s="1470"/>
      <c r="D997" s="1470"/>
      <c r="E997" s="1470"/>
      <c r="F997" s="1470"/>
      <c r="G997" s="1470"/>
      <c r="H997" s="1470"/>
      <c r="I997" s="1452"/>
      <c r="J997" s="1470"/>
      <c r="K997" s="1470"/>
      <c r="L997" s="1470"/>
      <c r="M997" s="1470"/>
      <c r="N997" s="1470"/>
      <c r="O997" s="1470"/>
      <c r="P997" s="1452"/>
      <c r="Q997" s="1452"/>
      <c r="R997" s="1452"/>
      <c r="S997" s="1452"/>
      <c r="T997" s="1452"/>
      <c r="U997" s="1452"/>
      <c r="V997" s="1452"/>
      <c r="W997" s="1452"/>
      <c r="X997" s="1452"/>
      <c r="Y997" s="1452"/>
      <c r="Z997" s="1470"/>
      <c r="AA997" s="1470"/>
      <c r="AB997" s="1470"/>
      <c r="AC997" s="1470"/>
      <c r="AD997" s="1470"/>
      <c r="AE997" s="1470"/>
      <c r="AF997" s="1470"/>
      <c r="AG997" s="1470"/>
      <c r="AH997" s="1452"/>
      <c r="AI997" s="1470"/>
      <c r="AJ997" s="1470"/>
      <c r="AK997" s="1470"/>
      <c r="AL997" s="1470"/>
      <c r="AM997" s="1470"/>
      <c r="AN997" s="1470"/>
      <c r="AO997" s="1452"/>
      <c r="AP997" s="1470"/>
      <c r="AQ997" s="1470"/>
      <c r="AR997" s="1470"/>
      <c r="AS997" s="1470"/>
      <c r="AT997" s="1452"/>
      <c r="AU997" s="1452"/>
      <c r="AV997" s="1452"/>
      <c r="AW997" s="1452"/>
      <c r="AX997" s="1452"/>
      <c r="AY997" s="1452"/>
      <c r="AZ997" s="1452"/>
      <c r="BA997" s="1452"/>
      <c r="BB997" s="1452"/>
      <c r="BC997" s="1470"/>
      <c r="BD997" s="1452"/>
      <c r="BE997" s="1452"/>
      <c r="BF997" s="1452"/>
      <c r="BG997" s="1452"/>
      <c r="BH997" s="1452"/>
      <c r="BI997" s="1452"/>
      <c r="BJ997" s="1452"/>
      <c r="BK997" s="1452"/>
      <c r="BL997" s="1452"/>
      <c r="BM997" s="1452"/>
      <c r="BN997" s="1452"/>
      <c r="BO997" s="1452"/>
      <c r="BP997" s="1452"/>
      <c r="BQ997" s="1452"/>
      <c r="BR997" s="1452"/>
      <c r="BS997" s="1452"/>
      <c r="BT997" s="1452"/>
      <c r="BU997" s="1452"/>
      <c r="BV997" s="1452"/>
      <c r="BW997" s="1452"/>
      <c r="BX997" s="1452"/>
    </row>
    <row r="998" customFormat="false" ht="15" hidden="false" customHeight="false" outlineLevel="0" collapsed="false">
      <c r="A998" s="1470"/>
      <c r="B998" s="1470"/>
      <c r="C998" s="1470"/>
      <c r="D998" s="1470"/>
      <c r="E998" s="1470"/>
      <c r="F998" s="1470"/>
      <c r="G998" s="1470"/>
      <c r="H998" s="1470"/>
      <c r="I998" s="1452"/>
      <c r="J998" s="1470"/>
      <c r="K998" s="1470"/>
      <c r="L998" s="1470"/>
      <c r="M998" s="1470"/>
      <c r="N998" s="1470"/>
      <c r="O998" s="1470"/>
      <c r="P998" s="1452"/>
      <c r="Q998" s="1452"/>
      <c r="R998" s="1452"/>
      <c r="S998" s="1452"/>
      <c r="T998" s="1452"/>
      <c r="U998" s="1452"/>
      <c r="V998" s="1452"/>
      <c r="W998" s="1452"/>
      <c r="X998" s="1452"/>
      <c r="Y998" s="1452"/>
      <c r="Z998" s="1470"/>
      <c r="AA998" s="1470"/>
      <c r="AB998" s="1470"/>
      <c r="AC998" s="1470"/>
      <c r="AD998" s="1470"/>
      <c r="AE998" s="1470"/>
      <c r="AF998" s="1470"/>
      <c r="AG998" s="1470"/>
      <c r="AH998" s="1452"/>
      <c r="AI998" s="1470"/>
      <c r="AJ998" s="1470"/>
      <c r="AK998" s="1470"/>
      <c r="AL998" s="1470"/>
      <c r="AM998" s="1470"/>
      <c r="AN998" s="1470"/>
      <c r="AO998" s="1452"/>
      <c r="AP998" s="1470"/>
      <c r="AQ998" s="1470"/>
      <c r="AR998" s="1470"/>
      <c r="AS998" s="1470"/>
      <c r="AT998" s="1452"/>
      <c r="AU998" s="1452"/>
      <c r="AV998" s="1452"/>
      <c r="AW998" s="1452"/>
      <c r="AX998" s="1452"/>
      <c r="AY998" s="1452"/>
      <c r="AZ998" s="1452"/>
      <c r="BA998" s="1452"/>
      <c r="BB998" s="1452"/>
      <c r="BC998" s="1470"/>
      <c r="BD998" s="1452"/>
      <c r="BE998" s="1452"/>
      <c r="BF998" s="1452"/>
      <c r="BG998" s="1452"/>
      <c r="BH998" s="1452"/>
      <c r="BI998" s="1452"/>
      <c r="BJ998" s="1452"/>
      <c r="BK998" s="1452"/>
      <c r="BL998" s="1452"/>
      <c r="BM998" s="1452"/>
      <c r="BN998" s="1452"/>
      <c r="BO998" s="1452"/>
      <c r="BP998" s="1452"/>
      <c r="BQ998" s="1452"/>
      <c r="BR998" s="1452"/>
      <c r="BS998" s="1452"/>
      <c r="BT998" s="1452"/>
      <c r="BU998" s="1452"/>
      <c r="BV998" s="1452"/>
      <c r="BW998" s="1452"/>
      <c r="BX998" s="1452"/>
    </row>
    <row r="999" customFormat="false" ht="15" hidden="false" customHeight="false" outlineLevel="0" collapsed="false">
      <c r="A999" s="1470"/>
      <c r="B999" s="1470"/>
      <c r="C999" s="1470"/>
      <c r="D999" s="1470"/>
      <c r="E999" s="1470"/>
      <c r="F999" s="1470"/>
      <c r="G999" s="1470"/>
      <c r="H999" s="1470"/>
      <c r="I999" s="1452"/>
      <c r="J999" s="1470"/>
      <c r="K999" s="1470"/>
      <c r="L999" s="1470"/>
      <c r="M999" s="1470"/>
      <c r="N999" s="1470"/>
      <c r="O999" s="1470"/>
      <c r="P999" s="1452"/>
      <c r="Q999" s="1452"/>
      <c r="R999" s="1452"/>
      <c r="S999" s="1452"/>
      <c r="T999" s="1452"/>
      <c r="U999" s="1452"/>
      <c r="V999" s="1452"/>
      <c r="W999" s="1452"/>
      <c r="X999" s="1452"/>
      <c r="Y999" s="1452"/>
      <c r="Z999" s="1470"/>
      <c r="AA999" s="1470"/>
      <c r="AB999" s="1470"/>
      <c r="AC999" s="1470"/>
      <c r="AD999" s="1470"/>
      <c r="AE999" s="1470"/>
      <c r="AF999" s="1470"/>
      <c r="AG999" s="1470"/>
      <c r="AH999" s="1452"/>
      <c r="AI999" s="1470"/>
      <c r="AJ999" s="1470"/>
      <c r="AK999" s="1470"/>
      <c r="AL999" s="1470"/>
      <c r="AM999" s="1470"/>
      <c r="AN999" s="1470"/>
      <c r="AO999" s="1452"/>
      <c r="AP999" s="1470"/>
      <c r="AQ999" s="1470"/>
      <c r="AR999" s="1470"/>
      <c r="AS999" s="1470"/>
      <c r="AT999" s="1452"/>
      <c r="AU999" s="1452"/>
      <c r="AV999" s="1452"/>
      <c r="AW999" s="1452"/>
      <c r="AX999" s="1452"/>
      <c r="AY999" s="1452"/>
      <c r="AZ999" s="1452"/>
      <c r="BA999" s="1452"/>
      <c r="BB999" s="1452"/>
      <c r="BC999" s="1470"/>
      <c r="BD999" s="1452"/>
      <c r="BE999" s="1452"/>
      <c r="BF999" s="1452"/>
      <c r="BG999" s="1452"/>
      <c r="BH999" s="1452"/>
      <c r="BI999" s="1452"/>
      <c r="BJ999" s="1452"/>
      <c r="BK999" s="1452"/>
      <c r="BL999" s="1452"/>
      <c r="BM999" s="1452"/>
      <c r="BN999" s="1452"/>
      <c r="BO999" s="1452"/>
      <c r="BP999" s="1452"/>
      <c r="BQ999" s="1452"/>
      <c r="BR999" s="1452"/>
      <c r="BS999" s="1452"/>
      <c r="BT999" s="1452"/>
      <c r="BU999" s="1452"/>
      <c r="BV999" s="1452"/>
      <c r="BW999" s="1452"/>
      <c r="BX999" s="1452"/>
    </row>
    <row r="1000" customFormat="false" ht="15" hidden="false" customHeight="false" outlineLevel="0" collapsed="false">
      <c r="A1000" s="1470"/>
      <c r="B1000" s="1470"/>
      <c r="C1000" s="1470"/>
      <c r="D1000" s="1470"/>
      <c r="E1000" s="1470"/>
      <c r="F1000" s="1470"/>
      <c r="G1000" s="1470"/>
      <c r="H1000" s="1470"/>
      <c r="I1000" s="1452"/>
      <c r="J1000" s="1470"/>
      <c r="K1000" s="1470"/>
      <c r="L1000" s="1470"/>
      <c r="M1000" s="1470"/>
      <c r="N1000" s="1470"/>
      <c r="O1000" s="1470"/>
      <c r="P1000" s="1452"/>
      <c r="Q1000" s="1452"/>
      <c r="R1000" s="1452"/>
      <c r="S1000" s="1452"/>
      <c r="T1000" s="1452"/>
      <c r="U1000" s="1452"/>
      <c r="V1000" s="1452"/>
      <c r="W1000" s="1452"/>
      <c r="X1000" s="1452"/>
      <c r="Y1000" s="1452"/>
      <c r="Z1000" s="1470"/>
      <c r="AA1000" s="1470"/>
      <c r="AB1000" s="1470"/>
      <c r="AC1000" s="1470"/>
      <c r="AD1000" s="1470"/>
      <c r="AE1000" s="1470"/>
      <c r="AF1000" s="1470"/>
      <c r="AG1000" s="1470"/>
      <c r="AH1000" s="1452"/>
      <c r="AI1000" s="1470"/>
      <c r="AJ1000" s="1470"/>
      <c r="AK1000" s="1470"/>
      <c r="AL1000" s="1470"/>
      <c r="AM1000" s="1470"/>
      <c r="AN1000" s="1470"/>
      <c r="AO1000" s="1452"/>
      <c r="AP1000" s="1470"/>
      <c r="AQ1000" s="1470"/>
      <c r="AR1000" s="1470"/>
      <c r="AS1000" s="1470"/>
      <c r="AT1000" s="1452"/>
      <c r="AU1000" s="1452"/>
      <c r="AV1000" s="1452"/>
      <c r="AW1000" s="1452"/>
      <c r="AX1000" s="1452"/>
      <c r="AY1000" s="1452"/>
      <c r="AZ1000" s="1452"/>
      <c r="BA1000" s="1452"/>
      <c r="BB1000" s="1452"/>
      <c r="BC1000" s="1470"/>
      <c r="BD1000" s="1452"/>
      <c r="BE1000" s="1452"/>
      <c r="BF1000" s="1452"/>
      <c r="BG1000" s="1452"/>
      <c r="BH1000" s="1452"/>
      <c r="BI1000" s="1452"/>
      <c r="BJ1000" s="1452"/>
      <c r="BK1000" s="1452"/>
      <c r="BL1000" s="1452"/>
      <c r="BM1000" s="1452"/>
      <c r="BN1000" s="1452"/>
      <c r="BO1000" s="1452"/>
      <c r="BP1000" s="1452"/>
      <c r="BQ1000" s="1452"/>
      <c r="BR1000" s="1452"/>
      <c r="BS1000" s="1452"/>
      <c r="BT1000" s="1452"/>
      <c r="BU1000" s="1452"/>
      <c r="BV1000" s="1452"/>
      <c r="BW1000" s="1452"/>
      <c r="BX1000" s="1452"/>
    </row>
  </sheetData>
  <mergeCells count="270">
    <mergeCell ref="G1:H1"/>
    <mergeCell ref="J1:O1"/>
    <mergeCell ref="Q1:X1"/>
    <mergeCell ref="Z1:AG1"/>
    <mergeCell ref="AP1:AS1"/>
    <mergeCell ref="AU1:BC1"/>
    <mergeCell ref="Q2:R2"/>
    <mergeCell ref="S2:T2"/>
    <mergeCell ref="U2:V2"/>
    <mergeCell ref="W2:X2"/>
    <mergeCell ref="Z2:AA2"/>
    <mergeCell ref="AB2:AC2"/>
    <mergeCell ref="AD2:AE2"/>
    <mergeCell ref="AF2:AG2"/>
    <mergeCell ref="AU2:AV2"/>
    <mergeCell ref="AW2:AX2"/>
    <mergeCell ref="AY2:AZ2"/>
    <mergeCell ref="BA2:BB2"/>
    <mergeCell ref="Q3:R3"/>
    <mergeCell ref="S3:T3"/>
    <mergeCell ref="U3:V3"/>
    <mergeCell ref="W3:X3"/>
    <mergeCell ref="Z3:AA3"/>
    <mergeCell ref="AB3:AC3"/>
    <mergeCell ref="AD3:AE3"/>
    <mergeCell ref="AF3:AG3"/>
    <mergeCell ref="AF4:AG4"/>
    <mergeCell ref="AF5:AG5"/>
    <mergeCell ref="AF6:AG6"/>
    <mergeCell ref="AF7:AG7"/>
    <mergeCell ref="Q8:R8"/>
    <mergeCell ref="AF8:AG8"/>
    <mergeCell ref="Q9:R9"/>
    <mergeCell ref="AF9:AG9"/>
    <mergeCell ref="Q10:R10"/>
    <mergeCell ref="W10:X10"/>
    <mergeCell ref="AB10:AC10"/>
    <mergeCell ref="AD10:AE10"/>
    <mergeCell ref="AF10:AG10"/>
    <mergeCell ref="Q11:R11"/>
    <mergeCell ref="S11:T11"/>
    <mergeCell ref="W11:X11"/>
    <mergeCell ref="AB11:AC11"/>
    <mergeCell ref="AD11:AE11"/>
    <mergeCell ref="AF11:AG11"/>
    <mergeCell ref="Q12:R12"/>
    <mergeCell ref="S12:T12"/>
    <mergeCell ref="W12:X12"/>
    <mergeCell ref="Z12:AA12"/>
    <mergeCell ref="AB12:AC12"/>
    <mergeCell ref="AD12:AE12"/>
    <mergeCell ref="AF12:AG12"/>
    <mergeCell ref="Q13:R13"/>
    <mergeCell ref="S13:T13"/>
    <mergeCell ref="W13:X13"/>
    <mergeCell ref="Z13:AA13"/>
    <mergeCell ref="AB13:AC13"/>
    <mergeCell ref="AD13:AE13"/>
    <mergeCell ref="AF13:AG13"/>
    <mergeCell ref="Q14:R14"/>
    <mergeCell ref="S14:T14"/>
    <mergeCell ref="U14:V14"/>
    <mergeCell ref="W14:X14"/>
    <mergeCell ref="Z14:AA14"/>
    <mergeCell ref="AB14:AC14"/>
    <mergeCell ref="AD14:AE14"/>
    <mergeCell ref="AF14:AG14"/>
    <mergeCell ref="Q15:R15"/>
    <mergeCell ref="S15:T15"/>
    <mergeCell ref="U15:V15"/>
    <mergeCell ref="W15:X15"/>
    <mergeCell ref="Z15:AA15"/>
    <mergeCell ref="AB15:AC15"/>
    <mergeCell ref="AD15:AE15"/>
    <mergeCell ref="AF15:AG15"/>
    <mergeCell ref="Q16:R16"/>
    <mergeCell ref="S16:T16"/>
    <mergeCell ref="U16:V16"/>
    <mergeCell ref="W16:X16"/>
    <mergeCell ref="Z16:AA16"/>
    <mergeCell ref="AB16:AC16"/>
    <mergeCell ref="AD16:AE16"/>
    <mergeCell ref="AF16:AG16"/>
    <mergeCell ref="AU16:AV16"/>
    <mergeCell ref="J31:O31"/>
    <mergeCell ref="Q31:X31"/>
    <mergeCell ref="Z31:AG31"/>
    <mergeCell ref="AI31:AN31"/>
    <mergeCell ref="AP31:AS31"/>
    <mergeCell ref="AU31:BC31"/>
    <mergeCell ref="Q32:R32"/>
    <mergeCell ref="S32:T32"/>
    <mergeCell ref="U32:V32"/>
    <mergeCell ref="W32:X32"/>
    <mergeCell ref="Z32:AA32"/>
    <mergeCell ref="AB32:AC32"/>
    <mergeCell ref="AD32:AE32"/>
    <mergeCell ref="AF32:AG32"/>
    <mergeCell ref="AU32:AV32"/>
    <mergeCell ref="AW32:AX32"/>
    <mergeCell ref="AY32:AZ32"/>
    <mergeCell ref="BA32:BB32"/>
    <mergeCell ref="Q33:R33"/>
    <mergeCell ref="S33:T33"/>
    <mergeCell ref="U33:V33"/>
    <mergeCell ref="W33:X33"/>
    <mergeCell ref="Z33:AA33"/>
    <mergeCell ref="AB33:AC33"/>
    <mergeCell ref="AD33:AE33"/>
    <mergeCell ref="AF33:AG33"/>
    <mergeCell ref="AU33:AV33"/>
    <mergeCell ref="AW33:AX33"/>
    <mergeCell ref="AY33:AZ33"/>
    <mergeCell ref="BA33:BB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AU34:AV34"/>
    <mergeCell ref="AW34:AX34"/>
    <mergeCell ref="AY34:AZ34"/>
    <mergeCell ref="BA34:BB34"/>
    <mergeCell ref="Q35:R35"/>
    <mergeCell ref="S35:T35"/>
    <mergeCell ref="U35:V35"/>
    <mergeCell ref="W35:X35"/>
    <mergeCell ref="Z35:AA35"/>
    <mergeCell ref="AB35:AC35"/>
    <mergeCell ref="AD35:AE35"/>
    <mergeCell ref="AF35:AG35"/>
    <mergeCell ref="AU35:AV35"/>
    <mergeCell ref="AW35:AX35"/>
    <mergeCell ref="AY35:AZ35"/>
    <mergeCell ref="BA35:BB35"/>
    <mergeCell ref="Q36:R36"/>
    <mergeCell ref="S36:T36"/>
    <mergeCell ref="U36:V36"/>
    <mergeCell ref="W36:X36"/>
    <mergeCell ref="Z36:AA36"/>
    <mergeCell ref="AB36:AC36"/>
    <mergeCell ref="AD36:AE36"/>
    <mergeCell ref="AF36:AG36"/>
    <mergeCell ref="AU36:AV36"/>
    <mergeCell ref="AW36:AX36"/>
    <mergeCell ref="AY36:AZ36"/>
    <mergeCell ref="BA36:BB36"/>
    <mergeCell ref="Q37:R37"/>
    <mergeCell ref="S37:T37"/>
    <mergeCell ref="U37:V37"/>
    <mergeCell ref="W37:X37"/>
    <mergeCell ref="Z37:AA37"/>
    <mergeCell ref="AB37:AC37"/>
    <mergeCell ref="AD37:AE37"/>
    <mergeCell ref="AF37:AG37"/>
    <mergeCell ref="AU37:AV37"/>
    <mergeCell ref="AW37:AX37"/>
    <mergeCell ref="AY37:AZ37"/>
    <mergeCell ref="BA37:BB37"/>
    <mergeCell ref="Q38:R38"/>
    <mergeCell ref="S38:T38"/>
    <mergeCell ref="U38:V38"/>
    <mergeCell ref="W38:X38"/>
    <mergeCell ref="Z38:AA38"/>
    <mergeCell ref="AB38:AC38"/>
    <mergeCell ref="AD38:AE38"/>
    <mergeCell ref="AF38:AG38"/>
    <mergeCell ref="AU38:AV38"/>
    <mergeCell ref="AW38:AX38"/>
    <mergeCell ref="AY38:AZ38"/>
    <mergeCell ref="BA38:BB38"/>
    <mergeCell ref="Q39:R39"/>
    <mergeCell ref="S39:T39"/>
    <mergeCell ref="U39:V39"/>
    <mergeCell ref="W39:X39"/>
    <mergeCell ref="Z39:AA39"/>
    <mergeCell ref="AB39:AC39"/>
    <mergeCell ref="AD39:AE39"/>
    <mergeCell ref="AF39:AG39"/>
    <mergeCell ref="AU39:AV39"/>
    <mergeCell ref="AW39:AX39"/>
    <mergeCell ref="AY39:AZ39"/>
    <mergeCell ref="BA39:BB39"/>
    <mergeCell ref="Q40:R40"/>
    <mergeCell ref="S40:T40"/>
    <mergeCell ref="U40:V40"/>
    <mergeCell ref="W40:X40"/>
    <mergeCell ref="Z40:AA40"/>
    <mergeCell ref="AB40:AC40"/>
    <mergeCell ref="AD40:AE40"/>
    <mergeCell ref="AF40:AG40"/>
    <mergeCell ref="AU40:AV40"/>
    <mergeCell ref="AW40:AX40"/>
    <mergeCell ref="AY40:AZ40"/>
    <mergeCell ref="BA40:BB40"/>
    <mergeCell ref="Q41:R41"/>
    <mergeCell ref="S41:T41"/>
    <mergeCell ref="U41:V41"/>
    <mergeCell ref="W41:X41"/>
    <mergeCell ref="Z41:AA41"/>
    <mergeCell ref="AB41:AC41"/>
    <mergeCell ref="AD41:AE41"/>
    <mergeCell ref="AF41:AG41"/>
    <mergeCell ref="AU41:AV41"/>
    <mergeCell ref="AW41:AX41"/>
    <mergeCell ref="AY41:AZ41"/>
    <mergeCell ref="BA41:BB41"/>
    <mergeCell ref="Q42:R42"/>
    <mergeCell ref="S42:T42"/>
    <mergeCell ref="U42:V42"/>
    <mergeCell ref="W42:X42"/>
    <mergeCell ref="Z42:AA42"/>
    <mergeCell ref="AB42:AC42"/>
    <mergeCell ref="AD42:AE42"/>
    <mergeCell ref="AF42:AG42"/>
    <mergeCell ref="AU42:AV42"/>
    <mergeCell ref="AW42:AX42"/>
    <mergeCell ref="AY42:AZ42"/>
    <mergeCell ref="BA42:BB42"/>
    <mergeCell ref="Q43:R43"/>
    <mergeCell ref="S43:T43"/>
    <mergeCell ref="U43:V43"/>
    <mergeCell ref="W43:X43"/>
    <mergeCell ref="Z43:AA43"/>
    <mergeCell ref="AB43:AC43"/>
    <mergeCell ref="AD43:AE43"/>
    <mergeCell ref="AF43:AG43"/>
    <mergeCell ref="AU43:AV43"/>
    <mergeCell ref="AW43:AX43"/>
    <mergeCell ref="AY43:AZ43"/>
    <mergeCell ref="BA43:BB43"/>
    <mergeCell ref="Q44:R44"/>
    <mergeCell ref="S44:T44"/>
    <mergeCell ref="U44:V44"/>
    <mergeCell ref="W44:X44"/>
    <mergeCell ref="Z44:AA44"/>
    <mergeCell ref="AB44:AC44"/>
    <mergeCell ref="AD44:AE44"/>
    <mergeCell ref="AF44:AG44"/>
    <mergeCell ref="AU44:AV44"/>
    <mergeCell ref="AW44:AX44"/>
    <mergeCell ref="AY44:AZ44"/>
    <mergeCell ref="BA44:BB44"/>
    <mergeCell ref="Q45:R45"/>
    <mergeCell ref="S45:T45"/>
    <mergeCell ref="U45:V45"/>
    <mergeCell ref="W45:X45"/>
    <mergeCell ref="Z45:AA45"/>
    <mergeCell ref="AB45:AC45"/>
    <mergeCell ref="AD45:AE45"/>
    <mergeCell ref="AF45:AG45"/>
    <mergeCell ref="AU45:AV45"/>
    <mergeCell ref="AW45:AX45"/>
    <mergeCell ref="AY45:AZ45"/>
    <mergeCell ref="BA45:BB45"/>
    <mergeCell ref="Q46:R46"/>
    <mergeCell ref="S46:T46"/>
    <mergeCell ref="U46:V46"/>
    <mergeCell ref="W46:X46"/>
    <mergeCell ref="Z46:AA46"/>
    <mergeCell ref="AB46:AC46"/>
    <mergeCell ref="AD46:AE46"/>
    <mergeCell ref="AF46:AG46"/>
    <mergeCell ref="AU46:AV46"/>
    <mergeCell ref="AW46:AX46"/>
    <mergeCell ref="AY46:AZ46"/>
    <mergeCell ref="BA46:BB46"/>
  </mergeCells>
  <conditionalFormatting sqref="O4:O12 O34:O4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86"/>
  <sheetViews>
    <sheetView showFormulas="false" showGridLines="true" showRowColHeaders="true" showZeros="true" rightToLeft="false" tabSelected="false" showOutlineSymbols="true" defaultGridColor="true" view="normal" topLeftCell="B22" colorId="64" zoomScale="120" zoomScaleNormal="120" zoomScalePageLayoutView="100" workbookViewId="0">
      <selection pane="topLeft" activeCell="H38" activeCellId="0" sqref="H38"/>
    </sheetView>
  </sheetViews>
  <sheetFormatPr defaultColWidth="15.19921875" defaultRowHeight="14.25" zeroHeight="false" outlineLevelRow="0" outlineLevelCol="0"/>
  <cols>
    <col collapsed="false" customWidth="true" hidden="false" outlineLevel="0" max="1" min="1" style="53" width="28.2"/>
    <col collapsed="false" customWidth="true" hidden="false" outlineLevel="0" max="2" min="2" style="53" width="1.1"/>
    <col collapsed="false" customWidth="true" hidden="false" outlineLevel="0" max="3" min="3" style="53" width="1.6"/>
    <col collapsed="false" customWidth="true" hidden="false" outlineLevel="0" max="4" min="4" style="53" width="29.9"/>
    <col collapsed="false" customWidth="true" hidden="false" outlineLevel="0" max="5" min="5" style="53" width="10"/>
    <col collapsed="false" customWidth="false" hidden="false" outlineLevel="0" max="20" min="6" style="53" width="15.2"/>
    <col collapsed="false" customWidth="true" hidden="false" outlineLevel="0" max="21" min="21" style="53" width="9"/>
    <col collapsed="false" customWidth="true" hidden="false" outlineLevel="0" max="22" min="22" style="53" width="13.6"/>
    <col collapsed="false" customWidth="false" hidden="false" outlineLevel="0" max="16384" min="23" style="53" width="15.2"/>
  </cols>
  <sheetData>
    <row r="1" customFormat="false" ht="14.25" hidden="false" customHeight="false" outlineLevel="0" collapsed="false">
      <c r="A1" s="54"/>
      <c r="B1" s="54"/>
    </row>
    <row r="2" customFormat="false" ht="14.25" hidden="false" customHeight="false" outlineLevel="0" collapsed="false">
      <c r="A2" s="54"/>
      <c r="B2" s="54"/>
    </row>
    <row r="3" customFormat="false" ht="14.25" hidden="false" customHeight="false" outlineLevel="0" collapsed="false">
      <c r="A3" s="54"/>
      <c r="B3" s="54"/>
    </row>
    <row r="4" customFormat="false" ht="14.25" hidden="false" customHeight="false" outlineLevel="0" collapsed="false">
      <c r="A4" s="55" t="s">
        <v>56</v>
      </c>
      <c r="B4" s="55"/>
      <c r="D4" s="56" t="s">
        <v>57</v>
      </c>
      <c r="E4" s="56" t="s">
        <v>58</v>
      </c>
      <c r="F4" s="56" t="s">
        <v>59</v>
      </c>
      <c r="G4" s="56" t="s">
        <v>60</v>
      </c>
      <c r="H4" s="57" t="s">
        <v>61</v>
      </c>
      <c r="I4" s="57" t="s">
        <v>62</v>
      </c>
      <c r="J4" s="57" t="s">
        <v>63</v>
      </c>
      <c r="K4" s="57" t="s">
        <v>64</v>
      </c>
      <c r="L4" s="56" t="s">
        <v>65</v>
      </c>
    </row>
    <row r="5" customFormat="false" ht="14.25" hidden="false" customHeight="false" outlineLevel="0" collapsed="false">
      <c r="A5" s="58" t="s">
        <v>27</v>
      </c>
      <c r="B5" s="58"/>
      <c r="D5" s="59" t="str">
        <f aca="false">A5</f>
        <v>Windsor</v>
      </c>
      <c r="E5" s="60" t="str">
        <f aca="false"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ROH</v>
      </c>
      <c r="F5" s="60" t="str">
        <f aca="false"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TWN</v>
      </c>
      <c r="G5" s="60" t="str">
        <f aca="false"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4BTS</v>
      </c>
      <c r="H5" s="61" t="n">
        <f aca="false"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390</v>
      </c>
      <c r="I5" s="62" t="n">
        <f aca="false"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300</v>
      </c>
      <c r="J5" s="63" t="n">
        <f aca="false"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300</v>
      </c>
      <c r="K5" s="64" t="n">
        <f aca="false"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300</v>
      </c>
      <c r="L5" s="65" t="str">
        <f aca="false"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customFormat="false" ht="14.25" hidden="false" customHeight="false" outlineLevel="0" collapsed="false">
      <c r="A6" s="54"/>
      <c r="B6" s="54"/>
      <c r="D6" s="59"/>
      <c r="E6" s="60" t="str">
        <f aca="false"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ROH</v>
      </c>
      <c r="F6" s="60" t="str">
        <f aca="false"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TWN</v>
      </c>
      <c r="G6" s="60" t="str">
        <f aca="false"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Bedsonline</v>
      </c>
      <c r="H6" s="66" t="n">
        <f aca="false"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563</v>
      </c>
      <c r="I6" s="62" t="n">
        <f aca="false"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300</v>
      </c>
      <c r="J6" s="63" t="n">
        <f aca="false"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300</v>
      </c>
      <c r="K6" s="64" t="n">
        <f aca="false"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300</v>
      </c>
    </row>
    <row r="7" customFormat="false" ht="14.25" hidden="false" customHeight="false" outlineLevel="0" collapsed="false">
      <c r="A7" s="54"/>
      <c r="B7" s="54"/>
      <c r="D7" s="59"/>
      <c r="E7" s="60" t="n">
        <f aca="false"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60" t="n">
        <f aca="false"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60" t="n">
        <f aca="false"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66" t="n">
        <f aca="false"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62" t="n">
        <f aca="false"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63" t="n">
        <f aca="false"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64" t="n">
        <f aca="false"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customFormat="false" ht="14.25" hidden="false" customHeight="false" outlineLevel="0" collapsed="false">
      <c r="A8" s="54"/>
      <c r="B8" s="54"/>
      <c r="D8" s="59"/>
      <c r="E8" s="60" t="n">
        <f aca="false"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60" t="n">
        <f aca="false"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60" t="n">
        <f aca="false"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66" t="n">
        <f aca="false"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62" t="n">
        <f aca="false"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63" t="n">
        <f aca="false"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64" t="n">
        <f aca="false"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customFormat="false" ht="14.25" hidden="false" customHeight="false" outlineLevel="0" collapsed="false">
      <c r="A9" s="54"/>
      <c r="B9" s="54"/>
      <c r="D9" s="59"/>
      <c r="E9" s="60" t="n">
        <f aca="false"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60" t="n">
        <f aca="false"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60" t="n">
        <f aca="false"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66" t="n">
        <f aca="false"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62" t="n">
        <f aca="false"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63" t="n">
        <f aca="false"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64" t="n">
        <f aca="false"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customFormat="false" ht="14.25" hidden="false" customHeight="false" outlineLevel="0" collapsed="false">
      <c r="A10" s="54"/>
      <c r="B10" s="54"/>
      <c r="D10" s="59"/>
      <c r="E10" s="60" t="n">
        <f aca="false"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60" t="n">
        <f aca="false"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60" t="n">
        <f aca="false"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66" t="n">
        <f aca="false"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62" t="n">
        <f aca="false"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63" t="n">
        <f aca="false"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64" t="n">
        <f aca="false"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customFormat="false" ht="14.25" hidden="false" customHeight="false" outlineLevel="0" collapsed="false">
      <c r="A11" s="54"/>
      <c r="B11" s="54"/>
      <c r="D11" s="59"/>
      <c r="E11" s="60" t="n">
        <f aca="false"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60" t="n">
        <f aca="false"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60" t="n">
        <f aca="false"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66" t="n">
        <f aca="false"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62" t="n">
        <f aca="false"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63" t="n">
        <f aca="false"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64" t="n">
        <f aca="false"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customFormat="false" ht="14.25" hidden="false" customHeight="false" outlineLevel="0" collapsed="false">
      <c r="A12" s="54"/>
      <c r="B12" s="54"/>
      <c r="D12" s="59"/>
      <c r="E12" s="60" t="n">
        <f aca="false"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60" t="n">
        <f aca="false"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60" t="n">
        <f aca="false"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66" t="n">
        <f aca="false"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62" t="n">
        <f aca="false"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63" t="n">
        <f aca="false"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64" t="n">
        <f aca="false"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customFormat="false" ht="14.25" hidden="false" customHeight="false" outlineLevel="0" collapsed="false">
      <c r="A13" s="54"/>
      <c r="B13" s="54"/>
      <c r="D13" s="59"/>
      <c r="E13" s="60" t="n">
        <f aca="false"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60" t="n">
        <f aca="false"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60" t="n">
        <f aca="false"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66" t="n">
        <f aca="false"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62" t="n">
        <f aca="false"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63" t="n">
        <f aca="false"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64" t="n">
        <f aca="false"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customFormat="false" ht="14.25" hidden="false" customHeight="false" outlineLevel="0" collapsed="false">
      <c r="A14" s="54"/>
      <c r="B14" s="54"/>
      <c r="D14" s="59"/>
      <c r="E14" s="60" t="n">
        <f aca="false"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60" t="n">
        <f aca="false"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60" t="n">
        <f aca="false"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66" t="n">
        <f aca="false"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62" t="n">
        <f aca="false"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63" t="n">
        <f aca="false"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64" t="n">
        <f aca="false"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67"/>
    </row>
    <row r="15" customFormat="false" ht="14.25" hidden="false" customHeight="false" outlineLevel="0" collapsed="false">
      <c r="A15" s="54"/>
      <c r="B15" s="54"/>
    </row>
    <row r="16" customFormat="false" ht="14.25" hidden="false" customHeight="false" outlineLevel="0" collapsed="false">
      <c r="A16" s="54"/>
      <c r="B16" s="54"/>
    </row>
    <row r="17" customFormat="false" ht="14.25" hidden="false" customHeight="false" outlineLevel="0" collapsed="false">
      <c r="A17" s="54"/>
      <c r="B17" s="54"/>
    </row>
    <row r="18" customFormat="false" ht="30" hidden="false" customHeight="true" outlineLevel="0" collapsed="false">
      <c r="A18" s="54"/>
      <c r="B18" s="54"/>
    </row>
    <row r="19" customFormat="false" ht="14.25" hidden="false" customHeight="true" outlineLevel="0" collapsed="false">
      <c r="A19" s="54"/>
      <c r="B19" s="54"/>
      <c r="D19" s="68" t="s">
        <v>66</v>
      </c>
      <c r="E19" s="69" t="s">
        <v>67</v>
      </c>
      <c r="F19" s="70" t="s">
        <v>68</v>
      </c>
      <c r="G19" s="70"/>
      <c r="H19" s="70" t="s">
        <v>69</v>
      </c>
      <c r="I19" s="70"/>
      <c r="J19" s="70" t="s">
        <v>70</v>
      </c>
      <c r="K19" s="70"/>
      <c r="L19" s="70" t="s">
        <v>71</v>
      </c>
      <c r="M19" s="70"/>
      <c r="N19" s="69" t="s">
        <v>72</v>
      </c>
      <c r="O19" s="69" t="s">
        <v>73</v>
      </c>
      <c r="P19" s="69" t="s">
        <v>74</v>
      </c>
      <c r="Q19" s="69" t="s">
        <v>75</v>
      </c>
      <c r="R19" s="69" t="s">
        <v>76</v>
      </c>
      <c r="S19" s="71" t="s">
        <v>77</v>
      </c>
      <c r="T19" s="71" t="s">
        <v>78</v>
      </c>
      <c r="U19" s="71" t="s">
        <v>79</v>
      </c>
      <c r="V19" s="71" t="s">
        <v>80</v>
      </c>
    </row>
    <row r="20" customFormat="false" ht="30" hidden="false" customHeight="true" outlineLevel="0" collapsed="false">
      <c r="A20" s="54"/>
      <c r="B20" s="54"/>
      <c r="D20" s="68"/>
      <c r="E20" s="69"/>
      <c r="F20" s="72" t="s">
        <v>61</v>
      </c>
      <c r="G20" s="73" t="s">
        <v>81</v>
      </c>
      <c r="H20" s="72" t="s">
        <v>61</v>
      </c>
      <c r="I20" s="73" t="s">
        <v>81</v>
      </c>
      <c r="J20" s="72" t="s">
        <v>61</v>
      </c>
      <c r="K20" s="73" t="s">
        <v>81</v>
      </c>
      <c r="L20" s="72" t="s">
        <v>61</v>
      </c>
      <c r="M20" s="73" t="s">
        <v>81</v>
      </c>
      <c r="N20" s="69"/>
      <c r="O20" s="69"/>
      <c r="P20" s="69"/>
      <c r="Q20" s="69"/>
      <c r="R20" s="69"/>
      <c r="S20" s="69"/>
      <c r="T20" s="69"/>
      <c r="U20" s="69"/>
      <c r="V20" s="69"/>
    </row>
    <row r="21" customFormat="false" ht="14.25" hidden="false" customHeight="false" outlineLevel="0" collapsed="false">
      <c r="A21" s="54"/>
      <c r="B21" s="54"/>
      <c r="D21" s="74" t="str">
        <f aca="false">'Cadastro Inicial'!B14</f>
        <v>Windsor</v>
      </c>
      <c r="E21" s="75" t="str">
        <f aca="false">'Cadastro Inicial'!C14</f>
        <v>bsb</v>
      </c>
      <c r="F21" s="76" t="n">
        <f aca="false">Hospedagem!P19</f>
        <v>87459</v>
      </c>
      <c r="G21" s="76" t="n">
        <f aca="false">Hospedagem!R19</f>
        <v>69876</v>
      </c>
      <c r="H21" s="76" t="n">
        <f aca="false">'A&amp;B'!P19</f>
        <v>68640</v>
      </c>
      <c r="I21" s="77" t="n">
        <f aca="false">'A&amp;B'!R19</f>
        <v>54864</v>
      </c>
      <c r="J21" s="77" t="n">
        <f aca="false">Salões!Q19</f>
        <v>42250</v>
      </c>
      <c r="K21" s="78" t="n">
        <f aca="false">Salões!S19</f>
        <v>33750</v>
      </c>
      <c r="L21" s="78" t="n">
        <f aca="false">Adicionais!P19</f>
        <v>1260</v>
      </c>
      <c r="M21" s="77" t="n">
        <f aca="false">Adicionais!R19</f>
        <v>945</v>
      </c>
      <c r="N21" s="79" t="n">
        <f aca="false">Hospedagem!X20+'A&amp;B'!U20+Salões!V20</f>
        <v>15461.95</v>
      </c>
      <c r="O21" s="80" t="n">
        <f aca="false">Hospedagem!Z20+'A&amp;B'!W20+Salões!X20</f>
        <v>15461.95</v>
      </c>
      <c r="P21" s="81" t="n">
        <f aca="false">Hospedagem!AB20+'A&amp;B'!Y20+Salões!Z20</f>
        <v>15461.95</v>
      </c>
      <c r="Q21" s="78" t="n">
        <f aca="false">N21+O21+P21</f>
        <v>46385.85</v>
      </c>
      <c r="R21" s="82" t="n">
        <f aca="false">F21+H21+J21+L21+N21+O21+P21</f>
        <v>245994.85</v>
      </c>
      <c r="S21" s="83" t="n">
        <f aca="false">G21+I21+K21+M21+Hospedagem!AJ20+'A&amp;B'!AF20+Salões!AG20+Adicionais!AD20</f>
        <v>196784.1</v>
      </c>
      <c r="T21" s="84" t="n">
        <f aca="false">100%-(S21/R21)</f>
        <v>0.200047887181378</v>
      </c>
      <c r="U21" s="75" t="n">
        <f aca="false">Hospedagem!G19</f>
        <v>183</v>
      </c>
      <c r="V21" s="85" t="n">
        <f aca="false">Hospedagem!C19</f>
        <v>476.5</v>
      </c>
    </row>
    <row r="22" customFormat="false" ht="14.25" hidden="false" customHeight="false" outlineLevel="0" collapsed="false">
      <c r="A22" s="54"/>
      <c r="B22" s="54"/>
      <c r="D22" s="86" t="str">
        <f aca="false">'Cadastro Inicial'!B15</f>
        <v>1001 noite</v>
      </c>
      <c r="E22" s="87" t="str">
        <f aca="false">'Cadastro Inicial'!C15</f>
        <v>goy</v>
      </c>
      <c r="F22" s="88" t="n">
        <f aca="false">Hospedagem!P42</f>
        <v>87459</v>
      </c>
      <c r="G22" s="88" t="n">
        <f aca="false">Hospedagem!R42</f>
        <v>69876</v>
      </c>
      <c r="H22" s="88" t="n">
        <f aca="false">'A&amp;B'!P42</f>
        <v>138480</v>
      </c>
      <c r="I22" s="88" t="n">
        <f aca="false">'A&amp;B'!R42</f>
        <v>117600</v>
      </c>
      <c r="J22" s="88" t="n">
        <f aca="false">Salões!Q42</f>
        <v>142750</v>
      </c>
      <c r="K22" s="89" t="n">
        <f aca="false">Salões!S42</f>
        <v>121250</v>
      </c>
      <c r="L22" s="89" t="n">
        <f aca="false">Adicionais!P42</f>
        <v>2730</v>
      </c>
      <c r="M22" s="88" t="n">
        <f aca="false">Adicionais!R42</f>
        <v>2100</v>
      </c>
      <c r="N22" s="90" t="n">
        <f aca="false">Hospedagem!X43+'A&amp;B'!U43+Salões!V43</f>
        <v>36868.9</v>
      </c>
      <c r="O22" s="91" t="n">
        <f aca="false">Hospedagem!Z43+'A&amp;B'!W43+Salões!X43</f>
        <v>36868.9</v>
      </c>
      <c r="P22" s="92" t="n">
        <f aca="false">Hospedagem!AB43+'A&amp;B'!Y43+Salões!Z43</f>
        <v>36868.9</v>
      </c>
      <c r="Q22" s="93" t="n">
        <f aca="false">N22+O22+P22</f>
        <v>110606.7</v>
      </c>
      <c r="R22" s="93" t="n">
        <f aca="false">F22+H22+J22+L22+N22+O22+P22</f>
        <v>482025.7</v>
      </c>
      <c r="S22" s="93" t="n">
        <f aca="false">G22+I22+K22+M22+Hospedagem!AJ43+'A&amp;B'!AF43+Salões!AG43+Adicionais!AD43</f>
        <v>404073.8</v>
      </c>
      <c r="T22" s="94" t="n">
        <f aca="false">100%-(S22/R22)</f>
        <v>0.161717310923463</v>
      </c>
      <c r="U22" s="95" t="n">
        <f aca="false">Hospedagem!G42</f>
        <v>183</v>
      </c>
      <c r="V22" s="96" t="n">
        <f aca="false">Hospedagem!C42</f>
        <v>476.5</v>
      </c>
    </row>
    <row r="23" customFormat="false" ht="14.25" hidden="false" customHeight="false" outlineLevel="0" collapsed="false">
      <c r="A23" s="54"/>
      <c r="B23" s="54"/>
      <c r="D23" s="74" t="n">
        <f aca="false">'Cadastro Inicial'!B16</f>
        <v>0</v>
      </c>
      <c r="E23" s="75" t="n">
        <f aca="false">'Cadastro Inicial'!C16</f>
        <v>0</v>
      </c>
      <c r="F23" s="77" t="n">
        <f aca="false">Hospedagem!P64</f>
        <v>0</v>
      </c>
      <c r="G23" s="77" t="n">
        <f aca="false">Hospedagem!R64</f>
        <v>0</v>
      </c>
      <c r="H23" s="77" t="n">
        <f aca="false">'A&amp;B'!P65</f>
        <v>0</v>
      </c>
      <c r="I23" s="77" t="n">
        <f aca="false">'A&amp;B'!R65</f>
        <v>0</v>
      </c>
      <c r="J23" s="77" t="n">
        <f aca="false">Salões!Q65</f>
        <v>0</v>
      </c>
      <c r="K23" s="78" t="n">
        <f aca="false">Salões!S65</f>
        <v>0</v>
      </c>
      <c r="L23" s="78" t="n">
        <f aca="false">Adicionais!P65</f>
        <v>0</v>
      </c>
      <c r="M23" s="77" t="n">
        <f aca="false">Adicionais!R65</f>
        <v>0</v>
      </c>
      <c r="N23" s="79" t="n">
        <f aca="false">Hospedagem!X65+'A&amp;B'!U66+Salões!V66</f>
        <v>0</v>
      </c>
      <c r="O23" s="80" t="n">
        <f aca="false">Hospedagem!Z65+'A&amp;B'!W66+Salões!X66</f>
        <v>0</v>
      </c>
      <c r="P23" s="81" t="n">
        <f aca="false">Hospedagem!AB65+'A&amp;B'!Y66+Salões!Z66</f>
        <v>0</v>
      </c>
      <c r="Q23" s="78" t="n">
        <f aca="false">N23+O23+P23</f>
        <v>0</v>
      </c>
      <c r="R23" s="83" t="n">
        <f aca="false">F23+H23+J23+L23+N23+O23+P23</f>
        <v>0</v>
      </c>
      <c r="S23" s="83" t="n">
        <f aca="false">G23+I23+K23+M23+Hospedagem!AJ65+'A&amp;B'!AF66+Salões!AG66+Adicionais!AD66</f>
        <v>0</v>
      </c>
      <c r="T23" s="97" t="e">
        <f aca="false">100%-(S23/R23)</f>
        <v>#DIV/0!</v>
      </c>
      <c r="U23" s="75" t="n">
        <f aca="false">Hospedagem!G64</f>
        <v>0</v>
      </c>
      <c r="V23" s="85" t="n">
        <f aca="false">Hospedagem!C64</f>
        <v>0</v>
      </c>
    </row>
    <row r="24" customFormat="false" ht="14.25" hidden="false" customHeight="false" outlineLevel="0" collapsed="false">
      <c r="A24" s="54"/>
      <c r="B24" s="54"/>
      <c r="D24" s="98" t="n">
        <f aca="false">'Cadastro Inicial'!B17</f>
        <v>0</v>
      </c>
      <c r="E24" s="95" t="n">
        <f aca="false">'Cadastro Inicial'!C17</f>
        <v>0</v>
      </c>
      <c r="F24" s="99" t="n">
        <f aca="false">Hospedagem!P86</f>
        <v>0</v>
      </c>
      <c r="G24" s="99" t="n">
        <f aca="false">Hospedagem!R86</f>
        <v>0</v>
      </c>
      <c r="H24" s="99" t="n">
        <f aca="false">'A&amp;B'!P88</f>
        <v>0</v>
      </c>
      <c r="I24" s="88" t="n">
        <f aca="false">'A&amp;B'!R88</f>
        <v>0</v>
      </c>
      <c r="J24" s="88" t="n">
        <f aca="false">Salões!Q88</f>
        <v>0</v>
      </c>
      <c r="K24" s="89" t="n">
        <f aca="false">Salões!S88</f>
        <v>0</v>
      </c>
      <c r="L24" s="89" t="n">
        <f aca="false">Adicionais!P88</f>
        <v>0</v>
      </c>
      <c r="M24" s="88" t="n">
        <f aca="false">Adicionais!R88</f>
        <v>0</v>
      </c>
      <c r="N24" s="90" t="n">
        <f aca="false">Hospedagem!X87+'A&amp;B'!U89+Salões!V89</f>
        <v>0</v>
      </c>
      <c r="O24" s="91" t="n">
        <f aca="false">Hospedagem!Z87+'A&amp;B'!W89+Salões!X89</f>
        <v>0</v>
      </c>
      <c r="P24" s="92" t="n">
        <f aca="false">Hospedagem!AB87+'A&amp;B'!Y89+Salões!Z89</f>
        <v>0</v>
      </c>
      <c r="Q24" s="93" t="n">
        <f aca="false">N24+O24+P24</f>
        <v>0</v>
      </c>
      <c r="R24" s="93" t="n">
        <f aca="false">F24+H24+J24+L24+N24+O24+P24</f>
        <v>0</v>
      </c>
      <c r="S24" s="93" t="n">
        <f aca="false">G24+I24+K24+M24+Hospedagem!AJ87+'A&amp;B'!AF89+Salões!AG89+Adicionais!AD89</f>
        <v>0</v>
      </c>
      <c r="T24" s="94" t="e">
        <f aca="false">100%-(S24/R24)</f>
        <v>#DIV/0!</v>
      </c>
      <c r="U24" s="95" t="n">
        <f aca="false">Hospedagem!G86</f>
        <v>0</v>
      </c>
      <c r="V24" s="96" t="n">
        <f aca="false">Hospedagem!C86</f>
        <v>0</v>
      </c>
    </row>
    <row r="25" customFormat="false" ht="14.25" hidden="false" customHeight="false" outlineLevel="0" collapsed="false">
      <c r="A25" s="54"/>
      <c r="B25" s="54"/>
      <c r="D25" s="100" t="n">
        <f aca="false">'Cadastro Inicial'!B18</f>
        <v>0</v>
      </c>
      <c r="E25" s="75" t="n">
        <f aca="false">'Cadastro Inicial'!C18</f>
        <v>0</v>
      </c>
      <c r="F25" s="101" t="n">
        <f aca="false">Hospedagem!P108</f>
        <v>0</v>
      </c>
      <c r="G25" s="101" t="n">
        <f aca="false">Hospedagem!R108</f>
        <v>0</v>
      </c>
      <c r="H25" s="101" t="n">
        <f aca="false">'A&amp;B'!P111</f>
        <v>0</v>
      </c>
      <c r="I25" s="101" t="n">
        <f aca="false">'A&amp;B'!R111</f>
        <v>0</v>
      </c>
      <c r="J25" s="77" t="n">
        <f aca="false">Salões!Q111</f>
        <v>0</v>
      </c>
      <c r="K25" s="78" t="n">
        <f aca="false">Salões!S111</f>
        <v>0</v>
      </c>
      <c r="L25" s="78" t="n">
        <f aca="false">Adicionais!P111</f>
        <v>0</v>
      </c>
      <c r="M25" s="77" t="n">
        <f aca="false">Adicionais!R111</f>
        <v>0</v>
      </c>
      <c r="N25" s="79" t="n">
        <f aca="false">Hospedagem!X109+'A&amp;B'!U112+Salões!V112</f>
        <v>0</v>
      </c>
      <c r="O25" s="80" t="n">
        <f aca="false">Hospedagem!Z109+'A&amp;B'!W112+Salões!X112</f>
        <v>0</v>
      </c>
      <c r="P25" s="81" t="n">
        <f aca="false">Hospedagem!AB109+'A&amp;B'!Y112+Salões!Z112</f>
        <v>0</v>
      </c>
      <c r="Q25" s="78" t="n">
        <f aca="false">N25+O25+P25</f>
        <v>0</v>
      </c>
      <c r="R25" s="83" t="n">
        <f aca="false">F25+H25+J25+L25+N25+O25+P25</f>
        <v>0</v>
      </c>
      <c r="S25" s="83" t="n">
        <f aca="false">G25+I25+K25+M25+Hospedagem!AJ109+'A&amp;B'!AF112+Salões!AG112+Adicionais!AD112</f>
        <v>0</v>
      </c>
      <c r="T25" s="97" t="e">
        <f aca="false">100%-(S25/R25)</f>
        <v>#DIV/0!</v>
      </c>
      <c r="U25" s="75" t="n">
        <f aca="false">Hospedagem!G108</f>
        <v>0</v>
      </c>
      <c r="V25" s="85" t="n">
        <f aca="false">Hospedagem!C108</f>
        <v>0</v>
      </c>
    </row>
    <row r="26" customFormat="false" ht="14.25" hidden="false" customHeight="false" outlineLevel="0" collapsed="false">
      <c r="A26" s="54"/>
      <c r="B26" s="5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customFormat="false" ht="14.25" hidden="false" customHeight="false" outlineLevel="0" collapsed="false">
      <c r="A27" s="54"/>
      <c r="B27" s="54"/>
    </row>
    <row r="28" customFormat="false" ht="14.25" hidden="false" customHeight="true" outlineLevel="0" collapsed="false">
      <c r="A28" s="54"/>
      <c r="B28" s="54"/>
      <c r="D28" s="68" t="s">
        <v>82</v>
      </c>
      <c r="E28" s="69" t="s">
        <v>67</v>
      </c>
      <c r="F28" s="70" t="s">
        <v>83</v>
      </c>
      <c r="G28" s="70"/>
      <c r="H28" s="70" t="s">
        <v>69</v>
      </c>
      <c r="I28" s="70"/>
      <c r="J28" s="70" t="s">
        <v>70</v>
      </c>
      <c r="K28" s="70"/>
      <c r="L28" s="70" t="s">
        <v>71</v>
      </c>
      <c r="M28" s="70"/>
      <c r="N28" s="69" t="s">
        <v>84</v>
      </c>
      <c r="O28" s="69" t="s">
        <v>85</v>
      </c>
      <c r="P28" s="69" t="s">
        <v>86</v>
      </c>
      <c r="Q28" s="69" t="s">
        <v>87</v>
      </c>
      <c r="R28" s="69" t="s">
        <v>76</v>
      </c>
      <c r="S28" s="71" t="s">
        <v>77</v>
      </c>
      <c r="T28" s="71" t="s">
        <v>78</v>
      </c>
      <c r="U28" s="71" t="s">
        <v>79</v>
      </c>
      <c r="V28" s="71" t="s">
        <v>80</v>
      </c>
    </row>
    <row r="29" customFormat="false" ht="30" hidden="false" customHeight="true" outlineLevel="0" collapsed="false">
      <c r="A29" s="54"/>
      <c r="B29" s="54"/>
      <c r="D29" s="68"/>
      <c r="E29" s="69"/>
      <c r="F29" s="72" t="s">
        <v>61</v>
      </c>
      <c r="G29" s="73" t="s">
        <v>81</v>
      </c>
      <c r="H29" s="72" t="s">
        <v>61</v>
      </c>
      <c r="I29" s="73" t="s">
        <v>81</v>
      </c>
      <c r="J29" s="72" t="s">
        <v>61</v>
      </c>
      <c r="K29" s="73" t="s">
        <v>81</v>
      </c>
      <c r="L29" s="72" t="s">
        <v>61</v>
      </c>
      <c r="M29" s="73" t="s">
        <v>81</v>
      </c>
      <c r="N29" s="69"/>
      <c r="O29" s="69"/>
      <c r="P29" s="69"/>
      <c r="Q29" s="69"/>
      <c r="R29" s="69"/>
      <c r="S29" s="69"/>
      <c r="T29" s="69"/>
      <c r="U29" s="69"/>
      <c r="V29" s="69"/>
    </row>
    <row r="30" customFormat="false" ht="14.25" hidden="false" customHeight="false" outlineLevel="0" collapsed="false">
      <c r="A30" s="54"/>
      <c r="B30" s="54"/>
      <c r="D30" s="75" t="n">
        <f aca="false">'Cadastro Inicial'!B21</f>
        <v>0</v>
      </c>
      <c r="E30" s="75" t="n">
        <f aca="false">'Cadastro Inicial'!C21</f>
        <v>0</v>
      </c>
      <c r="F30" s="103" t="n">
        <f aca="false">Hospedagem!P130</f>
        <v>0</v>
      </c>
      <c r="G30" s="103" t="n">
        <f aca="false">Hospedagem!R130</f>
        <v>0</v>
      </c>
      <c r="H30" s="103" t="n">
        <f aca="false">'A&amp;B'!P134</f>
        <v>0</v>
      </c>
      <c r="I30" s="104" t="n">
        <f aca="false">'A&amp;B'!R134</f>
        <v>0</v>
      </c>
      <c r="J30" s="104" t="n">
        <f aca="false">Salões!Q134</f>
        <v>0</v>
      </c>
      <c r="K30" s="104" t="n">
        <f aca="false">Salões!S134</f>
        <v>0</v>
      </c>
      <c r="L30" s="104" t="n">
        <f aca="false">Adicionais!P134</f>
        <v>0</v>
      </c>
      <c r="M30" s="105" t="n">
        <f aca="false">Adicionais!R134</f>
        <v>0</v>
      </c>
      <c r="N30" s="106" t="n">
        <f aca="false">Hospedagem!X131+'A&amp;B'!U135+Salões!V135</f>
        <v>0</v>
      </c>
      <c r="O30" s="107" t="n">
        <f aca="false">Hospedagem!Z131+'A&amp;B'!W135+Salões!X135</f>
        <v>0</v>
      </c>
      <c r="P30" s="108" t="n">
        <f aca="false">Hospedagem!AB131+'A&amp;B'!Y135+Salões!Z135</f>
        <v>0</v>
      </c>
      <c r="Q30" s="104" t="n">
        <f aca="false">N30+O30+P30</f>
        <v>0</v>
      </c>
      <c r="R30" s="109" t="n">
        <f aca="false">F30+H30+J30+L30+N30+O30+P30</f>
        <v>0</v>
      </c>
      <c r="S30" s="109" t="n">
        <f aca="false">G30+I30+K30+M30+Hospedagem!AJ131+'A&amp;B'!AF135+Salões!AG135+Adicionais!AD135</f>
        <v>0</v>
      </c>
      <c r="T30" s="110" t="e">
        <f aca="false">100%-(S30/R30)</f>
        <v>#DIV/0!</v>
      </c>
      <c r="U30" s="75" t="n">
        <f aca="false">Hospedagem!G130</f>
        <v>0</v>
      </c>
      <c r="V30" s="111" t="n">
        <f aca="false">Hospedagem!C130</f>
        <v>0</v>
      </c>
    </row>
    <row r="31" customFormat="false" ht="14.25" hidden="false" customHeight="false" outlineLevel="0" collapsed="false">
      <c r="A31" s="54"/>
      <c r="B31" s="54"/>
      <c r="D31" s="95" t="n">
        <f aca="false">'Cadastro Inicial'!B22</f>
        <v>0</v>
      </c>
      <c r="E31" s="95" t="n">
        <f aca="false">'Cadastro Inicial'!C22</f>
        <v>0</v>
      </c>
      <c r="F31" s="112" t="n">
        <f aca="false">Hospedagem!P152</f>
        <v>0</v>
      </c>
      <c r="G31" s="112" t="n">
        <f aca="false">Hospedagem!R152</f>
        <v>0</v>
      </c>
      <c r="H31" s="112" t="n">
        <f aca="false">'A&amp;B'!P157</f>
        <v>0</v>
      </c>
      <c r="I31" s="112" t="n">
        <f aca="false">'A&amp;B'!R157</f>
        <v>0</v>
      </c>
      <c r="J31" s="112" t="n">
        <f aca="false">Salões!Q157</f>
        <v>0</v>
      </c>
      <c r="K31" s="112" t="n">
        <f aca="false">Salões!S157</f>
        <v>0</v>
      </c>
      <c r="L31" s="112" t="n">
        <f aca="false">Adicionais!P157</f>
        <v>0</v>
      </c>
      <c r="M31" s="113" t="n">
        <f aca="false">Adicionais!R157</f>
        <v>0</v>
      </c>
      <c r="N31" s="114" t="n">
        <f aca="false">Hospedagem!X153+'A&amp;B'!U158+Salões!V158</f>
        <v>0</v>
      </c>
      <c r="O31" s="115" t="n">
        <f aca="false">Hospedagem!Z153+'A&amp;B'!W158+Salões!X158</f>
        <v>0</v>
      </c>
      <c r="P31" s="116" t="n">
        <f aca="false">Hospedagem!AB153+'A&amp;B'!Y158+Salões!Z158</f>
        <v>0</v>
      </c>
      <c r="Q31" s="117" t="n">
        <f aca="false">N31+O31+P31</f>
        <v>0</v>
      </c>
      <c r="R31" s="117" t="n">
        <f aca="false">F31+H31+J31+L31+N31+O31+P31</f>
        <v>0</v>
      </c>
      <c r="S31" s="117" t="n">
        <f aca="false">G31+I31+K31+M31+Hospedagem!AJ153+'A&amp;B'!AF158+Salões!AG158+Adicionais!AD43</f>
        <v>630</v>
      </c>
      <c r="T31" s="94" t="e">
        <f aca="false">100%-(S31/R31)</f>
        <v>#DIV/0!</v>
      </c>
      <c r="U31" s="95" t="n">
        <f aca="false">Hospedagem!G152</f>
        <v>0</v>
      </c>
      <c r="V31" s="117" t="n">
        <f aca="false">Hospedagem!C152</f>
        <v>0</v>
      </c>
    </row>
    <row r="32" customFormat="false" ht="15" hidden="false" customHeight="false" outlineLevel="0" collapsed="false">
      <c r="A32" s="54"/>
      <c r="B32" s="54"/>
      <c r="D32" s="75" t="n">
        <f aca="false">'Cadastro Inicial'!B23</f>
        <v>0</v>
      </c>
      <c r="E32" s="75" t="n">
        <f aca="false">'Cadastro Inicial'!C23</f>
        <v>0</v>
      </c>
      <c r="F32" s="104" t="n">
        <f aca="false">Hospedagem!P174</f>
        <v>0</v>
      </c>
      <c r="G32" s="104" t="n">
        <f aca="false">Hospedagem!R174</f>
        <v>0</v>
      </c>
      <c r="H32" s="104" t="n">
        <f aca="false">'A&amp;B'!P180</f>
        <v>0</v>
      </c>
      <c r="I32" s="104" t="n">
        <f aca="false">'A&amp;B'!R180</f>
        <v>0</v>
      </c>
      <c r="J32" s="104" t="n">
        <f aca="false">Salões!Q180</f>
        <v>0</v>
      </c>
      <c r="K32" s="104" t="n">
        <f aca="false">Salões!S180</f>
        <v>0</v>
      </c>
      <c r="L32" s="104" t="n">
        <f aca="false">Adicionais!P180</f>
        <v>0</v>
      </c>
      <c r="M32" s="105" t="n">
        <f aca="false">Adicionais!R180</f>
        <v>0</v>
      </c>
      <c r="N32" s="106" t="n">
        <f aca="false">Hospedagem!X175+'A&amp;B'!U181+Salões!V181</f>
        <v>0</v>
      </c>
      <c r="O32" s="107" t="n">
        <f aca="false">Hospedagem!Z175+'A&amp;B'!W181+Salões!X181</f>
        <v>0</v>
      </c>
      <c r="P32" s="108" t="n">
        <f aca="false">Hospedagem!AB175+'A&amp;B'!Y181+Salões!Z181</f>
        <v>0</v>
      </c>
      <c r="Q32" s="104" t="n">
        <f aca="false">N32+O32+P32</f>
        <v>0</v>
      </c>
      <c r="R32" s="109" t="n">
        <f aca="false">F32+H32+J32+L32+N32+O32+P32</f>
        <v>0</v>
      </c>
      <c r="S32" s="109" t="n">
        <f aca="false">G32+I32+K32+M32+Hospedagem!AJ175+'A&amp;B'!AF181+Salões!AG181+Adicionais!AD181</f>
        <v>0</v>
      </c>
      <c r="T32" s="97" t="e">
        <f aca="false">100%-(S32/R32)</f>
        <v>#DIV/0!</v>
      </c>
      <c r="U32" s="75" t="n">
        <f aca="false">Hospedagem!G174</f>
        <v>0</v>
      </c>
      <c r="V32" s="111" t="n">
        <f aca="false">Hospedagem!C174</f>
        <v>0</v>
      </c>
    </row>
    <row r="33" customFormat="false" ht="15" hidden="false" customHeight="false" outlineLevel="0" collapsed="false">
      <c r="A33" s="54"/>
      <c r="B33" s="54"/>
      <c r="D33" s="95" t="n">
        <f aca="false">'Cadastro Inicial'!B24</f>
        <v>0</v>
      </c>
      <c r="E33" s="95" t="n">
        <f aca="false">'Cadastro Inicial'!C24</f>
        <v>0</v>
      </c>
      <c r="F33" s="118" t="n">
        <f aca="false">Hospedagem!P196</f>
        <v>0</v>
      </c>
      <c r="G33" s="118" t="n">
        <f aca="false">Hospedagem!R196</f>
        <v>0</v>
      </c>
      <c r="H33" s="118" t="n">
        <f aca="false">'A&amp;B'!P203</f>
        <v>0</v>
      </c>
      <c r="I33" s="112" t="n">
        <f aca="false">'A&amp;B'!R203</f>
        <v>0</v>
      </c>
      <c r="J33" s="112" t="n">
        <f aca="false">Salões!Q203</f>
        <v>0</v>
      </c>
      <c r="K33" s="112" t="n">
        <f aca="false">Salões!S203</f>
        <v>0</v>
      </c>
      <c r="L33" s="112" t="n">
        <f aca="false">Adicionais!P203</f>
        <v>0</v>
      </c>
      <c r="M33" s="113" t="n">
        <f aca="false">Adicionais!R203</f>
        <v>0</v>
      </c>
      <c r="N33" s="114" t="n">
        <f aca="false">Hospedagem!X197+'A&amp;B'!U204+Salões!V204</f>
        <v>0</v>
      </c>
      <c r="O33" s="115" t="n">
        <f aca="false">Hospedagem!Z197+'A&amp;B'!W204+Salões!X204</f>
        <v>0</v>
      </c>
      <c r="P33" s="116" t="n">
        <f aca="false">Hospedagem!AB197+'A&amp;B'!Y204+Salões!Z204</f>
        <v>0</v>
      </c>
      <c r="Q33" s="117" t="n">
        <f aca="false">N33+O33+P33</f>
        <v>0</v>
      </c>
      <c r="R33" s="117" t="n">
        <f aca="false">F33+H33+J33+L33+N33+O33+P33</f>
        <v>0</v>
      </c>
      <c r="S33" s="117" t="n">
        <f aca="false">G33+I33+K33+M33+Hospedagem!AJ197+'A&amp;B'!AF204+Salões!AG204+Adicionais!AD204</f>
        <v>0</v>
      </c>
      <c r="T33" s="94" t="e">
        <f aca="false">100%-(S33/R33)</f>
        <v>#DIV/0!</v>
      </c>
      <c r="U33" s="95" t="n">
        <f aca="false">Hospedagem!G196</f>
        <v>0</v>
      </c>
      <c r="V33" s="117" t="n">
        <f aca="false">Hospedagem!C196</f>
        <v>0</v>
      </c>
    </row>
    <row r="34" customFormat="false" ht="15" hidden="false" customHeight="false" outlineLevel="0" collapsed="false">
      <c r="A34" s="54"/>
      <c r="B34" s="54"/>
      <c r="D34" s="119" t="n">
        <f aca="false">'Cadastro Inicial'!B25</f>
        <v>0</v>
      </c>
      <c r="E34" s="75" t="n">
        <f aca="false">'Cadastro Inicial'!C25</f>
        <v>0</v>
      </c>
      <c r="F34" s="120" t="n">
        <f aca="false">Hospedagem!P218</f>
        <v>0</v>
      </c>
      <c r="G34" s="111" t="n">
        <f aca="false">Hospedagem!R218</f>
        <v>0</v>
      </c>
      <c r="H34" s="111" t="n">
        <f aca="false">'A&amp;B'!P226</f>
        <v>0</v>
      </c>
      <c r="I34" s="120" t="n">
        <f aca="false">'A&amp;B'!R226</f>
        <v>0</v>
      </c>
      <c r="J34" s="104" t="n">
        <f aca="false">Salões!Q226</f>
        <v>0</v>
      </c>
      <c r="K34" s="104" t="n">
        <f aca="false">Salões!S226</f>
        <v>0</v>
      </c>
      <c r="L34" s="104" t="n">
        <f aca="false">Adicionais!P226</f>
        <v>0</v>
      </c>
      <c r="M34" s="105" t="n">
        <f aca="false">Adicionais!R226</f>
        <v>0</v>
      </c>
      <c r="N34" s="106" t="n">
        <f aca="false">Hospedagem!X219+'A&amp;B'!U227+Salões!V227</f>
        <v>0</v>
      </c>
      <c r="O34" s="107" t="n">
        <f aca="false">Hospedagem!Z219+'A&amp;B'!W227+Salões!X227</f>
        <v>0</v>
      </c>
      <c r="P34" s="108" t="n">
        <f aca="false">Hospedagem!AB219+'A&amp;B'!Y227+Salões!Z227</f>
        <v>0</v>
      </c>
      <c r="Q34" s="104" t="n">
        <f aca="false">N34+O34+P34</f>
        <v>0</v>
      </c>
      <c r="R34" s="109" t="n">
        <f aca="false">F34+H34+J34+L34+N34+O34+P34</f>
        <v>0</v>
      </c>
      <c r="S34" s="109" t="n">
        <f aca="false">G34+I34+K34+M34+Hospedagem!AJ219+'A&amp;B'!AF227+Salões!AG227+Adicionais!AD227</f>
        <v>0</v>
      </c>
      <c r="T34" s="97" t="e">
        <f aca="false">100%-(S34/R34)</f>
        <v>#DIV/0!</v>
      </c>
      <c r="U34" s="75" t="n">
        <f aca="false">Hospedagem!G218</f>
        <v>0</v>
      </c>
      <c r="V34" s="111" t="n">
        <f aca="false">Hospedagem!C218</f>
        <v>0</v>
      </c>
    </row>
    <row r="35" customFormat="false" ht="15" hidden="false" customHeight="false" outlineLevel="0" collapsed="false">
      <c r="A35" s="54"/>
      <c r="B35" s="5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customFormat="false" ht="15" hidden="false" customHeight="false" outlineLevel="0" collapsed="false">
      <c r="A36" s="54"/>
      <c r="B36" s="54"/>
    </row>
    <row r="37" customFormat="false" ht="15" hidden="false" customHeight="false" outlineLevel="0" collapsed="false">
      <c r="A37" s="54"/>
      <c r="B37" s="54"/>
    </row>
    <row r="38" customFormat="false" ht="27.75" hidden="false" customHeight="true" outlineLevel="0" collapsed="false">
      <c r="A38" s="54"/>
      <c r="B38" s="54"/>
      <c r="D38" s="121" t="s">
        <v>88</v>
      </c>
    </row>
    <row r="39" customFormat="false" ht="15" hidden="false" customHeight="true" outlineLevel="0" collapsed="false">
      <c r="A39" s="122"/>
      <c r="B39" s="122"/>
      <c r="D39" s="123" t="s">
        <v>89</v>
      </c>
      <c r="E39" s="123" t="s">
        <v>90</v>
      </c>
      <c r="F39" s="123" t="s">
        <v>91</v>
      </c>
      <c r="G39" s="124" t="s">
        <v>92</v>
      </c>
      <c r="H39" s="124" t="s">
        <v>93</v>
      </c>
      <c r="I39" s="125" t="s">
        <v>61</v>
      </c>
      <c r="J39" s="125"/>
      <c r="K39" s="126" t="s">
        <v>94</v>
      </c>
      <c r="L39" s="126"/>
      <c r="M39" s="127" t="s">
        <v>95</v>
      </c>
      <c r="N39" s="127"/>
      <c r="O39" s="127"/>
      <c r="P39" s="127"/>
      <c r="Q39" s="127"/>
      <c r="R39" s="127"/>
    </row>
    <row r="40" customFormat="false" ht="15" hidden="false" customHeight="false" outlineLevel="0" collapsed="false">
      <c r="A40" s="128"/>
      <c r="B40" s="54"/>
      <c r="D40" s="123"/>
      <c r="E40" s="123"/>
      <c r="F40" s="123"/>
      <c r="G40" s="124"/>
      <c r="H40" s="124"/>
      <c r="I40" s="129" t="s">
        <v>96</v>
      </c>
      <c r="J40" s="129" t="s">
        <v>97</v>
      </c>
      <c r="K40" s="129" t="s">
        <v>98</v>
      </c>
      <c r="L40" s="129" t="s">
        <v>97</v>
      </c>
      <c r="M40" s="130" t="n">
        <f aca="false">'Transporte Terrestre'!V9</f>
        <v>0.1</v>
      </c>
      <c r="N40" s="131" t="s">
        <v>72</v>
      </c>
      <c r="O40" s="130" t="n">
        <f aca="false">'Transporte Terrestre'!X9</f>
        <v>0.1</v>
      </c>
      <c r="P40" s="131" t="s">
        <v>99</v>
      </c>
      <c r="Q40" s="130" t="n">
        <f aca="false">'Transporte Terrestre'!Z9</f>
        <v>0.1</v>
      </c>
      <c r="R40" s="131" t="s">
        <v>74</v>
      </c>
    </row>
    <row r="41" customFormat="false" ht="15" hidden="false" customHeight="false" outlineLevel="0" collapsed="false">
      <c r="A41" s="54"/>
      <c r="B41" s="54"/>
      <c r="D41" s="132" t="str">
        <f aca="false">'Transporte Terrestre'!B10</f>
        <v>test</v>
      </c>
      <c r="E41" s="133" t="str">
        <f aca="false">'Transporte Terrestre'!C10</f>
        <v>bsdb</v>
      </c>
      <c r="F41" s="134" t="n">
        <f aca="false">'Transporte Terrestre'!E10</f>
        <v>0</v>
      </c>
      <c r="G41" s="134" t="n">
        <f aca="false">'Transporte Terrestre'!L10</f>
        <v>0</v>
      </c>
      <c r="H41" s="135" t="n">
        <f aca="false">'Transporte Terrestre'!M10</f>
        <v>0</v>
      </c>
      <c r="I41" s="136" t="n">
        <f aca="false">'Transporte Terrestre'!P10</f>
        <v>0</v>
      </c>
      <c r="J41" s="136" t="n">
        <f aca="false">'Transporte Terrestre'!Q10</f>
        <v>0</v>
      </c>
      <c r="K41" s="137" t="n">
        <f aca="false">'Transporte Terrestre'!R10</f>
        <v>0</v>
      </c>
      <c r="L41" s="138" t="n">
        <f aca="false">'Transporte Terrestre'!S10</f>
        <v>0</v>
      </c>
      <c r="M41" s="139" t="n">
        <f aca="false">M40</f>
        <v>0.1</v>
      </c>
      <c r="N41" s="140" t="n">
        <f aca="false">'Transporte Terrestre'!W10</f>
        <v>0</v>
      </c>
      <c r="O41" s="141" t="n">
        <f aca="false">O40</f>
        <v>0.1</v>
      </c>
      <c r="P41" s="142" t="n">
        <f aca="false">'Transporte Terrestre'!Y10</f>
        <v>0</v>
      </c>
      <c r="Q41" s="143" t="n">
        <f aca="false">Q40</f>
        <v>0.1</v>
      </c>
      <c r="R41" s="140" t="n">
        <f aca="false">'Transporte Terrestre'!AA10</f>
        <v>0</v>
      </c>
    </row>
    <row r="42" customFormat="false" ht="15" hidden="false" customHeight="false" outlineLevel="0" collapsed="false">
      <c r="A42" s="54"/>
      <c r="B42" s="54"/>
      <c r="D42" s="132" t="str">
        <f aca="false">'Transporte Terrestre'!B11</f>
        <v>test</v>
      </c>
      <c r="E42" s="133" t="str">
        <f aca="false">'Transporte Terrestre'!C11</f>
        <v>bsdb</v>
      </c>
      <c r="F42" s="134" t="n">
        <f aca="false">'Transporte Terrestre'!E11</f>
        <v>0</v>
      </c>
      <c r="G42" s="134" t="n">
        <f aca="false">'Transporte Terrestre'!L11</f>
        <v>0</v>
      </c>
      <c r="H42" s="135" t="n">
        <f aca="false">'Transporte Terrestre'!M11</f>
        <v>0</v>
      </c>
      <c r="I42" s="136" t="n">
        <f aca="false">'Transporte Terrestre'!P11</f>
        <v>0</v>
      </c>
      <c r="J42" s="136" t="n">
        <f aca="false">'Transporte Terrestre'!Q11</f>
        <v>0</v>
      </c>
      <c r="K42" s="137" t="n">
        <f aca="false">'Transporte Terrestre'!R11</f>
        <v>0</v>
      </c>
      <c r="L42" s="138" t="n">
        <f aca="false">'Transporte Terrestre'!S11</f>
        <v>0</v>
      </c>
      <c r="M42" s="139" t="n">
        <f aca="false">M41</f>
        <v>0.1</v>
      </c>
      <c r="N42" s="140" t="n">
        <f aca="false">'Transporte Terrestre'!W11</f>
        <v>0</v>
      </c>
      <c r="O42" s="141" t="n">
        <f aca="false">O41</f>
        <v>0.1</v>
      </c>
      <c r="P42" s="142" t="n">
        <f aca="false">'Transporte Terrestre'!Y11</f>
        <v>0</v>
      </c>
      <c r="Q42" s="143" t="n">
        <f aca="false">Q41</f>
        <v>0.1</v>
      </c>
      <c r="R42" s="140" t="n">
        <f aca="false">'Transporte Terrestre'!AA11</f>
        <v>0</v>
      </c>
    </row>
    <row r="43" customFormat="false" ht="15" hidden="false" customHeight="false" outlineLevel="0" collapsed="false">
      <c r="A43" s="54"/>
      <c r="B43" s="54"/>
      <c r="D43" s="132" t="str">
        <f aca="false">'Transporte Terrestre'!B12</f>
        <v>test</v>
      </c>
      <c r="E43" s="133" t="str">
        <f aca="false">'Transporte Terrestre'!C12</f>
        <v>bsdb</v>
      </c>
      <c r="F43" s="134" t="n">
        <f aca="false">'Transporte Terrestre'!E12</f>
        <v>0</v>
      </c>
      <c r="G43" s="134" t="n">
        <f aca="false">'Transporte Terrestre'!L12</f>
        <v>0</v>
      </c>
      <c r="H43" s="135" t="n">
        <f aca="false">'Transporte Terrestre'!M12</f>
        <v>0</v>
      </c>
      <c r="I43" s="136" t="n">
        <f aca="false">'Transporte Terrestre'!P12</f>
        <v>0</v>
      </c>
      <c r="J43" s="136" t="n">
        <f aca="false">'Transporte Terrestre'!Q12</f>
        <v>0</v>
      </c>
      <c r="K43" s="137" t="n">
        <f aca="false">'Transporte Terrestre'!R12</f>
        <v>0</v>
      </c>
      <c r="L43" s="138" t="n">
        <f aca="false">'Transporte Terrestre'!S12</f>
        <v>0</v>
      </c>
      <c r="M43" s="139" t="n">
        <f aca="false">M42</f>
        <v>0.1</v>
      </c>
      <c r="N43" s="140" t="n">
        <f aca="false">'Transporte Terrestre'!W12</f>
        <v>0</v>
      </c>
      <c r="O43" s="141" t="n">
        <f aca="false">O42</f>
        <v>0.1</v>
      </c>
      <c r="P43" s="142" t="n">
        <f aca="false">'Transporte Terrestre'!Y12</f>
        <v>0</v>
      </c>
      <c r="Q43" s="143" t="n">
        <f aca="false">Q42</f>
        <v>0.1</v>
      </c>
      <c r="R43" s="140" t="n">
        <f aca="false">'Transporte Terrestre'!AA12</f>
        <v>0</v>
      </c>
    </row>
    <row r="44" customFormat="false" ht="15" hidden="false" customHeight="false" outlineLevel="0" collapsed="false">
      <c r="A44" s="54"/>
      <c r="B44" s="54"/>
      <c r="D44" s="132" t="str">
        <f aca="false">'Transporte Terrestre'!B13</f>
        <v>test</v>
      </c>
      <c r="E44" s="133" t="str">
        <f aca="false">'Transporte Terrestre'!C13</f>
        <v>bsdb</v>
      </c>
      <c r="F44" s="134" t="n">
        <f aca="false">'Transporte Terrestre'!E13</f>
        <v>0</v>
      </c>
      <c r="G44" s="134" t="n">
        <f aca="false">'Transporte Terrestre'!L13</f>
        <v>0</v>
      </c>
      <c r="H44" s="135" t="n">
        <f aca="false">'Transporte Terrestre'!M13</f>
        <v>0</v>
      </c>
      <c r="I44" s="136" t="n">
        <f aca="false">'Transporte Terrestre'!P13</f>
        <v>0</v>
      </c>
      <c r="J44" s="136" t="n">
        <f aca="false">'Transporte Terrestre'!Q13</f>
        <v>0</v>
      </c>
      <c r="K44" s="137" t="n">
        <f aca="false">'Transporte Terrestre'!R13</f>
        <v>0</v>
      </c>
      <c r="L44" s="138" t="n">
        <f aca="false">'Transporte Terrestre'!S13</f>
        <v>0</v>
      </c>
      <c r="M44" s="139" t="n">
        <f aca="false">M43</f>
        <v>0.1</v>
      </c>
      <c r="N44" s="140" t="n">
        <f aca="false">'Transporte Terrestre'!W13</f>
        <v>0</v>
      </c>
      <c r="O44" s="141" t="n">
        <f aca="false">O43</f>
        <v>0.1</v>
      </c>
      <c r="P44" s="142" t="n">
        <f aca="false">'Transporte Terrestre'!Y13</f>
        <v>0</v>
      </c>
      <c r="Q44" s="143" t="n">
        <f aca="false">Q43</f>
        <v>0.1</v>
      </c>
      <c r="R44" s="140" t="n">
        <f aca="false">'Transporte Terrestre'!AA13</f>
        <v>0</v>
      </c>
    </row>
    <row r="45" customFormat="false" ht="15" hidden="false" customHeight="false" outlineLevel="0" collapsed="false">
      <c r="A45" s="54"/>
      <c r="B45" s="54"/>
      <c r="D45" s="132" t="str">
        <f aca="false">'Transporte Terrestre'!B14</f>
        <v>test</v>
      </c>
      <c r="E45" s="133" t="str">
        <f aca="false">'Transporte Terrestre'!C14</f>
        <v>bsdb</v>
      </c>
      <c r="F45" s="134" t="n">
        <f aca="false">'Transporte Terrestre'!E14</f>
        <v>0</v>
      </c>
      <c r="G45" s="134" t="n">
        <f aca="false">'Transporte Terrestre'!L14</f>
        <v>0</v>
      </c>
      <c r="H45" s="135" t="n">
        <f aca="false">'Transporte Terrestre'!M14</f>
        <v>0</v>
      </c>
      <c r="I45" s="136" t="n">
        <f aca="false">'Transporte Terrestre'!P14</f>
        <v>0</v>
      </c>
      <c r="J45" s="136" t="n">
        <f aca="false">'Transporte Terrestre'!Q14</f>
        <v>0</v>
      </c>
      <c r="K45" s="137" t="n">
        <f aca="false">'Transporte Terrestre'!R14</f>
        <v>0</v>
      </c>
      <c r="L45" s="138" t="n">
        <f aca="false">'Transporte Terrestre'!S14</f>
        <v>0</v>
      </c>
      <c r="M45" s="139" t="n">
        <f aca="false">M44</f>
        <v>0.1</v>
      </c>
      <c r="N45" s="140" t="n">
        <f aca="false">'Transporte Terrestre'!W14</f>
        <v>0</v>
      </c>
      <c r="O45" s="141" t="n">
        <f aca="false">O44</f>
        <v>0.1</v>
      </c>
      <c r="P45" s="142" t="n">
        <f aca="false">'Transporte Terrestre'!Y14</f>
        <v>0</v>
      </c>
      <c r="Q45" s="143" t="n">
        <f aca="false">Q44</f>
        <v>0.1</v>
      </c>
      <c r="R45" s="140" t="n">
        <f aca="false">'Transporte Terrestre'!AA14</f>
        <v>0</v>
      </c>
    </row>
    <row r="46" customFormat="false" ht="15" hidden="false" customHeight="false" outlineLevel="0" collapsed="false">
      <c r="A46" s="54"/>
      <c r="B46" s="54"/>
    </row>
    <row r="47" customFormat="false" ht="14.25" hidden="false" customHeight="true" outlineLevel="0" collapsed="false">
      <c r="A47" s="54"/>
      <c r="B47" s="54"/>
      <c r="D47" s="123" t="s">
        <v>89</v>
      </c>
      <c r="E47" s="123" t="s">
        <v>90</v>
      </c>
      <c r="F47" s="123" t="s">
        <v>91</v>
      </c>
      <c r="G47" s="124" t="s">
        <v>92</v>
      </c>
      <c r="H47" s="124" t="s">
        <v>93</v>
      </c>
      <c r="I47" s="125" t="s">
        <v>61</v>
      </c>
      <c r="J47" s="125"/>
      <c r="K47" s="126" t="s">
        <v>94</v>
      </c>
      <c r="L47" s="126"/>
      <c r="M47" s="127" t="s">
        <v>95</v>
      </c>
      <c r="N47" s="127"/>
      <c r="O47" s="127"/>
      <c r="P47" s="127"/>
      <c r="Q47" s="127"/>
      <c r="R47" s="127"/>
    </row>
    <row r="48" customFormat="false" ht="15" hidden="false" customHeight="false" outlineLevel="0" collapsed="false">
      <c r="A48" s="54"/>
      <c r="B48" s="54"/>
      <c r="D48" s="123"/>
      <c r="E48" s="123"/>
      <c r="F48" s="123"/>
      <c r="G48" s="124"/>
      <c r="H48" s="124"/>
      <c r="I48" s="129" t="s">
        <v>96</v>
      </c>
      <c r="J48" s="129" t="s">
        <v>97</v>
      </c>
      <c r="K48" s="129" t="s">
        <v>98</v>
      </c>
      <c r="L48" s="129" t="s">
        <v>97</v>
      </c>
      <c r="M48" s="130" t="n">
        <f aca="false">'Transporte Terrestre'!V38</f>
        <v>0.1</v>
      </c>
      <c r="N48" s="131" t="s">
        <v>72</v>
      </c>
      <c r="O48" s="130" t="n">
        <f aca="false">'Transporte Terrestre'!X38</f>
        <v>0.1</v>
      </c>
      <c r="P48" s="131" t="s">
        <v>99</v>
      </c>
      <c r="Q48" s="130" t="n">
        <f aca="false">'Transporte Terrestre'!Z38</f>
        <v>0.1</v>
      </c>
      <c r="R48" s="131" t="s">
        <v>74</v>
      </c>
    </row>
    <row r="49" customFormat="false" ht="14.25" hidden="false" customHeight="false" outlineLevel="0" collapsed="false">
      <c r="A49" s="54"/>
      <c r="B49" s="54"/>
      <c r="C49" s="144"/>
      <c r="D49" s="145" t="str">
        <f aca="false">'Transporte Terrestre'!B39</f>
        <v>novo</v>
      </c>
      <c r="E49" s="133" t="str">
        <f aca="false">'Transporte Terrestre'!C39</f>
        <v>bsb</v>
      </c>
      <c r="F49" s="134" t="n">
        <f aca="false">'Transporte Terrestre'!E39</f>
        <v>0</v>
      </c>
      <c r="G49" s="134" t="n">
        <f aca="false">'Transporte Terrestre'!L39</f>
        <v>0</v>
      </c>
      <c r="H49" s="135" t="n">
        <f aca="false">'Transporte Terrestre'!M39</f>
        <v>0</v>
      </c>
      <c r="I49" s="136" t="n">
        <f aca="false">'Transporte Terrestre'!P39</f>
        <v>0</v>
      </c>
      <c r="J49" s="136" t="n">
        <f aca="false">'Transporte Terrestre'!Q39</f>
        <v>0</v>
      </c>
      <c r="K49" s="137" t="n">
        <f aca="false">'Transporte Terrestre'!R39</f>
        <v>0</v>
      </c>
      <c r="L49" s="138" t="n">
        <f aca="false">'Transporte Terrestre'!S39</f>
        <v>0</v>
      </c>
      <c r="M49" s="139" t="n">
        <f aca="false">M48</f>
        <v>0.1</v>
      </c>
      <c r="N49" s="140" t="n">
        <f aca="false">'Transporte Terrestre'!W39</f>
        <v>0</v>
      </c>
      <c r="O49" s="141" t="n">
        <f aca="false">O48</f>
        <v>0.1</v>
      </c>
      <c r="P49" s="142" t="n">
        <f aca="false">'Transporte Terrestre'!Y39</f>
        <v>0</v>
      </c>
      <c r="Q49" s="143" t="n">
        <f aca="false">Q48</f>
        <v>0.1</v>
      </c>
      <c r="R49" s="140" t="n">
        <f aca="false">'Transporte Terrestre'!AA39</f>
        <v>0</v>
      </c>
    </row>
    <row r="50" customFormat="false" ht="14.25" hidden="false" customHeight="false" outlineLevel="0" collapsed="false">
      <c r="A50" s="54"/>
      <c r="B50" s="54"/>
      <c r="C50" s="144"/>
      <c r="D50" s="145" t="str">
        <f aca="false">'Transporte Terrestre'!B66</f>
        <v>outro</v>
      </c>
      <c r="E50" s="133" t="str">
        <f aca="false">'Transporte Terrestre'!C40</f>
        <v>bsb</v>
      </c>
      <c r="F50" s="134" t="n">
        <f aca="false">'Transporte Terrestre'!E40</f>
        <v>0</v>
      </c>
      <c r="G50" s="134" t="n">
        <f aca="false">'Transporte Terrestre'!L40</f>
        <v>0</v>
      </c>
      <c r="H50" s="135" t="n">
        <f aca="false">'Transporte Terrestre'!M40</f>
        <v>0</v>
      </c>
      <c r="I50" s="136" t="n">
        <f aca="false">'Transporte Terrestre'!P40</f>
        <v>0</v>
      </c>
      <c r="J50" s="136" t="n">
        <f aca="false">'Transporte Terrestre'!Q40</f>
        <v>0</v>
      </c>
      <c r="K50" s="137" t="n">
        <f aca="false">'Transporte Terrestre'!R40</f>
        <v>0</v>
      </c>
      <c r="L50" s="138" t="n">
        <f aca="false">'Transporte Terrestre'!S40</f>
        <v>0</v>
      </c>
      <c r="M50" s="139" t="n">
        <f aca="false">M49</f>
        <v>0.1</v>
      </c>
      <c r="N50" s="140" t="n">
        <f aca="false">'Transporte Terrestre'!W40</f>
        <v>0</v>
      </c>
      <c r="O50" s="141" t="n">
        <f aca="false">O49</f>
        <v>0.1</v>
      </c>
      <c r="P50" s="142" t="n">
        <f aca="false">'Transporte Terrestre'!Y40</f>
        <v>0</v>
      </c>
      <c r="Q50" s="143" t="n">
        <f aca="false">Q49</f>
        <v>0.1</v>
      </c>
      <c r="R50" s="140" t="n">
        <f aca="false">'Transporte Terrestre'!AA40</f>
        <v>0</v>
      </c>
    </row>
    <row r="51" customFormat="false" ht="14.25" hidden="false" customHeight="false" outlineLevel="0" collapsed="false">
      <c r="A51" s="54"/>
      <c r="B51" s="54"/>
      <c r="C51" s="144"/>
      <c r="D51" s="145" t="str">
        <f aca="false">'Transporte Terrestre'!B67</f>
        <v>outro</v>
      </c>
      <c r="E51" s="133" t="str">
        <f aca="false">'Transporte Terrestre'!C41</f>
        <v>bsb</v>
      </c>
      <c r="F51" s="134" t="n">
        <f aca="false">'Transporte Terrestre'!E41</f>
        <v>0</v>
      </c>
      <c r="G51" s="134" t="n">
        <f aca="false">'Transporte Terrestre'!L41</f>
        <v>0</v>
      </c>
      <c r="H51" s="135" t="n">
        <f aca="false">'Transporte Terrestre'!M41</f>
        <v>0</v>
      </c>
      <c r="I51" s="136" t="n">
        <f aca="false">'Transporte Terrestre'!P41</f>
        <v>0</v>
      </c>
      <c r="J51" s="136" t="n">
        <f aca="false">'Transporte Terrestre'!Q41</f>
        <v>0</v>
      </c>
      <c r="K51" s="137" t="n">
        <f aca="false">'Transporte Terrestre'!R41</f>
        <v>0</v>
      </c>
      <c r="L51" s="138" t="n">
        <f aca="false">'Transporte Terrestre'!S41</f>
        <v>0</v>
      </c>
      <c r="M51" s="139" t="n">
        <f aca="false">M50</f>
        <v>0.1</v>
      </c>
      <c r="N51" s="140" t="n">
        <f aca="false">'Transporte Terrestre'!W41</f>
        <v>0</v>
      </c>
      <c r="O51" s="141" t="n">
        <f aca="false">O50</f>
        <v>0.1</v>
      </c>
      <c r="P51" s="142" t="n">
        <f aca="false">'Transporte Terrestre'!Y41</f>
        <v>0</v>
      </c>
      <c r="Q51" s="143" t="n">
        <f aca="false">Q50</f>
        <v>0.1</v>
      </c>
      <c r="R51" s="140" t="n">
        <f aca="false">'Transporte Terrestre'!AA41</f>
        <v>0</v>
      </c>
    </row>
    <row r="52" customFormat="false" ht="14.25" hidden="false" customHeight="false" outlineLevel="0" collapsed="false">
      <c r="A52" s="54"/>
      <c r="B52" s="54"/>
      <c r="C52" s="144"/>
      <c r="D52" s="145" t="str">
        <f aca="false">'Transporte Terrestre'!B68</f>
        <v>outro</v>
      </c>
      <c r="E52" s="133" t="str">
        <f aca="false">'Transporte Terrestre'!C42</f>
        <v>bsb</v>
      </c>
      <c r="F52" s="134" t="n">
        <f aca="false">'Transporte Terrestre'!E42</f>
        <v>0</v>
      </c>
      <c r="G52" s="134" t="n">
        <f aca="false">'Transporte Terrestre'!L42</f>
        <v>0</v>
      </c>
      <c r="H52" s="135" t="n">
        <f aca="false">'Transporte Terrestre'!M42</f>
        <v>0</v>
      </c>
      <c r="I52" s="136" t="n">
        <f aca="false">'Transporte Terrestre'!P42</f>
        <v>0</v>
      </c>
      <c r="J52" s="136" t="n">
        <f aca="false">'Transporte Terrestre'!Q42</f>
        <v>0</v>
      </c>
      <c r="K52" s="137" t="n">
        <f aca="false">'Transporte Terrestre'!R42</f>
        <v>0</v>
      </c>
      <c r="L52" s="138" t="n">
        <f aca="false">'Transporte Terrestre'!S42</f>
        <v>0</v>
      </c>
      <c r="M52" s="139" t="n">
        <f aca="false">M51</f>
        <v>0.1</v>
      </c>
      <c r="N52" s="140" t="n">
        <f aca="false">'Transporte Terrestre'!W42</f>
        <v>0</v>
      </c>
      <c r="O52" s="141" t="n">
        <f aca="false">O51</f>
        <v>0.1</v>
      </c>
      <c r="P52" s="142" t="n">
        <f aca="false">'Transporte Terrestre'!Y42</f>
        <v>0</v>
      </c>
      <c r="Q52" s="143" t="n">
        <f aca="false">Q51</f>
        <v>0.1</v>
      </c>
      <c r="R52" s="140" t="n">
        <f aca="false">'Transporte Terrestre'!AA42</f>
        <v>0</v>
      </c>
    </row>
    <row r="53" customFormat="false" ht="14.25" hidden="false" customHeight="false" outlineLevel="0" collapsed="false">
      <c r="A53" s="54"/>
      <c r="B53" s="54"/>
      <c r="C53" s="144"/>
      <c r="D53" s="145" t="str">
        <f aca="false">'Transporte Terrestre'!B69</f>
        <v>outro</v>
      </c>
      <c r="E53" s="133" t="str">
        <f aca="false">'Transporte Terrestre'!C43</f>
        <v>bsb</v>
      </c>
      <c r="F53" s="134" t="n">
        <f aca="false">'Transporte Terrestre'!E43</f>
        <v>0</v>
      </c>
      <c r="G53" s="134" t="n">
        <f aca="false">'Transporte Terrestre'!L43</f>
        <v>0</v>
      </c>
      <c r="H53" s="135" t="n">
        <f aca="false">'Transporte Terrestre'!M43</f>
        <v>0</v>
      </c>
      <c r="I53" s="136" t="n">
        <f aca="false">'Transporte Terrestre'!P43</f>
        <v>0</v>
      </c>
      <c r="J53" s="136" t="n">
        <f aca="false">'Transporte Terrestre'!Q43</f>
        <v>0</v>
      </c>
      <c r="K53" s="137" t="n">
        <f aca="false">'Transporte Terrestre'!R43</f>
        <v>0</v>
      </c>
      <c r="L53" s="138" t="n">
        <f aca="false">'Transporte Terrestre'!S43</f>
        <v>0</v>
      </c>
      <c r="M53" s="139" t="n">
        <f aca="false">M52</f>
        <v>0.1</v>
      </c>
      <c r="N53" s="140" t="n">
        <f aca="false">'Transporte Terrestre'!W43</f>
        <v>0</v>
      </c>
      <c r="O53" s="141" t="n">
        <f aca="false">O52</f>
        <v>0.1</v>
      </c>
      <c r="P53" s="142" t="n">
        <f aca="false">'Transporte Terrestre'!Y43</f>
        <v>0</v>
      </c>
      <c r="Q53" s="143" t="n">
        <f aca="false">Q52</f>
        <v>0.1</v>
      </c>
      <c r="R53" s="140" t="n">
        <f aca="false">'Transporte Terrestre'!AA43</f>
        <v>0</v>
      </c>
    </row>
    <row r="54" customFormat="false" ht="14.25" hidden="false" customHeight="false" outlineLevel="0" collapsed="false">
      <c r="A54" s="54"/>
      <c r="B54" s="54"/>
      <c r="C54" s="144"/>
    </row>
    <row r="55" customFormat="false" ht="14.25" hidden="false" customHeight="true" outlineLevel="0" collapsed="false">
      <c r="A55" s="54"/>
      <c r="B55" s="54"/>
      <c r="C55" s="144"/>
      <c r="D55" s="123" t="s">
        <v>89</v>
      </c>
      <c r="E55" s="123" t="s">
        <v>90</v>
      </c>
      <c r="F55" s="123" t="s">
        <v>91</v>
      </c>
      <c r="G55" s="124" t="s">
        <v>92</v>
      </c>
      <c r="H55" s="124" t="s">
        <v>93</v>
      </c>
      <c r="I55" s="125" t="s">
        <v>61</v>
      </c>
      <c r="J55" s="125"/>
      <c r="K55" s="126" t="s">
        <v>94</v>
      </c>
      <c r="L55" s="126"/>
      <c r="M55" s="127" t="s">
        <v>95</v>
      </c>
      <c r="N55" s="127"/>
      <c r="O55" s="127"/>
      <c r="P55" s="127"/>
      <c r="Q55" s="127"/>
      <c r="R55" s="127"/>
    </row>
    <row r="56" customFormat="false" ht="15" hidden="false" customHeight="false" outlineLevel="0" collapsed="false">
      <c r="A56" s="54"/>
      <c r="B56" s="54"/>
      <c r="C56" s="144"/>
      <c r="D56" s="123"/>
      <c r="E56" s="123"/>
      <c r="F56" s="123"/>
      <c r="G56" s="124"/>
      <c r="H56" s="124"/>
      <c r="I56" s="129" t="s">
        <v>96</v>
      </c>
      <c r="J56" s="129" t="s">
        <v>97</v>
      </c>
      <c r="K56" s="129" t="s">
        <v>98</v>
      </c>
      <c r="L56" s="129" t="s">
        <v>97</v>
      </c>
      <c r="M56" s="130" t="n">
        <f aca="false">'Transporte Terrestre'!V38</f>
        <v>0.1</v>
      </c>
      <c r="N56" s="131" t="s">
        <v>72</v>
      </c>
      <c r="O56" s="130" t="n">
        <f aca="false">'Transporte Terrestre'!X38</f>
        <v>0.1</v>
      </c>
      <c r="P56" s="131" t="s">
        <v>99</v>
      </c>
      <c r="Q56" s="130" t="n">
        <f aca="false">'Transporte Terrestre'!Z38</f>
        <v>0.1</v>
      </c>
      <c r="R56" s="131" t="s">
        <v>74</v>
      </c>
    </row>
    <row r="57" customFormat="false" ht="14.25" hidden="false" customHeight="false" outlineLevel="0" collapsed="false">
      <c r="A57" s="54"/>
      <c r="B57" s="54"/>
      <c r="C57" s="144"/>
      <c r="D57" s="146" t="str">
        <f aca="false">'Transporte Terrestre'!B65</f>
        <v>outro</v>
      </c>
      <c r="E57" s="147" t="str">
        <f aca="false">'Transporte Terrestre'!C65</f>
        <v>bsb</v>
      </c>
      <c r="F57" s="134" t="n">
        <f aca="false">'Transporte Terrestre'!E65</f>
        <v>0</v>
      </c>
      <c r="G57" s="134" t="n">
        <f aca="false">'Transporte Terrestre'!L65</f>
        <v>0</v>
      </c>
      <c r="H57" s="135" t="n">
        <f aca="false">'Transporte Terrestre'!M65</f>
        <v>0</v>
      </c>
      <c r="I57" s="136" t="n">
        <f aca="false">'Transporte Terrestre'!P65</f>
        <v>0</v>
      </c>
      <c r="J57" s="136" t="n">
        <f aca="false">'Transporte Terrestre'!Q65</f>
        <v>0</v>
      </c>
      <c r="K57" s="137" t="n">
        <f aca="false">'Transporte Terrestre'!R65</f>
        <v>0</v>
      </c>
      <c r="L57" s="138" t="n">
        <f aca="false">'Transporte Terrestre'!S65</f>
        <v>0</v>
      </c>
      <c r="M57" s="139" t="n">
        <f aca="false">M56</f>
        <v>0.1</v>
      </c>
      <c r="N57" s="140" t="n">
        <f aca="false">'Transporte Terrestre'!W65</f>
        <v>0</v>
      </c>
      <c r="O57" s="141" t="n">
        <f aca="false">O56</f>
        <v>0.1</v>
      </c>
      <c r="P57" s="142" t="n">
        <f aca="false">'Transporte Terrestre'!Y65</f>
        <v>0</v>
      </c>
      <c r="Q57" s="143" t="n">
        <f aca="false">Q56</f>
        <v>0.1</v>
      </c>
      <c r="R57" s="140" t="n">
        <f aca="false">'Transporte Terrestre'!AA65</f>
        <v>0</v>
      </c>
    </row>
    <row r="58" customFormat="false" ht="14.25" hidden="false" customHeight="false" outlineLevel="0" collapsed="false">
      <c r="A58" s="54"/>
      <c r="B58" s="54"/>
      <c r="C58" s="144"/>
      <c r="D58" s="146" t="str">
        <f aca="false">'Transporte Terrestre'!B66</f>
        <v>outro</v>
      </c>
      <c r="E58" s="147" t="str">
        <f aca="false">'Transporte Terrestre'!C66</f>
        <v>bsb</v>
      </c>
      <c r="F58" s="134" t="n">
        <f aca="false">'Transporte Terrestre'!E66</f>
        <v>0</v>
      </c>
      <c r="G58" s="134" t="n">
        <f aca="false">'Transporte Terrestre'!L66</f>
        <v>0</v>
      </c>
      <c r="H58" s="135" t="n">
        <f aca="false">'Transporte Terrestre'!M66</f>
        <v>0</v>
      </c>
      <c r="I58" s="136" t="n">
        <f aca="false">'Transporte Terrestre'!P66</f>
        <v>0</v>
      </c>
      <c r="J58" s="136" t="n">
        <f aca="false">'Transporte Terrestre'!Q66</f>
        <v>0</v>
      </c>
      <c r="K58" s="137" t="n">
        <f aca="false">'Transporte Terrestre'!R66</f>
        <v>0</v>
      </c>
      <c r="L58" s="138" t="n">
        <f aca="false">'Transporte Terrestre'!S66</f>
        <v>0</v>
      </c>
      <c r="M58" s="139" t="n">
        <f aca="false">M57</f>
        <v>0.1</v>
      </c>
      <c r="N58" s="140" t="n">
        <f aca="false">'Transporte Terrestre'!W66</f>
        <v>0</v>
      </c>
      <c r="O58" s="141" t="n">
        <f aca="false">O57</f>
        <v>0.1</v>
      </c>
      <c r="P58" s="142" t="n">
        <f aca="false">'Transporte Terrestre'!Y66</f>
        <v>0</v>
      </c>
      <c r="Q58" s="143" t="n">
        <f aca="false">Q57</f>
        <v>0.1</v>
      </c>
      <c r="R58" s="140" t="n">
        <f aca="false">'Transporte Terrestre'!AA66</f>
        <v>0</v>
      </c>
    </row>
    <row r="59" customFormat="false" ht="14.25" hidden="false" customHeight="false" outlineLevel="0" collapsed="false">
      <c r="A59" s="54"/>
      <c r="B59" s="54"/>
      <c r="C59" s="144"/>
      <c r="D59" s="146" t="str">
        <f aca="false">'Transporte Terrestre'!B67</f>
        <v>outro</v>
      </c>
      <c r="E59" s="147" t="str">
        <f aca="false">'Transporte Terrestre'!C67</f>
        <v>bsb</v>
      </c>
      <c r="F59" s="134" t="n">
        <f aca="false">'Transporte Terrestre'!E67</f>
        <v>0</v>
      </c>
      <c r="G59" s="134" t="n">
        <f aca="false">'Transporte Terrestre'!L67</f>
        <v>0</v>
      </c>
      <c r="H59" s="135" t="n">
        <f aca="false">'Transporte Terrestre'!M67</f>
        <v>0</v>
      </c>
      <c r="I59" s="136" t="n">
        <f aca="false">'Transporte Terrestre'!P67</f>
        <v>0</v>
      </c>
      <c r="J59" s="136" t="n">
        <f aca="false">'Transporte Terrestre'!Q67</f>
        <v>0</v>
      </c>
      <c r="K59" s="137" t="n">
        <f aca="false">'Transporte Terrestre'!R67</f>
        <v>0</v>
      </c>
      <c r="L59" s="138" t="n">
        <f aca="false">'Transporte Terrestre'!S67</f>
        <v>0</v>
      </c>
      <c r="M59" s="139" t="n">
        <f aca="false">M58</f>
        <v>0.1</v>
      </c>
      <c r="N59" s="140" t="n">
        <f aca="false">'Transporte Terrestre'!W67</f>
        <v>0</v>
      </c>
      <c r="O59" s="141" t="n">
        <f aca="false">O58</f>
        <v>0.1</v>
      </c>
      <c r="P59" s="142" t="n">
        <f aca="false">'Transporte Terrestre'!Y67</f>
        <v>0</v>
      </c>
      <c r="Q59" s="143" t="n">
        <f aca="false">Q58</f>
        <v>0.1</v>
      </c>
      <c r="R59" s="140" t="n">
        <f aca="false">'Transporte Terrestre'!AA67</f>
        <v>0</v>
      </c>
    </row>
    <row r="60" customFormat="false" ht="14.25" hidden="false" customHeight="false" outlineLevel="0" collapsed="false">
      <c r="A60" s="54"/>
      <c r="B60" s="54"/>
      <c r="C60" s="144"/>
      <c r="D60" s="146" t="str">
        <f aca="false">'Transporte Terrestre'!B68</f>
        <v>outro</v>
      </c>
      <c r="E60" s="147" t="str">
        <f aca="false">'Transporte Terrestre'!C68</f>
        <v>bsb</v>
      </c>
      <c r="F60" s="134" t="n">
        <f aca="false">'Transporte Terrestre'!E68</f>
        <v>0</v>
      </c>
      <c r="G60" s="134" t="n">
        <f aca="false">'Transporte Terrestre'!L68</f>
        <v>0</v>
      </c>
      <c r="H60" s="135" t="n">
        <f aca="false">'Transporte Terrestre'!M68</f>
        <v>0</v>
      </c>
      <c r="I60" s="136" t="n">
        <f aca="false">'Transporte Terrestre'!P68</f>
        <v>0</v>
      </c>
      <c r="J60" s="136" t="n">
        <f aca="false">'Transporte Terrestre'!Q68</f>
        <v>0</v>
      </c>
      <c r="K60" s="137" t="n">
        <f aca="false">'Transporte Terrestre'!R68</f>
        <v>0</v>
      </c>
      <c r="L60" s="138" t="n">
        <f aca="false">'Transporte Terrestre'!S68</f>
        <v>0</v>
      </c>
      <c r="M60" s="139" t="n">
        <f aca="false">M59</f>
        <v>0.1</v>
      </c>
      <c r="N60" s="140" t="n">
        <f aca="false">'Transporte Terrestre'!W68</f>
        <v>0</v>
      </c>
      <c r="O60" s="141" t="n">
        <f aca="false">O59</f>
        <v>0.1</v>
      </c>
      <c r="P60" s="142" t="n">
        <f aca="false">'Transporte Terrestre'!Y68</f>
        <v>0</v>
      </c>
      <c r="Q60" s="143" t="n">
        <f aca="false">Q59</f>
        <v>0.1</v>
      </c>
      <c r="R60" s="140" t="n">
        <f aca="false">'Transporte Terrestre'!AA68</f>
        <v>0</v>
      </c>
    </row>
    <row r="61" customFormat="false" ht="14.25" hidden="false" customHeight="false" outlineLevel="0" collapsed="false">
      <c r="A61" s="54"/>
      <c r="B61" s="54"/>
      <c r="C61" s="144"/>
      <c r="D61" s="146" t="str">
        <f aca="false">'Transporte Terrestre'!B69</f>
        <v>outro</v>
      </c>
      <c r="E61" s="147" t="str">
        <f aca="false">'Transporte Terrestre'!C69</f>
        <v>bsb</v>
      </c>
      <c r="F61" s="134" t="n">
        <f aca="false">'Transporte Terrestre'!E69</f>
        <v>0</v>
      </c>
      <c r="G61" s="134" t="n">
        <f aca="false">'Transporte Terrestre'!L69</f>
        <v>0</v>
      </c>
      <c r="H61" s="135" t="n">
        <f aca="false">'Transporte Terrestre'!M69</f>
        <v>0</v>
      </c>
      <c r="I61" s="136" t="n">
        <f aca="false">'Transporte Terrestre'!P69</f>
        <v>0</v>
      </c>
      <c r="J61" s="136" t="n">
        <f aca="false">'Transporte Terrestre'!Q69</f>
        <v>0</v>
      </c>
      <c r="K61" s="137" t="n">
        <f aca="false">'Transporte Terrestre'!R69</f>
        <v>0</v>
      </c>
      <c r="L61" s="138" t="n">
        <f aca="false">'Transporte Terrestre'!S69</f>
        <v>0</v>
      </c>
      <c r="M61" s="139" t="n">
        <f aca="false">M60</f>
        <v>0.1</v>
      </c>
      <c r="N61" s="140" t="n">
        <f aca="false">'Transporte Terrestre'!W69</f>
        <v>0</v>
      </c>
      <c r="O61" s="141" t="n">
        <f aca="false">O60</f>
        <v>0.1</v>
      </c>
      <c r="P61" s="142" t="n">
        <f aca="false">'Transporte Terrestre'!Y69</f>
        <v>0</v>
      </c>
      <c r="Q61" s="143" t="n">
        <f aca="false">Q60</f>
        <v>0.1</v>
      </c>
      <c r="R61" s="140" t="n">
        <f aca="false">'Transporte Terrestre'!AA69</f>
        <v>0</v>
      </c>
    </row>
    <row r="62" customFormat="false" ht="14.25" hidden="false" customHeight="false" outlineLevel="0" collapsed="false">
      <c r="A62" s="54"/>
      <c r="B62" s="54"/>
      <c r="C62" s="144"/>
    </row>
    <row r="63" customFormat="false" ht="21" hidden="false" customHeight="false" outlineLevel="0" collapsed="false">
      <c r="A63" s="54"/>
      <c r="B63" s="54"/>
      <c r="C63" s="144"/>
      <c r="D63" s="121" t="s">
        <v>100</v>
      </c>
    </row>
    <row r="64" customFormat="false" ht="14.25" hidden="false" customHeight="true" outlineLevel="0" collapsed="false">
      <c r="A64" s="54"/>
      <c r="B64" s="54"/>
      <c r="C64" s="144"/>
      <c r="D64" s="123" t="s">
        <v>89</v>
      </c>
      <c r="E64" s="123" t="s">
        <v>90</v>
      </c>
      <c r="F64" s="123" t="s">
        <v>91</v>
      </c>
      <c r="G64" s="124" t="s">
        <v>92</v>
      </c>
      <c r="H64" s="124" t="s">
        <v>93</v>
      </c>
      <c r="I64" s="125" t="s">
        <v>61</v>
      </c>
      <c r="J64" s="125"/>
      <c r="K64" s="126" t="s">
        <v>94</v>
      </c>
      <c r="L64" s="126"/>
      <c r="M64" s="127" t="s">
        <v>95</v>
      </c>
      <c r="N64" s="127"/>
      <c r="O64" s="127"/>
      <c r="P64" s="127"/>
      <c r="Q64" s="127"/>
      <c r="R64" s="127"/>
    </row>
    <row r="65" customFormat="false" ht="15" hidden="false" customHeight="false" outlineLevel="0" collapsed="false">
      <c r="A65" s="54"/>
      <c r="B65" s="54"/>
      <c r="C65" s="144"/>
      <c r="D65" s="123"/>
      <c r="E65" s="123"/>
      <c r="F65" s="123"/>
      <c r="G65" s="124"/>
      <c r="H65" s="124"/>
      <c r="I65" s="129" t="s">
        <v>96</v>
      </c>
      <c r="J65" s="129" t="s">
        <v>97</v>
      </c>
      <c r="K65" s="129" t="s">
        <v>98</v>
      </c>
      <c r="L65" s="129" t="s">
        <v>97</v>
      </c>
      <c r="M65" s="130" t="n">
        <f aca="false">'Transporte Terrestre'!V93</f>
        <v>0.1</v>
      </c>
      <c r="N65" s="131" t="s">
        <v>72</v>
      </c>
      <c r="O65" s="130" t="n">
        <f aca="false">'Transporte Terrestre'!X93</f>
        <v>0.1</v>
      </c>
      <c r="P65" s="131" t="s">
        <v>99</v>
      </c>
      <c r="Q65" s="130" t="n">
        <f aca="false">'Transporte Terrestre'!Z93</f>
        <v>0.1</v>
      </c>
      <c r="R65" s="131" t="s">
        <v>74</v>
      </c>
    </row>
    <row r="66" customFormat="false" ht="14.25" hidden="false" customHeight="false" outlineLevel="0" collapsed="false">
      <c r="A66" s="54"/>
      <c r="B66" s="54"/>
      <c r="C66" s="144"/>
      <c r="D66" s="146" t="str">
        <f aca="false">'Transporte Terrestre'!B94</f>
        <v/>
      </c>
      <c r="E66" s="147" t="n">
        <f aca="false">'Transporte Terrestre'!C94</f>
        <v>0</v>
      </c>
      <c r="F66" s="134" t="n">
        <f aca="false">'Transporte Terrestre'!E94</f>
        <v>0</v>
      </c>
      <c r="G66" s="134" t="n">
        <f aca="false">'Transporte Terrestre'!L39</f>
        <v>0</v>
      </c>
      <c r="H66" s="135" t="n">
        <f aca="false">'Transporte Terrestre'!M94</f>
        <v>0</v>
      </c>
      <c r="I66" s="136" t="n">
        <f aca="false">'Transporte Terrestre'!P94</f>
        <v>0</v>
      </c>
      <c r="J66" s="136" t="n">
        <f aca="false">'Transporte Terrestre'!Q94</f>
        <v>0</v>
      </c>
      <c r="K66" s="137" t="n">
        <f aca="false">'Transporte Terrestre'!R94</f>
        <v>0</v>
      </c>
      <c r="L66" s="138" t="n">
        <f aca="false">'Transporte Terrestre'!S94</f>
        <v>0</v>
      </c>
      <c r="M66" s="139" t="n">
        <f aca="false">M65</f>
        <v>0.1</v>
      </c>
      <c r="N66" s="140" t="n">
        <f aca="false">'Transporte Terrestre'!W94</f>
        <v>0</v>
      </c>
      <c r="O66" s="141" t="n">
        <f aca="false">O65</f>
        <v>0.1</v>
      </c>
      <c r="P66" s="142" t="n">
        <f aca="false">'Transporte Terrestre'!Y94</f>
        <v>0</v>
      </c>
      <c r="Q66" s="143" t="n">
        <f aca="false">Q65</f>
        <v>0.1</v>
      </c>
      <c r="R66" s="140" t="n">
        <f aca="false">'Transporte Terrestre'!AA94</f>
        <v>0</v>
      </c>
    </row>
    <row r="67" customFormat="false" ht="14.25" hidden="false" customHeight="false" outlineLevel="0" collapsed="false">
      <c r="A67" s="54"/>
      <c r="B67" s="54"/>
      <c r="C67" s="144"/>
      <c r="D67" s="146" t="str">
        <f aca="false">'Transporte Terrestre'!B95</f>
        <v/>
      </c>
      <c r="E67" s="147" t="n">
        <f aca="false">'Transporte Terrestre'!C95</f>
        <v>0</v>
      </c>
      <c r="F67" s="134" t="n">
        <f aca="false">'Transporte Terrestre'!E95</f>
        <v>0</v>
      </c>
      <c r="G67" s="134" t="n">
        <f aca="false">'Transporte Terrestre'!L40</f>
        <v>0</v>
      </c>
      <c r="H67" s="135" t="n">
        <f aca="false">'Transporte Terrestre'!M95</f>
        <v>0</v>
      </c>
      <c r="I67" s="136" t="n">
        <f aca="false">'Transporte Terrestre'!P95</f>
        <v>0</v>
      </c>
      <c r="J67" s="136" t="n">
        <f aca="false">'Transporte Terrestre'!Q95</f>
        <v>0</v>
      </c>
      <c r="K67" s="137" t="n">
        <f aca="false">'Transporte Terrestre'!R95</f>
        <v>0</v>
      </c>
      <c r="L67" s="138" t="n">
        <f aca="false">'Transporte Terrestre'!S95</f>
        <v>0</v>
      </c>
      <c r="M67" s="139" t="n">
        <f aca="false">M66</f>
        <v>0.1</v>
      </c>
      <c r="N67" s="140" t="n">
        <f aca="false">'Transporte Terrestre'!W95</f>
        <v>0</v>
      </c>
      <c r="O67" s="141" t="n">
        <f aca="false">O66</f>
        <v>0.1</v>
      </c>
      <c r="P67" s="142" t="n">
        <f aca="false">'Transporte Terrestre'!Y95</f>
        <v>0</v>
      </c>
      <c r="Q67" s="143" t="n">
        <f aca="false">Q66</f>
        <v>0.1</v>
      </c>
      <c r="R67" s="140" t="n">
        <f aca="false">'Transporte Terrestre'!AA95</f>
        <v>0</v>
      </c>
    </row>
    <row r="68" customFormat="false" ht="14.25" hidden="false" customHeight="false" outlineLevel="0" collapsed="false">
      <c r="A68" s="54"/>
      <c r="B68" s="54"/>
      <c r="C68" s="144"/>
      <c r="D68" s="146" t="str">
        <f aca="false">'Transporte Terrestre'!B96</f>
        <v/>
      </c>
      <c r="E68" s="147" t="n">
        <f aca="false">'Transporte Terrestre'!C96</f>
        <v>0</v>
      </c>
      <c r="F68" s="134" t="n">
        <f aca="false">'Transporte Terrestre'!E96</f>
        <v>0</v>
      </c>
      <c r="G68" s="134" t="n">
        <f aca="false">'Transporte Terrestre'!L41</f>
        <v>0</v>
      </c>
      <c r="H68" s="135" t="n">
        <f aca="false">'Transporte Terrestre'!M96</f>
        <v>0</v>
      </c>
      <c r="I68" s="136" t="n">
        <f aca="false">'Transporte Terrestre'!P96</f>
        <v>0</v>
      </c>
      <c r="J68" s="136" t="n">
        <f aca="false">'Transporte Terrestre'!Q96</f>
        <v>0</v>
      </c>
      <c r="K68" s="137" t="n">
        <f aca="false">'Transporte Terrestre'!R96</f>
        <v>0</v>
      </c>
      <c r="L68" s="138" t="n">
        <f aca="false">'Transporte Terrestre'!S96</f>
        <v>0</v>
      </c>
      <c r="M68" s="139" t="n">
        <f aca="false">M67</f>
        <v>0.1</v>
      </c>
      <c r="N68" s="140" t="n">
        <f aca="false">'Transporte Terrestre'!W96</f>
        <v>0</v>
      </c>
      <c r="O68" s="141" t="n">
        <f aca="false">O67</f>
        <v>0.1</v>
      </c>
      <c r="P68" s="142" t="n">
        <f aca="false">'Transporte Terrestre'!Y96</f>
        <v>0</v>
      </c>
      <c r="Q68" s="143" t="n">
        <f aca="false">Q67</f>
        <v>0.1</v>
      </c>
      <c r="R68" s="140" t="n">
        <f aca="false">'Transporte Terrestre'!AA96</f>
        <v>0</v>
      </c>
    </row>
    <row r="69" customFormat="false" ht="14.25" hidden="false" customHeight="false" outlineLevel="0" collapsed="false">
      <c r="A69" s="54"/>
      <c r="B69" s="54"/>
      <c r="C69" s="144"/>
      <c r="D69" s="146" t="str">
        <f aca="false">'Transporte Terrestre'!B97</f>
        <v/>
      </c>
      <c r="E69" s="147" t="n">
        <f aca="false">'Transporte Terrestre'!C97</f>
        <v>0</v>
      </c>
      <c r="F69" s="134" t="n">
        <f aca="false">'Transporte Terrestre'!E97</f>
        <v>0</v>
      </c>
      <c r="G69" s="134" t="n">
        <f aca="false">'Transporte Terrestre'!L42</f>
        <v>0</v>
      </c>
      <c r="H69" s="135" t="n">
        <f aca="false">'Transporte Terrestre'!M97</f>
        <v>0</v>
      </c>
      <c r="I69" s="136" t="n">
        <f aca="false">'Transporte Terrestre'!P97</f>
        <v>0</v>
      </c>
      <c r="J69" s="136" t="n">
        <f aca="false">'Transporte Terrestre'!Q97</f>
        <v>0</v>
      </c>
      <c r="K69" s="137" t="n">
        <f aca="false">'Transporte Terrestre'!R97</f>
        <v>0</v>
      </c>
      <c r="L69" s="138" t="n">
        <f aca="false">'Transporte Terrestre'!S97</f>
        <v>0</v>
      </c>
      <c r="M69" s="139" t="n">
        <f aca="false">M68</f>
        <v>0.1</v>
      </c>
      <c r="N69" s="140" t="n">
        <f aca="false">'Transporte Terrestre'!W97</f>
        <v>0</v>
      </c>
      <c r="O69" s="141" t="n">
        <f aca="false">O68</f>
        <v>0.1</v>
      </c>
      <c r="P69" s="142" t="n">
        <f aca="false">'Transporte Terrestre'!Y97</f>
        <v>0</v>
      </c>
      <c r="Q69" s="143" t="n">
        <f aca="false">Q68</f>
        <v>0.1</v>
      </c>
      <c r="R69" s="140" t="n">
        <f aca="false">'Transporte Terrestre'!AA97</f>
        <v>0</v>
      </c>
    </row>
    <row r="70" customFormat="false" ht="14.25" hidden="false" customHeight="false" outlineLevel="0" collapsed="false">
      <c r="A70" s="54"/>
      <c r="B70" s="54"/>
      <c r="D70" s="146" t="str">
        <f aca="false">'Transporte Terrestre'!B98</f>
        <v/>
      </c>
      <c r="E70" s="147" t="n">
        <f aca="false">'Transporte Terrestre'!C98</f>
        <v>0</v>
      </c>
      <c r="F70" s="134" t="n">
        <f aca="false">'Transporte Terrestre'!E98</f>
        <v>0</v>
      </c>
      <c r="G70" s="134" t="n">
        <f aca="false">'Transporte Terrestre'!L43</f>
        <v>0</v>
      </c>
      <c r="H70" s="135" t="n">
        <f aca="false">'Transporte Terrestre'!M98</f>
        <v>0</v>
      </c>
      <c r="I70" s="136" t="n">
        <f aca="false">'Transporte Terrestre'!P98</f>
        <v>0</v>
      </c>
      <c r="J70" s="136" t="n">
        <f aca="false">'Transporte Terrestre'!Q98</f>
        <v>0</v>
      </c>
      <c r="K70" s="137" t="n">
        <f aca="false">'Transporte Terrestre'!R98</f>
        <v>0</v>
      </c>
      <c r="L70" s="138" t="n">
        <f aca="false">'Transporte Terrestre'!S98</f>
        <v>0</v>
      </c>
      <c r="M70" s="139" t="n">
        <f aca="false">M69</f>
        <v>0.1</v>
      </c>
      <c r="N70" s="140" t="n">
        <f aca="false">'Transporte Terrestre'!W98</f>
        <v>0</v>
      </c>
      <c r="O70" s="141" t="n">
        <f aca="false">O69</f>
        <v>0.1</v>
      </c>
      <c r="P70" s="142" t="n">
        <f aca="false">'Transporte Terrestre'!Y98</f>
        <v>0</v>
      </c>
      <c r="Q70" s="143" t="n">
        <f aca="false">Q69</f>
        <v>0.1</v>
      </c>
      <c r="R70" s="140" t="n">
        <f aca="false">'Transporte Terrestre'!AA98</f>
        <v>0</v>
      </c>
    </row>
    <row r="71" customFormat="false" ht="15" hidden="false" customHeight="false" outlineLevel="0" collapsed="false">
      <c r="A71" s="54"/>
      <c r="B71" s="54"/>
    </row>
    <row r="72" customFormat="false" ht="14.25" hidden="false" customHeight="true" outlineLevel="0" collapsed="false">
      <c r="A72" s="54"/>
      <c r="B72" s="54"/>
      <c r="D72" s="123" t="s">
        <v>89</v>
      </c>
      <c r="E72" s="123" t="s">
        <v>90</v>
      </c>
      <c r="F72" s="123" t="s">
        <v>91</v>
      </c>
      <c r="G72" s="124" t="s">
        <v>92</v>
      </c>
      <c r="H72" s="124" t="s">
        <v>93</v>
      </c>
      <c r="I72" s="125" t="s">
        <v>61</v>
      </c>
      <c r="J72" s="125"/>
      <c r="K72" s="126" t="s">
        <v>94</v>
      </c>
      <c r="L72" s="126"/>
      <c r="M72" s="127" t="s">
        <v>95</v>
      </c>
      <c r="N72" s="127"/>
      <c r="O72" s="127"/>
      <c r="P72" s="127"/>
      <c r="Q72" s="127"/>
      <c r="R72" s="127"/>
    </row>
    <row r="73" customFormat="false" ht="15" hidden="false" customHeight="false" outlineLevel="0" collapsed="false">
      <c r="A73" s="54"/>
      <c r="B73" s="54"/>
      <c r="D73" s="123"/>
      <c r="E73" s="123"/>
      <c r="F73" s="123"/>
      <c r="G73" s="124"/>
      <c r="H73" s="124"/>
      <c r="I73" s="129" t="s">
        <v>96</v>
      </c>
      <c r="J73" s="129" t="s">
        <v>97</v>
      </c>
      <c r="K73" s="129" t="s">
        <v>98</v>
      </c>
      <c r="L73" s="129" t="s">
        <v>97</v>
      </c>
      <c r="M73" s="130" t="n">
        <f aca="false">'Transporte Terrestre'!V118</f>
        <v>0.1</v>
      </c>
      <c r="N73" s="131" t="s">
        <v>72</v>
      </c>
      <c r="O73" s="130" t="n">
        <f aca="false">'Transporte Terrestre'!X118</f>
        <v>0.1</v>
      </c>
      <c r="P73" s="131" t="s">
        <v>99</v>
      </c>
      <c r="Q73" s="130" t="n">
        <f aca="false">'Transporte Terrestre'!Z38</f>
        <v>0.1</v>
      </c>
      <c r="R73" s="131" t="s">
        <v>74</v>
      </c>
    </row>
    <row r="74" customFormat="false" ht="14.25" hidden="false" customHeight="false" outlineLevel="0" collapsed="false">
      <c r="A74" s="54"/>
      <c r="B74" s="54"/>
      <c r="D74" s="146" t="str">
        <f aca="false">'Transporte Terrestre'!B119</f>
        <v/>
      </c>
      <c r="E74" s="147" t="n">
        <f aca="false">'Transporte Terrestre'!C119</f>
        <v>0</v>
      </c>
      <c r="F74" s="134" t="n">
        <f aca="false">'Transporte Terrestre'!E39</f>
        <v>0</v>
      </c>
      <c r="G74" s="134" t="n">
        <f aca="false">'Transporte Terrestre'!L119</f>
        <v>0</v>
      </c>
      <c r="H74" s="135" t="n">
        <f aca="false">'Transporte Terrestre'!M119</f>
        <v>0</v>
      </c>
      <c r="I74" s="136" t="n">
        <f aca="false">'Transporte Terrestre'!P119</f>
        <v>0</v>
      </c>
      <c r="J74" s="136" t="n">
        <f aca="false">'Transporte Terrestre'!Q119</f>
        <v>0</v>
      </c>
      <c r="K74" s="137" t="n">
        <f aca="false">'Transporte Terrestre'!R119</f>
        <v>0</v>
      </c>
      <c r="L74" s="138" t="n">
        <f aca="false">'Transporte Terrestre'!S119</f>
        <v>0</v>
      </c>
      <c r="M74" s="139" t="n">
        <f aca="false">M73</f>
        <v>0.1</v>
      </c>
      <c r="N74" s="140" t="n">
        <f aca="false">'Transporte Terrestre'!W119</f>
        <v>0</v>
      </c>
      <c r="O74" s="141" t="n">
        <f aca="false">O73</f>
        <v>0.1</v>
      </c>
      <c r="P74" s="142" t="n">
        <f aca="false">'Transporte Terrestre'!Y119</f>
        <v>0</v>
      </c>
      <c r="Q74" s="143" t="n">
        <f aca="false">Q73</f>
        <v>0.1</v>
      </c>
      <c r="R74" s="140" t="n">
        <f aca="false">'Transporte Terrestre'!AA119</f>
        <v>0</v>
      </c>
    </row>
    <row r="75" customFormat="false" ht="14.25" hidden="false" customHeight="false" outlineLevel="0" collapsed="false">
      <c r="A75" s="54"/>
      <c r="B75" s="54"/>
      <c r="D75" s="146" t="str">
        <f aca="false">'Transporte Terrestre'!B120</f>
        <v/>
      </c>
      <c r="E75" s="147" t="n">
        <f aca="false">'Transporte Terrestre'!C120</f>
        <v>0</v>
      </c>
      <c r="F75" s="134" t="n">
        <f aca="false">'Transporte Terrestre'!E40</f>
        <v>0</v>
      </c>
      <c r="G75" s="134" t="n">
        <f aca="false">'Transporte Terrestre'!L120</f>
        <v>0</v>
      </c>
      <c r="H75" s="135" t="n">
        <f aca="false">'Transporte Terrestre'!M120</f>
        <v>0</v>
      </c>
      <c r="I75" s="136" t="n">
        <f aca="false">'Transporte Terrestre'!P120</f>
        <v>0</v>
      </c>
      <c r="J75" s="136" t="n">
        <f aca="false">'Transporte Terrestre'!Q120</f>
        <v>0</v>
      </c>
      <c r="K75" s="137" t="n">
        <f aca="false">'Transporte Terrestre'!R120</f>
        <v>0</v>
      </c>
      <c r="L75" s="138" t="n">
        <f aca="false">'Transporte Terrestre'!S120</f>
        <v>0</v>
      </c>
      <c r="M75" s="139" t="n">
        <f aca="false">M74</f>
        <v>0.1</v>
      </c>
      <c r="N75" s="140" t="n">
        <f aca="false">'Transporte Terrestre'!W120</f>
        <v>0</v>
      </c>
      <c r="O75" s="141" t="n">
        <f aca="false">O74</f>
        <v>0.1</v>
      </c>
      <c r="P75" s="142" t="n">
        <f aca="false">'Transporte Terrestre'!Y120</f>
        <v>0</v>
      </c>
      <c r="Q75" s="143" t="n">
        <f aca="false">Q74</f>
        <v>0.1</v>
      </c>
      <c r="R75" s="140" t="n">
        <f aca="false">'Transporte Terrestre'!AA120</f>
        <v>0</v>
      </c>
    </row>
    <row r="76" customFormat="false" ht="14.25" hidden="false" customHeight="false" outlineLevel="0" collapsed="false">
      <c r="A76" s="54"/>
      <c r="B76" s="54"/>
      <c r="D76" s="146" t="str">
        <f aca="false">'Transporte Terrestre'!B121</f>
        <v/>
      </c>
      <c r="E76" s="147" t="n">
        <f aca="false">'Transporte Terrestre'!C121</f>
        <v>0</v>
      </c>
      <c r="F76" s="134" t="n">
        <f aca="false">'Transporte Terrestre'!E41</f>
        <v>0</v>
      </c>
      <c r="G76" s="134" t="n">
        <f aca="false">'Transporte Terrestre'!L121</f>
        <v>0</v>
      </c>
      <c r="H76" s="135" t="n">
        <f aca="false">'Transporte Terrestre'!M121</f>
        <v>0</v>
      </c>
      <c r="I76" s="136" t="n">
        <f aca="false">'Transporte Terrestre'!P121</f>
        <v>0</v>
      </c>
      <c r="J76" s="136" t="n">
        <f aca="false">'Transporte Terrestre'!Q121</f>
        <v>0</v>
      </c>
      <c r="K76" s="137" t="n">
        <f aca="false">'Transporte Terrestre'!R121</f>
        <v>0</v>
      </c>
      <c r="L76" s="138" t="n">
        <f aca="false">'Transporte Terrestre'!S121</f>
        <v>0</v>
      </c>
      <c r="M76" s="139" t="n">
        <f aca="false">M75</f>
        <v>0.1</v>
      </c>
      <c r="N76" s="140" t="n">
        <f aca="false">'Transporte Terrestre'!W121</f>
        <v>0</v>
      </c>
      <c r="O76" s="141" t="n">
        <f aca="false">O75</f>
        <v>0.1</v>
      </c>
      <c r="P76" s="142" t="n">
        <f aca="false">'Transporte Terrestre'!Y121</f>
        <v>0</v>
      </c>
      <c r="Q76" s="143" t="n">
        <f aca="false">Q75</f>
        <v>0.1</v>
      </c>
      <c r="R76" s="140" t="n">
        <f aca="false">'Transporte Terrestre'!AA121</f>
        <v>0</v>
      </c>
    </row>
    <row r="77" customFormat="false" ht="14.25" hidden="false" customHeight="false" outlineLevel="0" collapsed="false">
      <c r="A77" s="54"/>
      <c r="B77" s="54"/>
      <c r="D77" s="146" t="str">
        <f aca="false">'Transporte Terrestre'!B122</f>
        <v/>
      </c>
      <c r="E77" s="147" t="n">
        <f aca="false">'Transporte Terrestre'!C122</f>
        <v>0</v>
      </c>
      <c r="F77" s="134" t="n">
        <f aca="false">'Transporte Terrestre'!E42</f>
        <v>0</v>
      </c>
      <c r="G77" s="134" t="n">
        <f aca="false">'Transporte Terrestre'!L122</f>
        <v>0</v>
      </c>
      <c r="H77" s="135" t="n">
        <f aca="false">'Transporte Terrestre'!M122</f>
        <v>0</v>
      </c>
      <c r="I77" s="136" t="n">
        <f aca="false">'Transporte Terrestre'!P122</f>
        <v>0</v>
      </c>
      <c r="J77" s="136" t="n">
        <f aca="false">'Transporte Terrestre'!Q122</f>
        <v>0</v>
      </c>
      <c r="K77" s="137" t="n">
        <f aca="false">'Transporte Terrestre'!R122</f>
        <v>0</v>
      </c>
      <c r="L77" s="138" t="n">
        <f aca="false">'Transporte Terrestre'!S122</f>
        <v>0</v>
      </c>
      <c r="M77" s="139" t="n">
        <f aca="false">M76</f>
        <v>0.1</v>
      </c>
      <c r="N77" s="140" t="n">
        <f aca="false">'Transporte Terrestre'!W122</f>
        <v>0</v>
      </c>
      <c r="O77" s="141" t="n">
        <f aca="false">O76</f>
        <v>0.1</v>
      </c>
      <c r="P77" s="142" t="n">
        <f aca="false">'Transporte Terrestre'!Y122</f>
        <v>0</v>
      </c>
      <c r="Q77" s="143" t="n">
        <f aca="false">Q76</f>
        <v>0.1</v>
      </c>
      <c r="R77" s="140" t="n">
        <f aca="false">'Transporte Terrestre'!AA122</f>
        <v>0</v>
      </c>
    </row>
    <row r="78" customFormat="false" ht="14.25" hidden="false" customHeight="false" outlineLevel="0" collapsed="false">
      <c r="A78" s="54"/>
      <c r="B78" s="54"/>
      <c r="D78" s="146" t="str">
        <f aca="false">'Transporte Terrestre'!B123</f>
        <v/>
      </c>
      <c r="E78" s="147" t="n">
        <f aca="false">'Transporte Terrestre'!C123</f>
        <v>0</v>
      </c>
      <c r="F78" s="134" t="n">
        <f aca="false">'Transporte Terrestre'!E43</f>
        <v>0</v>
      </c>
      <c r="G78" s="134" t="n">
        <f aca="false">'Transporte Terrestre'!L123</f>
        <v>0</v>
      </c>
      <c r="H78" s="135" t="n">
        <f aca="false">'Transporte Terrestre'!M123</f>
        <v>0</v>
      </c>
      <c r="I78" s="136" t="n">
        <f aca="false">'Transporte Terrestre'!P123</f>
        <v>0</v>
      </c>
      <c r="J78" s="136" t="n">
        <f aca="false">'Transporte Terrestre'!Q123</f>
        <v>0</v>
      </c>
      <c r="K78" s="137" t="n">
        <f aca="false">'Transporte Terrestre'!R123</f>
        <v>0</v>
      </c>
      <c r="L78" s="138" t="n">
        <f aca="false">'Transporte Terrestre'!S123</f>
        <v>0</v>
      </c>
      <c r="M78" s="139" t="n">
        <f aca="false">M77</f>
        <v>0.1</v>
      </c>
      <c r="N78" s="140" t="n">
        <f aca="false">'Transporte Terrestre'!W123</f>
        <v>0</v>
      </c>
      <c r="O78" s="141" t="n">
        <f aca="false">O77</f>
        <v>0.1</v>
      </c>
      <c r="P78" s="142" t="n">
        <f aca="false">'Transporte Terrestre'!Y123</f>
        <v>0</v>
      </c>
      <c r="Q78" s="143" t="n">
        <f aca="false">Q77</f>
        <v>0.1</v>
      </c>
      <c r="R78" s="140" t="n">
        <f aca="false">'Transporte Terrestre'!AA123</f>
        <v>0</v>
      </c>
    </row>
    <row r="79" customFormat="false" ht="14.25" hidden="false" customHeight="false" outlineLevel="0" collapsed="false">
      <c r="A79" s="54"/>
      <c r="B79" s="54"/>
    </row>
    <row r="80" customFormat="false" ht="14.25" hidden="false" customHeight="true" outlineLevel="0" collapsed="false">
      <c r="A80" s="54"/>
      <c r="B80" s="54"/>
      <c r="D80" s="123" t="s">
        <v>89</v>
      </c>
      <c r="E80" s="123" t="s">
        <v>90</v>
      </c>
      <c r="F80" s="123" t="s">
        <v>91</v>
      </c>
      <c r="G80" s="124" t="s">
        <v>92</v>
      </c>
      <c r="H80" s="124" t="s">
        <v>93</v>
      </c>
      <c r="I80" s="125" t="s">
        <v>61</v>
      </c>
      <c r="J80" s="125"/>
      <c r="K80" s="126" t="s">
        <v>94</v>
      </c>
      <c r="L80" s="126"/>
      <c r="M80" s="127" t="s">
        <v>95</v>
      </c>
      <c r="N80" s="127"/>
      <c r="O80" s="127"/>
      <c r="P80" s="127"/>
      <c r="Q80" s="127"/>
      <c r="R80" s="127"/>
    </row>
    <row r="81" customFormat="false" ht="15" hidden="false" customHeight="false" outlineLevel="0" collapsed="false">
      <c r="A81" s="54"/>
      <c r="B81" s="54"/>
      <c r="D81" s="123"/>
      <c r="E81" s="123"/>
      <c r="F81" s="123"/>
      <c r="G81" s="124"/>
      <c r="H81" s="124"/>
      <c r="I81" s="129" t="s">
        <v>96</v>
      </c>
      <c r="J81" s="129" t="s">
        <v>97</v>
      </c>
      <c r="K81" s="129" t="s">
        <v>98</v>
      </c>
      <c r="L81" s="129" t="s">
        <v>97</v>
      </c>
      <c r="M81" s="130" t="n">
        <f aca="false">'Transporte Terrestre'!V144</f>
        <v>0.1</v>
      </c>
      <c r="N81" s="131" t="s">
        <v>72</v>
      </c>
      <c r="O81" s="130" t="n">
        <f aca="false">'Transporte Terrestre'!X144</f>
        <v>0.1</v>
      </c>
      <c r="P81" s="131" t="s">
        <v>99</v>
      </c>
      <c r="Q81" s="130" t="n">
        <f aca="false">'Transporte Terrestre'!Z144</f>
        <v>0.1</v>
      </c>
      <c r="R81" s="131" t="s">
        <v>74</v>
      </c>
    </row>
    <row r="82" customFormat="false" ht="14.25" hidden="false" customHeight="false" outlineLevel="0" collapsed="false">
      <c r="A82" s="54"/>
      <c r="B82" s="54"/>
      <c r="D82" s="146" t="str">
        <f aca="false">'Transporte Terrestre'!B145</f>
        <v/>
      </c>
      <c r="E82" s="147" t="n">
        <f aca="false">'Transporte Terrestre'!C145</f>
        <v>0</v>
      </c>
      <c r="F82" s="134" t="n">
        <f aca="false">'Transporte Terrestre'!E145</f>
        <v>0</v>
      </c>
      <c r="G82" s="134" t="n">
        <f aca="false">'Transporte Terrestre'!L145</f>
        <v>0</v>
      </c>
      <c r="H82" s="135" t="n">
        <f aca="false">'Transporte Terrestre'!M145</f>
        <v>0</v>
      </c>
      <c r="I82" s="136" t="n">
        <f aca="false">'Transporte Terrestre'!P145</f>
        <v>0</v>
      </c>
      <c r="J82" s="136" t="n">
        <f aca="false">'Transporte Terrestre'!Q145</f>
        <v>0</v>
      </c>
      <c r="K82" s="137" t="n">
        <f aca="false">'Transporte Terrestre'!R145</f>
        <v>0</v>
      </c>
      <c r="L82" s="138" t="n">
        <f aca="false">'Transporte Terrestre'!S145</f>
        <v>0</v>
      </c>
      <c r="M82" s="139" t="n">
        <f aca="false">M81</f>
        <v>0.1</v>
      </c>
      <c r="N82" s="140" t="n">
        <f aca="false">'Transporte Terrestre'!W145</f>
        <v>0</v>
      </c>
      <c r="O82" s="141" t="n">
        <f aca="false">O81</f>
        <v>0.1</v>
      </c>
      <c r="P82" s="142" t="n">
        <f aca="false">'Transporte Terrestre'!Y145</f>
        <v>0</v>
      </c>
      <c r="Q82" s="143" t="n">
        <f aca="false">Q81</f>
        <v>0.1</v>
      </c>
      <c r="R82" s="140" t="n">
        <f aca="false">'Transporte Terrestre'!AA145</f>
        <v>0</v>
      </c>
    </row>
    <row r="83" customFormat="false" ht="14.25" hidden="false" customHeight="false" outlineLevel="0" collapsed="false">
      <c r="A83" s="54"/>
      <c r="B83" s="54"/>
      <c r="D83" s="146" t="str">
        <f aca="false">'Transporte Terrestre'!B146</f>
        <v/>
      </c>
      <c r="E83" s="147" t="n">
        <f aca="false">'Transporte Terrestre'!C146</f>
        <v>0</v>
      </c>
      <c r="F83" s="134" t="n">
        <f aca="false">'Transporte Terrestre'!E146</f>
        <v>0</v>
      </c>
      <c r="G83" s="134" t="n">
        <f aca="false">'Transporte Terrestre'!L146</f>
        <v>0</v>
      </c>
      <c r="H83" s="135" t="n">
        <f aca="false">'Transporte Terrestre'!M146</f>
        <v>0</v>
      </c>
      <c r="I83" s="136" t="n">
        <f aca="false">'Transporte Terrestre'!P146</f>
        <v>0</v>
      </c>
      <c r="J83" s="136" t="n">
        <f aca="false">'Transporte Terrestre'!Q146</f>
        <v>0</v>
      </c>
      <c r="K83" s="137" t="n">
        <f aca="false">'Transporte Terrestre'!R146</f>
        <v>0</v>
      </c>
      <c r="L83" s="138" t="n">
        <f aca="false">'Transporte Terrestre'!S146</f>
        <v>0</v>
      </c>
      <c r="M83" s="139" t="n">
        <f aca="false">M82</f>
        <v>0.1</v>
      </c>
      <c r="N83" s="140" t="n">
        <f aca="false">'Transporte Terrestre'!W146</f>
        <v>0</v>
      </c>
      <c r="O83" s="141" t="n">
        <f aca="false">O82</f>
        <v>0.1</v>
      </c>
      <c r="P83" s="142" t="n">
        <f aca="false">'Transporte Terrestre'!Y146</f>
        <v>0</v>
      </c>
      <c r="Q83" s="143" t="n">
        <f aca="false">Q82</f>
        <v>0.1</v>
      </c>
      <c r="R83" s="140" t="n">
        <f aca="false">'Transporte Terrestre'!AA146</f>
        <v>0</v>
      </c>
    </row>
    <row r="84" customFormat="false" ht="14.25" hidden="false" customHeight="false" outlineLevel="0" collapsed="false">
      <c r="A84" s="54"/>
      <c r="B84" s="54"/>
      <c r="D84" s="146" t="str">
        <f aca="false">'Transporte Terrestre'!B147</f>
        <v/>
      </c>
      <c r="E84" s="147" t="n">
        <f aca="false">'Transporte Terrestre'!C147</f>
        <v>0</v>
      </c>
      <c r="F84" s="134" t="n">
        <f aca="false">'Transporte Terrestre'!E147</f>
        <v>0</v>
      </c>
      <c r="G84" s="134" t="n">
        <f aca="false">'Transporte Terrestre'!L147</f>
        <v>0</v>
      </c>
      <c r="H84" s="135" t="n">
        <f aca="false">'Transporte Terrestre'!M147</f>
        <v>0</v>
      </c>
      <c r="I84" s="136" t="n">
        <f aca="false">'Transporte Terrestre'!P147</f>
        <v>0</v>
      </c>
      <c r="J84" s="136" t="n">
        <f aca="false">'Transporte Terrestre'!Q147</f>
        <v>0</v>
      </c>
      <c r="K84" s="137" t="n">
        <f aca="false">'Transporte Terrestre'!R147</f>
        <v>0</v>
      </c>
      <c r="L84" s="138" t="n">
        <f aca="false">'Transporte Terrestre'!S147</f>
        <v>0</v>
      </c>
      <c r="M84" s="139" t="n">
        <f aca="false">M83</f>
        <v>0.1</v>
      </c>
      <c r="N84" s="140" t="n">
        <f aca="false">'Transporte Terrestre'!W147</f>
        <v>0</v>
      </c>
      <c r="O84" s="141" t="n">
        <f aca="false">O83</f>
        <v>0.1</v>
      </c>
      <c r="P84" s="142" t="n">
        <f aca="false">'Transporte Terrestre'!Y147</f>
        <v>0</v>
      </c>
      <c r="Q84" s="143" t="n">
        <f aca="false">Q83</f>
        <v>0.1</v>
      </c>
      <c r="R84" s="140" t="n">
        <f aca="false">'Transporte Terrestre'!AA147</f>
        <v>0</v>
      </c>
    </row>
    <row r="85" customFormat="false" ht="14.25" hidden="false" customHeight="false" outlineLevel="0" collapsed="false">
      <c r="A85" s="54"/>
      <c r="B85" s="54"/>
      <c r="D85" s="146" t="str">
        <f aca="false">'Transporte Terrestre'!B148</f>
        <v/>
      </c>
      <c r="E85" s="147" t="n">
        <f aca="false">'Transporte Terrestre'!C148</f>
        <v>0</v>
      </c>
      <c r="F85" s="134" t="n">
        <f aca="false">'Transporte Terrestre'!E148</f>
        <v>0</v>
      </c>
      <c r="G85" s="134" t="n">
        <f aca="false">'Transporte Terrestre'!L148</f>
        <v>0</v>
      </c>
      <c r="H85" s="135" t="n">
        <f aca="false">'Transporte Terrestre'!M148</f>
        <v>0</v>
      </c>
      <c r="I85" s="136" t="n">
        <f aca="false">'Transporte Terrestre'!P148</f>
        <v>0</v>
      </c>
      <c r="J85" s="136" t="n">
        <f aca="false">'Transporte Terrestre'!Q148</f>
        <v>0</v>
      </c>
      <c r="K85" s="137" t="n">
        <f aca="false">'Transporte Terrestre'!R148</f>
        <v>0</v>
      </c>
      <c r="L85" s="138" t="n">
        <f aca="false">'Transporte Terrestre'!S148</f>
        <v>0</v>
      </c>
      <c r="M85" s="139" t="n">
        <f aca="false">M84</f>
        <v>0.1</v>
      </c>
      <c r="N85" s="140" t="n">
        <f aca="false">'Transporte Terrestre'!W148</f>
        <v>0</v>
      </c>
      <c r="O85" s="141" t="n">
        <f aca="false">O84</f>
        <v>0.1</v>
      </c>
      <c r="P85" s="142" t="n">
        <f aca="false">'Transporte Terrestre'!Y148</f>
        <v>0</v>
      </c>
      <c r="Q85" s="143" t="n">
        <f aca="false">Q84</f>
        <v>0.1</v>
      </c>
      <c r="R85" s="140" t="n">
        <f aca="false">'Transporte Terrestre'!AA148</f>
        <v>0</v>
      </c>
    </row>
    <row r="86" customFormat="false" ht="14.25" hidden="false" customHeight="false" outlineLevel="0" collapsed="false">
      <c r="A86" s="54"/>
      <c r="B86" s="54"/>
      <c r="D86" s="146" t="str">
        <f aca="false">'Transporte Terrestre'!B149</f>
        <v/>
      </c>
      <c r="E86" s="147" t="n">
        <f aca="false">'Transporte Terrestre'!C149</f>
        <v>0</v>
      </c>
      <c r="F86" s="134" t="n">
        <f aca="false">'Transporte Terrestre'!E149</f>
        <v>0</v>
      </c>
      <c r="G86" s="134" t="n">
        <f aca="false">'Transporte Terrestre'!L149</f>
        <v>0</v>
      </c>
      <c r="H86" s="135" t="n">
        <f aca="false">'Transporte Terrestre'!M149</f>
        <v>0</v>
      </c>
      <c r="I86" s="136" t="n">
        <f aca="false">'Transporte Terrestre'!P149</f>
        <v>0</v>
      </c>
      <c r="J86" s="136" t="n">
        <f aca="false">'Transporte Terrestre'!Q149</f>
        <v>0</v>
      </c>
      <c r="K86" s="137" t="n">
        <f aca="false">'Transporte Terrestre'!R149</f>
        <v>0</v>
      </c>
      <c r="L86" s="138" t="n">
        <f aca="false">'Transporte Terrestre'!S149</f>
        <v>0</v>
      </c>
      <c r="M86" s="139" t="n">
        <f aca="false">M85</f>
        <v>0.1</v>
      </c>
      <c r="N86" s="140" t="n">
        <f aca="false">'Transporte Terrestre'!W149</f>
        <v>0</v>
      </c>
      <c r="O86" s="141" t="n">
        <f aca="false">O85</f>
        <v>0.1</v>
      </c>
      <c r="P86" s="142" t="n">
        <f aca="false">'Transporte Terrestre'!Y149</f>
        <v>0</v>
      </c>
      <c r="Q86" s="143" t="n">
        <f aca="false">Q85</f>
        <v>0.1</v>
      </c>
      <c r="R86" s="140" t="n">
        <f aca="false">'Transporte Terrestre'!AA149</f>
        <v>0</v>
      </c>
    </row>
  </sheetData>
  <sheetProtection sheet="true" objects="true" scenarios="true"/>
  <mergeCells count="79">
    <mergeCell ref="D5:D14"/>
    <mergeCell ref="D19:D20"/>
    <mergeCell ref="E19:E20"/>
    <mergeCell ref="F19:G19"/>
    <mergeCell ref="H19:I19"/>
    <mergeCell ref="J19:K19"/>
    <mergeCell ref="L19:M19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D39:D40"/>
    <mergeCell ref="E39:E40"/>
    <mergeCell ref="F39:F40"/>
    <mergeCell ref="G39:G40"/>
    <mergeCell ref="H39:H40"/>
    <mergeCell ref="I39:J39"/>
    <mergeCell ref="K39:L39"/>
    <mergeCell ref="M39:R39"/>
    <mergeCell ref="D47:D48"/>
    <mergeCell ref="E47:E48"/>
    <mergeCell ref="F47:F48"/>
    <mergeCell ref="G47:G48"/>
    <mergeCell ref="H47:H48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64:D65"/>
    <mergeCell ref="E64:E65"/>
    <mergeCell ref="F64:F65"/>
    <mergeCell ref="G64:G65"/>
    <mergeCell ref="H64:H65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80:D81"/>
    <mergeCell ref="E80:E81"/>
    <mergeCell ref="F80:F81"/>
    <mergeCell ref="G80:G81"/>
    <mergeCell ref="H80:H81"/>
    <mergeCell ref="I80:J80"/>
    <mergeCell ref="K80:L80"/>
    <mergeCell ref="M80:R80"/>
  </mergeCells>
  <conditionalFormatting sqref="T21 T23 T25">
    <cfRule type="containsErrors" priority="2" aboveAverage="0" equalAverage="0" bottom="0" percent="0" rank="0" text="" dxfId="6">
      <formula>ISERROR(T21)</formula>
    </cfRule>
  </conditionalFormatting>
  <conditionalFormatting sqref="T22 T24">
    <cfRule type="containsErrors" priority="3" aboveAverage="0" equalAverage="0" bottom="0" percent="0" rank="0" text="" dxfId="7">
      <formula>ISERROR(T22)</formula>
    </cfRule>
    <cfRule type="containsErrors" priority="4" aboveAverage="0" equalAverage="0" bottom="0" percent="0" rank="0" text="" dxfId="8">
      <formula>ISERROR(T22)</formula>
    </cfRule>
  </conditionalFormatting>
  <conditionalFormatting sqref="T30 T32 T34">
    <cfRule type="containsErrors" priority="5" aboveAverage="0" equalAverage="0" bottom="0" percent="0" rank="0" text="" dxfId="9">
      <formula>ISERROR(T30)</formula>
    </cfRule>
  </conditionalFormatting>
  <conditionalFormatting sqref="T31 T33">
    <cfRule type="containsErrors" priority="6" aboveAverage="0" equalAverage="0" bottom="0" percent="0" rank="0" text="" dxfId="10">
      <formula>ISERROR(T31)</formula>
    </cfRule>
    <cfRule type="containsErrors" priority="7" aboveAverage="0" equalAverage="0" bottom="0" percent="0" rank="0" text="" dxfId="11">
      <formula>ISERROR(T31)</formula>
    </cfRule>
  </conditionalFormatting>
  <conditionalFormatting sqref="D41:E45">
    <cfRule type="cellIs" priority="8" operator="equal" aboveAverage="0" equalAverage="0" bottom="0" percent="0" rank="0" text="" dxfId="12">
      <formula>0</formula>
    </cfRule>
    <cfRule type="cellIs" priority="9" operator="equal" aboveAverage="0" equalAverage="0" bottom="0" percent="0" rank="0" text="" dxfId="13">
      <formula>0</formula>
    </cfRule>
  </conditionalFormatting>
  <conditionalFormatting sqref="D49:D53">
    <cfRule type="cellIs" priority="10" operator="equal" aboveAverage="0" equalAverage="0" bottom="0" percent="0" rank="0" text="" dxfId="14">
      <formula>0</formula>
    </cfRule>
    <cfRule type="cellIs" priority="11" operator="equal" aboveAverage="0" equalAverage="0" bottom="0" percent="0" rank="0" text="" dxfId="15">
      <formula>0</formula>
    </cfRule>
  </conditionalFormatting>
  <conditionalFormatting sqref="D57:E61">
    <cfRule type="cellIs" priority="12" operator="equal" aboveAverage="0" equalAverage="0" bottom="0" percent="0" rank="0" text="" dxfId="16">
      <formula>0</formula>
    </cfRule>
    <cfRule type="cellIs" priority="13" operator="equal" aboveAverage="0" equalAverage="0" bottom="0" percent="0" rank="0" text="" dxfId="17">
      <formula>0</formula>
    </cfRule>
  </conditionalFormatting>
  <conditionalFormatting sqref="D66:E70">
    <cfRule type="cellIs" priority="14" operator="equal" aboveAverage="0" equalAverage="0" bottom="0" percent="0" rank="0" text="" dxfId="18">
      <formula>0</formula>
    </cfRule>
    <cfRule type="cellIs" priority="15" operator="equal" aboveAverage="0" equalAverage="0" bottom="0" percent="0" rank="0" text="" dxfId="19">
      <formula>0</formula>
    </cfRule>
  </conditionalFormatting>
  <conditionalFormatting sqref="D74:E78">
    <cfRule type="cellIs" priority="16" operator="equal" aboveAverage="0" equalAverage="0" bottom="0" percent="0" rank="0" text="" dxfId="20">
      <formula>0</formula>
    </cfRule>
    <cfRule type="cellIs" priority="17" operator="equal" aboveAverage="0" equalAverage="0" bottom="0" percent="0" rank="0" text="" dxfId="21">
      <formula>0</formula>
    </cfRule>
  </conditionalFormatting>
  <conditionalFormatting sqref="D82:E86">
    <cfRule type="cellIs" priority="18" operator="equal" aboveAverage="0" equalAverage="0" bottom="0" percent="0" rank="0" text="" dxfId="22">
      <formula>0</formula>
    </cfRule>
    <cfRule type="cellIs" priority="19" operator="equal" aboveAverage="0" equalAverage="0" bottom="0" percent="0" rank="0" text="" dxfId="23">
      <formula>0</formula>
    </cfRule>
  </conditionalFormatting>
  <conditionalFormatting sqref="E49:E53">
    <cfRule type="cellIs" priority="20" operator="equal" aboveAverage="0" equalAverage="0" bottom="0" percent="0" rank="0" text="" dxfId="24">
      <formula>0</formula>
    </cfRule>
    <cfRule type="cellIs" priority="21" operator="equal" aboveAverage="0" equalAverage="0" bottom="0" percent="0" rank="0" text="" dxfId="25">
      <formula>0</formula>
    </cfRule>
  </conditionalFormatting>
  <dataValidations count="6">
    <dataValidation allowBlank="true" errorStyle="stop" operator="between" showDropDown="false" showErrorMessage="true" showInputMessage="true" sqref="A5:B5" type="list">
      <formula1>DADOS!$BK$4:$BK$13</formula1>
      <formula2>0</formula2>
    </dataValidation>
    <dataValidation allowBlank="true" errorStyle="stop" operator="between" showDropDown="false" showErrorMessage="true" showInputMessage="true" sqref="A40" type="list">
      <formula1>DADOS!$AU$3:$AU$15</formula1>
      <formula2>0</formula2>
    </dataValidation>
    <dataValidation allowBlank="false" errorStyle="stop" operator="between" showDropDown="false" showErrorMessage="true" showInputMessage="true" sqref="Q40 Q48 Q56 Q65 Q73 Q81" type="list">
      <formula1>DADOS!$E$2:$E$52</formula1>
      <formula2>0</formula2>
    </dataValidation>
    <dataValidation allowBlank="true" errorStyle="stop" operator="between" showDropDown="false" showErrorMessage="true" showInputMessage="true" sqref="O40 O48 O56 O65 O73 O81" type="list">
      <formula1>DADOS!$D$2:$D$12</formula1>
      <formula2>0</formula2>
    </dataValidation>
    <dataValidation allowBlank="false" errorStyle="stop" operator="equal" showDropDown="false" showErrorMessage="true" showInputMessage="false" sqref="M40 M48 M56 M65 M73 M81" type="list">
      <formula1>DADOS!$C$2:$C$12</formula1>
      <formula2>0</formula2>
    </dataValidation>
    <dataValidation allowBlank="true" errorStyle="stop" operator="between" showDropDown="false" showErrorMessage="false" showInputMessage="false" sqref="F41:F45 F49:F53 F57:F61 F66:F70 F74:F78 F82:F86" type="list">
      <formula1>DADOS!$AU$3:$AU$11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8" activeCellId="0" sqref="L18"/>
    </sheetView>
  </sheetViews>
  <sheetFormatPr defaultColWidth="9.00390625" defaultRowHeight="15" zeroHeight="false" outlineLevelRow="0" outlineLevelCol="0"/>
  <cols>
    <col collapsed="false" customWidth="true" hidden="false" outlineLevel="0" max="1" min="1" style="148" width="17.1"/>
    <col collapsed="false" customWidth="true" hidden="false" outlineLevel="0" max="2" min="2" style="148" width="12.6"/>
    <col collapsed="false" customWidth="true" hidden="false" outlineLevel="0" max="3" min="3" style="148" width="12.4"/>
    <col collapsed="false" customWidth="true" hidden="false" outlineLevel="0" max="4" min="4" style="148" width="12.1"/>
    <col collapsed="false" customWidth="true" hidden="false" outlineLevel="0" max="5" min="5" style="148" width="12.5"/>
    <col collapsed="false" customWidth="true" hidden="false" outlineLevel="0" max="6" min="6" style="148" width="9.6"/>
    <col collapsed="false" customWidth="true" hidden="false" outlineLevel="0" max="7" min="7" style="148" width="11.6"/>
    <col collapsed="false" customWidth="false" hidden="false" outlineLevel="0" max="11" min="8" style="148" width="9"/>
    <col collapsed="false" customWidth="true" hidden="false" outlineLevel="0" max="12" min="12" style="148" width="22.2"/>
    <col collapsed="false" customWidth="false" hidden="false" outlineLevel="0" max="16384" min="13" style="148" width="9"/>
  </cols>
  <sheetData>
    <row r="1" customFormat="false" ht="15" hidden="false" customHeight="false" outlineLevel="0" collapsed="false">
      <c r="A1" s="148" t="s">
        <v>101</v>
      </c>
      <c r="B1" s="148" t="s">
        <v>102</v>
      </c>
      <c r="C1" s="148" t="s">
        <v>103</v>
      </c>
      <c r="D1" s="148" t="s">
        <v>104</v>
      </c>
      <c r="E1" s="148" t="s">
        <v>105</v>
      </c>
      <c r="F1" s="148" t="s">
        <v>58</v>
      </c>
    </row>
    <row r="2" customFormat="false" ht="15" hidden="false" customHeight="false" outlineLevel="0" collapsed="false">
      <c r="A2" s="148" t="str">
        <f aca="false">Hospedagem!$B$4</f>
        <v>Windsor</v>
      </c>
      <c r="B2" s="149" t="n">
        <f aca="false">Hospedagem!O4</f>
        <v>390</v>
      </c>
      <c r="C2" s="150" t="n">
        <f aca="false">Hospedagem!U4</f>
        <v>300</v>
      </c>
      <c r="D2" s="150" t="n">
        <f aca="false">Hospedagem!V4</f>
        <v>300</v>
      </c>
      <c r="E2" s="150" t="n">
        <f aca="false">Hospedagem!W4</f>
        <v>300</v>
      </c>
      <c r="F2" s="148" t="str">
        <f aca="false">Hospedagem!G4</f>
        <v>ROH</v>
      </c>
    </row>
    <row r="3" customFormat="false" ht="15" hidden="false" customHeight="false" outlineLevel="0" collapsed="false">
      <c r="A3" s="148" t="str">
        <f aca="false">Hospedagem!$B$4</f>
        <v>Windsor</v>
      </c>
      <c r="B3" s="149" t="n">
        <f aca="false">Hospedagem!O5</f>
        <v>563</v>
      </c>
      <c r="C3" s="150" t="n">
        <f aca="false">Hospedagem!U5</f>
        <v>300</v>
      </c>
      <c r="D3" s="150" t="n">
        <f aca="false">Hospedagem!V5</f>
        <v>300</v>
      </c>
      <c r="E3" s="150" t="n">
        <f aca="false">Hospedagem!W5</f>
        <v>300</v>
      </c>
      <c r="F3" s="148" t="str">
        <f aca="false">Hospedagem!G5</f>
        <v>ROH</v>
      </c>
    </row>
    <row r="4" customFormat="false" ht="15" hidden="false" customHeight="false" outlineLevel="0" collapsed="false">
      <c r="A4" s="148" t="str">
        <f aca="false">Hospedagem!$B$4</f>
        <v>Windsor</v>
      </c>
      <c r="B4" s="149" t="n">
        <f aca="false">Hospedagem!O6</f>
        <v>0</v>
      </c>
      <c r="C4" s="150" t="n">
        <f aca="false">Hospedagem!U6</f>
        <v>0</v>
      </c>
      <c r="D4" s="150" t="n">
        <f aca="false">Hospedagem!V6</f>
        <v>0</v>
      </c>
      <c r="E4" s="150" t="n">
        <f aca="false">Hospedagem!W6</f>
        <v>0</v>
      </c>
      <c r="F4" s="148" t="n">
        <f aca="false">Hospedagem!G6</f>
        <v>0</v>
      </c>
    </row>
    <row r="5" customFormat="false" ht="15" hidden="false" customHeight="false" outlineLevel="0" collapsed="false">
      <c r="A5" s="148" t="str">
        <f aca="false">Hospedagem!$B$4</f>
        <v>Windsor</v>
      </c>
      <c r="B5" s="149" t="n">
        <f aca="false">Hospedagem!O7</f>
        <v>0</v>
      </c>
      <c r="C5" s="150" t="n">
        <f aca="false">Hospedagem!U7</f>
        <v>0</v>
      </c>
      <c r="D5" s="150" t="n">
        <f aca="false">Hospedagem!V7</f>
        <v>0</v>
      </c>
      <c r="E5" s="150" t="n">
        <f aca="false">Hospedagem!W7</f>
        <v>0</v>
      </c>
      <c r="F5" s="148" t="n">
        <f aca="false">Hospedagem!G7</f>
        <v>0</v>
      </c>
    </row>
    <row r="6" customFormat="false" ht="15" hidden="false" customHeight="false" outlineLevel="0" collapsed="false">
      <c r="A6" s="148" t="str">
        <f aca="false">Hospedagem!$B$4</f>
        <v>Windsor</v>
      </c>
      <c r="B6" s="149" t="n">
        <f aca="false">Hospedagem!O8</f>
        <v>0</v>
      </c>
      <c r="C6" s="150" t="n">
        <f aca="false">Hospedagem!U8</f>
        <v>0</v>
      </c>
      <c r="D6" s="150" t="n">
        <f aca="false">Hospedagem!V8</f>
        <v>0</v>
      </c>
      <c r="E6" s="150" t="n">
        <f aca="false">Hospedagem!W8</f>
        <v>0</v>
      </c>
      <c r="F6" s="148" t="n">
        <f aca="false">Hospedagem!G8</f>
        <v>0</v>
      </c>
    </row>
    <row r="7" customFormat="false" ht="15" hidden="false" customHeight="false" outlineLevel="0" collapsed="false">
      <c r="A7" s="148" t="str">
        <f aca="false">Hospedagem!$B$4</f>
        <v>Windsor</v>
      </c>
      <c r="B7" s="149" t="n">
        <f aca="false">Hospedagem!O9</f>
        <v>0</v>
      </c>
      <c r="C7" s="150" t="n">
        <f aca="false">Hospedagem!U9</f>
        <v>0</v>
      </c>
      <c r="D7" s="150" t="n">
        <f aca="false">Hospedagem!V9</f>
        <v>0</v>
      </c>
      <c r="E7" s="150" t="n">
        <f aca="false">Hospedagem!W9</f>
        <v>0</v>
      </c>
      <c r="F7" s="148" t="n">
        <f aca="false">Hospedagem!G9</f>
        <v>0</v>
      </c>
    </row>
    <row r="8" customFormat="false" ht="15" hidden="false" customHeight="false" outlineLevel="0" collapsed="false">
      <c r="A8" s="148" t="str">
        <f aca="false">Hospedagem!$B$4</f>
        <v>Windsor</v>
      </c>
      <c r="B8" s="149" t="n">
        <f aca="false">Hospedagem!O10</f>
        <v>0</v>
      </c>
      <c r="C8" s="150" t="n">
        <f aca="false">Hospedagem!U10</f>
        <v>0</v>
      </c>
      <c r="D8" s="150" t="n">
        <f aca="false">Hospedagem!V10</f>
        <v>0</v>
      </c>
      <c r="E8" s="150" t="n">
        <f aca="false">Hospedagem!W10</f>
        <v>0</v>
      </c>
      <c r="F8" s="148" t="n">
        <f aca="false">Hospedagem!G10</f>
        <v>0</v>
      </c>
      <c r="L8" s="148" t="str">
        <f aca="false">'Cadastro Inicial'!B14</f>
        <v>Windsor</v>
      </c>
    </row>
    <row r="9" customFormat="false" ht="15" hidden="false" customHeight="false" outlineLevel="0" collapsed="false">
      <c r="A9" s="148" t="str">
        <f aca="false">Hospedagem!$B$4</f>
        <v>Windsor</v>
      </c>
      <c r="B9" s="149" t="n">
        <f aca="false">Hospedagem!O11</f>
        <v>0</v>
      </c>
      <c r="C9" s="150" t="n">
        <f aca="false">Hospedagem!U11</f>
        <v>0</v>
      </c>
      <c r="D9" s="150" t="n">
        <f aca="false">Hospedagem!V11</f>
        <v>0</v>
      </c>
      <c r="E9" s="150" t="n">
        <f aca="false">Hospedagem!W11</f>
        <v>0</v>
      </c>
      <c r="F9" s="148" t="n">
        <f aca="false">Hospedagem!G11</f>
        <v>0</v>
      </c>
      <c r="L9" s="148" t="str">
        <f aca="false">'Cadastro Inicial'!B15</f>
        <v>1001 noite</v>
      </c>
    </row>
    <row r="10" customFormat="false" ht="15" hidden="false" customHeight="false" outlineLevel="0" collapsed="false">
      <c r="A10" s="148" t="str">
        <f aca="false">Hospedagem!$B$4</f>
        <v>Windsor</v>
      </c>
      <c r="B10" s="149" t="n">
        <f aca="false">Hospedagem!O12</f>
        <v>0</v>
      </c>
      <c r="C10" s="150" t="n">
        <f aca="false">Hospedagem!U12</f>
        <v>0</v>
      </c>
      <c r="D10" s="150" t="n">
        <f aca="false">Hospedagem!V12</f>
        <v>0</v>
      </c>
      <c r="E10" s="150" t="n">
        <f aca="false">Hospedagem!W12</f>
        <v>0</v>
      </c>
      <c r="F10" s="148" t="n">
        <f aca="false">Hospedagem!G12</f>
        <v>0</v>
      </c>
      <c r="L10" s="148" t="n">
        <f aca="false">'Cadastro Inicial'!B16</f>
        <v>0</v>
      </c>
    </row>
    <row r="11" customFormat="false" ht="15" hidden="false" customHeight="false" outlineLevel="0" collapsed="false">
      <c r="A11" s="148" t="str">
        <f aca="false">Hospedagem!$B$4</f>
        <v>Windsor</v>
      </c>
      <c r="B11" s="149" t="n">
        <f aca="false">Hospedagem!O13</f>
        <v>0</v>
      </c>
      <c r="C11" s="150" t="n">
        <f aca="false">Hospedagem!U13</f>
        <v>0</v>
      </c>
      <c r="D11" s="150" t="n">
        <f aca="false">Hospedagem!V13</f>
        <v>0</v>
      </c>
      <c r="E11" s="150" t="n">
        <f aca="false">Hospedagem!W13</f>
        <v>0</v>
      </c>
      <c r="F11" s="148" t="n">
        <f aca="false">Hospedagem!G13</f>
        <v>0</v>
      </c>
      <c r="L11" s="148" t="n">
        <f aca="false">'Cadastro Inicial'!B17</f>
        <v>0</v>
      </c>
    </row>
    <row r="12" customFormat="false" ht="15" hidden="false" customHeight="false" outlineLevel="0" collapsed="false">
      <c r="A12" s="148" t="str">
        <f aca="false">Hospedagem!$B$4</f>
        <v>Windsor</v>
      </c>
      <c r="B12" s="149" t="n">
        <f aca="false">Hospedagem!O14</f>
        <v>0</v>
      </c>
      <c r="C12" s="150" t="n">
        <f aca="false">Hospedagem!U14</f>
        <v>0</v>
      </c>
      <c r="D12" s="150" t="n">
        <f aca="false">Hospedagem!V14</f>
        <v>0</v>
      </c>
      <c r="E12" s="150" t="n">
        <f aca="false">Hospedagem!W14</f>
        <v>0</v>
      </c>
      <c r="F12" s="148" t="n">
        <f aca="false">Hospedagem!G14</f>
        <v>0</v>
      </c>
      <c r="L12" s="148" t="n">
        <f aca="false">'Cadastro Inicial'!B18</f>
        <v>0</v>
      </c>
    </row>
    <row r="13" customFormat="false" ht="15" hidden="false" customHeight="false" outlineLevel="0" collapsed="false">
      <c r="A13" s="148" t="str">
        <f aca="false">Hospedagem!$B$4</f>
        <v>Windsor</v>
      </c>
      <c r="B13" s="149" t="n">
        <f aca="false">Hospedagem!O15</f>
        <v>0</v>
      </c>
      <c r="C13" s="150" t="n">
        <f aca="false">Hospedagem!U15</f>
        <v>0</v>
      </c>
      <c r="D13" s="150" t="n">
        <f aca="false">Hospedagem!V15</f>
        <v>0</v>
      </c>
      <c r="E13" s="150" t="n">
        <f aca="false">Hospedagem!W15</f>
        <v>0</v>
      </c>
      <c r="F13" s="148" t="n">
        <f aca="false">Hospedagem!G15</f>
        <v>0</v>
      </c>
      <c r="L13" s="148" t="n">
        <f aca="false">'Cadastro Inicial'!B21</f>
        <v>0</v>
      </c>
    </row>
    <row r="14" customFormat="false" ht="15" hidden="false" customHeight="false" outlineLevel="0" collapsed="false">
      <c r="A14" s="148" t="str">
        <f aca="false">Hospedagem!$B$4</f>
        <v>Windsor</v>
      </c>
      <c r="B14" s="149" t="n">
        <f aca="false">Hospedagem!O16</f>
        <v>0</v>
      </c>
      <c r="C14" s="150" t="n">
        <f aca="false">Hospedagem!U16</f>
        <v>0</v>
      </c>
      <c r="D14" s="150" t="n">
        <f aca="false">Hospedagem!V16</f>
        <v>0</v>
      </c>
      <c r="E14" s="150" t="n">
        <f aca="false">Hospedagem!W16</f>
        <v>0</v>
      </c>
      <c r="F14" s="148" t="n">
        <f aca="false">Hospedagem!G16</f>
        <v>0</v>
      </c>
      <c r="L14" s="148" t="n">
        <f aca="false">'Cadastro Inicial'!B22</f>
        <v>0</v>
      </c>
    </row>
    <row r="15" customFormat="false" ht="15" hidden="false" customHeight="false" outlineLevel="0" collapsed="false">
      <c r="A15" s="148" t="str">
        <f aca="false">Hospedagem!$B$4</f>
        <v>Windsor</v>
      </c>
      <c r="B15" s="149" t="n">
        <f aca="false">Hospedagem!O17</f>
        <v>0</v>
      </c>
      <c r="C15" s="150" t="n">
        <f aca="false">Hospedagem!U17</f>
        <v>0</v>
      </c>
      <c r="D15" s="150" t="n">
        <f aca="false">Hospedagem!V17</f>
        <v>0</v>
      </c>
      <c r="E15" s="150" t="n">
        <f aca="false">Hospedagem!W17</f>
        <v>0</v>
      </c>
      <c r="F15" s="148" t="n">
        <f aca="false">Hospedagem!G17</f>
        <v>0</v>
      </c>
      <c r="L15" s="148" t="n">
        <f aca="false">'Cadastro Inicial'!B23</f>
        <v>0</v>
      </c>
    </row>
    <row r="16" s="151" customFormat="true" ht="15" hidden="false" customHeight="false" outlineLevel="0" collapsed="false">
      <c r="A16" s="151" t="str">
        <f aca="false">Hospedagem!$B$4</f>
        <v>Windsor</v>
      </c>
      <c r="B16" s="149" t="n">
        <f aca="false">Hospedagem!O18</f>
        <v>0</v>
      </c>
      <c r="C16" s="150" t="n">
        <f aca="false">Hospedagem!U18</f>
        <v>0</v>
      </c>
      <c r="D16" s="150" t="n">
        <f aca="false">Hospedagem!V18</f>
        <v>0</v>
      </c>
      <c r="E16" s="150" t="n">
        <f aca="false">Hospedagem!W18</f>
        <v>0</v>
      </c>
      <c r="F16" s="148" t="n">
        <f aca="false">Hospedagem!G18</f>
        <v>0</v>
      </c>
      <c r="L16" s="148" t="n">
        <f aca="false">'Cadastro Inicial'!B24</f>
        <v>0</v>
      </c>
    </row>
    <row r="17" customFormat="false" ht="15" hidden="false" customHeight="false" outlineLevel="0" collapsed="false">
      <c r="A17" s="148" t="str">
        <f aca="false">Hospedagem!$B$27</f>
        <v>1001 noite</v>
      </c>
      <c r="B17" s="149" t="n">
        <f aca="false">Hospedagem!O27</f>
        <v>390</v>
      </c>
      <c r="C17" s="150" t="n">
        <f aca="false">Hospedagem!U27</f>
        <v>300</v>
      </c>
      <c r="D17" s="150" t="n">
        <f aca="false">Hospedagem!V27</f>
        <v>300</v>
      </c>
      <c r="E17" s="150" t="n">
        <f aca="false">Hospedagem!W27</f>
        <v>300</v>
      </c>
      <c r="F17" s="148" t="str">
        <f aca="false">Hospedagem!G27</f>
        <v>ROH</v>
      </c>
      <c r="L17" s="148" t="n">
        <f aca="false">'Cadastro Inicial'!B25</f>
        <v>0</v>
      </c>
    </row>
    <row r="18" customFormat="false" ht="15" hidden="false" customHeight="false" outlineLevel="0" collapsed="false">
      <c r="A18" s="148" t="str">
        <f aca="false">Hospedagem!$B$27</f>
        <v>1001 noite</v>
      </c>
      <c r="B18" s="149" t="n">
        <f aca="false">Hospedagem!O28</f>
        <v>563</v>
      </c>
      <c r="C18" s="150" t="n">
        <f aca="false">Hospedagem!U28</f>
        <v>300</v>
      </c>
      <c r="D18" s="150" t="n">
        <f aca="false">Hospedagem!V28</f>
        <v>300</v>
      </c>
      <c r="E18" s="150" t="n">
        <f aca="false">Hospedagem!W28</f>
        <v>300</v>
      </c>
      <c r="F18" s="148" t="str">
        <f aca="false">Hospedagem!G28</f>
        <v>ROH</v>
      </c>
    </row>
    <row r="19" customFormat="false" ht="15" hidden="false" customHeight="false" outlineLevel="0" collapsed="false">
      <c r="A19" s="148" t="str">
        <f aca="false">Hospedagem!$B$27</f>
        <v>1001 noite</v>
      </c>
      <c r="B19" s="149" t="n">
        <f aca="false">Hospedagem!O29</f>
        <v>0</v>
      </c>
      <c r="C19" s="150" t="n">
        <f aca="false">Hospedagem!U29</f>
        <v>0</v>
      </c>
      <c r="D19" s="150" t="n">
        <f aca="false">Hospedagem!V29</f>
        <v>0</v>
      </c>
      <c r="E19" s="150" t="n">
        <f aca="false">Hospedagem!W29</f>
        <v>0</v>
      </c>
      <c r="F19" s="148" t="n">
        <f aca="false">Hospedagem!G29</f>
        <v>0</v>
      </c>
    </row>
    <row r="20" customFormat="false" ht="15" hidden="false" customHeight="false" outlineLevel="0" collapsed="false">
      <c r="A20" s="148" t="str">
        <f aca="false">Hospedagem!$B$27</f>
        <v>1001 noite</v>
      </c>
      <c r="B20" s="149" t="n">
        <f aca="false">Hospedagem!O30</f>
        <v>0</v>
      </c>
      <c r="C20" s="150" t="n">
        <f aca="false">Hospedagem!U30</f>
        <v>0</v>
      </c>
      <c r="D20" s="150" t="n">
        <f aca="false">Hospedagem!V30</f>
        <v>0</v>
      </c>
      <c r="E20" s="150" t="n">
        <f aca="false">Hospedagem!W30</f>
        <v>0</v>
      </c>
      <c r="F20" s="148" t="n">
        <f aca="false">Hospedagem!G30</f>
        <v>0</v>
      </c>
    </row>
    <row r="21" customFormat="false" ht="15" hidden="false" customHeight="false" outlineLevel="0" collapsed="false">
      <c r="A21" s="148" t="str">
        <f aca="false">Hospedagem!$B$27</f>
        <v>1001 noite</v>
      </c>
      <c r="B21" s="149" t="n">
        <f aca="false">Hospedagem!O31</f>
        <v>0</v>
      </c>
      <c r="C21" s="150" t="n">
        <f aca="false">Hospedagem!U31</f>
        <v>0</v>
      </c>
      <c r="D21" s="150" t="n">
        <f aca="false">Hospedagem!V31</f>
        <v>0</v>
      </c>
      <c r="E21" s="150" t="n">
        <f aca="false">Hospedagem!W31</f>
        <v>0</v>
      </c>
      <c r="F21" s="148" t="n">
        <f aca="false">Hospedagem!G31</f>
        <v>0</v>
      </c>
    </row>
    <row r="22" customFormat="false" ht="15" hidden="false" customHeight="false" outlineLevel="0" collapsed="false">
      <c r="A22" s="148" t="str">
        <f aca="false">Hospedagem!$B$27</f>
        <v>1001 noite</v>
      </c>
      <c r="B22" s="149" t="n">
        <f aca="false">Hospedagem!O32</f>
        <v>0</v>
      </c>
      <c r="C22" s="150" t="n">
        <f aca="false">Hospedagem!U32</f>
        <v>0</v>
      </c>
      <c r="D22" s="150" t="n">
        <f aca="false">Hospedagem!V32</f>
        <v>0</v>
      </c>
      <c r="E22" s="150" t="n">
        <f aca="false">Hospedagem!W32</f>
        <v>0</v>
      </c>
      <c r="F22" s="148" t="n">
        <f aca="false">Hospedagem!G32</f>
        <v>0</v>
      </c>
    </row>
    <row r="23" customFormat="false" ht="15" hidden="false" customHeight="false" outlineLevel="0" collapsed="false">
      <c r="A23" s="148" t="str">
        <f aca="false">Hospedagem!$B$27</f>
        <v>1001 noite</v>
      </c>
      <c r="B23" s="149" t="n">
        <f aca="false">Hospedagem!O33</f>
        <v>0</v>
      </c>
      <c r="C23" s="150" t="n">
        <f aca="false">Hospedagem!U33</f>
        <v>0</v>
      </c>
      <c r="D23" s="150" t="n">
        <f aca="false">Hospedagem!V33</f>
        <v>0</v>
      </c>
      <c r="E23" s="150" t="n">
        <f aca="false">Hospedagem!W33</f>
        <v>0</v>
      </c>
      <c r="F23" s="148" t="n">
        <f aca="false">Hospedagem!G33</f>
        <v>0</v>
      </c>
    </row>
    <row r="24" customFormat="false" ht="15" hidden="false" customHeight="false" outlineLevel="0" collapsed="false">
      <c r="A24" s="148" t="str">
        <f aca="false">Hospedagem!$B$27</f>
        <v>1001 noite</v>
      </c>
      <c r="B24" s="149" t="n">
        <f aca="false">Hospedagem!O34</f>
        <v>0</v>
      </c>
      <c r="C24" s="150" t="n">
        <f aca="false">Hospedagem!U34</f>
        <v>0</v>
      </c>
      <c r="D24" s="150" t="n">
        <f aca="false">Hospedagem!V34</f>
        <v>0</v>
      </c>
      <c r="E24" s="150" t="n">
        <f aca="false">Hospedagem!W34</f>
        <v>0</v>
      </c>
      <c r="F24" s="148" t="n">
        <f aca="false">Hospedagem!G34</f>
        <v>0</v>
      </c>
    </row>
    <row r="25" customFormat="false" ht="15" hidden="false" customHeight="false" outlineLevel="0" collapsed="false">
      <c r="A25" s="148" t="str">
        <f aca="false">Hospedagem!$B$27</f>
        <v>1001 noite</v>
      </c>
      <c r="B25" s="149" t="n">
        <f aca="false">Hospedagem!O35</f>
        <v>0</v>
      </c>
      <c r="C25" s="150" t="n">
        <f aca="false">Hospedagem!U35</f>
        <v>0</v>
      </c>
      <c r="D25" s="150" t="n">
        <f aca="false">Hospedagem!V35</f>
        <v>0</v>
      </c>
      <c r="E25" s="150" t="n">
        <f aca="false">Hospedagem!W35</f>
        <v>0</v>
      </c>
      <c r="F25" s="148" t="n">
        <f aca="false">Hospedagem!G35</f>
        <v>0</v>
      </c>
    </row>
    <row r="26" customFormat="false" ht="15" hidden="false" customHeight="false" outlineLevel="0" collapsed="false">
      <c r="A26" s="148" t="str">
        <f aca="false">Hospedagem!$B$27</f>
        <v>1001 noite</v>
      </c>
      <c r="B26" s="149" t="n">
        <f aca="false">Hospedagem!O36</f>
        <v>0</v>
      </c>
      <c r="C26" s="150" t="n">
        <f aca="false">Hospedagem!U36</f>
        <v>0</v>
      </c>
      <c r="D26" s="150" t="n">
        <f aca="false">Hospedagem!V36</f>
        <v>0</v>
      </c>
      <c r="E26" s="150" t="n">
        <f aca="false">Hospedagem!W36</f>
        <v>0</v>
      </c>
      <c r="F26" s="148" t="n">
        <f aca="false">Hospedagem!G36</f>
        <v>0</v>
      </c>
    </row>
    <row r="27" customFormat="false" ht="15" hidden="false" customHeight="false" outlineLevel="0" collapsed="false">
      <c r="A27" s="148" t="str">
        <f aca="false">Hospedagem!$B$27</f>
        <v>1001 noite</v>
      </c>
      <c r="B27" s="149" t="n">
        <f aca="false">Hospedagem!O37</f>
        <v>0</v>
      </c>
      <c r="C27" s="150" t="n">
        <f aca="false">Hospedagem!U37</f>
        <v>0</v>
      </c>
      <c r="D27" s="150" t="n">
        <f aca="false">Hospedagem!V37</f>
        <v>0</v>
      </c>
      <c r="E27" s="150" t="n">
        <f aca="false">Hospedagem!W37</f>
        <v>0</v>
      </c>
      <c r="F27" s="148" t="n">
        <f aca="false">Hospedagem!G37</f>
        <v>0</v>
      </c>
    </row>
    <row r="28" customFormat="false" ht="15" hidden="false" customHeight="false" outlineLevel="0" collapsed="false">
      <c r="A28" s="148" t="str">
        <f aca="false">Hospedagem!$B$27</f>
        <v>1001 noite</v>
      </c>
      <c r="B28" s="149" t="n">
        <f aca="false">Hospedagem!O38</f>
        <v>0</v>
      </c>
      <c r="C28" s="150" t="n">
        <f aca="false">Hospedagem!U38</f>
        <v>0</v>
      </c>
      <c r="D28" s="150" t="n">
        <f aca="false">Hospedagem!V38</f>
        <v>0</v>
      </c>
      <c r="E28" s="150" t="n">
        <f aca="false">Hospedagem!W38</f>
        <v>0</v>
      </c>
      <c r="F28" s="148" t="n">
        <f aca="false">Hospedagem!G38</f>
        <v>0</v>
      </c>
    </row>
    <row r="29" customFormat="false" ht="15" hidden="false" customHeight="false" outlineLevel="0" collapsed="false">
      <c r="A29" s="148" t="str">
        <f aca="false">Hospedagem!$B$27</f>
        <v>1001 noite</v>
      </c>
      <c r="B29" s="149" t="n">
        <f aca="false">Hospedagem!O39</f>
        <v>0</v>
      </c>
      <c r="C29" s="150" t="n">
        <f aca="false">Hospedagem!U39</f>
        <v>0</v>
      </c>
      <c r="D29" s="150" t="n">
        <f aca="false">Hospedagem!V39</f>
        <v>0</v>
      </c>
      <c r="E29" s="150" t="n">
        <f aca="false">Hospedagem!W39</f>
        <v>0</v>
      </c>
      <c r="F29" s="148" t="n">
        <f aca="false">Hospedagem!G39</f>
        <v>0</v>
      </c>
    </row>
    <row r="30" customFormat="false" ht="15" hidden="false" customHeight="false" outlineLevel="0" collapsed="false">
      <c r="A30" s="148" t="str">
        <f aca="false">Hospedagem!$B$27</f>
        <v>1001 noite</v>
      </c>
      <c r="B30" s="149" t="n">
        <f aca="false">Hospedagem!O40</f>
        <v>0</v>
      </c>
      <c r="C30" s="150" t="n">
        <f aca="false">Hospedagem!U40</f>
        <v>0</v>
      </c>
      <c r="D30" s="150" t="n">
        <f aca="false">Hospedagem!V40</f>
        <v>0</v>
      </c>
      <c r="E30" s="150" t="n">
        <f aca="false">Hospedagem!W40</f>
        <v>0</v>
      </c>
      <c r="F30" s="148" t="n">
        <f aca="false">Hospedagem!G40</f>
        <v>0</v>
      </c>
    </row>
    <row r="31" customFormat="false" ht="15" hidden="false" customHeight="false" outlineLevel="0" collapsed="false">
      <c r="A31" s="148" t="str">
        <f aca="false">Hospedagem!$B$27</f>
        <v>1001 noite</v>
      </c>
      <c r="B31" s="149" t="n">
        <f aca="false">Hospedagem!O41</f>
        <v>0</v>
      </c>
      <c r="C31" s="150" t="n">
        <f aca="false">Hospedagem!U41</f>
        <v>0</v>
      </c>
      <c r="D31" s="150" t="n">
        <f aca="false">Hospedagem!V41</f>
        <v>0</v>
      </c>
      <c r="E31" s="150" t="n">
        <f aca="false">Hospedagem!W41</f>
        <v>0</v>
      </c>
      <c r="F31" s="148" t="n">
        <f aca="false">Hospedagem!G41</f>
        <v>0</v>
      </c>
    </row>
    <row r="32" s="151" customFormat="true" ht="15" hidden="false" customHeight="false" outlineLevel="0" collapsed="false">
      <c r="A32" s="151" t="n">
        <f aca="false">Hospedagem!$B$49</f>
        <v>0</v>
      </c>
      <c r="B32" s="149" t="n">
        <f aca="false">Hospedagem!O49</f>
        <v>0</v>
      </c>
      <c r="C32" s="150" t="n">
        <f aca="false">Hospedagem!U42</f>
        <v>0</v>
      </c>
      <c r="D32" s="150" t="n">
        <f aca="false">Hospedagem!V42</f>
        <v>0</v>
      </c>
      <c r="E32" s="150" t="n">
        <f aca="false">Hospedagem!W42</f>
        <v>0</v>
      </c>
      <c r="F32" s="148" t="n">
        <f aca="false">Hospedagem!G42</f>
        <v>183</v>
      </c>
    </row>
    <row r="33" customFormat="false" ht="15" hidden="false" customHeight="false" outlineLevel="0" collapsed="false">
      <c r="A33" s="148" t="n">
        <f aca="false">Hospedagem!$B$49</f>
        <v>0</v>
      </c>
      <c r="B33" s="149" t="n">
        <f aca="false">Hospedagem!O50</f>
        <v>0</v>
      </c>
      <c r="C33" s="150" t="n">
        <f aca="false">Hospedagem!U49</f>
        <v>0</v>
      </c>
      <c r="D33" s="150" t="n">
        <f aca="false">Hospedagem!V49</f>
        <v>0</v>
      </c>
      <c r="E33" s="150" t="n">
        <f aca="false">Hospedagem!W49</f>
        <v>0</v>
      </c>
      <c r="F33" s="148" t="n">
        <f aca="false">Hospedagem!G49</f>
        <v>0</v>
      </c>
    </row>
    <row r="34" customFormat="false" ht="15" hidden="false" customHeight="false" outlineLevel="0" collapsed="false">
      <c r="A34" s="148" t="n">
        <f aca="false">Hospedagem!$B$49</f>
        <v>0</v>
      </c>
      <c r="B34" s="149" t="n">
        <f aca="false">Hospedagem!O51</f>
        <v>0</v>
      </c>
      <c r="C34" s="150" t="n">
        <f aca="false">Hospedagem!U50</f>
        <v>0</v>
      </c>
      <c r="D34" s="150" t="n">
        <f aca="false">Hospedagem!V50</f>
        <v>0</v>
      </c>
      <c r="E34" s="150" t="n">
        <f aca="false">Hospedagem!W50</f>
        <v>0</v>
      </c>
      <c r="F34" s="148" t="n">
        <f aca="false">Hospedagem!G50</f>
        <v>0</v>
      </c>
    </row>
    <row r="35" customFormat="false" ht="15" hidden="false" customHeight="false" outlineLevel="0" collapsed="false">
      <c r="A35" s="148" t="n">
        <f aca="false">Hospedagem!$B$49</f>
        <v>0</v>
      </c>
      <c r="B35" s="149" t="n">
        <f aca="false">Hospedagem!O52</f>
        <v>0</v>
      </c>
      <c r="C35" s="150" t="n">
        <f aca="false">Hospedagem!U51</f>
        <v>0</v>
      </c>
      <c r="D35" s="150" t="n">
        <f aca="false">Hospedagem!V51</f>
        <v>0</v>
      </c>
      <c r="E35" s="150" t="n">
        <f aca="false">Hospedagem!W51</f>
        <v>0</v>
      </c>
      <c r="F35" s="148" t="n">
        <f aca="false">Hospedagem!G51</f>
        <v>0</v>
      </c>
    </row>
    <row r="36" customFormat="false" ht="15" hidden="false" customHeight="false" outlineLevel="0" collapsed="false">
      <c r="A36" s="148" t="n">
        <f aca="false">Hospedagem!$B$49</f>
        <v>0</v>
      </c>
      <c r="B36" s="149" t="n">
        <f aca="false">Hospedagem!O53</f>
        <v>0</v>
      </c>
      <c r="C36" s="150" t="n">
        <f aca="false">Hospedagem!U52</f>
        <v>0</v>
      </c>
      <c r="D36" s="150" t="n">
        <f aca="false">Hospedagem!V52</f>
        <v>0</v>
      </c>
      <c r="E36" s="150" t="n">
        <f aca="false">Hospedagem!W52</f>
        <v>0</v>
      </c>
      <c r="F36" s="148" t="n">
        <f aca="false">Hospedagem!G52</f>
        <v>0</v>
      </c>
    </row>
    <row r="37" customFormat="false" ht="15" hidden="false" customHeight="false" outlineLevel="0" collapsed="false">
      <c r="A37" s="148" t="n">
        <f aca="false">Hospedagem!$B$49</f>
        <v>0</v>
      </c>
      <c r="B37" s="149" t="n">
        <f aca="false">Hospedagem!O54</f>
        <v>0</v>
      </c>
      <c r="C37" s="150" t="n">
        <f aca="false">Hospedagem!U53</f>
        <v>0</v>
      </c>
      <c r="D37" s="150" t="n">
        <f aca="false">Hospedagem!V53</f>
        <v>0</v>
      </c>
      <c r="E37" s="150" t="n">
        <f aca="false">Hospedagem!W53</f>
        <v>0</v>
      </c>
      <c r="F37" s="148" t="n">
        <f aca="false">Hospedagem!G53</f>
        <v>0</v>
      </c>
    </row>
    <row r="38" customFormat="false" ht="15" hidden="false" customHeight="false" outlineLevel="0" collapsed="false">
      <c r="A38" s="148" t="n">
        <f aca="false">Hospedagem!$B$49</f>
        <v>0</v>
      </c>
      <c r="B38" s="149" t="n">
        <f aca="false">Hospedagem!O55</f>
        <v>0</v>
      </c>
      <c r="C38" s="150" t="n">
        <f aca="false">Hospedagem!U54</f>
        <v>0</v>
      </c>
      <c r="D38" s="150" t="n">
        <f aca="false">Hospedagem!V54</f>
        <v>0</v>
      </c>
      <c r="E38" s="150" t="n">
        <f aca="false">Hospedagem!W54</f>
        <v>0</v>
      </c>
      <c r="F38" s="148" t="n">
        <f aca="false">Hospedagem!G54</f>
        <v>0</v>
      </c>
    </row>
    <row r="39" customFormat="false" ht="15" hidden="false" customHeight="false" outlineLevel="0" collapsed="false">
      <c r="A39" s="148" t="n">
        <f aca="false">Hospedagem!$B$49</f>
        <v>0</v>
      </c>
      <c r="B39" s="149" t="n">
        <f aca="false">Hospedagem!O56</f>
        <v>0</v>
      </c>
      <c r="C39" s="150" t="n">
        <f aca="false">Hospedagem!U55</f>
        <v>0</v>
      </c>
      <c r="D39" s="150" t="n">
        <f aca="false">Hospedagem!V55</f>
        <v>0</v>
      </c>
      <c r="E39" s="150" t="n">
        <f aca="false">Hospedagem!W55</f>
        <v>0</v>
      </c>
      <c r="F39" s="148" t="n">
        <f aca="false">Hospedagem!G55</f>
        <v>0</v>
      </c>
    </row>
    <row r="40" customFormat="false" ht="15" hidden="false" customHeight="false" outlineLevel="0" collapsed="false">
      <c r="A40" s="148" t="n">
        <f aca="false">Hospedagem!$B$49</f>
        <v>0</v>
      </c>
      <c r="B40" s="149" t="n">
        <f aca="false">Hospedagem!O57</f>
        <v>0</v>
      </c>
      <c r="C40" s="150" t="n">
        <f aca="false">Hospedagem!U56</f>
        <v>0</v>
      </c>
      <c r="D40" s="150" t="n">
        <f aca="false">Hospedagem!V56</f>
        <v>0</v>
      </c>
      <c r="E40" s="150" t="n">
        <f aca="false">Hospedagem!W56</f>
        <v>0</v>
      </c>
      <c r="F40" s="148" t="n">
        <f aca="false">Hospedagem!G56</f>
        <v>0</v>
      </c>
    </row>
    <row r="41" customFormat="false" ht="15" hidden="false" customHeight="false" outlineLevel="0" collapsed="false">
      <c r="A41" s="148" t="n">
        <f aca="false">Hospedagem!$B$49</f>
        <v>0</v>
      </c>
      <c r="B41" s="149" t="n">
        <f aca="false">Hospedagem!O58</f>
        <v>0</v>
      </c>
      <c r="C41" s="150" t="n">
        <f aca="false">Hospedagem!U57</f>
        <v>0</v>
      </c>
      <c r="D41" s="150" t="n">
        <f aca="false">Hospedagem!V57</f>
        <v>0</v>
      </c>
      <c r="E41" s="150" t="n">
        <f aca="false">Hospedagem!W57</f>
        <v>0</v>
      </c>
      <c r="F41" s="148" t="n">
        <f aca="false">Hospedagem!G57</f>
        <v>0</v>
      </c>
    </row>
    <row r="42" customFormat="false" ht="15" hidden="false" customHeight="false" outlineLevel="0" collapsed="false">
      <c r="A42" s="148" t="n">
        <f aca="false">Hospedagem!$B$49</f>
        <v>0</v>
      </c>
      <c r="B42" s="149" t="n">
        <f aca="false">Hospedagem!O59</f>
        <v>0</v>
      </c>
      <c r="C42" s="150" t="n">
        <f aca="false">Hospedagem!U58</f>
        <v>0</v>
      </c>
      <c r="D42" s="150" t="n">
        <f aca="false">Hospedagem!V58</f>
        <v>0</v>
      </c>
      <c r="E42" s="150" t="n">
        <f aca="false">Hospedagem!W58</f>
        <v>0</v>
      </c>
      <c r="F42" s="148" t="n">
        <f aca="false">Hospedagem!G58</f>
        <v>0</v>
      </c>
    </row>
    <row r="43" customFormat="false" ht="15" hidden="false" customHeight="false" outlineLevel="0" collapsed="false">
      <c r="A43" s="148" t="n">
        <f aca="false">Hospedagem!$B$49</f>
        <v>0</v>
      </c>
      <c r="B43" s="149" t="n">
        <f aca="false">Hospedagem!O60</f>
        <v>0</v>
      </c>
      <c r="C43" s="150" t="n">
        <f aca="false">Hospedagem!U59</f>
        <v>0</v>
      </c>
      <c r="D43" s="150" t="n">
        <f aca="false">Hospedagem!V59</f>
        <v>0</v>
      </c>
      <c r="E43" s="150" t="n">
        <f aca="false">Hospedagem!W59</f>
        <v>0</v>
      </c>
      <c r="F43" s="148" t="n">
        <f aca="false">Hospedagem!G59</f>
        <v>0</v>
      </c>
    </row>
    <row r="44" customFormat="false" ht="15" hidden="false" customHeight="false" outlineLevel="0" collapsed="false">
      <c r="A44" s="148" t="n">
        <f aca="false">Hospedagem!$B$49</f>
        <v>0</v>
      </c>
      <c r="B44" s="149" t="n">
        <f aca="false">Hospedagem!O61</f>
        <v>0</v>
      </c>
      <c r="C44" s="150" t="n">
        <f aca="false">Hospedagem!U60</f>
        <v>0</v>
      </c>
      <c r="D44" s="150" t="n">
        <f aca="false">Hospedagem!V60</f>
        <v>0</v>
      </c>
      <c r="E44" s="150" t="n">
        <f aca="false">Hospedagem!W60</f>
        <v>0</v>
      </c>
      <c r="F44" s="148" t="n">
        <f aca="false">Hospedagem!G60</f>
        <v>0</v>
      </c>
    </row>
    <row r="45" customFormat="false" ht="15" hidden="false" customHeight="false" outlineLevel="0" collapsed="false">
      <c r="A45" s="148" t="n">
        <f aca="false">Hospedagem!$B$49</f>
        <v>0</v>
      </c>
      <c r="B45" s="149" t="n">
        <f aca="false">Hospedagem!O62</f>
        <v>0</v>
      </c>
      <c r="C45" s="150" t="n">
        <f aca="false">Hospedagem!U61</f>
        <v>0</v>
      </c>
      <c r="D45" s="150" t="n">
        <f aca="false">Hospedagem!V61</f>
        <v>0</v>
      </c>
      <c r="E45" s="150" t="n">
        <f aca="false">Hospedagem!W61</f>
        <v>0</v>
      </c>
      <c r="F45" s="148" t="n">
        <f aca="false">Hospedagem!G61</f>
        <v>0</v>
      </c>
    </row>
    <row r="46" s="151" customFormat="true" ht="15" hidden="false" customHeight="false" outlineLevel="0" collapsed="false">
      <c r="A46" s="151" t="n">
        <f aca="false">Hospedagem!$B$49</f>
        <v>0</v>
      </c>
      <c r="B46" s="149" t="n">
        <f aca="false">Hospedagem!O63</f>
        <v>0</v>
      </c>
      <c r="C46" s="150" t="n">
        <f aca="false">Hospedagem!U62</f>
        <v>0</v>
      </c>
      <c r="D46" s="150" t="n">
        <f aca="false">Hospedagem!V62</f>
        <v>0</v>
      </c>
      <c r="E46" s="150" t="n">
        <f aca="false">Hospedagem!W62</f>
        <v>0</v>
      </c>
      <c r="F46" s="148" t="n">
        <f aca="false">Hospedagem!G62</f>
        <v>0</v>
      </c>
    </row>
    <row r="47" customFormat="false" ht="15" hidden="false" customHeight="false" outlineLevel="0" collapsed="false">
      <c r="A47" s="148" t="n">
        <f aca="false">Hospedagem!$B$71</f>
        <v>0</v>
      </c>
      <c r="B47" s="149" t="n">
        <f aca="false">Hospedagem!O71</f>
        <v>0</v>
      </c>
      <c r="C47" s="150" t="n">
        <f aca="false">Hospedagem!U71</f>
        <v>0</v>
      </c>
      <c r="D47" s="150" t="n">
        <f aca="false">Hospedagem!U71</f>
        <v>0</v>
      </c>
      <c r="E47" s="150" t="n">
        <f aca="false">Hospedagem!W71</f>
        <v>0</v>
      </c>
      <c r="F47" s="148" t="n">
        <f aca="false">Hospedagem!G71</f>
        <v>0</v>
      </c>
    </row>
    <row r="48" customFormat="false" ht="15" hidden="false" customHeight="false" outlineLevel="0" collapsed="false">
      <c r="A48" s="148" t="n">
        <f aca="false">Hospedagem!$B$71</f>
        <v>0</v>
      </c>
      <c r="B48" s="149" t="n">
        <f aca="false">Hospedagem!O72</f>
        <v>0</v>
      </c>
      <c r="C48" s="150" t="n">
        <f aca="false">Hospedagem!U72</f>
        <v>0</v>
      </c>
      <c r="D48" s="150" t="n">
        <f aca="false">Hospedagem!U72</f>
        <v>0</v>
      </c>
      <c r="E48" s="150" t="n">
        <f aca="false">Hospedagem!W72</f>
        <v>0</v>
      </c>
      <c r="F48" s="148" t="n">
        <f aca="false">Hospedagem!G72</f>
        <v>0</v>
      </c>
    </row>
    <row r="49" customFormat="false" ht="15" hidden="false" customHeight="false" outlineLevel="0" collapsed="false">
      <c r="A49" s="148" t="n">
        <f aca="false">Hospedagem!$B$71</f>
        <v>0</v>
      </c>
      <c r="B49" s="149" t="n">
        <f aca="false">Hospedagem!O73</f>
        <v>0</v>
      </c>
      <c r="C49" s="150" t="n">
        <f aca="false">Hospedagem!U73</f>
        <v>0</v>
      </c>
      <c r="D49" s="150" t="n">
        <f aca="false">Hospedagem!U73</f>
        <v>0</v>
      </c>
      <c r="E49" s="150" t="n">
        <f aca="false">Hospedagem!W73</f>
        <v>0</v>
      </c>
      <c r="F49" s="148" t="n">
        <f aca="false">Hospedagem!G73</f>
        <v>0</v>
      </c>
    </row>
    <row r="50" customFormat="false" ht="15" hidden="false" customHeight="false" outlineLevel="0" collapsed="false">
      <c r="A50" s="148" t="n">
        <f aca="false">Hospedagem!$B$71</f>
        <v>0</v>
      </c>
      <c r="B50" s="149" t="n">
        <f aca="false">Hospedagem!O74</f>
        <v>0</v>
      </c>
      <c r="C50" s="150" t="n">
        <f aca="false">Hospedagem!U74</f>
        <v>0</v>
      </c>
      <c r="D50" s="150" t="n">
        <f aca="false">Hospedagem!U74</f>
        <v>0</v>
      </c>
      <c r="E50" s="150" t="n">
        <f aca="false">Hospedagem!W74</f>
        <v>0</v>
      </c>
      <c r="F50" s="148" t="n">
        <f aca="false">Hospedagem!G74</f>
        <v>0</v>
      </c>
    </row>
    <row r="51" customFormat="false" ht="15" hidden="false" customHeight="false" outlineLevel="0" collapsed="false">
      <c r="A51" s="148" t="n">
        <f aca="false">Hospedagem!$B$71</f>
        <v>0</v>
      </c>
      <c r="B51" s="149" t="n">
        <f aca="false">Hospedagem!O75</f>
        <v>0</v>
      </c>
      <c r="C51" s="150" t="n">
        <f aca="false">Hospedagem!U75</f>
        <v>0</v>
      </c>
      <c r="D51" s="150" t="n">
        <f aca="false">Hospedagem!U75</f>
        <v>0</v>
      </c>
      <c r="E51" s="150" t="n">
        <f aca="false">Hospedagem!W75</f>
        <v>0</v>
      </c>
      <c r="F51" s="148" t="n">
        <f aca="false">Hospedagem!G75</f>
        <v>0</v>
      </c>
    </row>
    <row r="52" customFormat="false" ht="15" hidden="false" customHeight="false" outlineLevel="0" collapsed="false">
      <c r="A52" s="148" t="n">
        <f aca="false">Hospedagem!$B$71</f>
        <v>0</v>
      </c>
      <c r="B52" s="149" t="n">
        <f aca="false">Hospedagem!O76</f>
        <v>0</v>
      </c>
      <c r="C52" s="150" t="n">
        <f aca="false">Hospedagem!U76</f>
        <v>0</v>
      </c>
      <c r="D52" s="150" t="n">
        <f aca="false">Hospedagem!U76</f>
        <v>0</v>
      </c>
      <c r="E52" s="150" t="n">
        <f aca="false">Hospedagem!W76</f>
        <v>0</v>
      </c>
      <c r="F52" s="148" t="n">
        <f aca="false">Hospedagem!G76</f>
        <v>0</v>
      </c>
    </row>
    <row r="53" customFormat="false" ht="15" hidden="false" customHeight="false" outlineLevel="0" collapsed="false">
      <c r="A53" s="148" t="n">
        <f aca="false">Hospedagem!$B$71</f>
        <v>0</v>
      </c>
      <c r="B53" s="149" t="n">
        <f aca="false">Hospedagem!O77</f>
        <v>0</v>
      </c>
      <c r="C53" s="150" t="n">
        <f aca="false">Hospedagem!U77</f>
        <v>0</v>
      </c>
      <c r="D53" s="150" t="n">
        <f aca="false">Hospedagem!U77</f>
        <v>0</v>
      </c>
      <c r="E53" s="150" t="n">
        <f aca="false">Hospedagem!W77</f>
        <v>0</v>
      </c>
      <c r="F53" s="148" t="n">
        <f aca="false">Hospedagem!G77</f>
        <v>0</v>
      </c>
    </row>
    <row r="54" customFormat="false" ht="15" hidden="false" customHeight="false" outlineLevel="0" collapsed="false">
      <c r="A54" s="148" t="n">
        <f aca="false">Hospedagem!$B$71</f>
        <v>0</v>
      </c>
      <c r="B54" s="149" t="n">
        <f aca="false">Hospedagem!O78</f>
        <v>0</v>
      </c>
      <c r="C54" s="150" t="n">
        <f aca="false">Hospedagem!U78</f>
        <v>0</v>
      </c>
      <c r="D54" s="150" t="n">
        <f aca="false">Hospedagem!U78</f>
        <v>0</v>
      </c>
      <c r="E54" s="150" t="n">
        <f aca="false">Hospedagem!W78</f>
        <v>0</v>
      </c>
      <c r="F54" s="148" t="n">
        <f aca="false">Hospedagem!G78</f>
        <v>0</v>
      </c>
    </row>
    <row r="55" customFormat="false" ht="15" hidden="false" customHeight="false" outlineLevel="0" collapsed="false">
      <c r="A55" s="148" t="n">
        <f aca="false">Hospedagem!$B$71</f>
        <v>0</v>
      </c>
      <c r="B55" s="149" t="n">
        <f aca="false">Hospedagem!O79</f>
        <v>0</v>
      </c>
      <c r="C55" s="150" t="n">
        <f aca="false">Hospedagem!U79</f>
        <v>0</v>
      </c>
      <c r="D55" s="150" t="n">
        <f aca="false">Hospedagem!U79</f>
        <v>0</v>
      </c>
      <c r="E55" s="150" t="n">
        <f aca="false">Hospedagem!W79</f>
        <v>0</v>
      </c>
      <c r="F55" s="148" t="n">
        <f aca="false">Hospedagem!G79</f>
        <v>0</v>
      </c>
    </row>
    <row r="56" customFormat="false" ht="15" hidden="false" customHeight="false" outlineLevel="0" collapsed="false">
      <c r="A56" s="148" t="n">
        <f aca="false">Hospedagem!$B$71</f>
        <v>0</v>
      </c>
      <c r="B56" s="149" t="n">
        <f aca="false">Hospedagem!O80</f>
        <v>0</v>
      </c>
      <c r="C56" s="150" t="n">
        <f aca="false">Hospedagem!U80</f>
        <v>0</v>
      </c>
      <c r="D56" s="150" t="n">
        <f aca="false">Hospedagem!U80</f>
        <v>0</v>
      </c>
      <c r="E56" s="150" t="n">
        <f aca="false">Hospedagem!W80</f>
        <v>0</v>
      </c>
      <c r="F56" s="148" t="n">
        <f aca="false">Hospedagem!G80</f>
        <v>0</v>
      </c>
    </row>
    <row r="57" customFormat="false" ht="15" hidden="false" customHeight="false" outlineLevel="0" collapsed="false">
      <c r="A57" s="148" t="n">
        <f aca="false">Hospedagem!$B$71</f>
        <v>0</v>
      </c>
      <c r="B57" s="149" t="n">
        <f aca="false">Hospedagem!O81</f>
        <v>0</v>
      </c>
      <c r="C57" s="150" t="n">
        <f aca="false">Hospedagem!U81</f>
        <v>0</v>
      </c>
      <c r="D57" s="150" t="n">
        <f aca="false">Hospedagem!U81</f>
        <v>0</v>
      </c>
      <c r="E57" s="150" t="n">
        <f aca="false">Hospedagem!W81</f>
        <v>0</v>
      </c>
      <c r="F57" s="148" t="n">
        <f aca="false">Hospedagem!G81</f>
        <v>0</v>
      </c>
    </row>
    <row r="58" customFormat="false" ht="15" hidden="false" customHeight="false" outlineLevel="0" collapsed="false">
      <c r="A58" s="148" t="n">
        <f aca="false">Hospedagem!$B$71</f>
        <v>0</v>
      </c>
      <c r="B58" s="149" t="n">
        <f aca="false">Hospedagem!O82</f>
        <v>0</v>
      </c>
      <c r="C58" s="150" t="n">
        <f aca="false">Hospedagem!U82</f>
        <v>0</v>
      </c>
      <c r="D58" s="150" t="n">
        <f aca="false">Hospedagem!U82</f>
        <v>0</v>
      </c>
      <c r="E58" s="150" t="n">
        <f aca="false">Hospedagem!W82</f>
        <v>0</v>
      </c>
      <c r="F58" s="148" t="n">
        <f aca="false">Hospedagem!G82</f>
        <v>0</v>
      </c>
    </row>
    <row r="59" customFormat="false" ht="15" hidden="false" customHeight="false" outlineLevel="0" collapsed="false">
      <c r="A59" s="148" t="n">
        <f aca="false">Hospedagem!$B$71</f>
        <v>0</v>
      </c>
      <c r="B59" s="149" t="n">
        <f aca="false">Hospedagem!O83</f>
        <v>0</v>
      </c>
      <c r="C59" s="150" t="n">
        <f aca="false">Hospedagem!U83</f>
        <v>0</v>
      </c>
      <c r="D59" s="150" t="n">
        <f aca="false">Hospedagem!U83</f>
        <v>0</v>
      </c>
      <c r="E59" s="150" t="n">
        <f aca="false">Hospedagem!W83</f>
        <v>0</v>
      </c>
      <c r="F59" s="148" t="n">
        <f aca="false">Hospedagem!G83</f>
        <v>0</v>
      </c>
    </row>
    <row r="60" customFormat="false" ht="15" hidden="false" customHeight="false" outlineLevel="0" collapsed="false">
      <c r="A60" s="148" t="n">
        <f aca="false">Hospedagem!$B$71</f>
        <v>0</v>
      </c>
      <c r="B60" s="149" t="n">
        <f aca="false">Hospedagem!O84</f>
        <v>0</v>
      </c>
      <c r="C60" s="150" t="n">
        <f aca="false">Hospedagem!U84</f>
        <v>0</v>
      </c>
      <c r="D60" s="150" t="n">
        <f aca="false">Hospedagem!U84</f>
        <v>0</v>
      </c>
      <c r="E60" s="150" t="n">
        <f aca="false">Hospedagem!W84</f>
        <v>0</v>
      </c>
      <c r="F60" s="148" t="n">
        <f aca="false">Hospedagem!G84</f>
        <v>0</v>
      </c>
    </row>
    <row r="61" s="151" customFormat="true" ht="15" hidden="false" customHeight="false" outlineLevel="0" collapsed="false">
      <c r="A61" s="151" t="n">
        <f aca="false">Hospedagem!$B$71</f>
        <v>0</v>
      </c>
      <c r="B61" s="149" t="n">
        <f aca="false">Hospedagem!O85</f>
        <v>0</v>
      </c>
      <c r="C61" s="150" t="n">
        <f aca="false">Hospedagem!U85</f>
        <v>0</v>
      </c>
      <c r="D61" s="150" t="n">
        <f aca="false">Hospedagem!U85</f>
        <v>0</v>
      </c>
      <c r="E61" s="150" t="n">
        <f aca="false">Hospedagem!W85</f>
        <v>0</v>
      </c>
      <c r="F61" s="148" t="n">
        <f aca="false">Hospedagem!G85</f>
        <v>0</v>
      </c>
    </row>
    <row r="62" customFormat="false" ht="15" hidden="false" customHeight="false" outlineLevel="0" collapsed="false">
      <c r="A62" s="148" t="n">
        <f aca="false">Hospedagem!$B$93</f>
        <v>0</v>
      </c>
      <c r="B62" s="149" t="n">
        <f aca="false">Hospedagem!O93</f>
        <v>0</v>
      </c>
      <c r="C62" s="150" t="n">
        <f aca="false">Hospedagem!U93</f>
        <v>0</v>
      </c>
      <c r="D62" s="150" t="n">
        <f aca="false">Hospedagem!U93</f>
        <v>0</v>
      </c>
      <c r="E62" s="150" t="n">
        <f aca="false">Hospedagem!W93</f>
        <v>0</v>
      </c>
      <c r="F62" s="148" t="n">
        <f aca="false">Hospedagem!G93</f>
        <v>0</v>
      </c>
    </row>
    <row r="63" customFormat="false" ht="15" hidden="false" customHeight="false" outlineLevel="0" collapsed="false">
      <c r="A63" s="148" t="n">
        <f aca="false">Hospedagem!$B$93</f>
        <v>0</v>
      </c>
      <c r="B63" s="149" t="n">
        <f aca="false">Hospedagem!O94</f>
        <v>0</v>
      </c>
      <c r="C63" s="150" t="n">
        <f aca="false">Hospedagem!U94</f>
        <v>0</v>
      </c>
      <c r="D63" s="150" t="n">
        <f aca="false">Hospedagem!U94</f>
        <v>0</v>
      </c>
      <c r="E63" s="150" t="n">
        <f aca="false">Hospedagem!W94</f>
        <v>0</v>
      </c>
      <c r="F63" s="148" t="n">
        <f aca="false">Hospedagem!G94</f>
        <v>0</v>
      </c>
    </row>
    <row r="64" customFormat="false" ht="15" hidden="false" customHeight="false" outlineLevel="0" collapsed="false">
      <c r="A64" s="148" t="n">
        <f aca="false">Hospedagem!$B$93</f>
        <v>0</v>
      </c>
      <c r="B64" s="149" t="n">
        <f aca="false">Hospedagem!O95</f>
        <v>0</v>
      </c>
      <c r="C64" s="150" t="n">
        <f aca="false">Hospedagem!U95</f>
        <v>0</v>
      </c>
      <c r="D64" s="150" t="n">
        <f aca="false">Hospedagem!U95</f>
        <v>0</v>
      </c>
      <c r="E64" s="150" t="n">
        <f aca="false">Hospedagem!W95</f>
        <v>0</v>
      </c>
      <c r="F64" s="148" t="n">
        <f aca="false">Hospedagem!G95</f>
        <v>0</v>
      </c>
    </row>
    <row r="65" customFormat="false" ht="15" hidden="false" customHeight="false" outlineLevel="0" collapsed="false">
      <c r="A65" s="148" t="n">
        <f aca="false">Hospedagem!$B$93</f>
        <v>0</v>
      </c>
      <c r="B65" s="149" t="n">
        <f aca="false">Hospedagem!O96</f>
        <v>0</v>
      </c>
      <c r="C65" s="150" t="n">
        <f aca="false">Hospedagem!U96</f>
        <v>0</v>
      </c>
      <c r="D65" s="150" t="n">
        <f aca="false">Hospedagem!U96</f>
        <v>0</v>
      </c>
      <c r="E65" s="150" t="n">
        <f aca="false">Hospedagem!W96</f>
        <v>0</v>
      </c>
      <c r="F65" s="148" t="n">
        <f aca="false">Hospedagem!G96</f>
        <v>0</v>
      </c>
    </row>
    <row r="66" customFormat="false" ht="15" hidden="false" customHeight="false" outlineLevel="0" collapsed="false">
      <c r="A66" s="148" t="n">
        <f aca="false">Hospedagem!$B$93</f>
        <v>0</v>
      </c>
      <c r="B66" s="149" t="n">
        <f aca="false">Hospedagem!O97</f>
        <v>0</v>
      </c>
      <c r="C66" s="150" t="n">
        <f aca="false">Hospedagem!U97</f>
        <v>0</v>
      </c>
      <c r="D66" s="150" t="n">
        <f aca="false">Hospedagem!U97</f>
        <v>0</v>
      </c>
      <c r="E66" s="150" t="n">
        <f aca="false">Hospedagem!W97</f>
        <v>0</v>
      </c>
      <c r="F66" s="148" t="n">
        <f aca="false">Hospedagem!G97</f>
        <v>0</v>
      </c>
    </row>
    <row r="67" customFormat="false" ht="15" hidden="false" customHeight="false" outlineLevel="0" collapsed="false">
      <c r="A67" s="148" t="n">
        <f aca="false">Hospedagem!$B$93</f>
        <v>0</v>
      </c>
      <c r="B67" s="149" t="n">
        <f aca="false">Hospedagem!O98</f>
        <v>0</v>
      </c>
      <c r="C67" s="150" t="n">
        <f aca="false">Hospedagem!U98</f>
        <v>0</v>
      </c>
      <c r="D67" s="150" t="n">
        <f aca="false">Hospedagem!U98</f>
        <v>0</v>
      </c>
      <c r="E67" s="150" t="n">
        <f aca="false">Hospedagem!W98</f>
        <v>0</v>
      </c>
      <c r="F67" s="148" t="n">
        <f aca="false">Hospedagem!G98</f>
        <v>0</v>
      </c>
    </row>
    <row r="68" customFormat="false" ht="15" hidden="false" customHeight="false" outlineLevel="0" collapsed="false">
      <c r="A68" s="148" t="n">
        <f aca="false">Hospedagem!$B$93</f>
        <v>0</v>
      </c>
      <c r="B68" s="149" t="n">
        <f aca="false">Hospedagem!O99</f>
        <v>0</v>
      </c>
      <c r="C68" s="150" t="n">
        <f aca="false">Hospedagem!U99</f>
        <v>0</v>
      </c>
      <c r="D68" s="150" t="n">
        <f aca="false">Hospedagem!U99</f>
        <v>0</v>
      </c>
      <c r="E68" s="150" t="n">
        <f aca="false">Hospedagem!W99</f>
        <v>0</v>
      </c>
      <c r="F68" s="148" t="n">
        <f aca="false">Hospedagem!G99</f>
        <v>0</v>
      </c>
    </row>
    <row r="69" customFormat="false" ht="15" hidden="false" customHeight="false" outlineLevel="0" collapsed="false">
      <c r="A69" s="148" t="n">
        <f aca="false">Hospedagem!$B$93</f>
        <v>0</v>
      </c>
      <c r="B69" s="149" t="n">
        <f aca="false">Hospedagem!O100</f>
        <v>0</v>
      </c>
      <c r="C69" s="150" t="n">
        <f aca="false">Hospedagem!U100</f>
        <v>0</v>
      </c>
      <c r="D69" s="150" t="n">
        <f aca="false">Hospedagem!U100</f>
        <v>0</v>
      </c>
      <c r="E69" s="150" t="n">
        <f aca="false">Hospedagem!W100</f>
        <v>0</v>
      </c>
      <c r="F69" s="148" t="n">
        <f aca="false">Hospedagem!G100</f>
        <v>0</v>
      </c>
    </row>
    <row r="70" customFormat="false" ht="15" hidden="false" customHeight="false" outlineLevel="0" collapsed="false">
      <c r="A70" s="148" t="n">
        <f aca="false">Hospedagem!$B$93</f>
        <v>0</v>
      </c>
      <c r="B70" s="149" t="n">
        <f aca="false">Hospedagem!O101</f>
        <v>0</v>
      </c>
      <c r="C70" s="150" t="n">
        <f aca="false">Hospedagem!U101</f>
        <v>0</v>
      </c>
      <c r="D70" s="150" t="n">
        <f aca="false">Hospedagem!U101</f>
        <v>0</v>
      </c>
      <c r="E70" s="150" t="n">
        <f aca="false">Hospedagem!W101</f>
        <v>0</v>
      </c>
      <c r="F70" s="148" t="n">
        <f aca="false">Hospedagem!G101</f>
        <v>0</v>
      </c>
    </row>
    <row r="71" customFormat="false" ht="15" hidden="false" customHeight="false" outlineLevel="0" collapsed="false">
      <c r="A71" s="148" t="n">
        <f aca="false">Hospedagem!$B$93</f>
        <v>0</v>
      </c>
      <c r="B71" s="149" t="n">
        <f aca="false">Hospedagem!O102</f>
        <v>0</v>
      </c>
      <c r="C71" s="150" t="n">
        <f aca="false">Hospedagem!U102</f>
        <v>0</v>
      </c>
      <c r="D71" s="150" t="n">
        <f aca="false">Hospedagem!U102</f>
        <v>0</v>
      </c>
      <c r="E71" s="150" t="n">
        <f aca="false">Hospedagem!W102</f>
        <v>0</v>
      </c>
      <c r="F71" s="148" t="n">
        <f aca="false">Hospedagem!G102</f>
        <v>0</v>
      </c>
    </row>
    <row r="72" customFormat="false" ht="15" hidden="false" customHeight="false" outlineLevel="0" collapsed="false">
      <c r="A72" s="148" t="n">
        <f aca="false">Hospedagem!$B$93</f>
        <v>0</v>
      </c>
      <c r="B72" s="149" t="n">
        <f aca="false">Hospedagem!O103</f>
        <v>0</v>
      </c>
      <c r="C72" s="150" t="n">
        <f aca="false">Hospedagem!U103</f>
        <v>0</v>
      </c>
      <c r="D72" s="150" t="n">
        <f aca="false">Hospedagem!U103</f>
        <v>0</v>
      </c>
      <c r="E72" s="150" t="n">
        <f aca="false">Hospedagem!W103</f>
        <v>0</v>
      </c>
      <c r="F72" s="148" t="n">
        <f aca="false">Hospedagem!G103</f>
        <v>0</v>
      </c>
    </row>
    <row r="73" customFormat="false" ht="15" hidden="false" customHeight="false" outlineLevel="0" collapsed="false">
      <c r="A73" s="148" t="n">
        <f aca="false">Hospedagem!$B$93</f>
        <v>0</v>
      </c>
      <c r="B73" s="149" t="n">
        <f aca="false">Hospedagem!O104</f>
        <v>0</v>
      </c>
      <c r="C73" s="150" t="n">
        <f aca="false">Hospedagem!U104</f>
        <v>0</v>
      </c>
      <c r="D73" s="150" t="n">
        <f aca="false">Hospedagem!U104</f>
        <v>0</v>
      </c>
      <c r="E73" s="150" t="n">
        <f aca="false">Hospedagem!W104</f>
        <v>0</v>
      </c>
      <c r="F73" s="148" t="n">
        <f aca="false">Hospedagem!G104</f>
        <v>0</v>
      </c>
    </row>
    <row r="74" customFormat="false" ht="15" hidden="false" customHeight="false" outlineLevel="0" collapsed="false">
      <c r="A74" s="148" t="n">
        <f aca="false">Hospedagem!$B$93</f>
        <v>0</v>
      </c>
      <c r="B74" s="149" t="n">
        <f aca="false">Hospedagem!O105</f>
        <v>0</v>
      </c>
      <c r="C74" s="150" t="n">
        <f aca="false">Hospedagem!U105</f>
        <v>0</v>
      </c>
      <c r="D74" s="150" t="n">
        <f aca="false">Hospedagem!U105</f>
        <v>0</v>
      </c>
      <c r="E74" s="150" t="n">
        <f aca="false">Hospedagem!W105</f>
        <v>0</v>
      </c>
      <c r="F74" s="148" t="n">
        <f aca="false">Hospedagem!G105</f>
        <v>0</v>
      </c>
    </row>
    <row r="75" customFormat="false" ht="15" hidden="false" customHeight="false" outlineLevel="0" collapsed="false">
      <c r="A75" s="148" t="n">
        <f aca="false">Hospedagem!$B$93</f>
        <v>0</v>
      </c>
      <c r="B75" s="149" t="n">
        <f aca="false">Hospedagem!O106</f>
        <v>0</v>
      </c>
      <c r="C75" s="150" t="n">
        <f aca="false">Hospedagem!U106</f>
        <v>0</v>
      </c>
      <c r="D75" s="150" t="n">
        <f aca="false">Hospedagem!U106</f>
        <v>0</v>
      </c>
      <c r="E75" s="150" t="n">
        <f aca="false">Hospedagem!W106</f>
        <v>0</v>
      </c>
      <c r="F75" s="148" t="n">
        <f aca="false">Hospedagem!G106</f>
        <v>0</v>
      </c>
    </row>
    <row r="76" customFormat="false" ht="15" hidden="false" customHeight="false" outlineLevel="0" collapsed="false">
      <c r="A76" s="148" t="n">
        <f aca="false">Hospedagem!$B$93</f>
        <v>0</v>
      </c>
      <c r="B76" s="149" t="n">
        <f aca="false">Hospedagem!O107</f>
        <v>0</v>
      </c>
      <c r="C76" s="150" t="n">
        <f aca="false">Hospedagem!U107</f>
        <v>0</v>
      </c>
      <c r="D76" s="150" t="n">
        <f aca="false">Hospedagem!U107</f>
        <v>0</v>
      </c>
      <c r="E76" s="150" t="n">
        <f aca="false">Hospedagem!W107</f>
        <v>0</v>
      </c>
      <c r="F76" s="148" t="n">
        <f aca="false">Hospedagem!G107</f>
        <v>0</v>
      </c>
    </row>
    <row r="77" customFormat="false" ht="15" hidden="false" customHeight="false" outlineLevel="0" collapsed="false">
      <c r="C77" s="150"/>
      <c r="D77" s="150"/>
      <c r="E77" s="150"/>
    </row>
    <row r="78" customFormat="false" ht="15" hidden="false" customHeight="false" outlineLevel="0" collapsed="false">
      <c r="C78" s="150"/>
      <c r="D78" s="150"/>
      <c r="E78" s="150"/>
    </row>
    <row r="79" customFormat="false" ht="15" hidden="false" customHeight="false" outlineLevel="0" collapsed="false">
      <c r="C79" s="150"/>
      <c r="D79" s="150"/>
      <c r="E79" s="150"/>
    </row>
    <row r="80" customFormat="false" ht="15" hidden="false" customHeight="false" outlineLevel="0" collapsed="false">
      <c r="C80" s="150"/>
      <c r="D80" s="150"/>
      <c r="E80" s="150"/>
    </row>
    <row r="81" customFormat="false" ht="15" hidden="false" customHeight="false" outlineLevel="0" collapsed="false">
      <c r="C81" s="150"/>
      <c r="D81" s="150"/>
      <c r="E81" s="150"/>
    </row>
    <row r="82" customFormat="false" ht="15" hidden="false" customHeight="false" outlineLevel="0" collapsed="false">
      <c r="C82" s="150"/>
      <c r="D82" s="150"/>
      <c r="E82" s="150"/>
    </row>
    <row r="83" customFormat="false" ht="15" hidden="false" customHeight="false" outlineLevel="0" collapsed="false">
      <c r="C83" s="150"/>
      <c r="D83" s="150"/>
      <c r="E83" s="150"/>
    </row>
    <row r="84" customFormat="false" ht="15" hidden="false" customHeight="false" outlineLevel="0" collapsed="false">
      <c r="C84" s="150"/>
      <c r="D84" s="150"/>
      <c r="E84" s="150"/>
    </row>
    <row r="85" customFormat="false" ht="15" hidden="false" customHeight="false" outlineLevel="0" collapsed="false">
      <c r="C85" s="150"/>
      <c r="D85" s="150"/>
      <c r="E85" s="150"/>
    </row>
    <row r="86" customFormat="false" ht="15" hidden="false" customHeight="false" outlineLevel="0" collapsed="false">
      <c r="C86" s="150"/>
      <c r="D86" s="150"/>
      <c r="E86" s="150"/>
    </row>
    <row r="87" customFormat="false" ht="15" hidden="false" customHeight="false" outlineLevel="0" collapsed="false">
      <c r="C87" s="150"/>
      <c r="D87" s="150"/>
      <c r="E87" s="150"/>
    </row>
    <row r="88" customFormat="false" ht="15" hidden="false" customHeight="false" outlineLevel="0" collapsed="false">
      <c r="C88" s="150"/>
      <c r="D88" s="150"/>
      <c r="E88" s="15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3"/>
  <sheetViews>
    <sheetView showFormulas="false" showGridLines="true" showRowColHeaders="true" showZeros="true" rightToLeft="false" tabSelected="false" showOutlineSymbols="true" defaultGridColor="true" view="normal" topLeftCell="R1" colorId="64" zoomScale="120" zoomScaleNormal="120" zoomScalePageLayoutView="100" workbookViewId="0">
      <selection pane="topLeft" activeCell="C21" activeCellId="0" sqref="C21"/>
    </sheetView>
  </sheetViews>
  <sheetFormatPr defaultColWidth="9.00390625" defaultRowHeight="15" zeroHeight="false" outlineLevelRow="0" outlineLevelCol="0"/>
  <cols>
    <col collapsed="false" customWidth="true" hidden="false" outlineLevel="0" max="1" min="1" style="152" width="6.1"/>
    <col collapsed="false" customWidth="true" hidden="false" outlineLevel="0" max="2" min="2" style="152" width="20"/>
    <col collapsed="false" customWidth="true" hidden="false" outlineLevel="0" max="3" min="3" style="152" width="8.9"/>
    <col collapsed="false" customWidth="true" hidden="false" outlineLevel="0" max="4" min="4" style="152" width="10.6"/>
    <col collapsed="false" customWidth="true" hidden="false" outlineLevel="0" max="5" min="5" style="152" width="14.4"/>
    <col collapsed="false" customWidth="true" hidden="false" outlineLevel="0" max="6" min="6" style="152" width="13.9"/>
    <col collapsed="false" customWidth="true" hidden="false" outlineLevel="0" max="11" min="7" style="152" width="10.6"/>
    <col collapsed="false" customWidth="true" hidden="false" outlineLevel="0" max="12" min="12" style="152" width="5.5"/>
    <col collapsed="false" customWidth="true" hidden="false" outlineLevel="0" max="14" min="13" style="152" width="5.9"/>
    <col collapsed="false" customWidth="true" hidden="false" outlineLevel="0" max="19" min="15" style="152" width="15.7"/>
    <col collapsed="false" customWidth="true" hidden="false" outlineLevel="0" max="20" min="20" style="152" width="8.4"/>
    <col collapsed="false" customWidth="true" hidden="false" outlineLevel="0" max="29" min="21" style="152" width="10.6"/>
    <col collapsed="false" customWidth="true" hidden="false" outlineLevel="0" max="30" min="30" style="152" width="8.9"/>
    <col collapsed="false" customWidth="true" hidden="false" outlineLevel="0" max="31" min="31" style="152" width="16.7"/>
    <col collapsed="false" customWidth="true" hidden="false" outlineLevel="0" max="33" min="32" style="152" width="10.49"/>
    <col collapsed="false" customWidth="false" hidden="true" outlineLevel="0" max="35" min="34" style="152" width="9"/>
    <col collapsed="false" customWidth="true" hidden="false" outlineLevel="0" max="40" min="36" style="152" width="10.49"/>
    <col collapsed="false" customWidth="false" hidden="false" outlineLevel="0" max="16384" min="41" style="152" width="9"/>
  </cols>
  <sheetData>
    <row r="1" customFormat="false" ht="49.5" hidden="false" customHeight="true" outlineLevel="0" collapsed="false">
      <c r="A1" s="153" t="s">
        <v>106</v>
      </c>
      <c r="B1" s="154" t="str">
        <f aca="false">IF(B4=0,"",B4)</f>
        <v>Windsor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</row>
    <row r="2" customFormat="false" ht="15" hidden="false" customHeight="true" outlineLevel="0" collapsed="false">
      <c r="A2" s="153"/>
      <c r="B2" s="156" t="s">
        <v>107</v>
      </c>
      <c r="C2" s="156" t="s">
        <v>90</v>
      </c>
      <c r="D2" s="156" t="s">
        <v>60</v>
      </c>
      <c r="E2" s="156" t="s">
        <v>108</v>
      </c>
      <c r="F2" s="156" t="s">
        <v>109</v>
      </c>
      <c r="G2" s="156" t="s">
        <v>110</v>
      </c>
      <c r="H2" s="156" t="s">
        <v>111</v>
      </c>
      <c r="I2" s="157" t="s">
        <v>112</v>
      </c>
      <c r="J2" s="157" t="s">
        <v>113</v>
      </c>
      <c r="K2" s="158" t="s">
        <v>92</v>
      </c>
      <c r="L2" s="158" t="s">
        <v>114</v>
      </c>
      <c r="M2" s="156" t="s">
        <v>115</v>
      </c>
      <c r="N2" s="156"/>
      <c r="O2" s="159" t="s">
        <v>61</v>
      </c>
      <c r="P2" s="159"/>
      <c r="Q2" s="160" t="s">
        <v>116</v>
      </c>
      <c r="R2" s="160"/>
      <c r="S2" s="161" t="s">
        <v>117</v>
      </c>
      <c r="T2" s="162" t="s">
        <v>78</v>
      </c>
      <c r="U2" s="163" t="s">
        <v>118</v>
      </c>
      <c r="V2" s="163"/>
      <c r="W2" s="163"/>
      <c r="X2" s="163" t="s">
        <v>95</v>
      </c>
      <c r="Y2" s="163"/>
      <c r="Z2" s="163"/>
      <c r="AA2" s="163"/>
      <c r="AB2" s="163"/>
      <c r="AC2" s="163"/>
      <c r="AD2" s="163"/>
      <c r="AE2" s="164" t="s">
        <v>119</v>
      </c>
      <c r="AF2" s="165"/>
    </row>
    <row r="3" customFormat="false" ht="15" hidden="false" customHeight="false" outlineLevel="0" collapsed="false">
      <c r="A3" s="153"/>
      <c r="B3" s="156"/>
      <c r="C3" s="156"/>
      <c r="D3" s="156"/>
      <c r="E3" s="156"/>
      <c r="F3" s="156"/>
      <c r="G3" s="156"/>
      <c r="H3" s="156"/>
      <c r="I3" s="157"/>
      <c r="J3" s="157"/>
      <c r="K3" s="158"/>
      <c r="L3" s="158"/>
      <c r="M3" s="156"/>
      <c r="N3" s="156"/>
      <c r="O3" s="162" t="s">
        <v>120</v>
      </c>
      <c r="P3" s="162" t="s">
        <v>97</v>
      </c>
      <c r="Q3" s="162" t="s">
        <v>120</v>
      </c>
      <c r="R3" s="166" t="s">
        <v>121</v>
      </c>
      <c r="S3" s="161"/>
      <c r="T3" s="162"/>
      <c r="U3" s="167" t="s">
        <v>62</v>
      </c>
      <c r="V3" s="168" t="s">
        <v>63</v>
      </c>
      <c r="W3" s="169" t="s">
        <v>122</v>
      </c>
      <c r="X3" s="170" t="n">
        <v>0.05</v>
      </c>
      <c r="Y3" s="171" t="s">
        <v>72</v>
      </c>
      <c r="Z3" s="170" t="n">
        <v>0.05</v>
      </c>
      <c r="AA3" s="171" t="s">
        <v>123</v>
      </c>
      <c r="AB3" s="170" t="n">
        <v>0.05</v>
      </c>
      <c r="AC3" s="171" t="s">
        <v>74</v>
      </c>
      <c r="AD3" s="171"/>
      <c r="AE3" s="164"/>
      <c r="AF3" s="165"/>
    </row>
    <row r="4" customFormat="false" ht="15" hidden="false" customHeight="false" outlineLevel="0" collapsed="false">
      <c r="A4" s="153"/>
      <c r="B4" s="172" t="str">
        <f aca="false">'Cadastro Inicial'!B14</f>
        <v>Windsor</v>
      </c>
      <c r="C4" s="172" t="str">
        <f aca="false">'Cadastro Inicial'!C14:D14</f>
        <v>bsb</v>
      </c>
      <c r="D4" s="173" t="s">
        <v>124</v>
      </c>
      <c r="E4" s="173" t="s">
        <v>125</v>
      </c>
      <c r="F4" s="173" t="s">
        <v>126</v>
      </c>
      <c r="G4" s="173" t="s">
        <v>127</v>
      </c>
      <c r="H4" s="173" t="s">
        <v>128</v>
      </c>
      <c r="I4" s="174" t="n">
        <v>44958</v>
      </c>
      <c r="J4" s="174" t="n">
        <v>44961</v>
      </c>
      <c r="K4" s="173" t="n">
        <v>30</v>
      </c>
      <c r="L4" s="175" t="n">
        <f aca="false">J4-I4</f>
        <v>3</v>
      </c>
      <c r="M4" s="176" t="str">
        <f aca="false">IF(N4&gt;0,"Yes","No")</f>
        <v>Yes</v>
      </c>
      <c r="N4" s="177" t="n">
        <v>0.1</v>
      </c>
      <c r="O4" s="178" t="n">
        <f aca="false">ROUNDUP(((Q4/T4)),0)</f>
        <v>390</v>
      </c>
      <c r="P4" s="179" t="n">
        <f aca="false">K4*L4*O4</f>
        <v>35100</v>
      </c>
      <c r="Q4" s="180" t="n">
        <f aca="false">S4-(S4*N4)</f>
        <v>311.4</v>
      </c>
      <c r="R4" s="180" t="n">
        <f aca="false">Q4*K4*L4</f>
        <v>28026</v>
      </c>
      <c r="S4" s="181" t="n">
        <v>346</v>
      </c>
      <c r="T4" s="182" t="n">
        <v>0.8</v>
      </c>
      <c r="U4" s="181" t="n">
        <v>300</v>
      </c>
      <c r="V4" s="181" t="n">
        <v>300</v>
      </c>
      <c r="W4" s="181" t="n">
        <v>300</v>
      </c>
      <c r="X4" s="183" t="n">
        <f aca="false">X3</f>
        <v>0.05</v>
      </c>
      <c r="Y4" s="184" t="n">
        <f aca="false">O4*X4</f>
        <v>19.5</v>
      </c>
      <c r="Z4" s="183" t="n">
        <f aca="false">Z3</f>
        <v>0.05</v>
      </c>
      <c r="AA4" s="184" t="n">
        <f aca="false">O4*Z3</f>
        <v>19.5</v>
      </c>
      <c r="AB4" s="183" t="n">
        <f aca="false">AB3</f>
        <v>0.05</v>
      </c>
      <c r="AC4" s="185" t="n">
        <f aca="false">O4*AB4</f>
        <v>19.5</v>
      </c>
      <c r="AD4" s="185"/>
      <c r="AE4" s="186" t="s">
        <v>129</v>
      </c>
      <c r="AF4" s="165"/>
      <c r="AI4" s="187" t="n">
        <v>4</v>
      </c>
      <c r="AJ4" s="188" t="n">
        <f aca="false">Y4+AA4+AC4</f>
        <v>58.5</v>
      </c>
    </row>
    <row r="5" customFormat="false" ht="15" hidden="false" customHeight="true" outlineLevel="0" collapsed="false">
      <c r="A5" s="153"/>
      <c r="B5" s="172"/>
      <c r="C5" s="172"/>
      <c r="D5" s="173" t="s">
        <v>130</v>
      </c>
      <c r="E5" s="173" t="s">
        <v>125</v>
      </c>
      <c r="F5" s="173" t="s">
        <v>126</v>
      </c>
      <c r="G5" s="173" t="s">
        <v>127</v>
      </c>
      <c r="H5" s="173" t="s">
        <v>128</v>
      </c>
      <c r="I5" s="174" t="n">
        <v>44959</v>
      </c>
      <c r="J5" s="174" t="n">
        <v>44962</v>
      </c>
      <c r="K5" s="173" t="n">
        <v>31</v>
      </c>
      <c r="L5" s="175" t="n">
        <f aca="false">J5-I5</f>
        <v>3</v>
      </c>
      <c r="M5" s="176" t="str">
        <f aca="false">IF(N5&gt;0,"Yes","No")</f>
        <v>Yes</v>
      </c>
      <c r="N5" s="177" t="n">
        <v>0.1</v>
      </c>
      <c r="O5" s="178" t="n">
        <f aca="false">ROUNDUP(((Q5/T5)),0)</f>
        <v>563</v>
      </c>
      <c r="P5" s="189" t="n">
        <f aca="false">K5*L5*O5</f>
        <v>52359</v>
      </c>
      <c r="Q5" s="180" t="n">
        <f aca="false">S5-(S5*N5)</f>
        <v>450</v>
      </c>
      <c r="R5" s="190" t="n">
        <f aca="false">Q5*K5*L5</f>
        <v>41850</v>
      </c>
      <c r="S5" s="181" t="n">
        <v>500</v>
      </c>
      <c r="T5" s="191" t="n">
        <v>0.8</v>
      </c>
      <c r="U5" s="181" t="n">
        <v>300</v>
      </c>
      <c r="V5" s="181" t="n">
        <v>300</v>
      </c>
      <c r="W5" s="181" t="n">
        <v>300</v>
      </c>
      <c r="X5" s="183" t="n">
        <f aca="false">X4</f>
        <v>0.05</v>
      </c>
      <c r="Y5" s="184" t="n">
        <f aca="false">O5*X5</f>
        <v>28.15</v>
      </c>
      <c r="Z5" s="183" t="n">
        <f aca="false">Z4</f>
        <v>0.05</v>
      </c>
      <c r="AA5" s="184" t="n">
        <f aca="false">O5*Z4</f>
        <v>28.15</v>
      </c>
      <c r="AB5" s="183" t="n">
        <f aca="false">AB4</f>
        <v>0.05</v>
      </c>
      <c r="AC5" s="185" t="n">
        <f aca="false">O5*AB5</f>
        <v>28.15</v>
      </c>
      <c r="AD5" s="185"/>
      <c r="AE5" s="192" t="s">
        <v>131</v>
      </c>
      <c r="AF5" s="165"/>
      <c r="AI5" s="187" t="n">
        <f aca="false">AI4+1</f>
        <v>5</v>
      </c>
      <c r="AJ5" s="188" t="n">
        <f aca="false">Y5+AA5+AC5</f>
        <v>84.45</v>
      </c>
    </row>
    <row r="6" customFormat="false" ht="15" hidden="false" customHeight="true" outlineLevel="0" collapsed="false">
      <c r="A6" s="153"/>
      <c r="B6" s="172"/>
      <c r="C6" s="172"/>
      <c r="D6" s="173"/>
      <c r="E6" s="193"/>
      <c r="F6" s="193"/>
      <c r="G6" s="193"/>
      <c r="H6" s="173"/>
      <c r="I6" s="174"/>
      <c r="J6" s="174"/>
      <c r="K6" s="173"/>
      <c r="L6" s="175" t="n">
        <f aca="false">J6-I6</f>
        <v>0</v>
      </c>
      <c r="M6" s="176" t="str">
        <f aca="false">IF(N6&gt;0,"Yes","No")</f>
        <v>Yes</v>
      </c>
      <c r="N6" s="177" t="n">
        <v>0.1</v>
      </c>
      <c r="O6" s="178" t="n">
        <f aca="false">ROUNDUP(((Q6/T6)),0)</f>
        <v>0</v>
      </c>
      <c r="P6" s="189" t="n">
        <f aca="false">K6*L6*O6</f>
        <v>0</v>
      </c>
      <c r="Q6" s="180" t="n">
        <f aca="false">S6-(S6*N6)</f>
        <v>0</v>
      </c>
      <c r="R6" s="190" t="n">
        <f aca="false">Q6*K6*L6</f>
        <v>0</v>
      </c>
      <c r="S6" s="181"/>
      <c r="T6" s="191" t="n">
        <v>0.8</v>
      </c>
      <c r="U6" s="181"/>
      <c r="V6" s="181"/>
      <c r="W6" s="194"/>
      <c r="X6" s="183" t="n">
        <f aca="false">X5</f>
        <v>0.05</v>
      </c>
      <c r="Y6" s="184" t="n">
        <f aca="false">O6*X6</f>
        <v>0</v>
      </c>
      <c r="Z6" s="183" t="n">
        <f aca="false">Z5</f>
        <v>0.05</v>
      </c>
      <c r="AA6" s="184" t="n">
        <f aca="false">O6*Z5</f>
        <v>0</v>
      </c>
      <c r="AB6" s="183" t="n">
        <f aca="false">AB5</f>
        <v>0.05</v>
      </c>
      <c r="AC6" s="185" t="n">
        <f aca="false">O6*AB6</f>
        <v>0</v>
      </c>
      <c r="AD6" s="185"/>
      <c r="AE6" s="195"/>
      <c r="AF6" s="165"/>
      <c r="AI6" s="187" t="n">
        <f aca="false">AI5+1</f>
        <v>6</v>
      </c>
      <c r="AJ6" s="188" t="n">
        <f aca="false">Y6+AA6+AC6</f>
        <v>0</v>
      </c>
    </row>
    <row r="7" customFormat="false" ht="15" hidden="false" customHeight="true" outlineLevel="0" collapsed="false">
      <c r="A7" s="153"/>
      <c r="B7" s="172"/>
      <c r="C7" s="172"/>
      <c r="D7" s="193"/>
      <c r="E7" s="193"/>
      <c r="F7" s="193"/>
      <c r="G7" s="193"/>
      <c r="H7" s="173"/>
      <c r="I7" s="174"/>
      <c r="J7" s="174"/>
      <c r="K7" s="193"/>
      <c r="L7" s="175" t="n">
        <f aca="false">J7-I7</f>
        <v>0</v>
      </c>
      <c r="M7" s="176" t="str">
        <f aca="false">IF(N7&gt;0,"Yes","No")</f>
        <v>Yes</v>
      </c>
      <c r="N7" s="177" t="n">
        <v>0.1</v>
      </c>
      <c r="O7" s="178" t="n">
        <f aca="false">ROUNDUP(((Q7/T7)),0)</f>
        <v>0</v>
      </c>
      <c r="P7" s="189" t="n">
        <f aca="false">K7*L7*O7</f>
        <v>0</v>
      </c>
      <c r="Q7" s="180" t="n">
        <f aca="false">S7-(S7*N7)</f>
        <v>0</v>
      </c>
      <c r="R7" s="190" t="n">
        <f aca="false">Q7*K7*L7</f>
        <v>0</v>
      </c>
      <c r="S7" s="181"/>
      <c r="T7" s="191" t="n">
        <v>0.8</v>
      </c>
      <c r="U7" s="181"/>
      <c r="V7" s="181"/>
      <c r="W7" s="194"/>
      <c r="X7" s="183" t="n">
        <f aca="false">X6</f>
        <v>0.05</v>
      </c>
      <c r="Y7" s="184" t="n">
        <f aca="false">O7*X7</f>
        <v>0</v>
      </c>
      <c r="Z7" s="183" t="n">
        <f aca="false">Z6</f>
        <v>0.05</v>
      </c>
      <c r="AA7" s="184" t="n">
        <f aca="false">O7*Z6</f>
        <v>0</v>
      </c>
      <c r="AB7" s="183" t="n">
        <f aca="false">AB6</f>
        <v>0.05</v>
      </c>
      <c r="AC7" s="185" t="n">
        <f aca="false">O7*AB7</f>
        <v>0</v>
      </c>
      <c r="AD7" s="185"/>
      <c r="AE7" s="196" t="s">
        <v>132</v>
      </c>
      <c r="AF7" s="165"/>
      <c r="AI7" s="187" t="n">
        <f aca="false">AI6+1</f>
        <v>7</v>
      </c>
      <c r="AJ7" s="188" t="n">
        <f aca="false">Y7+AA7+AC7</f>
        <v>0</v>
      </c>
    </row>
    <row r="8" customFormat="false" ht="15" hidden="false" customHeight="true" outlineLevel="0" collapsed="false">
      <c r="A8" s="153"/>
      <c r="B8" s="172"/>
      <c r="C8" s="172"/>
      <c r="D8" s="173"/>
      <c r="E8" s="193"/>
      <c r="F8" s="193"/>
      <c r="G8" s="193"/>
      <c r="H8" s="173"/>
      <c r="I8" s="174"/>
      <c r="J8" s="174"/>
      <c r="K8" s="173"/>
      <c r="L8" s="175" t="n">
        <f aca="false">J8-I8</f>
        <v>0</v>
      </c>
      <c r="M8" s="176" t="str">
        <f aca="false">IF(N8&gt;0,"Yes","No")</f>
        <v>Yes</v>
      </c>
      <c r="N8" s="177" t="n">
        <v>0.1</v>
      </c>
      <c r="O8" s="178" t="n">
        <f aca="false">ROUNDUP(((Q8/T8)),0)</f>
        <v>0</v>
      </c>
      <c r="P8" s="189" t="n">
        <f aca="false">K8*L8*O8</f>
        <v>0</v>
      </c>
      <c r="Q8" s="180" t="n">
        <f aca="false">S8-(S8*N8)</f>
        <v>0</v>
      </c>
      <c r="R8" s="190" t="n">
        <f aca="false">Q8*K8*L8</f>
        <v>0</v>
      </c>
      <c r="S8" s="181"/>
      <c r="T8" s="191" t="n">
        <v>0.8</v>
      </c>
      <c r="U8" s="181"/>
      <c r="V8" s="181"/>
      <c r="W8" s="194"/>
      <c r="X8" s="183" t="n">
        <f aca="false">X7</f>
        <v>0.05</v>
      </c>
      <c r="Y8" s="184" t="n">
        <f aca="false">O8*X8</f>
        <v>0</v>
      </c>
      <c r="Z8" s="183" t="n">
        <f aca="false">Z7</f>
        <v>0.05</v>
      </c>
      <c r="AA8" s="184" t="n">
        <f aca="false">O8*Z7</f>
        <v>0</v>
      </c>
      <c r="AB8" s="183" t="n">
        <f aca="false">AB7</f>
        <v>0.05</v>
      </c>
      <c r="AC8" s="185" t="n">
        <f aca="false">O8*AB8</f>
        <v>0</v>
      </c>
      <c r="AD8" s="185"/>
      <c r="AE8" s="197" t="s">
        <v>133</v>
      </c>
      <c r="AF8" s="165"/>
      <c r="AI8" s="187" t="n">
        <f aca="false">AI7+1</f>
        <v>8</v>
      </c>
      <c r="AJ8" s="188" t="n">
        <f aca="false">Y8+AA8+AC8</f>
        <v>0</v>
      </c>
    </row>
    <row r="9" customFormat="false" ht="15" hidden="false" customHeight="true" outlineLevel="0" collapsed="false">
      <c r="A9" s="153"/>
      <c r="B9" s="172"/>
      <c r="C9" s="172"/>
      <c r="D9" s="193"/>
      <c r="E9" s="193"/>
      <c r="F9" s="193"/>
      <c r="G9" s="193"/>
      <c r="H9" s="173"/>
      <c r="I9" s="174"/>
      <c r="J9" s="174"/>
      <c r="K9" s="193"/>
      <c r="L9" s="175" t="n">
        <f aca="false">J9-I9</f>
        <v>0</v>
      </c>
      <c r="M9" s="176" t="str">
        <f aca="false">IF(N9&gt;0,"Yes","No")</f>
        <v>Yes</v>
      </c>
      <c r="N9" s="177" t="n">
        <v>0.1</v>
      </c>
      <c r="O9" s="178" t="n">
        <f aca="false">ROUNDUP(((Q9/T9)),0)</f>
        <v>0</v>
      </c>
      <c r="P9" s="189" t="n">
        <f aca="false">K9*L9*O9</f>
        <v>0</v>
      </c>
      <c r="Q9" s="180" t="n">
        <f aca="false">S9-(S9*N9)</f>
        <v>0</v>
      </c>
      <c r="R9" s="190" t="n">
        <f aca="false">Q9*K9*L9</f>
        <v>0</v>
      </c>
      <c r="S9" s="181"/>
      <c r="T9" s="191" t="n">
        <v>0.8</v>
      </c>
      <c r="U9" s="181"/>
      <c r="V9" s="181"/>
      <c r="W9" s="194"/>
      <c r="X9" s="183" t="n">
        <f aca="false">X8</f>
        <v>0.05</v>
      </c>
      <c r="Y9" s="184" t="n">
        <f aca="false">O9*X9</f>
        <v>0</v>
      </c>
      <c r="Z9" s="183" t="n">
        <f aca="false">Z8</f>
        <v>0.05</v>
      </c>
      <c r="AA9" s="184" t="n">
        <f aca="false">O9*Z8</f>
        <v>0</v>
      </c>
      <c r="AB9" s="183" t="n">
        <f aca="false">AB8</f>
        <v>0.05</v>
      </c>
      <c r="AC9" s="185" t="n">
        <f aca="false">O9*AB9</f>
        <v>0</v>
      </c>
      <c r="AD9" s="185"/>
      <c r="AE9" s="195"/>
      <c r="AF9" s="165"/>
      <c r="AI9" s="187" t="n">
        <f aca="false">AI8+1</f>
        <v>9</v>
      </c>
      <c r="AJ9" s="188" t="n">
        <f aca="false">Y9+AA9+AC9</f>
        <v>0</v>
      </c>
    </row>
    <row r="10" customFormat="false" ht="15" hidden="false" customHeight="true" outlineLevel="0" collapsed="false">
      <c r="A10" s="153"/>
      <c r="B10" s="172"/>
      <c r="C10" s="172"/>
      <c r="D10" s="173"/>
      <c r="E10" s="193"/>
      <c r="F10" s="193"/>
      <c r="G10" s="193"/>
      <c r="H10" s="173"/>
      <c r="I10" s="174"/>
      <c r="J10" s="174"/>
      <c r="K10" s="173"/>
      <c r="L10" s="175" t="n">
        <f aca="false">J10-I10</f>
        <v>0</v>
      </c>
      <c r="M10" s="176" t="str">
        <f aca="false">IF(N10&gt;0,"Yes","No")</f>
        <v>Yes</v>
      </c>
      <c r="N10" s="177" t="n">
        <v>0.1</v>
      </c>
      <c r="O10" s="178" t="n">
        <f aca="false">ROUNDUP(((Q10/T10)),0)</f>
        <v>0</v>
      </c>
      <c r="P10" s="189" t="n">
        <f aca="false">K10*L10*O10</f>
        <v>0</v>
      </c>
      <c r="Q10" s="180" t="n">
        <f aca="false">S10-(S10*N10)</f>
        <v>0</v>
      </c>
      <c r="R10" s="190" t="n">
        <f aca="false">Q10*K10*L10</f>
        <v>0</v>
      </c>
      <c r="S10" s="181"/>
      <c r="T10" s="191" t="n">
        <v>0.8</v>
      </c>
      <c r="U10" s="181"/>
      <c r="V10" s="181"/>
      <c r="W10" s="194"/>
      <c r="X10" s="183" t="n">
        <f aca="false">X9</f>
        <v>0.05</v>
      </c>
      <c r="Y10" s="184" t="n">
        <f aca="false">O10*X10</f>
        <v>0</v>
      </c>
      <c r="Z10" s="183" t="n">
        <f aca="false">Z9</f>
        <v>0.05</v>
      </c>
      <c r="AA10" s="184" t="n">
        <f aca="false">O10*Z9</f>
        <v>0</v>
      </c>
      <c r="AB10" s="183" t="n">
        <f aca="false">AB9</f>
        <v>0.05</v>
      </c>
      <c r="AC10" s="185" t="n">
        <f aca="false">O10*AB10</f>
        <v>0</v>
      </c>
      <c r="AD10" s="185"/>
      <c r="AE10" s="195"/>
      <c r="AF10" s="165"/>
      <c r="AI10" s="187" t="n">
        <f aca="false">AI9+1</f>
        <v>10</v>
      </c>
      <c r="AJ10" s="188" t="n">
        <f aca="false">Y10+AA10+AC10</f>
        <v>0</v>
      </c>
    </row>
    <row r="11" customFormat="false" ht="15" hidden="false" customHeight="true" outlineLevel="0" collapsed="false">
      <c r="A11" s="153"/>
      <c r="B11" s="172"/>
      <c r="C11" s="172"/>
      <c r="D11" s="193"/>
      <c r="E11" s="193"/>
      <c r="F11" s="193"/>
      <c r="G11" s="193"/>
      <c r="H11" s="173"/>
      <c r="I11" s="174"/>
      <c r="J11" s="174"/>
      <c r="K11" s="193"/>
      <c r="L11" s="175" t="n">
        <f aca="false">J11-I11</f>
        <v>0</v>
      </c>
      <c r="M11" s="176" t="str">
        <f aca="false">IF(N11&gt;0,"Yes","No")</f>
        <v>Yes</v>
      </c>
      <c r="N11" s="177" t="n">
        <v>0.1</v>
      </c>
      <c r="O11" s="178" t="n">
        <f aca="false">ROUNDUP(((Q11/T11)),0)</f>
        <v>0</v>
      </c>
      <c r="P11" s="189" t="n">
        <f aca="false">K11*L11*O11</f>
        <v>0</v>
      </c>
      <c r="Q11" s="180" t="n">
        <f aca="false">S11-(S11*N11)</f>
        <v>0</v>
      </c>
      <c r="R11" s="190" t="n">
        <f aca="false">Q11*K11*L11</f>
        <v>0</v>
      </c>
      <c r="S11" s="181"/>
      <c r="T11" s="191" t="n">
        <v>0.8</v>
      </c>
      <c r="U11" s="181"/>
      <c r="V11" s="181"/>
      <c r="W11" s="194"/>
      <c r="X11" s="183" t="n">
        <f aca="false">X10</f>
        <v>0.05</v>
      </c>
      <c r="Y11" s="184" t="n">
        <f aca="false">O11*X11</f>
        <v>0</v>
      </c>
      <c r="Z11" s="183" t="n">
        <f aca="false">Z10</f>
        <v>0.05</v>
      </c>
      <c r="AA11" s="184" t="n">
        <f aca="false">O11*Z10</f>
        <v>0</v>
      </c>
      <c r="AB11" s="183" t="n">
        <f aca="false">AB10</f>
        <v>0.05</v>
      </c>
      <c r="AC11" s="185" t="n">
        <f aca="false">O11*AB11</f>
        <v>0</v>
      </c>
      <c r="AD11" s="185"/>
      <c r="AE11" s="195"/>
      <c r="AF11" s="165"/>
      <c r="AI11" s="187" t="n">
        <f aca="false">AI10+1</f>
        <v>11</v>
      </c>
      <c r="AJ11" s="188" t="n">
        <f aca="false">Y11+AA11+AC11</f>
        <v>0</v>
      </c>
    </row>
    <row r="12" customFormat="false" ht="15" hidden="false" customHeight="true" outlineLevel="0" collapsed="false">
      <c r="A12" s="153"/>
      <c r="B12" s="172"/>
      <c r="C12" s="172"/>
      <c r="D12" s="173"/>
      <c r="E12" s="193"/>
      <c r="F12" s="193"/>
      <c r="G12" s="193"/>
      <c r="H12" s="173"/>
      <c r="I12" s="174"/>
      <c r="J12" s="174"/>
      <c r="K12" s="173"/>
      <c r="L12" s="175" t="n">
        <f aca="false">J12-I12</f>
        <v>0</v>
      </c>
      <c r="M12" s="176" t="str">
        <f aca="false">IF(N12&gt;0,"Yes","No")</f>
        <v>Yes</v>
      </c>
      <c r="N12" s="177" t="n">
        <v>0.1</v>
      </c>
      <c r="O12" s="178" t="n">
        <f aca="false">ROUNDUP(((Q12/T12)),0)</f>
        <v>0</v>
      </c>
      <c r="P12" s="189" t="n">
        <f aca="false">K12*L12*O12</f>
        <v>0</v>
      </c>
      <c r="Q12" s="180" t="n">
        <f aca="false">S12-(S12*N12)</f>
        <v>0</v>
      </c>
      <c r="R12" s="190" t="n">
        <f aca="false">Q12*K12*L12</f>
        <v>0</v>
      </c>
      <c r="S12" s="181"/>
      <c r="T12" s="191" t="n">
        <v>0.8</v>
      </c>
      <c r="U12" s="181"/>
      <c r="V12" s="181"/>
      <c r="W12" s="194"/>
      <c r="X12" s="183" t="n">
        <f aca="false">X11</f>
        <v>0.05</v>
      </c>
      <c r="Y12" s="184" t="n">
        <f aca="false">O12*X12</f>
        <v>0</v>
      </c>
      <c r="Z12" s="183" t="n">
        <f aca="false">Z11</f>
        <v>0.05</v>
      </c>
      <c r="AA12" s="184" t="n">
        <f aca="false">O12*Z11</f>
        <v>0</v>
      </c>
      <c r="AB12" s="183" t="n">
        <f aca="false">AB11</f>
        <v>0.05</v>
      </c>
      <c r="AC12" s="185" t="n">
        <f aca="false">O12*AB12</f>
        <v>0</v>
      </c>
      <c r="AD12" s="185"/>
      <c r="AE12" s="195"/>
      <c r="AF12" s="165"/>
      <c r="AI12" s="187" t="n">
        <f aca="false">AI11+1</f>
        <v>12</v>
      </c>
      <c r="AJ12" s="188" t="n">
        <f aca="false">Y12+AA12+AC12</f>
        <v>0</v>
      </c>
    </row>
    <row r="13" customFormat="false" ht="15" hidden="false" customHeight="true" outlineLevel="0" collapsed="false">
      <c r="A13" s="153"/>
      <c r="B13" s="172"/>
      <c r="C13" s="172"/>
      <c r="D13" s="193"/>
      <c r="E13" s="193"/>
      <c r="F13" s="193"/>
      <c r="G13" s="193"/>
      <c r="H13" s="173"/>
      <c r="I13" s="174"/>
      <c r="J13" s="174"/>
      <c r="K13" s="193"/>
      <c r="L13" s="175" t="n">
        <f aca="false">J13-I13</f>
        <v>0</v>
      </c>
      <c r="M13" s="176" t="str">
        <f aca="false">IF(N13&gt;0,"Yes","No")</f>
        <v>Yes</v>
      </c>
      <c r="N13" s="177" t="n">
        <v>0.1</v>
      </c>
      <c r="O13" s="178" t="n">
        <f aca="false">ROUNDUP(((Q13/T13)),0)</f>
        <v>0</v>
      </c>
      <c r="P13" s="189" t="n">
        <f aca="false">K13*L13*O13</f>
        <v>0</v>
      </c>
      <c r="Q13" s="180" t="n">
        <f aca="false">S13-(S13*N13)</f>
        <v>0</v>
      </c>
      <c r="R13" s="190" t="n">
        <f aca="false">Q13*K13*L13</f>
        <v>0</v>
      </c>
      <c r="S13" s="181"/>
      <c r="T13" s="191" t="n">
        <v>0.8</v>
      </c>
      <c r="U13" s="181"/>
      <c r="V13" s="181"/>
      <c r="W13" s="194"/>
      <c r="X13" s="183" t="n">
        <f aca="false">X12</f>
        <v>0.05</v>
      </c>
      <c r="Y13" s="184" t="n">
        <f aca="false">O13*X13</f>
        <v>0</v>
      </c>
      <c r="Z13" s="183" t="n">
        <f aca="false">Z12</f>
        <v>0.05</v>
      </c>
      <c r="AA13" s="184" t="n">
        <f aca="false">O13*Z12</f>
        <v>0</v>
      </c>
      <c r="AB13" s="183" t="n">
        <f aca="false">AB12</f>
        <v>0.05</v>
      </c>
      <c r="AC13" s="185" t="n">
        <f aca="false">O13*AB13</f>
        <v>0</v>
      </c>
      <c r="AD13" s="185"/>
      <c r="AE13" s="195"/>
      <c r="AF13" s="165"/>
      <c r="AI13" s="187" t="n">
        <f aca="false">AI12+1</f>
        <v>13</v>
      </c>
      <c r="AJ13" s="188" t="n">
        <f aca="false">Y13+AA13+AC13</f>
        <v>0</v>
      </c>
    </row>
    <row r="14" customFormat="false" ht="15" hidden="false" customHeight="true" outlineLevel="0" collapsed="false">
      <c r="A14" s="153"/>
      <c r="B14" s="172"/>
      <c r="C14" s="172"/>
      <c r="D14" s="173"/>
      <c r="E14" s="193"/>
      <c r="F14" s="193"/>
      <c r="G14" s="193"/>
      <c r="H14" s="173"/>
      <c r="I14" s="174"/>
      <c r="J14" s="174"/>
      <c r="K14" s="173"/>
      <c r="L14" s="175" t="n">
        <f aca="false">J14-I14</f>
        <v>0</v>
      </c>
      <c r="M14" s="176" t="str">
        <f aca="false">IF(N14&gt;0,"Yes","No")</f>
        <v>Yes</v>
      </c>
      <c r="N14" s="177" t="n">
        <v>0.1</v>
      </c>
      <c r="O14" s="178" t="n">
        <f aca="false">ROUNDUP(((Q14/T14)),0)</f>
        <v>0</v>
      </c>
      <c r="P14" s="189" t="n">
        <f aca="false">K14*L14*O14</f>
        <v>0</v>
      </c>
      <c r="Q14" s="180" t="n">
        <f aca="false">S14-(S14*N14)</f>
        <v>0</v>
      </c>
      <c r="R14" s="190" t="n">
        <f aca="false">Q14*K14*L14</f>
        <v>0</v>
      </c>
      <c r="S14" s="181"/>
      <c r="T14" s="191" t="n">
        <v>0.8</v>
      </c>
      <c r="U14" s="181"/>
      <c r="V14" s="181"/>
      <c r="W14" s="194"/>
      <c r="X14" s="183" t="n">
        <f aca="false">X13</f>
        <v>0.05</v>
      </c>
      <c r="Y14" s="184" t="n">
        <f aca="false">O14*X14</f>
        <v>0</v>
      </c>
      <c r="Z14" s="183" t="n">
        <f aca="false">Z13</f>
        <v>0.05</v>
      </c>
      <c r="AA14" s="184" t="n">
        <f aca="false">O14*Z13</f>
        <v>0</v>
      </c>
      <c r="AB14" s="183" t="n">
        <f aca="false">AB13</f>
        <v>0.05</v>
      </c>
      <c r="AC14" s="185" t="n">
        <f aca="false">O14*AB14</f>
        <v>0</v>
      </c>
      <c r="AD14" s="185"/>
      <c r="AE14" s="195"/>
      <c r="AF14" s="165"/>
      <c r="AI14" s="187" t="n">
        <f aca="false">AI13+1</f>
        <v>14</v>
      </c>
      <c r="AJ14" s="188" t="n">
        <f aca="false">Y14+AA14+AC14</f>
        <v>0</v>
      </c>
    </row>
    <row r="15" customFormat="false" ht="15" hidden="false" customHeight="true" outlineLevel="0" collapsed="false">
      <c r="A15" s="153"/>
      <c r="B15" s="172"/>
      <c r="C15" s="172"/>
      <c r="D15" s="193"/>
      <c r="E15" s="193"/>
      <c r="F15" s="193"/>
      <c r="G15" s="193"/>
      <c r="H15" s="173"/>
      <c r="I15" s="174"/>
      <c r="J15" s="174"/>
      <c r="K15" s="193"/>
      <c r="L15" s="175" t="n">
        <f aca="false">J15-I15</f>
        <v>0</v>
      </c>
      <c r="M15" s="176" t="str">
        <f aca="false">IF(N15&gt;0,"Yes","No")</f>
        <v>Yes</v>
      </c>
      <c r="N15" s="177" t="n">
        <v>0.1</v>
      </c>
      <c r="O15" s="178" t="n">
        <f aca="false">ROUNDUP(((Q15/T15)),0)</f>
        <v>0</v>
      </c>
      <c r="P15" s="189" t="n">
        <f aca="false">K15*L15*O15</f>
        <v>0</v>
      </c>
      <c r="Q15" s="180" t="n">
        <f aca="false">S15-(S15*N15)</f>
        <v>0</v>
      </c>
      <c r="R15" s="190" t="n">
        <f aca="false">Q15*K15*L15</f>
        <v>0</v>
      </c>
      <c r="S15" s="181"/>
      <c r="T15" s="191" t="n">
        <v>0.8</v>
      </c>
      <c r="U15" s="181"/>
      <c r="V15" s="181"/>
      <c r="W15" s="194"/>
      <c r="X15" s="183" t="n">
        <f aca="false">X14</f>
        <v>0.05</v>
      </c>
      <c r="Y15" s="184" t="n">
        <f aca="false">O15*X15</f>
        <v>0</v>
      </c>
      <c r="Z15" s="183" t="n">
        <f aca="false">Z14</f>
        <v>0.05</v>
      </c>
      <c r="AA15" s="184" t="n">
        <f aca="false">O15*Z14</f>
        <v>0</v>
      </c>
      <c r="AB15" s="183" t="n">
        <f aca="false">AB14</f>
        <v>0.05</v>
      </c>
      <c r="AC15" s="185" t="n">
        <f aca="false">O15*AB15</f>
        <v>0</v>
      </c>
      <c r="AD15" s="185"/>
      <c r="AE15" s="195"/>
      <c r="AF15" s="165"/>
      <c r="AI15" s="187" t="n">
        <f aca="false">AI14+1</f>
        <v>15</v>
      </c>
      <c r="AJ15" s="188" t="n">
        <f aca="false">Y15+AA15+AC15</f>
        <v>0</v>
      </c>
    </row>
    <row r="16" customFormat="false" ht="15" hidden="false" customHeight="true" outlineLevel="0" collapsed="false">
      <c r="A16" s="153"/>
      <c r="B16" s="172"/>
      <c r="C16" s="172"/>
      <c r="D16" s="173"/>
      <c r="E16" s="193"/>
      <c r="F16" s="193"/>
      <c r="G16" s="193"/>
      <c r="H16" s="173"/>
      <c r="I16" s="174"/>
      <c r="J16" s="174"/>
      <c r="K16" s="173"/>
      <c r="L16" s="175" t="n">
        <f aca="false">J16-I16</f>
        <v>0</v>
      </c>
      <c r="M16" s="176" t="str">
        <f aca="false">IF(N16&gt;0,"Yes","No")</f>
        <v>Yes</v>
      </c>
      <c r="N16" s="177" t="n">
        <v>0.1</v>
      </c>
      <c r="O16" s="178" t="n">
        <f aca="false">ROUNDUP(((Q16/T16)),0)</f>
        <v>0</v>
      </c>
      <c r="P16" s="189" t="n">
        <f aca="false">K16*L16*O16</f>
        <v>0</v>
      </c>
      <c r="Q16" s="180" t="n">
        <f aca="false">S16-(S16*N16)</f>
        <v>0</v>
      </c>
      <c r="R16" s="190" t="n">
        <f aca="false">Q16*K16*L16</f>
        <v>0</v>
      </c>
      <c r="S16" s="181"/>
      <c r="T16" s="191" t="n">
        <v>0.8</v>
      </c>
      <c r="U16" s="181"/>
      <c r="V16" s="181"/>
      <c r="W16" s="194"/>
      <c r="X16" s="183" t="n">
        <f aca="false">X15</f>
        <v>0.05</v>
      </c>
      <c r="Y16" s="184" t="n">
        <f aca="false">O16*X16</f>
        <v>0</v>
      </c>
      <c r="Z16" s="183" t="n">
        <f aca="false">Z15</f>
        <v>0.05</v>
      </c>
      <c r="AA16" s="184" t="n">
        <f aca="false">O16*Z15</f>
        <v>0</v>
      </c>
      <c r="AB16" s="183" t="n">
        <f aca="false">AB15</f>
        <v>0.05</v>
      </c>
      <c r="AC16" s="185" t="n">
        <f aca="false">O16*AB16</f>
        <v>0</v>
      </c>
      <c r="AD16" s="185"/>
      <c r="AE16" s="195"/>
      <c r="AF16" s="165"/>
      <c r="AI16" s="187" t="n">
        <f aca="false">AI15+1</f>
        <v>16</v>
      </c>
      <c r="AJ16" s="188" t="n">
        <f aca="false">Y16+AA16+AC16</f>
        <v>0</v>
      </c>
    </row>
    <row r="17" customFormat="false" ht="15" hidden="false" customHeight="true" outlineLevel="0" collapsed="false">
      <c r="A17" s="153"/>
      <c r="B17" s="172"/>
      <c r="C17" s="172"/>
      <c r="D17" s="193"/>
      <c r="E17" s="193"/>
      <c r="F17" s="193"/>
      <c r="G17" s="193"/>
      <c r="H17" s="173"/>
      <c r="I17" s="174"/>
      <c r="J17" s="174"/>
      <c r="K17" s="193"/>
      <c r="L17" s="175" t="n">
        <f aca="false">J17-I17</f>
        <v>0</v>
      </c>
      <c r="M17" s="176" t="str">
        <f aca="false">IF(N17&gt;0,"Yes","No")</f>
        <v>Yes</v>
      </c>
      <c r="N17" s="177" t="n">
        <v>0.1</v>
      </c>
      <c r="O17" s="178" t="n">
        <f aca="false">ROUNDUP(((Q17/T17)),0)</f>
        <v>0</v>
      </c>
      <c r="P17" s="189" t="n">
        <f aca="false">K17*L17*O17</f>
        <v>0</v>
      </c>
      <c r="Q17" s="180" t="n">
        <f aca="false">S17-(S17*N17)</f>
        <v>0</v>
      </c>
      <c r="R17" s="190" t="n">
        <f aca="false">Q17*K17*L17</f>
        <v>0</v>
      </c>
      <c r="S17" s="181"/>
      <c r="T17" s="198" t="n">
        <v>0.8</v>
      </c>
      <c r="U17" s="181"/>
      <c r="V17" s="181"/>
      <c r="W17" s="194"/>
      <c r="X17" s="183" t="n">
        <f aca="false">X16</f>
        <v>0.05</v>
      </c>
      <c r="Y17" s="184" t="n">
        <f aca="false">O17*X17</f>
        <v>0</v>
      </c>
      <c r="Z17" s="183" t="n">
        <f aca="false">Z16</f>
        <v>0.05</v>
      </c>
      <c r="AA17" s="184" t="n">
        <f aca="false">O17*Z16</f>
        <v>0</v>
      </c>
      <c r="AB17" s="183" t="n">
        <f aca="false">AB16</f>
        <v>0.05</v>
      </c>
      <c r="AC17" s="185" t="n">
        <f aca="false">O17*AB17</f>
        <v>0</v>
      </c>
      <c r="AD17" s="185"/>
      <c r="AE17" s="195"/>
      <c r="AF17" s="165"/>
      <c r="AI17" s="187" t="n">
        <f aca="false">AI16+1</f>
        <v>17</v>
      </c>
      <c r="AJ17" s="188" t="n">
        <f aca="false">Y17+AA17+AC17</f>
        <v>0</v>
      </c>
    </row>
    <row r="18" customFormat="false" ht="15" hidden="false" customHeight="true" outlineLevel="0" collapsed="false">
      <c r="A18" s="153"/>
      <c r="B18" s="172"/>
      <c r="C18" s="172"/>
      <c r="D18" s="193"/>
      <c r="E18" s="193"/>
      <c r="F18" s="193"/>
      <c r="G18" s="193"/>
      <c r="H18" s="173"/>
      <c r="I18" s="174"/>
      <c r="J18" s="174"/>
      <c r="K18" s="193"/>
      <c r="L18" s="175" t="n">
        <f aca="false">J18-I18</f>
        <v>0</v>
      </c>
      <c r="M18" s="176" t="str">
        <f aca="false">IF(N18&gt;0,"Yes","No")</f>
        <v>Yes</v>
      </c>
      <c r="N18" s="177" t="n">
        <v>0.1</v>
      </c>
      <c r="O18" s="178" t="n">
        <f aca="false">ROUNDUP(((Q18/T18)),0)</f>
        <v>0</v>
      </c>
      <c r="P18" s="189" t="n">
        <f aca="false">K18*L18*O18</f>
        <v>0</v>
      </c>
      <c r="Q18" s="180" t="n">
        <f aca="false">S18-(S18*N18)</f>
        <v>0</v>
      </c>
      <c r="R18" s="199" t="n">
        <f aca="false">Q18*K18*L18</f>
        <v>0</v>
      </c>
      <c r="S18" s="181"/>
      <c r="T18" s="200" t="n">
        <v>0.8</v>
      </c>
      <c r="U18" s="181"/>
      <c r="V18" s="181"/>
      <c r="W18" s="194"/>
      <c r="X18" s="183" t="n">
        <f aca="false">X17</f>
        <v>0.05</v>
      </c>
      <c r="Y18" s="184" t="n">
        <f aca="false">O18*X18</f>
        <v>0</v>
      </c>
      <c r="Z18" s="183" t="n">
        <f aca="false">Z17</f>
        <v>0.05</v>
      </c>
      <c r="AA18" s="184" t="n">
        <f aca="false">O18*Z17</f>
        <v>0</v>
      </c>
      <c r="AB18" s="183" t="n">
        <f aca="false">AB17</f>
        <v>0.05</v>
      </c>
      <c r="AC18" s="185" t="n">
        <f aca="false">O18*AB18</f>
        <v>0</v>
      </c>
      <c r="AD18" s="185"/>
      <c r="AE18" s="195"/>
      <c r="AF18" s="165"/>
      <c r="AI18" s="187" t="n">
        <f aca="false">AI17+1</f>
        <v>18</v>
      </c>
      <c r="AJ18" s="188" t="n">
        <f aca="false">Y18+AA18+AC18</f>
        <v>0</v>
      </c>
    </row>
    <row r="19" customFormat="false" ht="15" hidden="false" customHeight="false" outlineLevel="0" collapsed="false">
      <c r="A19" s="153"/>
      <c r="B19" s="201" t="s">
        <v>134</v>
      </c>
      <c r="C19" s="202" t="n">
        <f aca="false">IF(L19=0,0,AVERAGEIF(O4:O18,"&lt;&gt;0"))</f>
        <v>476.5</v>
      </c>
      <c r="D19" s="202"/>
      <c r="E19" s="203"/>
      <c r="F19" s="204" t="s">
        <v>79</v>
      </c>
      <c r="G19" s="204" t="n">
        <f aca="false">(K4*L4)+(K5*L5)+(K6*L6)+(K7*L7)+(K8*L8)+(K9*L9)+(K10*L10)+(K11*L11)+(K12*L12)+(K13*L13)+(K14*L14)+(K15*L15)+(K16*L16)+(K17*L17)+(K18*L18)</f>
        <v>183</v>
      </c>
      <c r="H19" s="203"/>
      <c r="I19" s="203"/>
      <c r="J19" s="204" t="s">
        <v>135</v>
      </c>
      <c r="K19" s="205" t="n">
        <f aca="false">SUM(K4:K18)</f>
        <v>61</v>
      </c>
      <c r="L19" s="205" t="n">
        <f aca="false">SUM(L4:L18)</f>
        <v>6</v>
      </c>
      <c r="M19" s="206"/>
      <c r="N19" s="206"/>
      <c r="O19" s="207" t="s">
        <v>136</v>
      </c>
      <c r="P19" s="208" t="n">
        <f aca="false">SUM(P4:P18)</f>
        <v>87459</v>
      </c>
      <c r="Q19" s="209" t="s">
        <v>137</v>
      </c>
      <c r="R19" s="210" t="n">
        <f aca="false">SUM(R4:R18)</f>
        <v>69876</v>
      </c>
      <c r="S19" s="205" t="s">
        <v>138</v>
      </c>
      <c r="T19" s="211" t="n">
        <f aca="false">IF(SUM(S4:S18)=0,0,1-(R19/P19))</f>
        <v>0.201042774328543</v>
      </c>
      <c r="U19" s="212"/>
      <c r="V19" s="212"/>
      <c r="W19" s="213"/>
      <c r="X19" s="214" t="s">
        <v>139</v>
      </c>
      <c r="Y19" s="214" t="s">
        <v>140</v>
      </c>
      <c r="Z19" s="215" t="s">
        <v>141</v>
      </c>
      <c r="AA19" s="215" t="s">
        <v>142</v>
      </c>
      <c r="AB19" s="214" t="s">
        <v>143</v>
      </c>
      <c r="AC19" s="216" t="s">
        <v>144</v>
      </c>
      <c r="AD19" s="216"/>
      <c r="AE19" s="217"/>
      <c r="AF19" s="165"/>
      <c r="AI19" s="218" t="s">
        <v>145</v>
      </c>
      <c r="AJ19" s="218"/>
      <c r="AK19" s="218" t="s">
        <v>146</v>
      </c>
      <c r="AL19" s="218"/>
    </row>
    <row r="20" customFormat="false" ht="21.75" hidden="false" customHeight="true" outlineLevel="0" collapsed="false">
      <c r="A20" s="153"/>
      <c r="B20" s="219" t="s">
        <v>147</v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1" t="n">
        <f aca="false">(Y4*$L4*$K4)+(Y5*$L5*$K5)+(Y6*$L6*$K6)+(Y7*$L7*$K7)+(Y8*$L8*$K8)+(Y9*$L9*$K9)+(Y10*$L10*$K10)+(Y11*$L11*$K11)+(Y12*$L12*$K12)+(Y13*$L13*$K13)+(Y14*$L14*$K14)+(Y15*$L15*$K15)+(Y16*$L16*$K16)+(Y17*$L17*$K17)+(Y18*$L18*$K18)</f>
        <v>4372.95</v>
      </c>
      <c r="Y20" s="222" t="n">
        <f aca="false">R19*X3</f>
        <v>3493.8</v>
      </c>
      <c r="Z20" s="221" t="n">
        <f aca="false">(AA4*$L4*$K4)+(AA5*$L5*$K5)+(AA6*$L6*$K6)+(AA7*$L7*$K7)+(AA8*$L8*$K8)+(AA9*$L9*$K9)+(AA10*$L10*$K10)+(AA11*$L11*$K11)+(AA12*$L12*$K12)+(AA13*$L13*$K13)+(AA14*$L14*$K14)+(AA15*$L15*$K15)+(AA16*$L16*$K16)+(AA17*$L17*$K17)+(AA18*$L18*$K18)</f>
        <v>4372.95</v>
      </c>
      <c r="AA20" s="222" t="n">
        <f aca="false">R19*Z3</f>
        <v>3493.8</v>
      </c>
      <c r="AB20" s="221" t="n">
        <f aca="false">(AC4*$L4*$K4)+(AC5*$L5*$K5)+(AC6*$L6*$K6)+(AC7*$L7*$K7)+(AC8*$L8*$K8)+(AC9*$L9*$K9)+(AC10*$L10*$K10)+(AC11*$L11*$K11)+(AC12*$L12*$K12)+(AC13*$L13*$K13)+(AC14*$L14*$K14)+(AC15*$L15*$K15)+(AC16*$L16*$K16)+(AC17*$L17*$K17)+(AC18*$L18*$K18)</f>
        <v>4372.95</v>
      </c>
      <c r="AC20" s="223" t="n">
        <f aca="false">R19*AB3</f>
        <v>3493.8</v>
      </c>
      <c r="AD20" s="223"/>
      <c r="AE20" s="224"/>
      <c r="AF20" s="165"/>
      <c r="AI20" s="225" t="n">
        <v>20</v>
      </c>
      <c r="AJ20" s="226" t="n">
        <f aca="false">Y20+AA20+AC20</f>
        <v>10481.4</v>
      </c>
      <c r="AK20" s="227" t="n">
        <f aca="false">X20+Z20+AB20</f>
        <v>13118.85</v>
      </c>
      <c r="AL20" s="227"/>
    </row>
    <row r="21" customFormat="false" ht="24.75" hidden="false" customHeight="true" outlineLevel="0" collapsed="false">
      <c r="A21" s="153"/>
      <c r="B21" s="228" t="s">
        <v>148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9" t="s">
        <v>149</v>
      </c>
      <c r="Y21" s="229"/>
      <c r="Z21" s="230" t="n">
        <f aca="false">P19+X20+Z20+AB20</f>
        <v>100577.85</v>
      </c>
      <c r="AA21" s="230"/>
      <c r="AB21" s="231" t="s">
        <v>150</v>
      </c>
      <c r="AC21" s="232" t="n">
        <f aca="false">((R19*X3)+(R19*Z3)+(R19*AB3))+R19</f>
        <v>80357.4</v>
      </c>
      <c r="AD21" s="232"/>
      <c r="AE21" s="233"/>
      <c r="AF21" s="165"/>
      <c r="AH21" s="234"/>
      <c r="AJ21" s="235"/>
      <c r="AN21" s="236" t="n">
        <f aca="false">1-(AC21/Z21)</f>
        <v>0.201042774328542</v>
      </c>
    </row>
    <row r="22" customFormat="false" ht="15" hidden="false" customHeight="false" outlineLevel="0" collapsed="false">
      <c r="A22" s="153"/>
      <c r="B22" s="237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9"/>
      <c r="Y22" s="239"/>
      <c r="Z22" s="240"/>
      <c r="AA22" s="241"/>
      <c r="AB22" s="242"/>
      <c r="AC22" s="243"/>
      <c r="AD22" s="243"/>
      <c r="AE22" s="224"/>
      <c r="AF22" s="165"/>
      <c r="AJ22" s="235"/>
    </row>
    <row r="23" customFormat="false" ht="15" hidden="false" customHeight="false" outlineLevel="0" collapsed="false">
      <c r="A23" s="153"/>
      <c r="B23" s="244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  <c r="X23" s="246"/>
      <c r="Y23" s="246"/>
      <c r="Z23" s="247"/>
      <c r="AA23" s="248"/>
      <c r="AB23" s="249"/>
      <c r="AC23" s="247"/>
      <c r="AD23" s="247"/>
      <c r="AE23" s="250"/>
      <c r="AF23" s="251"/>
      <c r="AJ23" s="235"/>
    </row>
    <row r="24" customFormat="false" ht="49.5" hidden="false" customHeight="true" outlineLevel="0" collapsed="false">
      <c r="A24" s="252" t="s">
        <v>151</v>
      </c>
      <c r="B24" s="253" t="str">
        <f aca="false">IF(B27=0,"",B27)</f>
        <v>1001 noite</v>
      </c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4"/>
      <c r="V24" s="254"/>
      <c r="W24" s="254"/>
      <c r="X24" s="255"/>
      <c r="Y24" s="255"/>
      <c r="Z24" s="255"/>
      <c r="AA24" s="255"/>
      <c r="AB24" s="255"/>
      <c r="AC24" s="255"/>
      <c r="AD24" s="255"/>
      <c r="AE24" s="256"/>
      <c r="AF24" s="257"/>
      <c r="AJ24" s="235"/>
    </row>
    <row r="25" customFormat="false" ht="15" hidden="false" customHeight="true" outlineLevel="0" collapsed="false">
      <c r="A25" s="252"/>
      <c r="B25" s="258" t="s">
        <v>107</v>
      </c>
      <c r="C25" s="156" t="s">
        <v>90</v>
      </c>
      <c r="D25" s="156" t="s">
        <v>60</v>
      </c>
      <c r="E25" s="156" t="s">
        <v>108</v>
      </c>
      <c r="F25" s="156" t="s">
        <v>109</v>
      </c>
      <c r="G25" s="156" t="s">
        <v>110</v>
      </c>
      <c r="H25" s="156" t="s">
        <v>111</v>
      </c>
      <c r="I25" s="157" t="s">
        <v>112</v>
      </c>
      <c r="J25" s="157" t="s">
        <v>113</v>
      </c>
      <c r="K25" s="158" t="s">
        <v>92</v>
      </c>
      <c r="L25" s="158" t="s">
        <v>114</v>
      </c>
      <c r="M25" s="156" t="s">
        <v>115</v>
      </c>
      <c r="N25" s="156"/>
      <c r="O25" s="159" t="s">
        <v>61</v>
      </c>
      <c r="P25" s="159"/>
      <c r="Q25" s="160" t="s">
        <v>116</v>
      </c>
      <c r="R25" s="160"/>
      <c r="S25" s="161" t="s">
        <v>117</v>
      </c>
      <c r="T25" s="162" t="s">
        <v>78</v>
      </c>
      <c r="U25" s="259" t="s">
        <v>118</v>
      </c>
      <c r="V25" s="259"/>
      <c r="W25" s="259"/>
      <c r="X25" s="163" t="s">
        <v>95</v>
      </c>
      <c r="Y25" s="163"/>
      <c r="Z25" s="163"/>
      <c r="AA25" s="163"/>
      <c r="AB25" s="163"/>
      <c r="AC25" s="163"/>
      <c r="AD25" s="163"/>
      <c r="AE25" s="164" t="s">
        <v>119</v>
      </c>
      <c r="AF25" s="260"/>
      <c r="AJ25" s="235"/>
    </row>
    <row r="26" customFormat="false" ht="15" hidden="false" customHeight="false" outlineLevel="0" collapsed="false">
      <c r="A26" s="252"/>
      <c r="B26" s="258"/>
      <c r="C26" s="156"/>
      <c r="D26" s="156"/>
      <c r="E26" s="156"/>
      <c r="F26" s="156"/>
      <c r="G26" s="156"/>
      <c r="H26" s="156"/>
      <c r="I26" s="157"/>
      <c r="J26" s="157"/>
      <c r="K26" s="158"/>
      <c r="L26" s="158"/>
      <c r="M26" s="156"/>
      <c r="N26" s="156"/>
      <c r="O26" s="162" t="s">
        <v>120</v>
      </c>
      <c r="P26" s="162" t="s">
        <v>97</v>
      </c>
      <c r="Q26" s="162" t="s">
        <v>120</v>
      </c>
      <c r="R26" s="166" t="s">
        <v>121</v>
      </c>
      <c r="S26" s="161"/>
      <c r="T26" s="162"/>
      <c r="U26" s="167" t="s">
        <v>62</v>
      </c>
      <c r="V26" s="168" t="s">
        <v>63</v>
      </c>
      <c r="W26" s="169" t="s">
        <v>122</v>
      </c>
      <c r="X26" s="170" t="n">
        <v>0.1</v>
      </c>
      <c r="Y26" s="171" t="s">
        <v>72</v>
      </c>
      <c r="Z26" s="170" t="n">
        <v>0.1</v>
      </c>
      <c r="AA26" s="171" t="s">
        <v>123</v>
      </c>
      <c r="AB26" s="170" t="n">
        <v>0.1</v>
      </c>
      <c r="AC26" s="171" t="s">
        <v>74</v>
      </c>
      <c r="AD26" s="171"/>
      <c r="AE26" s="164"/>
      <c r="AF26" s="260"/>
      <c r="AJ26" s="235"/>
    </row>
    <row r="27" customFormat="false" ht="15" hidden="false" customHeight="true" outlineLevel="0" collapsed="false">
      <c r="A27" s="252"/>
      <c r="B27" s="172" t="str">
        <f aca="false">'Cadastro Inicial'!B15</f>
        <v>1001 noite</v>
      </c>
      <c r="C27" s="172" t="str">
        <f aca="false">'Cadastro Inicial'!$C$15:$D$15</f>
        <v>goy</v>
      </c>
      <c r="D27" s="173" t="s">
        <v>124</v>
      </c>
      <c r="E27" s="173" t="s">
        <v>125</v>
      </c>
      <c r="F27" s="173" t="s">
        <v>126</v>
      </c>
      <c r="G27" s="173" t="s">
        <v>127</v>
      </c>
      <c r="H27" s="173" t="s">
        <v>128</v>
      </c>
      <c r="I27" s="174" t="n">
        <v>44958</v>
      </c>
      <c r="J27" s="174" t="n">
        <v>44961</v>
      </c>
      <c r="K27" s="173" t="n">
        <v>30</v>
      </c>
      <c r="L27" s="175" t="n">
        <f aca="false">J27-I27</f>
        <v>3</v>
      </c>
      <c r="M27" s="176" t="str">
        <f aca="false">IF(N27&gt;0,"Yes","No")</f>
        <v>Yes</v>
      </c>
      <c r="N27" s="177" t="n">
        <v>0.1</v>
      </c>
      <c r="O27" s="178" t="n">
        <f aca="false">ROUNDUP(((Q27/T27)),0)</f>
        <v>390</v>
      </c>
      <c r="P27" s="179" t="n">
        <f aca="false">K27*L27*O27</f>
        <v>35100</v>
      </c>
      <c r="Q27" s="180" t="n">
        <f aca="false">S27-(S27*N27)</f>
        <v>311.4</v>
      </c>
      <c r="R27" s="180" t="n">
        <f aca="false">Q27*K27*L27</f>
        <v>28026</v>
      </c>
      <c r="S27" s="181" t="n">
        <v>346</v>
      </c>
      <c r="T27" s="182" t="n">
        <v>0.8</v>
      </c>
      <c r="U27" s="181" t="n">
        <v>300</v>
      </c>
      <c r="V27" s="181" t="n">
        <v>300</v>
      </c>
      <c r="W27" s="181" t="n">
        <v>300</v>
      </c>
      <c r="X27" s="183" t="n">
        <f aca="false">X26</f>
        <v>0.1</v>
      </c>
      <c r="Y27" s="184" t="n">
        <f aca="false">O27*X27</f>
        <v>39</v>
      </c>
      <c r="Z27" s="183" t="n">
        <f aca="false">Z26</f>
        <v>0.1</v>
      </c>
      <c r="AA27" s="184" t="n">
        <f aca="false">O27*Z26</f>
        <v>39</v>
      </c>
      <c r="AB27" s="183" t="n">
        <f aca="false">AB26</f>
        <v>0.1</v>
      </c>
      <c r="AC27" s="185" t="n">
        <f aca="false">O27*AB27</f>
        <v>39</v>
      </c>
      <c r="AD27" s="185"/>
      <c r="AE27" s="186" t="s">
        <v>129</v>
      </c>
      <c r="AF27" s="260"/>
      <c r="AI27" s="261" t="n">
        <v>27</v>
      </c>
      <c r="AJ27" s="226" t="n">
        <f aca="false">Y27+AA27+AC27</f>
        <v>117</v>
      </c>
    </row>
    <row r="28" customFormat="false" ht="15" hidden="false" customHeight="false" outlineLevel="0" collapsed="false">
      <c r="A28" s="252"/>
      <c r="B28" s="172"/>
      <c r="C28" s="172"/>
      <c r="D28" s="173" t="s">
        <v>130</v>
      </c>
      <c r="E28" s="173" t="s">
        <v>125</v>
      </c>
      <c r="F28" s="173" t="s">
        <v>126</v>
      </c>
      <c r="G28" s="173" t="s">
        <v>127</v>
      </c>
      <c r="H28" s="173" t="s">
        <v>128</v>
      </c>
      <c r="I28" s="174" t="n">
        <v>44959</v>
      </c>
      <c r="J28" s="174" t="n">
        <v>44962</v>
      </c>
      <c r="K28" s="173" t="n">
        <v>31</v>
      </c>
      <c r="L28" s="175" t="n">
        <f aca="false">J28-I28</f>
        <v>3</v>
      </c>
      <c r="M28" s="176" t="str">
        <f aca="false">IF(N28&gt;0,"Yes","No")</f>
        <v>Yes</v>
      </c>
      <c r="N28" s="177" t="n">
        <v>0.1</v>
      </c>
      <c r="O28" s="178" t="n">
        <f aca="false">ROUNDUP(((Q28/T28)),0)</f>
        <v>563</v>
      </c>
      <c r="P28" s="189" t="n">
        <f aca="false">K28*L28*O28</f>
        <v>52359</v>
      </c>
      <c r="Q28" s="180" t="n">
        <f aca="false">S28-(S28*N28)</f>
        <v>450</v>
      </c>
      <c r="R28" s="190" t="n">
        <f aca="false">Q28*K28*L28</f>
        <v>41850</v>
      </c>
      <c r="S28" s="181" t="n">
        <v>500</v>
      </c>
      <c r="T28" s="191" t="n">
        <v>0.8</v>
      </c>
      <c r="U28" s="181" t="n">
        <v>300</v>
      </c>
      <c r="V28" s="181" t="n">
        <v>300</v>
      </c>
      <c r="W28" s="181" t="n">
        <v>300</v>
      </c>
      <c r="X28" s="183" t="n">
        <f aca="false">X27</f>
        <v>0.1</v>
      </c>
      <c r="Y28" s="184" t="n">
        <f aca="false">O28*X28</f>
        <v>56.3</v>
      </c>
      <c r="Z28" s="183" t="n">
        <f aca="false">Z27</f>
        <v>0.1</v>
      </c>
      <c r="AA28" s="184" t="n">
        <f aca="false">O28*Z27</f>
        <v>56.3</v>
      </c>
      <c r="AB28" s="183" t="n">
        <f aca="false">AB27</f>
        <v>0.1</v>
      </c>
      <c r="AC28" s="185" t="n">
        <f aca="false">O28*AB28</f>
        <v>56.3</v>
      </c>
      <c r="AD28" s="185"/>
      <c r="AE28" s="262" t="s">
        <v>152</v>
      </c>
      <c r="AF28" s="260"/>
      <c r="AI28" s="261" t="n">
        <f aca="false">AI27+1</f>
        <v>28</v>
      </c>
      <c r="AJ28" s="226" t="n">
        <f aca="false">Y28+AA28+AC28</f>
        <v>168.9</v>
      </c>
    </row>
    <row r="29" customFormat="false" ht="15" hidden="false" customHeight="false" outlineLevel="0" collapsed="false">
      <c r="A29" s="252"/>
      <c r="B29" s="172"/>
      <c r="C29" s="172"/>
      <c r="D29" s="173"/>
      <c r="E29" s="193"/>
      <c r="F29" s="193"/>
      <c r="G29" s="193"/>
      <c r="H29" s="173"/>
      <c r="I29" s="174"/>
      <c r="J29" s="174"/>
      <c r="K29" s="173"/>
      <c r="L29" s="175" t="n">
        <f aca="false">J29-I29</f>
        <v>0</v>
      </c>
      <c r="M29" s="176" t="str">
        <f aca="false">IF(N29&gt;0,"Yes","No")</f>
        <v>Yes</v>
      </c>
      <c r="N29" s="177" t="n">
        <v>0.1</v>
      </c>
      <c r="O29" s="178" t="n">
        <f aca="false">ROUNDUP(((Q29/T29)),0)</f>
        <v>0</v>
      </c>
      <c r="P29" s="189" t="n">
        <f aca="false">K29*L29*O29</f>
        <v>0</v>
      </c>
      <c r="Q29" s="180" t="n">
        <f aca="false">S29-(S29*N29)</f>
        <v>0</v>
      </c>
      <c r="R29" s="190" t="n">
        <f aca="false">Q29*K29*L29</f>
        <v>0</v>
      </c>
      <c r="S29" s="181"/>
      <c r="T29" s="191" t="n">
        <v>0.8</v>
      </c>
      <c r="U29" s="181"/>
      <c r="V29" s="181"/>
      <c r="W29" s="194"/>
      <c r="X29" s="183" t="n">
        <f aca="false">X28</f>
        <v>0.1</v>
      </c>
      <c r="Y29" s="184" t="n">
        <f aca="false">O29*X29</f>
        <v>0</v>
      </c>
      <c r="Z29" s="183" t="n">
        <f aca="false">Z28</f>
        <v>0.1</v>
      </c>
      <c r="AA29" s="184" t="n">
        <f aca="false">O29*Z28</f>
        <v>0</v>
      </c>
      <c r="AB29" s="183" t="n">
        <f aca="false">AB28</f>
        <v>0.1</v>
      </c>
      <c r="AC29" s="185" t="n">
        <f aca="false">O29*AB29</f>
        <v>0</v>
      </c>
      <c r="AD29" s="185"/>
      <c r="AE29" s="263"/>
      <c r="AF29" s="260"/>
      <c r="AI29" s="261" t="n">
        <f aca="false">AI28+1</f>
        <v>29</v>
      </c>
      <c r="AJ29" s="226" t="n">
        <f aca="false">Y29+AA29+AC29</f>
        <v>0</v>
      </c>
    </row>
    <row r="30" customFormat="false" ht="15" hidden="false" customHeight="false" outlineLevel="0" collapsed="false">
      <c r="A30" s="252"/>
      <c r="B30" s="172"/>
      <c r="C30" s="172"/>
      <c r="D30" s="193"/>
      <c r="E30" s="193"/>
      <c r="F30" s="193"/>
      <c r="G30" s="193"/>
      <c r="H30" s="173"/>
      <c r="I30" s="174"/>
      <c r="J30" s="174"/>
      <c r="K30" s="193"/>
      <c r="L30" s="175" t="n">
        <f aca="false">J30-I30</f>
        <v>0</v>
      </c>
      <c r="M30" s="176" t="str">
        <f aca="false">IF(N30&gt;0,"Yes","No")</f>
        <v>Yes</v>
      </c>
      <c r="N30" s="177" t="n">
        <v>0.1</v>
      </c>
      <c r="O30" s="178" t="n">
        <f aca="false">ROUNDUP(((Q30/T30)),0)</f>
        <v>0</v>
      </c>
      <c r="P30" s="189" t="n">
        <f aca="false">K30*L30*O30</f>
        <v>0</v>
      </c>
      <c r="Q30" s="180" t="n">
        <f aca="false">S30-(S30*N30)</f>
        <v>0</v>
      </c>
      <c r="R30" s="190" t="n">
        <f aca="false">Q30*K30*L30</f>
        <v>0</v>
      </c>
      <c r="S30" s="181"/>
      <c r="T30" s="191" t="n">
        <v>0.8</v>
      </c>
      <c r="U30" s="181"/>
      <c r="V30" s="181"/>
      <c r="W30" s="194"/>
      <c r="X30" s="183" t="n">
        <f aca="false">X29</f>
        <v>0.1</v>
      </c>
      <c r="Y30" s="184" t="n">
        <f aca="false">O30*X30</f>
        <v>0</v>
      </c>
      <c r="Z30" s="183" t="n">
        <f aca="false">Z29</f>
        <v>0.1</v>
      </c>
      <c r="AA30" s="184" t="n">
        <f aca="false">O30*Z29</f>
        <v>0</v>
      </c>
      <c r="AB30" s="183" t="n">
        <f aca="false">AB29</f>
        <v>0.1</v>
      </c>
      <c r="AC30" s="185" t="n">
        <f aca="false">O30*AB30</f>
        <v>0</v>
      </c>
      <c r="AD30" s="185"/>
      <c r="AE30" s="264" t="s">
        <v>132</v>
      </c>
      <c r="AF30" s="260"/>
      <c r="AI30" s="261" t="n">
        <f aca="false">AI29+1</f>
        <v>30</v>
      </c>
      <c r="AJ30" s="226" t="n">
        <f aca="false">Y30+AA30+AC30</f>
        <v>0</v>
      </c>
    </row>
    <row r="31" customFormat="false" ht="15" hidden="false" customHeight="false" outlineLevel="0" collapsed="false">
      <c r="A31" s="252"/>
      <c r="B31" s="172"/>
      <c r="C31" s="172"/>
      <c r="D31" s="173"/>
      <c r="E31" s="193"/>
      <c r="F31" s="193"/>
      <c r="G31" s="193"/>
      <c r="H31" s="173"/>
      <c r="I31" s="174"/>
      <c r="J31" s="174"/>
      <c r="K31" s="173"/>
      <c r="L31" s="175" t="n">
        <f aca="false">J31-I31</f>
        <v>0</v>
      </c>
      <c r="M31" s="176" t="str">
        <f aca="false">IF(N31&gt;0,"Yes","No")</f>
        <v>Yes</v>
      </c>
      <c r="N31" s="177" t="n">
        <v>0.1</v>
      </c>
      <c r="O31" s="178" t="n">
        <f aca="false">ROUNDUP(((Q31/T31)),0)</f>
        <v>0</v>
      </c>
      <c r="P31" s="189" t="n">
        <f aca="false">K31*L31*O31</f>
        <v>0</v>
      </c>
      <c r="Q31" s="180" t="n">
        <f aca="false">S31-(S31*N31)</f>
        <v>0</v>
      </c>
      <c r="R31" s="190" t="n">
        <f aca="false">Q31*K31*L31</f>
        <v>0</v>
      </c>
      <c r="S31" s="181"/>
      <c r="T31" s="191" t="n">
        <v>0.8</v>
      </c>
      <c r="U31" s="181"/>
      <c r="V31" s="181"/>
      <c r="W31" s="194"/>
      <c r="X31" s="183" t="n">
        <f aca="false">X30</f>
        <v>0.1</v>
      </c>
      <c r="Y31" s="184" t="n">
        <f aca="false">O31*X31</f>
        <v>0</v>
      </c>
      <c r="Z31" s="183" t="n">
        <f aca="false">Z30</f>
        <v>0.1</v>
      </c>
      <c r="AA31" s="184" t="n">
        <f aca="false">O31*Z30</f>
        <v>0</v>
      </c>
      <c r="AB31" s="183" t="n">
        <f aca="false">AB30</f>
        <v>0.1</v>
      </c>
      <c r="AC31" s="185" t="n">
        <f aca="false">O31*AB31</f>
        <v>0</v>
      </c>
      <c r="AD31" s="185"/>
      <c r="AE31" s="265" t="s">
        <v>133</v>
      </c>
      <c r="AF31" s="260"/>
      <c r="AI31" s="261" t="n">
        <f aca="false">AI30+1</f>
        <v>31</v>
      </c>
      <c r="AJ31" s="226" t="n">
        <f aca="false">Y31+AA31+AC31</f>
        <v>0</v>
      </c>
    </row>
    <row r="32" customFormat="false" ht="15" hidden="false" customHeight="false" outlineLevel="0" collapsed="false">
      <c r="A32" s="252"/>
      <c r="B32" s="172"/>
      <c r="C32" s="172"/>
      <c r="D32" s="193"/>
      <c r="E32" s="193"/>
      <c r="F32" s="193"/>
      <c r="G32" s="193"/>
      <c r="H32" s="173"/>
      <c r="I32" s="174"/>
      <c r="J32" s="174"/>
      <c r="K32" s="193"/>
      <c r="L32" s="175" t="n">
        <f aca="false">J32-I32</f>
        <v>0</v>
      </c>
      <c r="M32" s="176" t="str">
        <f aca="false">IF(N32&gt;0,"Yes","No")</f>
        <v>Yes</v>
      </c>
      <c r="N32" s="177" t="n">
        <v>0.1</v>
      </c>
      <c r="O32" s="178" t="n">
        <f aca="false">ROUNDUP(((Q32/T32)),0)</f>
        <v>0</v>
      </c>
      <c r="P32" s="189" t="n">
        <f aca="false">K32*L32*O32</f>
        <v>0</v>
      </c>
      <c r="Q32" s="180" t="n">
        <f aca="false">S32-(S32*N32)</f>
        <v>0</v>
      </c>
      <c r="R32" s="190" t="n">
        <f aca="false">Q32*K32*L32</f>
        <v>0</v>
      </c>
      <c r="S32" s="181"/>
      <c r="T32" s="191" t="n">
        <v>0.8</v>
      </c>
      <c r="U32" s="181"/>
      <c r="V32" s="181"/>
      <c r="W32" s="194"/>
      <c r="X32" s="183" t="n">
        <f aca="false">X31</f>
        <v>0.1</v>
      </c>
      <c r="Y32" s="184" t="n">
        <f aca="false">O32*X32</f>
        <v>0</v>
      </c>
      <c r="Z32" s="183" t="n">
        <f aca="false">Z31</f>
        <v>0.1</v>
      </c>
      <c r="AA32" s="184" t="n">
        <f aca="false">O32*Z31</f>
        <v>0</v>
      </c>
      <c r="AB32" s="183" t="n">
        <f aca="false">AB31</f>
        <v>0.1</v>
      </c>
      <c r="AC32" s="185" t="n">
        <f aca="false">O32*AB32</f>
        <v>0</v>
      </c>
      <c r="AD32" s="185"/>
      <c r="AE32" s="263"/>
      <c r="AF32" s="260"/>
      <c r="AI32" s="261" t="n">
        <f aca="false">AI31+1</f>
        <v>32</v>
      </c>
      <c r="AJ32" s="226" t="n">
        <f aca="false">Y32+AA32+AC32</f>
        <v>0</v>
      </c>
    </row>
    <row r="33" customFormat="false" ht="15" hidden="false" customHeight="false" outlineLevel="0" collapsed="false">
      <c r="A33" s="252"/>
      <c r="B33" s="172"/>
      <c r="C33" s="172"/>
      <c r="D33" s="173"/>
      <c r="E33" s="193"/>
      <c r="F33" s="193"/>
      <c r="G33" s="193"/>
      <c r="H33" s="173"/>
      <c r="I33" s="174"/>
      <c r="J33" s="174"/>
      <c r="K33" s="173"/>
      <c r="L33" s="175" t="n">
        <f aca="false">J33-I33</f>
        <v>0</v>
      </c>
      <c r="M33" s="176" t="str">
        <f aca="false">IF(N33&gt;0,"Yes","No")</f>
        <v>Yes</v>
      </c>
      <c r="N33" s="177" t="n">
        <v>0.1</v>
      </c>
      <c r="O33" s="178" t="n">
        <f aca="false">ROUNDUP(((Q33/T33)),0)</f>
        <v>0</v>
      </c>
      <c r="P33" s="189" t="n">
        <f aca="false">K33*L33*O33</f>
        <v>0</v>
      </c>
      <c r="Q33" s="180" t="n">
        <f aca="false">S33-(S33*N33)</f>
        <v>0</v>
      </c>
      <c r="R33" s="190" t="n">
        <f aca="false">Q33*K33*L33</f>
        <v>0</v>
      </c>
      <c r="S33" s="181"/>
      <c r="T33" s="191" t="n">
        <v>0.8</v>
      </c>
      <c r="U33" s="181"/>
      <c r="V33" s="181"/>
      <c r="W33" s="194"/>
      <c r="X33" s="183" t="n">
        <f aca="false">X32</f>
        <v>0.1</v>
      </c>
      <c r="Y33" s="184" t="n">
        <f aca="false">O33*X33</f>
        <v>0</v>
      </c>
      <c r="Z33" s="183" t="n">
        <f aca="false">Z32</f>
        <v>0.1</v>
      </c>
      <c r="AA33" s="184" t="n">
        <f aca="false">O33*Z32</f>
        <v>0</v>
      </c>
      <c r="AB33" s="183" t="n">
        <f aca="false">AB32</f>
        <v>0.1</v>
      </c>
      <c r="AC33" s="185" t="n">
        <f aca="false">O33*AB33</f>
        <v>0</v>
      </c>
      <c r="AD33" s="185"/>
      <c r="AE33" s="263"/>
      <c r="AF33" s="260"/>
      <c r="AI33" s="261" t="n">
        <f aca="false">AI32+1</f>
        <v>33</v>
      </c>
      <c r="AJ33" s="226" t="n">
        <f aca="false">Y33+AA33+AC33</f>
        <v>0</v>
      </c>
    </row>
    <row r="34" customFormat="false" ht="15" hidden="false" customHeight="false" outlineLevel="0" collapsed="false">
      <c r="A34" s="252"/>
      <c r="B34" s="172"/>
      <c r="C34" s="172"/>
      <c r="D34" s="193"/>
      <c r="E34" s="193"/>
      <c r="F34" s="193"/>
      <c r="G34" s="193"/>
      <c r="H34" s="173"/>
      <c r="I34" s="174"/>
      <c r="J34" s="174"/>
      <c r="K34" s="193"/>
      <c r="L34" s="175" t="n">
        <f aca="false">J34-I34</f>
        <v>0</v>
      </c>
      <c r="M34" s="176" t="str">
        <f aca="false">IF(N34&gt;0,"Yes","No")</f>
        <v>Yes</v>
      </c>
      <c r="N34" s="177" t="n">
        <v>0.1</v>
      </c>
      <c r="O34" s="178" t="n">
        <f aca="false">ROUNDUP(((Q34/T34)),0)</f>
        <v>0</v>
      </c>
      <c r="P34" s="189" t="n">
        <f aca="false">K34*L34*O34</f>
        <v>0</v>
      </c>
      <c r="Q34" s="180" t="n">
        <f aca="false">S34-(S34*N34)</f>
        <v>0</v>
      </c>
      <c r="R34" s="190" t="n">
        <f aca="false">Q34*K34*L34</f>
        <v>0</v>
      </c>
      <c r="S34" s="181"/>
      <c r="T34" s="191" t="n">
        <v>0.8</v>
      </c>
      <c r="U34" s="181"/>
      <c r="V34" s="181"/>
      <c r="W34" s="194"/>
      <c r="X34" s="183" t="n">
        <f aca="false">X33</f>
        <v>0.1</v>
      </c>
      <c r="Y34" s="184" t="n">
        <f aca="false">O34*X34</f>
        <v>0</v>
      </c>
      <c r="Z34" s="183" t="n">
        <f aca="false">Z33</f>
        <v>0.1</v>
      </c>
      <c r="AA34" s="184" t="n">
        <f aca="false">O34*Z33</f>
        <v>0</v>
      </c>
      <c r="AB34" s="183" t="n">
        <f aca="false">AB33</f>
        <v>0.1</v>
      </c>
      <c r="AC34" s="185" t="n">
        <f aca="false">O34*AB34</f>
        <v>0</v>
      </c>
      <c r="AD34" s="185"/>
      <c r="AE34" s="263"/>
      <c r="AF34" s="260"/>
      <c r="AI34" s="261" t="n">
        <f aca="false">AI33+1</f>
        <v>34</v>
      </c>
      <c r="AJ34" s="226" t="n">
        <f aca="false">Y34+AA34+AC34</f>
        <v>0</v>
      </c>
    </row>
    <row r="35" customFormat="false" ht="15" hidden="false" customHeight="false" outlineLevel="0" collapsed="false">
      <c r="A35" s="252"/>
      <c r="B35" s="172"/>
      <c r="C35" s="172"/>
      <c r="D35" s="173"/>
      <c r="E35" s="193"/>
      <c r="F35" s="193"/>
      <c r="G35" s="193"/>
      <c r="H35" s="173"/>
      <c r="I35" s="174"/>
      <c r="J35" s="174"/>
      <c r="K35" s="173"/>
      <c r="L35" s="175" t="n">
        <f aca="false">J35-I35</f>
        <v>0</v>
      </c>
      <c r="M35" s="176" t="str">
        <f aca="false">IF(N35&gt;0,"Yes","No")</f>
        <v>Yes</v>
      </c>
      <c r="N35" s="177" t="n">
        <v>0.1</v>
      </c>
      <c r="O35" s="178" t="n">
        <f aca="false">ROUNDUP(((Q35/T35)),0)</f>
        <v>0</v>
      </c>
      <c r="P35" s="189" t="n">
        <f aca="false">K35*L35*O35</f>
        <v>0</v>
      </c>
      <c r="Q35" s="180" t="n">
        <f aca="false">S35-(S35*N35)</f>
        <v>0</v>
      </c>
      <c r="R35" s="190" t="n">
        <f aca="false">Q35*K35*L35</f>
        <v>0</v>
      </c>
      <c r="S35" s="181"/>
      <c r="T35" s="191" t="n">
        <v>0.8</v>
      </c>
      <c r="U35" s="181"/>
      <c r="V35" s="181"/>
      <c r="W35" s="194"/>
      <c r="X35" s="183" t="n">
        <f aca="false">X34</f>
        <v>0.1</v>
      </c>
      <c r="Y35" s="184" t="n">
        <f aca="false">O35*X35</f>
        <v>0</v>
      </c>
      <c r="Z35" s="183" t="n">
        <f aca="false">Z34</f>
        <v>0.1</v>
      </c>
      <c r="AA35" s="184" t="n">
        <f aca="false">O35*Z34</f>
        <v>0</v>
      </c>
      <c r="AB35" s="183" t="n">
        <f aca="false">AB34</f>
        <v>0.1</v>
      </c>
      <c r="AC35" s="185" t="n">
        <f aca="false">O35*AB35</f>
        <v>0</v>
      </c>
      <c r="AD35" s="185"/>
      <c r="AE35" s="263"/>
      <c r="AF35" s="260"/>
      <c r="AI35" s="261" t="n">
        <f aca="false">AI34+1</f>
        <v>35</v>
      </c>
      <c r="AJ35" s="226" t="n">
        <f aca="false">Y35+AA35+AC35</f>
        <v>0</v>
      </c>
    </row>
    <row r="36" customFormat="false" ht="15" hidden="false" customHeight="false" outlineLevel="0" collapsed="false">
      <c r="A36" s="252"/>
      <c r="B36" s="172"/>
      <c r="C36" s="172"/>
      <c r="D36" s="193"/>
      <c r="E36" s="193"/>
      <c r="F36" s="193"/>
      <c r="G36" s="193"/>
      <c r="H36" s="173"/>
      <c r="I36" s="174"/>
      <c r="J36" s="174"/>
      <c r="K36" s="193"/>
      <c r="L36" s="175" t="n">
        <f aca="false">J36-I36</f>
        <v>0</v>
      </c>
      <c r="M36" s="176" t="str">
        <f aca="false">IF(N36&gt;0,"Yes","No")</f>
        <v>Yes</v>
      </c>
      <c r="N36" s="177" t="n">
        <v>0.1</v>
      </c>
      <c r="O36" s="178" t="n">
        <f aca="false">ROUNDUP(((Q36/T36)),0)</f>
        <v>0</v>
      </c>
      <c r="P36" s="189" t="n">
        <f aca="false">K36*L36*O36</f>
        <v>0</v>
      </c>
      <c r="Q36" s="180" t="n">
        <f aca="false">S36-(S36*N36)</f>
        <v>0</v>
      </c>
      <c r="R36" s="190" t="n">
        <f aca="false">Q36*K36*L36</f>
        <v>0</v>
      </c>
      <c r="S36" s="181"/>
      <c r="T36" s="191" t="n">
        <v>0.8</v>
      </c>
      <c r="U36" s="181"/>
      <c r="V36" s="181"/>
      <c r="W36" s="194"/>
      <c r="X36" s="183" t="n">
        <f aca="false">X35</f>
        <v>0.1</v>
      </c>
      <c r="Y36" s="184" t="n">
        <f aca="false">O36*X36</f>
        <v>0</v>
      </c>
      <c r="Z36" s="183" t="n">
        <f aca="false">Z35</f>
        <v>0.1</v>
      </c>
      <c r="AA36" s="184" t="n">
        <f aca="false">O36*Z35</f>
        <v>0</v>
      </c>
      <c r="AB36" s="183" t="n">
        <f aca="false">AB35</f>
        <v>0.1</v>
      </c>
      <c r="AC36" s="185" t="n">
        <f aca="false">O36*AB36</f>
        <v>0</v>
      </c>
      <c r="AD36" s="185"/>
      <c r="AE36" s="263"/>
      <c r="AF36" s="260"/>
      <c r="AI36" s="261" t="n">
        <f aca="false">AI35+1</f>
        <v>36</v>
      </c>
      <c r="AJ36" s="226" t="n">
        <f aca="false">Y36+AA36+AC36</f>
        <v>0</v>
      </c>
    </row>
    <row r="37" customFormat="false" ht="15" hidden="false" customHeight="false" outlineLevel="0" collapsed="false">
      <c r="A37" s="252"/>
      <c r="B37" s="172"/>
      <c r="C37" s="172"/>
      <c r="D37" s="173"/>
      <c r="E37" s="193"/>
      <c r="F37" s="193"/>
      <c r="G37" s="193"/>
      <c r="H37" s="173"/>
      <c r="I37" s="174"/>
      <c r="J37" s="174"/>
      <c r="K37" s="173"/>
      <c r="L37" s="175" t="n">
        <f aca="false">J37-I37</f>
        <v>0</v>
      </c>
      <c r="M37" s="176" t="str">
        <f aca="false">IF(N37&gt;0,"Yes","No")</f>
        <v>Yes</v>
      </c>
      <c r="N37" s="177" t="n">
        <v>0.1</v>
      </c>
      <c r="O37" s="178" t="n">
        <f aca="false">ROUNDUP(((Q37/T37)),0)</f>
        <v>0</v>
      </c>
      <c r="P37" s="189" t="n">
        <f aca="false">K37*L37*O37</f>
        <v>0</v>
      </c>
      <c r="Q37" s="180" t="n">
        <f aca="false">S37-(S37*N37)</f>
        <v>0</v>
      </c>
      <c r="R37" s="190" t="n">
        <f aca="false">Q37*K37*L37</f>
        <v>0</v>
      </c>
      <c r="S37" s="181"/>
      <c r="T37" s="191" t="n">
        <v>0.8</v>
      </c>
      <c r="U37" s="181"/>
      <c r="V37" s="181"/>
      <c r="W37" s="194"/>
      <c r="X37" s="183" t="n">
        <f aca="false">X36</f>
        <v>0.1</v>
      </c>
      <c r="Y37" s="184" t="n">
        <f aca="false">O37*X37</f>
        <v>0</v>
      </c>
      <c r="Z37" s="183" t="n">
        <f aca="false">Z36</f>
        <v>0.1</v>
      </c>
      <c r="AA37" s="184" t="n">
        <f aca="false">O37*Z36</f>
        <v>0</v>
      </c>
      <c r="AB37" s="183" t="n">
        <f aca="false">AB36</f>
        <v>0.1</v>
      </c>
      <c r="AC37" s="185" t="n">
        <f aca="false">O37*AB37</f>
        <v>0</v>
      </c>
      <c r="AD37" s="185"/>
      <c r="AE37" s="263"/>
      <c r="AF37" s="260"/>
      <c r="AI37" s="261" t="n">
        <f aca="false">AI36+1</f>
        <v>37</v>
      </c>
      <c r="AJ37" s="226" t="n">
        <f aca="false">Y37+AA37+AC37</f>
        <v>0</v>
      </c>
    </row>
    <row r="38" customFormat="false" ht="15" hidden="false" customHeight="false" outlineLevel="0" collapsed="false">
      <c r="A38" s="252"/>
      <c r="B38" s="172"/>
      <c r="C38" s="172"/>
      <c r="D38" s="193"/>
      <c r="E38" s="193"/>
      <c r="F38" s="193"/>
      <c r="G38" s="193"/>
      <c r="H38" s="173"/>
      <c r="I38" s="174"/>
      <c r="J38" s="174"/>
      <c r="K38" s="193"/>
      <c r="L38" s="175" t="n">
        <f aca="false">J38-I38</f>
        <v>0</v>
      </c>
      <c r="M38" s="176" t="str">
        <f aca="false">IF(N38&gt;0,"Yes","No")</f>
        <v>Yes</v>
      </c>
      <c r="N38" s="177" t="n">
        <v>0.1</v>
      </c>
      <c r="O38" s="178" t="n">
        <f aca="false">ROUNDUP(((Q38/T38)),0)</f>
        <v>0</v>
      </c>
      <c r="P38" s="189" t="n">
        <f aca="false">K38*L38*O38</f>
        <v>0</v>
      </c>
      <c r="Q38" s="180" t="n">
        <f aca="false">S38-(S38*N38)</f>
        <v>0</v>
      </c>
      <c r="R38" s="190" t="n">
        <f aca="false">Q38*K38*L38</f>
        <v>0</v>
      </c>
      <c r="S38" s="181"/>
      <c r="T38" s="191" t="n">
        <v>0.8</v>
      </c>
      <c r="U38" s="181"/>
      <c r="V38" s="181"/>
      <c r="W38" s="194"/>
      <c r="X38" s="183" t="n">
        <f aca="false">X37</f>
        <v>0.1</v>
      </c>
      <c r="Y38" s="184" t="n">
        <f aca="false">O38*X38</f>
        <v>0</v>
      </c>
      <c r="Z38" s="183" t="n">
        <f aca="false">Z37</f>
        <v>0.1</v>
      </c>
      <c r="AA38" s="184" t="n">
        <f aca="false">O38*Z37</f>
        <v>0</v>
      </c>
      <c r="AB38" s="183" t="n">
        <f aca="false">AB37</f>
        <v>0.1</v>
      </c>
      <c r="AC38" s="185" t="n">
        <f aca="false">O38*AB38</f>
        <v>0</v>
      </c>
      <c r="AD38" s="185"/>
      <c r="AE38" s="263"/>
      <c r="AF38" s="260"/>
      <c r="AI38" s="261" t="n">
        <f aca="false">AI37+1</f>
        <v>38</v>
      </c>
      <c r="AJ38" s="226" t="n">
        <f aca="false">Y38+AA38+AC38</f>
        <v>0</v>
      </c>
    </row>
    <row r="39" customFormat="false" ht="15" hidden="false" customHeight="false" outlineLevel="0" collapsed="false">
      <c r="A39" s="252"/>
      <c r="B39" s="172"/>
      <c r="C39" s="172"/>
      <c r="D39" s="173"/>
      <c r="E39" s="193"/>
      <c r="F39" s="193"/>
      <c r="G39" s="193"/>
      <c r="H39" s="173"/>
      <c r="I39" s="174"/>
      <c r="J39" s="174"/>
      <c r="K39" s="173"/>
      <c r="L39" s="175" t="n">
        <f aca="false">J39-I39</f>
        <v>0</v>
      </c>
      <c r="M39" s="176" t="str">
        <f aca="false">IF(N39&gt;0,"Yes","No")</f>
        <v>Yes</v>
      </c>
      <c r="N39" s="177" t="n">
        <v>0.1</v>
      </c>
      <c r="O39" s="178" t="n">
        <f aca="false">ROUNDUP(((Q39/T39)),0)</f>
        <v>0</v>
      </c>
      <c r="P39" s="189" t="n">
        <f aca="false">K39*L39*O39</f>
        <v>0</v>
      </c>
      <c r="Q39" s="180" t="n">
        <f aca="false">S39-(S39*N39)</f>
        <v>0</v>
      </c>
      <c r="R39" s="190" t="n">
        <f aca="false">Q39*K39*L39</f>
        <v>0</v>
      </c>
      <c r="S39" s="181"/>
      <c r="T39" s="191" t="n">
        <v>0.8</v>
      </c>
      <c r="U39" s="181"/>
      <c r="V39" s="181"/>
      <c r="W39" s="194"/>
      <c r="X39" s="183" t="n">
        <f aca="false">X38</f>
        <v>0.1</v>
      </c>
      <c r="Y39" s="184" t="n">
        <f aca="false">O39*X39</f>
        <v>0</v>
      </c>
      <c r="Z39" s="183" t="n">
        <f aca="false">Z38</f>
        <v>0.1</v>
      </c>
      <c r="AA39" s="184" t="n">
        <f aca="false">O39*Z38</f>
        <v>0</v>
      </c>
      <c r="AB39" s="183" t="n">
        <f aca="false">AB38</f>
        <v>0.1</v>
      </c>
      <c r="AC39" s="185" t="n">
        <f aca="false">O39*AB39</f>
        <v>0</v>
      </c>
      <c r="AD39" s="185"/>
      <c r="AE39" s="263"/>
      <c r="AF39" s="260"/>
      <c r="AI39" s="261" t="n">
        <f aca="false">AI38+1</f>
        <v>39</v>
      </c>
      <c r="AJ39" s="226" t="n">
        <f aca="false">Y39+AA39+AC39</f>
        <v>0</v>
      </c>
    </row>
    <row r="40" customFormat="false" ht="15" hidden="false" customHeight="false" outlineLevel="0" collapsed="false">
      <c r="A40" s="252"/>
      <c r="B40" s="172"/>
      <c r="C40" s="172"/>
      <c r="D40" s="193"/>
      <c r="E40" s="193"/>
      <c r="F40" s="193"/>
      <c r="G40" s="193"/>
      <c r="H40" s="173"/>
      <c r="I40" s="174"/>
      <c r="J40" s="174"/>
      <c r="K40" s="193"/>
      <c r="L40" s="175" t="n">
        <f aca="false">J40-I40</f>
        <v>0</v>
      </c>
      <c r="M40" s="176" t="str">
        <f aca="false">IF(N40&gt;0,"Yes","No")</f>
        <v>Yes</v>
      </c>
      <c r="N40" s="177" t="n">
        <v>0.1</v>
      </c>
      <c r="O40" s="178" t="n">
        <f aca="false">ROUNDUP(((Q40/T40)),0)</f>
        <v>0</v>
      </c>
      <c r="P40" s="189" t="n">
        <f aca="false">K40*L40*O40</f>
        <v>0</v>
      </c>
      <c r="Q40" s="180" t="n">
        <f aca="false">S40-(S40*N40)</f>
        <v>0</v>
      </c>
      <c r="R40" s="190" t="n">
        <f aca="false">Q40*K40*L40</f>
        <v>0</v>
      </c>
      <c r="S40" s="181"/>
      <c r="T40" s="198" t="n">
        <v>0.8</v>
      </c>
      <c r="U40" s="181"/>
      <c r="V40" s="181"/>
      <c r="W40" s="194"/>
      <c r="X40" s="183" t="n">
        <f aca="false">X39</f>
        <v>0.1</v>
      </c>
      <c r="Y40" s="184" t="n">
        <f aca="false">O40*X40</f>
        <v>0</v>
      </c>
      <c r="Z40" s="183" t="n">
        <f aca="false">Z39</f>
        <v>0.1</v>
      </c>
      <c r="AA40" s="184" t="n">
        <f aca="false">O40*Z39</f>
        <v>0</v>
      </c>
      <c r="AB40" s="183" t="n">
        <f aca="false">AB39</f>
        <v>0.1</v>
      </c>
      <c r="AC40" s="185" t="n">
        <f aca="false">O40*AB40</f>
        <v>0</v>
      </c>
      <c r="AD40" s="185"/>
      <c r="AE40" s="263"/>
      <c r="AF40" s="260"/>
      <c r="AI40" s="261" t="n">
        <f aca="false">AI39+1</f>
        <v>40</v>
      </c>
      <c r="AJ40" s="226" t="n">
        <f aca="false">Y40+AA40+AC40</f>
        <v>0</v>
      </c>
    </row>
    <row r="41" customFormat="false" ht="15" hidden="false" customHeight="false" outlineLevel="0" collapsed="false">
      <c r="A41" s="252"/>
      <c r="B41" s="172"/>
      <c r="C41" s="172"/>
      <c r="D41" s="193"/>
      <c r="E41" s="193"/>
      <c r="F41" s="193"/>
      <c r="G41" s="193"/>
      <c r="H41" s="173"/>
      <c r="I41" s="174"/>
      <c r="J41" s="174"/>
      <c r="K41" s="193"/>
      <c r="L41" s="175" t="n">
        <f aca="false">J41-I41</f>
        <v>0</v>
      </c>
      <c r="M41" s="176" t="str">
        <f aca="false">IF(N41&gt;0,"Yes","No")</f>
        <v>Yes</v>
      </c>
      <c r="N41" s="177" t="n">
        <v>0.1</v>
      </c>
      <c r="O41" s="178" t="n">
        <f aca="false">ROUNDUP(((Q41/T41)),0)</f>
        <v>0</v>
      </c>
      <c r="P41" s="189" t="n">
        <f aca="false">K41*L41*O41</f>
        <v>0</v>
      </c>
      <c r="Q41" s="180" t="n">
        <f aca="false">S41-(S41*N41)</f>
        <v>0</v>
      </c>
      <c r="R41" s="199" t="n">
        <f aca="false">Q41*K41*L41</f>
        <v>0</v>
      </c>
      <c r="S41" s="181"/>
      <c r="T41" s="200" t="n">
        <v>0.8</v>
      </c>
      <c r="U41" s="181"/>
      <c r="V41" s="181"/>
      <c r="W41" s="194"/>
      <c r="X41" s="183" t="n">
        <f aca="false">X40</f>
        <v>0.1</v>
      </c>
      <c r="Y41" s="184" t="n">
        <f aca="false">O41*X41</f>
        <v>0</v>
      </c>
      <c r="Z41" s="183" t="n">
        <f aca="false">Z40</f>
        <v>0.1</v>
      </c>
      <c r="AA41" s="184" t="n">
        <f aca="false">O41*Z40</f>
        <v>0</v>
      </c>
      <c r="AB41" s="183" t="n">
        <f aca="false">AB40</f>
        <v>0.1</v>
      </c>
      <c r="AC41" s="185" t="n">
        <f aca="false">O41*AB41</f>
        <v>0</v>
      </c>
      <c r="AD41" s="185"/>
      <c r="AE41" s="263"/>
      <c r="AF41" s="260"/>
      <c r="AI41" s="261" t="n">
        <f aca="false">AI40+1</f>
        <v>41</v>
      </c>
      <c r="AJ41" s="226" t="n">
        <f aca="false">Y41+AA41+AC41</f>
        <v>0</v>
      </c>
    </row>
    <row r="42" customFormat="false" ht="15" hidden="false" customHeight="false" outlineLevel="0" collapsed="false">
      <c r="A42" s="252"/>
      <c r="B42" s="266" t="s">
        <v>134</v>
      </c>
      <c r="C42" s="202" t="n">
        <f aca="false">IF(L42=0,0,AVERAGEIF(O27:O41,"&lt;&gt;0"))</f>
        <v>476.5</v>
      </c>
      <c r="D42" s="202"/>
      <c r="E42" s="267"/>
      <c r="F42" s="204" t="s">
        <v>79</v>
      </c>
      <c r="G42" s="204" t="n">
        <f aca="false">(K27*L27)+(K28*L28)+(K29*L29)+(K30*L30)+(K31*L31)+(K32*L32)+(K33*L33)+(K34*L34)+(K35*L35)+(K36*L36)+(K37*L37)+(K38*L38)+(K39*L39)+(K40*L40)+(K41*L41)</f>
        <v>183</v>
      </c>
      <c r="H42" s="267"/>
      <c r="I42" s="267"/>
      <c r="J42" s="204" t="s">
        <v>135</v>
      </c>
      <c r="K42" s="205" t="n">
        <f aca="false">SUM(K27:K41)</f>
        <v>61</v>
      </c>
      <c r="L42" s="205" t="n">
        <f aca="false">SUM(L27:L41)</f>
        <v>6</v>
      </c>
      <c r="M42" s="268"/>
      <c r="N42" s="268"/>
      <c r="O42" s="207" t="s">
        <v>136</v>
      </c>
      <c r="P42" s="208" t="n">
        <f aca="false">SUM(P27:P41)</f>
        <v>87459</v>
      </c>
      <c r="Q42" s="209" t="s">
        <v>137</v>
      </c>
      <c r="R42" s="210" t="n">
        <f aca="false">SUM(R27:R41)</f>
        <v>69876</v>
      </c>
      <c r="S42" s="205" t="s">
        <v>138</v>
      </c>
      <c r="T42" s="211" t="n">
        <f aca="false">IF(SUM(S27:S41)=0,0,1-(R42/P42))</f>
        <v>0.201042774328543</v>
      </c>
      <c r="U42" s="269"/>
      <c r="V42" s="269"/>
      <c r="W42" s="270"/>
      <c r="X42" s="214" t="s">
        <v>139</v>
      </c>
      <c r="Y42" s="214" t="s">
        <v>140</v>
      </c>
      <c r="Z42" s="215" t="s">
        <v>141</v>
      </c>
      <c r="AA42" s="215" t="s">
        <v>142</v>
      </c>
      <c r="AB42" s="214" t="s">
        <v>143</v>
      </c>
      <c r="AC42" s="216" t="s">
        <v>144</v>
      </c>
      <c r="AD42" s="216"/>
      <c r="AE42" s="271"/>
      <c r="AF42" s="260"/>
      <c r="AI42" s="218" t="s">
        <v>145</v>
      </c>
      <c r="AJ42" s="218"/>
      <c r="AK42" s="218" t="s">
        <v>146</v>
      </c>
      <c r="AL42" s="218"/>
    </row>
    <row r="43" customFormat="false" ht="23.25" hidden="false" customHeight="true" outlineLevel="0" collapsed="false">
      <c r="A43" s="252"/>
      <c r="B43" s="219" t="s">
        <v>147</v>
      </c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21" t="n">
        <f aca="false">(Y27*$L27*$K27)+(Y28*$L28*$K28)+(Y29*$L29*$K29)+(Y30*$L30*$K30)+(Y31*$L31*$K31)+(Y32*$L32*$K32)+(Y33*$L33*$K33)+(Y34*$L34*$K34)+(Y35*$L35*$K35)+(Y36*$L36*$K36)+(Y37*$L37*$K37)+(Y38*$L38*$K38)+(Y39*$L39*$K39)+(Y40*$L40*$K40)+(Y41*$L41*$K41)</f>
        <v>8745.9</v>
      </c>
      <c r="Y43" s="222" t="n">
        <f aca="false">R42*X26</f>
        <v>6987.6</v>
      </c>
      <c r="Z43" s="221" t="n">
        <f aca="false">(AA27*$L27*$K27)+(AA28*$L28*$K28)+(AA29*$L29*$K29)+(AA30*$L30*$K30)+(AA31*$L31*$K31)+(AA32*$L32*$K32)+(AA33*$L33*$K33)+(AA34*$L34*$K34)+(AA35*$L35*$K35)+(AA36*$L36*$K36)+(AA37*$L37*$K37)+(AA38*$L38*$K38)+(AA39*$L39*$K39)+(AA40*$L40*$K40)+(AA41*$L41*$K41)</f>
        <v>8745.9</v>
      </c>
      <c r="AA43" s="222" t="n">
        <f aca="false">R42*Z26</f>
        <v>6987.6</v>
      </c>
      <c r="AB43" s="221" t="n">
        <f aca="false">(AC27*$L27*$K27)+(AC28*$L28*$K28)+(AC29*$L29*$K29)+(AC30*$L30*$K30)+(AC31*$L31*$K31)+(AC32*$L32*$K32)+(AC33*$L33*$K33)+(AC34*$L34*$K34)+(AC35*$L35*$K35)+(AC36*$L36*$K36)+(AC37*$L37*$K37)+(AC38*$L38*$K38)+(AC39*$L39*$K39)+(AC40*$L40*$K40)+(AC41*$L41*$K41)</f>
        <v>8745.9</v>
      </c>
      <c r="AC43" s="273" t="n">
        <f aca="false">R42*AB26</f>
        <v>6987.6</v>
      </c>
      <c r="AD43" s="273"/>
      <c r="AE43" s="274"/>
      <c r="AF43" s="260"/>
      <c r="AI43" s="225" t="n">
        <v>43</v>
      </c>
      <c r="AJ43" s="226" t="n">
        <f aca="false">Y43+AA43+AC43</f>
        <v>20962.8</v>
      </c>
      <c r="AK43" s="227" t="n">
        <f aca="false">X43+Z43+AB43</f>
        <v>26237.7</v>
      </c>
      <c r="AL43" s="227"/>
    </row>
    <row r="44" customFormat="false" ht="21" hidden="false" customHeight="true" outlineLevel="0" collapsed="false">
      <c r="A44" s="252"/>
      <c r="B44" s="219" t="s">
        <v>148</v>
      </c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5" t="s">
        <v>149</v>
      </c>
      <c r="Y44" s="275"/>
      <c r="Z44" s="276" t="n">
        <f aca="false">P42+X43+Z43+AB43</f>
        <v>113696.7</v>
      </c>
      <c r="AA44" s="276"/>
      <c r="AB44" s="231" t="s">
        <v>150</v>
      </c>
      <c r="AC44" s="232" t="n">
        <f aca="false">((R42*X26)+(R42*Z26)+(R42*AB26))+R42</f>
        <v>90838.8</v>
      </c>
      <c r="AD44" s="232"/>
      <c r="AE44" s="274"/>
      <c r="AF44" s="260"/>
      <c r="AJ44" s="235"/>
      <c r="AN44" s="236" t="n">
        <f aca="false">1-(AC44/Z44)</f>
        <v>0.201042774328542</v>
      </c>
    </row>
    <row r="45" customFormat="false" ht="18" hidden="false" customHeight="false" outlineLevel="0" collapsed="false">
      <c r="A45" s="277"/>
      <c r="B45" s="267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9"/>
      <c r="Y45" s="279"/>
      <c r="Z45" s="280"/>
      <c r="AA45" s="281"/>
      <c r="AB45" s="282"/>
      <c r="AC45" s="280"/>
      <c r="AD45" s="280"/>
      <c r="AE45" s="274"/>
      <c r="AF45" s="267"/>
      <c r="AJ45" s="235"/>
    </row>
    <row r="46" customFormat="false" ht="49.5" hidden="false" customHeight="true" outlineLevel="0" collapsed="false">
      <c r="A46" s="283" t="s">
        <v>153</v>
      </c>
      <c r="B46" s="284" t="str">
        <f aca="false">IF(B49=0,"",B49)</f>
        <v/>
      </c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5"/>
      <c r="V46" s="285"/>
      <c r="W46" s="285"/>
      <c r="X46" s="286"/>
      <c r="Y46" s="286"/>
      <c r="Z46" s="286"/>
      <c r="AA46" s="286"/>
      <c r="AB46" s="286"/>
      <c r="AC46" s="286"/>
      <c r="AD46" s="286"/>
      <c r="AE46" s="287"/>
      <c r="AF46" s="288"/>
      <c r="AJ46" s="235"/>
    </row>
    <row r="47" customFormat="false" ht="15" hidden="false" customHeight="true" outlineLevel="0" collapsed="false">
      <c r="A47" s="283"/>
      <c r="B47" s="258" t="s">
        <v>107</v>
      </c>
      <c r="C47" s="156" t="s">
        <v>90</v>
      </c>
      <c r="D47" s="156" t="s">
        <v>60</v>
      </c>
      <c r="E47" s="156" t="s">
        <v>108</v>
      </c>
      <c r="F47" s="156" t="s">
        <v>109</v>
      </c>
      <c r="G47" s="156" t="s">
        <v>110</v>
      </c>
      <c r="H47" s="156" t="s">
        <v>111</v>
      </c>
      <c r="I47" s="157" t="s">
        <v>112</v>
      </c>
      <c r="J47" s="157" t="s">
        <v>113</v>
      </c>
      <c r="K47" s="158" t="s">
        <v>92</v>
      </c>
      <c r="L47" s="158" t="s">
        <v>114</v>
      </c>
      <c r="M47" s="156" t="s">
        <v>115</v>
      </c>
      <c r="N47" s="156"/>
      <c r="O47" s="159" t="s">
        <v>61</v>
      </c>
      <c r="P47" s="159"/>
      <c r="Q47" s="160" t="s">
        <v>116</v>
      </c>
      <c r="R47" s="160"/>
      <c r="S47" s="161" t="s">
        <v>117</v>
      </c>
      <c r="T47" s="162" t="s">
        <v>78</v>
      </c>
      <c r="U47" s="259" t="s">
        <v>118</v>
      </c>
      <c r="V47" s="259"/>
      <c r="W47" s="259"/>
      <c r="X47" s="163" t="s">
        <v>95</v>
      </c>
      <c r="Y47" s="163"/>
      <c r="Z47" s="163"/>
      <c r="AA47" s="163"/>
      <c r="AB47" s="163"/>
      <c r="AC47" s="163"/>
      <c r="AD47" s="163"/>
      <c r="AE47" s="164" t="s">
        <v>119</v>
      </c>
      <c r="AF47" s="288"/>
      <c r="AJ47" s="235"/>
    </row>
    <row r="48" customFormat="false" ht="15" hidden="false" customHeight="false" outlineLevel="0" collapsed="false">
      <c r="A48" s="283"/>
      <c r="B48" s="258"/>
      <c r="C48" s="156"/>
      <c r="D48" s="156"/>
      <c r="E48" s="156"/>
      <c r="F48" s="156"/>
      <c r="G48" s="156"/>
      <c r="H48" s="156"/>
      <c r="I48" s="157"/>
      <c r="J48" s="157"/>
      <c r="K48" s="158"/>
      <c r="L48" s="158"/>
      <c r="M48" s="156"/>
      <c r="N48" s="156"/>
      <c r="O48" s="162" t="s">
        <v>120</v>
      </c>
      <c r="P48" s="162" t="s">
        <v>97</v>
      </c>
      <c r="Q48" s="162" t="s">
        <v>120</v>
      </c>
      <c r="R48" s="166" t="s">
        <v>121</v>
      </c>
      <c r="S48" s="161"/>
      <c r="T48" s="162"/>
      <c r="U48" s="167" t="s">
        <v>62</v>
      </c>
      <c r="V48" s="168" t="s">
        <v>63</v>
      </c>
      <c r="W48" s="169" t="s">
        <v>122</v>
      </c>
      <c r="X48" s="170" t="n">
        <v>0.1</v>
      </c>
      <c r="Y48" s="171" t="s">
        <v>72</v>
      </c>
      <c r="Z48" s="170" t="n">
        <v>0.1</v>
      </c>
      <c r="AA48" s="171" t="s">
        <v>123</v>
      </c>
      <c r="AB48" s="170" t="n">
        <v>0.1</v>
      </c>
      <c r="AC48" s="171" t="s">
        <v>74</v>
      </c>
      <c r="AD48" s="171"/>
      <c r="AE48" s="164"/>
      <c r="AF48" s="288"/>
      <c r="AJ48" s="235"/>
    </row>
    <row r="49" customFormat="false" ht="15" hidden="false" customHeight="true" outlineLevel="0" collapsed="false">
      <c r="A49" s="283"/>
      <c r="B49" s="289" t="n">
        <f aca="false">'Cadastro Inicial'!B16</f>
        <v>0</v>
      </c>
      <c r="C49" s="289" t="n">
        <f aca="false">'Cadastro Inicial'!$C$16:$D$16</f>
        <v>0</v>
      </c>
      <c r="D49" s="173"/>
      <c r="E49" s="173"/>
      <c r="F49" s="173"/>
      <c r="G49" s="173"/>
      <c r="H49" s="173"/>
      <c r="I49" s="174"/>
      <c r="J49" s="174"/>
      <c r="K49" s="173"/>
      <c r="L49" s="175" t="n">
        <f aca="false">J49-I49</f>
        <v>0</v>
      </c>
      <c r="M49" s="176" t="str">
        <f aca="false">IF(N49&gt;0,"Yes","No")</f>
        <v>Yes</v>
      </c>
      <c r="N49" s="177" t="n">
        <v>0.1</v>
      </c>
      <c r="O49" s="178" t="n">
        <f aca="false">ROUNDUP(((Q49/T49)),0)</f>
        <v>0</v>
      </c>
      <c r="P49" s="179" t="n">
        <f aca="false">K49*L49*O49</f>
        <v>0</v>
      </c>
      <c r="Q49" s="180" t="n">
        <f aca="false">S49-(S49*N49)</f>
        <v>0</v>
      </c>
      <c r="R49" s="180" t="n">
        <f aca="false">Q49*K49*L49</f>
        <v>0</v>
      </c>
      <c r="S49" s="181"/>
      <c r="T49" s="182" t="n">
        <v>0.8</v>
      </c>
      <c r="U49" s="181"/>
      <c r="V49" s="181"/>
      <c r="W49" s="194"/>
      <c r="X49" s="183" t="n">
        <f aca="false">X48</f>
        <v>0.1</v>
      </c>
      <c r="Y49" s="184" t="n">
        <f aca="false">O49*X49</f>
        <v>0</v>
      </c>
      <c r="Z49" s="183" t="n">
        <f aca="false">Z48</f>
        <v>0.1</v>
      </c>
      <c r="AA49" s="184" t="n">
        <f aca="false">O49*Z48</f>
        <v>0</v>
      </c>
      <c r="AB49" s="183" t="n">
        <f aca="false">AB48</f>
        <v>0.1</v>
      </c>
      <c r="AC49" s="185" t="n">
        <f aca="false">O49*AB49</f>
        <v>0</v>
      </c>
      <c r="AD49" s="185"/>
      <c r="AE49" s="186" t="s">
        <v>129</v>
      </c>
      <c r="AF49" s="288"/>
      <c r="AI49" s="261" t="n">
        <v>49</v>
      </c>
      <c r="AJ49" s="226" t="n">
        <f aca="false">Y49+AA49+AC49</f>
        <v>0</v>
      </c>
    </row>
    <row r="50" customFormat="false" ht="15" hidden="false" customHeight="false" outlineLevel="0" collapsed="false">
      <c r="A50" s="283"/>
      <c r="B50" s="289"/>
      <c r="C50" s="289"/>
      <c r="D50" s="193"/>
      <c r="E50" s="193"/>
      <c r="F50" s="193"/>
      <c r="G50" s="193"/>
      <c r="H50" s="173"/>
      <c r="I50" s="174"/>
      <c r="J50" s="174"/>
      <c r="K50" s="193"/>
      <c r="L50" s="175" t="n">
        <f aca="false">J50-I50</f>
        <v>0</v>
      </c>
      <c r="M50" s="176" t="str">
        <f aca="false">IF(N50&gt;0,"Yes","No")</f>
        <v>Yes</v>
      </c>
      <c r="N50" s="177" t="n">
        <v>0.1</v>
      </c>
      <c r="O50" s="178" t="n">
        <f aca="false">ROUNDUP(((Q50/T50)),0)</f>
        <v>0</v>
      </c>
      <c r="P50" s="189" t="n">
        <f aca="false">K50*L50*O50</f>
        <v>0</v>
      </c>
      <c r="Q50" s="180" t="n">
        <f aca="false">S50-(S50*N50)</f>
        <v>0</v>
      </c>
      <c r="R50" s="190" t="n">
        <f aca="false">Q50*K50*L50</f>
        <v>0</v>
      </c>
      <c r="S50" s="181"/>
      <c r="T50" s="191" t="n">
        <v>0.8</v>
      </c>
      <c r="U50" s="181"/>
      <c r="V50" s="181"/>
      <c r="W50" s="194"/>
      <c r="X50" s="183" t="n">
        <f aca="false">X49</f>
        <v>0.1</v>
      </c>
      <c r="Y50" s="184" t="n">
        <f aca="false">O50*X50</f>
        <v>0</v>
      </c>
      <c r="Z50" s="183" t="n">
        <f aca="false">Z49</f>
        <v>0.1</v>
      </c>
      <c r="AA50" s="184" t="n">
        <f aca="false">O50*Z49</f>
        <v>0</v>
      </c>
      <c r="AB50" s="183" t="n">
        <f aca="false">AB49</f>
        <v>0.1</v>
      </c>
      <c r="AC50" s="185" t="n">
        <f aca="false">O50*AB50</f>
        <v>0</v>
      </c>
      <c r="AD50" s="185"/>
      <c r="AE50" s="262" t="s">
        <v>152</v>
      </c>
      <c r="AF50" s="288"/>
      <c r="AI50" s="261" t="n">
        <f aca="false">AI49+1</f>
        <v>50</v>
      </c>
      <c r="AJ50" s="226" t="n">
        <f aca="false">Y50+AA50+AC50</f>
        <v>0</v>
      </c>
    </row>
    <row r="51" customFormat="false" ht="15" hidden="false" customHeight="false" outlineLevel="0" collapsed="false">
      <c r="A51" s="283"/>
      <c r="B51" s="289"/>
      <c r="C51" s="289"/>
      <c r="D51" s="173"/>
      <c r="E51" s="193"/>
      <c r="F51" s="193"/>
      <c r="G51" s="193"/>
      <c r="H51" s="173"/>
      <c r="I51" s="174"/>
      <c r="J51" s="174"/>
      <c r="K51" s="173"/>
      <c r="L51" s="175" t="n">
        <f aca="false">J51-I51</f>
        <v>0</v>
      </c>
      <c r="M51" s="176" t="str">
        <f aca="false">IF(N51&gt;0,"Yes","No")</f>
        <v>Yes</v>
      </c>
      <c r="N51" s="177" t="n">
        <v>0.1</v>
      </c>
      <c r="O51" s="178" t="n">
        <f aca="false">ROUNDUP(((Q51/T51)),0)</f>
        <v>0</v>
      </c>
      <c r="P51" s="189" t="n">
        <f aca="false">K51*L51*O51</f>
        <v>0</v>
      </c>
      <c r="Q51" s="180" t="n">
        <f aca="false">S51-(S51*N51)</f>
        <v>0</v>
      </c>
      <c r="R51" s="190" t="n">
        <f aca="false">Q51*K51*L51</f>
        <v>0</v>
      </c>
      <c r="S51" s="181"/>
      <c r="T51" s="191" t="n">
        <v>0.8</v>
      </c>
      <c r="U51" s="181"/>
      <c r="V51" s="181"/>
      <c r="W51" s="194"/>
      <c r="X51" s="183" t="n">
        <f aca="false">X50</f>
        <v>0.1</v>
      </c>
      <c r="Y51" s="184" t="n">
        <f aca="false">O51*X51</f>
        <v>0</v>
      </c>
      <c r="Z51" s="183" t="n">
        <f aca="false">Z50</f>
        <v>0.1</v>
      </c>
      <c r="AA51" s="184" t="n">
        <f aca="false">O51*Z50</f>
        <v>0</v>
      </c>
      <c r="AB51" s="183" t="n">
        <f aca="false">AB50</f>
        <v>0.1</v>
      </c>
      <c r="AC51" s="185" t="n">
        <f aca="false">O51*AB51</f>
        <v>0</v>
      </c>
      <c r="AD51" s="185"/>
      <c r="AE51" s="290"/>
      <c r="AF51" s="288"/>
      <c r="AI51" s="261" t="n">
        <f aca="false">AI50+1</f>
        <v>51</v>
      </c>
      <c r="AJ51" s="226" t="n">
        <f aca="false">Y51+AA51+AC51</f>
        <v>0</v>
      </c>
    </row>
    <row r="52" customFormat="false" ht="15" hidden="false" customHeight="false" outlineLevel="0" collapsed="false">
      <c r="A52" s="283"/>
      <c r="B52" s="289"/>
      <c r="C52" s="289"/>
      <c r="D52" s="193"/>
      <c r="E52" s="193"/>
      <c r="F52" s="193"/>
      <c r="G52" s="193"/>
      <c r="H52" s="173"/>
      <c r="I52" s="174"/>
      <c r="J52" s="174"/>
      <c r="K52" s="193"/>
      <c r="L52" s="175" t="n">
        <f aca="false">J52-I52</f>
        <v>0</v>
      </c>
      <c r="M52" s="176" t="str">
        <f aca="false">IF(N52&gt;0,"Yes","No")</f>
        <v>Yes</v>
      </c>
      <c r="N52" s="177" t="n">
        <v>0.1</v>
      </c>
      <c r="O52" s="178" t="n">
        <f aca="false">ROUNDUP(((Q52/T52)),0)</f>
        <v>0</v>
      </c>
      <c r="P52" s="189" t="n">
        <f aca="false">K52*L52*O52</f>
        <v>0</v>
      </c>
      <c r="Q52" s="180" t="n">
        <f aca="false">S52-(S52*N52)</f>
        <v>0</v>
      </c>
      <c r="R52" s="190" t="n">
        <f aca="false">Q52*K52*L52</f>
        <v>0</v>
      </c>
      <c r="S52" s="181"/>
      <c r="T52" s="191" t="n">
        <v>0.8</v>
      </c>
      <c r="U52" s="181"/>
      <c r="V52" s="181"/>
      <c r="W52" s="194"/>
      <c r="X52" s="183" t="n">
        <f aca="false">X51</f>
        <v>0.1</v>
      </c>
      <c r="Y52" s="184" t="n">
        <f aca="false">O52*X52</f>
        <v>0</v>
      </c>
      <c r="Z52" s="183" t="n">
        <f aca="false">Z51</f>
        <v>0.1</v>
      </c>
      <c r="AA52" s="184" t="n">
        <f aca="false">O52*Z51</f>
        <v>0</v>
      </c>
      <c r="AB52" s="183" t="n">
        <f aca="false">AB51</f>
        <v>0.1</v>
      </c>
      <c r="AC52" s="185" t="n">
        <f aca="false">O52*AB52</f>
        <v>0</v>
      </c>
      <c r="AD52" s="185"/>
      <c r="AE52" s="264" t="s">
        <v>132</v>
      </c>
      <c r="AF52" s="288"/>
      <c r="AI52" s="261" t="n">
        <f aca="false">AI51+1</f>
        <v>52</v>
      </c>
      <c r="AJ52" s="226" t="n">
        <f aca="false">Y52+AA52+AC52</f>
        <v>0</v>
      </c>
    </row>
    <row r="53" customFormat="false" ht="15" hidden="false" customHeight="false" outlineLevel="0" collapsed="false">
      <c r="A53" s="283"/>
      <c r="B53" s="289"/>
      <c r="C53" s="289"/>
      <c r="D53" s="173"/>
      <c r="E53" s="193"/>
      <c r="F53" s="193"/>
      <c r="G53" s="193"/>
      <c r="H53" s="173"/>
      <c r="I53" s="174"/>
      <c r="J53" s="174"/>
      <c r="K53" s="173"/>
      <c r="L53" s="175" t="n">
        <f aca="false">J53-I53</f>
        <v>0</v>
      </c>
      <c r="M53" s="176" t="str">
        <f aca="false">IF(N53&gt;0,"Yes","No")</f>
        <v>Yes</v>
      </c>
      <c r="N53" s="177" t="n">
        <v>0.1</v>
      </c>
      <c r="O53" s="178" t="n">
        <f aca="false">ROUNDUP(((Q53/T53)),0)</f>
        <v>0</v>
      </c>
      <c r="P53" s="189" t="n">
        <f aca="false">K53*L53*O53</f>
        <v>0</v>
      </c>
      <c r="Q53" s="180" t="n">
        <f aca="false">S53-(S53*N53)</f>
        <v>0</v>
      </c>
      <c r="R53" s="190" t="n">
        <f aca="false">Q53*K53*L53</f>
        <v>0</v>
      </c>
      <c r="S53" s="181"/>
      <c r="T53" s="191" t="n">
        <v>0.8</v>
      </c>
      <c r="U53" s="181"/>
      <c r="V53" s="181"/>
      <c r="W53" s="194"/>
      <c r="X53" s="183" t="n">
        <f aca="false">X52</f>
        <v>0.1</v>
      </c>
      <c r="Y53" s="184" t="n">
        <f aca="false">O53*X53</f>
        <v>0</v>
      </c>
      <c r="Z53" s="183" t="n">
        <f aca="false">Z52</f>
        <v>0.1</v>
      </c>
      <c r="AA53" s="184" t="n">
        <f aca="false">O53*Z52</f>
        <v>0</v>
      </c>
      <c r="AB53" s="183" t="n">
        <f aca="false">AB52</f>
        <v>0.1</v>
      </c>
      <c r="AC53" s="185" t="n">
        <f aca="false">O53*AB53</f>
        <v>0</v>
      </c>
      <c r="AD53" s="185"/>
      <c r="AE53" s="265" t="s">
        <v>154</v>
      </c>
      <c r="AF53" s="288"/>
      <c r="AI53" s="261" t="n">
        <f aca="false">AI52+1</f>
        <v>53</v>
      </c>
      <c r="AJ53" s="226" t="n">
        <f aca="false">Y53+AA53+AC53</f>
        <v>0</v>
      </c>
    </row>
    <row r="54" customFormat="false" ht="15" hidden="false" customHeight="false" outlineLevel="0" collapsed="false">
      <c r="A54" s="283"/>
      <c r="B54" s="289"/>
      <c r="C54" s="289"/>
      <c r="D54" s="193"/>
      <c r="E54" s="193"/>
      <c r="F54" s="193"/>
      <c r="G54" s="193"/>
      <c r="H54" s="173"/>
      <c r="I54" s="174"/>
      <c r="J54" s="174"/>
      <c r="K54" s="193"/>
      <c r="L54" s="175" t="n">
        <f aca="false">J54-I54</f>
        <v>0</v>
      </c>
      <c r="M54" s="176" t="str">
        <f aca="false">IF(N54&gt;0,"Yes","No")</f>
        <v>Yes</v>
      </c>
      <c r="N54" s="177" t="n">
        <v>0.1</v>
      </c>
      <c r="O54" s="178" t="n">
        <f aca="false">ROUNDUP(((Q54/T54)),0)</f>
        <v>0</v>
      </c>
      <c r="P54" s="189" t="n">
        <f aca="false">K54*L54*O54</f>
        <v>0</v>
      </c>
      <c r="Q54" s="180" t="n">
        <f aca="false">S54-(S54*N54)</f>
        <v>0</v>
      </c>
      <c r="R54" s="190" t="n">
        <f aca="false">Q54*K54*L54</f>
        <v>0</v>
      </c>
      <c r="S54" s="181"/>
      <c r="T54" s="191" t="n">
        <v>0.8</v>
      </c>
      <c r="U54" s="181"/>
      <c r="V54" s="181"/>
      <c r="W54" s="194"/>
      <c r="X54" s="183" t="n">
        <f aca="false">X53</f>
        <v>0.1</v>
      </c>
      <c r="Y54" s="184" t="n">
        <f aca="false">O54*X54</f>
        <v>0</v>
      </c>
      <c r="Z54" s="183" t="n">
        <f aca="false">Z53</f>
        <v>0.1</v>
      </c>
      <c r="AA54" s="184" t="n">
        <f aca="false">O54*Z53</f>
        <v>0</v>
      </c>
      <c r="AB54" s="183" t="n">
        <f aca="false">AB53</f>
        <v>0.1</v>
      </c>
      <c r="AC54" s="185" t="n">
        <f aca="false">O54*AB54</f>
        <v>0</v>
      </c>
      <c r="AD54" s="185"/>
      <c r="AE54" s="290"/>
      <c r="AF54" s="288"/>
      <c r="AI54" s="261" t="n">
        <f aca="false">AI53+1</f>
        <v>54</v>
      </c>
      <c r="AJ54" s="226" t="n">
        <f aca="false">Y54+AA54+AC54</f>
        <v>0</v>
      </c>
    </row>
    <row r="55" customFormat="false" ht="15" hidden="false" customHeight="false" outlineLevel="0" collapsed="false">
      <c r="A55" s="283"/>
      <c r="B55" s="289"/>
      <c r="C55" s="289"/>
      <c r="D55" s="173"/>
      <c r="E55" s="193"/>
      <c r="F55" s="193"/>
      <c r="G55" s="193"/>
      <c r="H55" s="173"/>
      <c r="I55" s="174"/>
      <c r="J55" s="174"/>
      <c r="K55" s="173"/>
      <c r="L55" s="175" t="n">
        <f aca="false">J55-I55</f>
        <v>0</v>
      </c>
      <c r="M55" s="176" t="str">
        <f aca="false">IF(N55&gt;0,"Yes","No")</f>
        <v>Yes</v>
      </c>
      <c r="N55" s="177" t="n">
        <v>0.1</v>
      </c>
      <c r="O55" s="178" t="n">
        <f aca="false">ROUNDUP(((Q55/T55)),0)</f>
        <v>0</v>
      </c>
      <c r="P55" s="189" t="n">
        <f aca="false">K55*L55*O55</f>
        <v>0</v>
      </c>
      <c r="Q55" s="180" t="n">
        <f aca="false">S55-(S55*N55)</f>
        <v>0</v>
      </c>
      <c r="R55" s="190" t="n">
        <f aca="false">Q55*K55*L55</f>
        <v>0</v>
      </c>
      <c r="S55" s="181"/>
      <c r="T55" s="191" t="n">
        <v>0.8</v>
      </c>
      <c r="U55" s="181"/>
      <c r="V55" s="181"/>
      <c r="W55" s="194"/>
      <c r="X55" s="183" t="n">
        <f aca="false">X54</f>
        <v>0.1</v>
      </c>
      <c r="Y55" s="184" t="n">
        <f aca="false">O55*X55</f>
        <v>0</v>
      </c>
      <c r="Z55" s="183" t="n">
        <f aca="false">Z54</f>
        <v>0.1</v>
      </c>
      <c r="AA55" s="184" t="n">
        <f aca="false">O55*Z54</f>
        <v>0</v>
      </c>
      <c r="AB55" s="183" t="n">
        <f aca="false">AB54</f>
        <v>0.1</v>
      </c>
      <c r="AC55" s="185" t="n">
        <f aca="false">O55*AB55</f>
        <v>0</v>
      </c>
      <c r="AD55" s="185"/>
      <c r="AE55" s="290"/>
      <c r="AF55" s="288"/>
      <c r="AI55" s="261" t="n">
        <f aca="false">AI54+1</f>
        <v>55</v>
      </c>
      <c r="AJ55" s="226" t="n">
        <f aca="false">Y55+AA55+AC55</f>
        <v>0</v>
      </c>
    </row>
    <row r="56" customFormat="false" ht="15" hidden="false" customHeight="false" outlineLevel="0" collapsed="false">
      <c r="A56" s="283"/>
      <c r="B56" s="289"/>
      <c r="C56" s="289"/>
      <c r="D56" s="193"/>
      <c r="E56" s="193"/>
      <c r="F56" s="193"/>
      <c r="G56" s="193"/>
      <c r="H56" s="173"/>
      <c r="I56" s="174"/>
      <c r="J56" s="174"/>
      <c r="K56" s="193"/>
      <c r="L56" s="175" t="n">
        <f aca="false">J56-I56</f>
        <v>0</v>
      </c>
      <c r="M56" s="176" t="str">
        <f aca="false">IF(N56&gt;0,"Yes","No")</f>
        <v>Yes</v>
      </c>
      <c r="N56" s="177" t="n">
        <v>0.1</v>
      </c>
      <c r="O56" s="178" t="n">
        <f aca="false">ROUNDUP(((Q56/T56)),0)</f>
        <v>0</v>
      </c>
      <c r="P56" s="189" t="n">
        <f aca="false">K56*L56*O56</f>
        <v>0</v>
      </c>
      <c r="Q56" s="180" t="n">
        <f aca="false">S56-(S56*N56)</f>
        <v>0</v>
      </c>
      <c r="R56" s="190" t="n">
        <f aca="false">Q56*K56*L56</f>
        <v>0</v>
      </c>
      <c r="S56" s="181"/>
      <c r="T56" s="191" t="n">
        <v>0.8</v>
      </c>
      <c r="U56" s="181"/>
      <c r="V56" s="181"/>
      <c r="W56" s="194"/>
      <c r="X56" s="183" t="n">
        <f aca="false">X55</f>
        <v>0.1</v>
      </c>
      <c r="Y56" s="184" t="n">
        <f aca="false">O56*X56</f>
        <v>0</v>
      </c>
      <c r="Z56" s="183" t="n">
        <f aca="false">Z55</f>
        <v>0.1</v>
      </c>
      <c r="AA56" s="184" t="n">
        <f aca="false">O56*Z55</f>
        <v>0</v>
      </c>
      <c r="AB56" s="183" t="n">
        <f aca="false">AB55</f>
        <v>0.1</v>
      </c>
      <c r="AC56" s="185" t="n">
        <f aca="false">O56*AB56</f>
        <v>0</v>
      </c>
      <c r="AD56" s="185"/>
      <c r="AE56" s="290"/>
      <c r="AF56" s="288"/>
      <c r="AI56" s="261" t="n">
        <f aca="false">AI55+1</f>
        <v>56</v>
      </c>
      <c r="AJ56" s="226" t="n">
        <f aca="false">Y56+AA56+AC56</f>
        <v>0</v>
      </c>
    </row>
    <row r="57" customFormat="false" ht="15" hidden="false" customHeight="false" outlineLevel="0" collapsed="false">
      <c r="A57" s="283"/>
      <c r="B57" s="289"/>
      <c r="C57" s="289"/>
      <c r="D57" s="173"/>
      <c r="E57" s="193"/>
      <c r="F57" s="193"/>
      <c r="G57" s="193"/>
      <c r="H57" s="173"/>
      <c r="I57" s="174"/>
      <c r="J57" s="174"/>
      <c r="K57" s="173"/>
      <c r="L57" s="175" t="n">
        <f aca="false">J57-I57</f>
        <v>0</v>
      </c>
      <c r="M57" s="176" t="str">
        <f aca="false">IF(N57&gt;0,"Yes","No")</f>
        <v>Yes</v>
      </c>
      <c r="N57" s="177" t="n">
        <v>0.1</v>
      </c>
      <c r="O57" s="178" t="n">
        <f aca="false">ROUNDUP(((Q57/T57)),0)</f>
        <v>0</v>
      </c>
      <c r="P57" s="189" t="n">
        <f aca="false">K57*L57*O57</f>
        <v>0</v>
      </c>
      <c r="Q57" s="180" t="n">
        <f aca="false">S57-(S57*N57)</f>
        <v>0</v>
      </c>
      <c r="R57" s="190" t="n">
        <f aca="false">Q57*K57*L57</f>
        <v>0</v>
      </c>
      <c r="S57" s="181"/>
      <c r="T57" s="191" t="n">
        <v>0.8</v>
      </c>
      <c r="U57" s="181"/>
      <c r="V57" s="181"/>
      <c r="W57" s="194"/>
      <c r="X57" s="183" t="n">
        <f aca="false">X56</f>
        <v>0.1</v>
      </c>
      <c r="Y57" s="184" t="n">
        <f aca="false">O57*X57</f>
        <v>0</v>
      </c>
      <c r="Z57" s="183" t="n">
        <f aca="false">Z56</f>
        <v>0.1</v>
      </c>
      <c r="AA57" s="184" t="n">
        <f aca="false">O57*Z56</f>
        <v>0</v>
      </c>
      <c r="AB57" s="183" t="n">
        <f aca="false">AB56</f>
        <v>0.1</v>
      </c>
      <c r="AC57" s="185" t="n">
        <f aca="false">O57*AB57</f>
        <v>0</v>
      </c>
      <c r="AD57" s="185"/>
      <c r="AE57" s="290"/>
      <c r="AF57" s="288"/>
      <c r="AI57" s="261" t="n">
        <f aca="false">AI56+1</f>
        <v>57</v>
      </c>
      <c r="AJ57" s="226" t="n">
        <f aca="false">Y57+AA57+AC57</f>
        <v>0</v>
      </c>
    </row>
    <row r="58" customFormat="false" ht="15" hidden="false" customHeight="false" outlineLevel="0" collapsed="false">
      <c r="A58" s="283"/>
      <c r="B58" s="289"/>
      <c r="C58" s="289"/>
      <c r="D58" s="193"/>
      <c r="E58" s="193"/>
      <c r="F58" s="193"/>
      <c r="G58" s="193"/>
      <c r="H58" s="173"/>
      <c r="I58" s="174"/>
      <c r="J58" s="174"/>
      <c r="K58" s="193"/>
      <c r="L58" s="175" t="n">
        <f aca="false">J58-I58</f>
        <v>0</v>
      </c>
      <c r="M58" s="176" t="str">
        <f aca="false">IF(N58&gt;0,"Yes","No")</f>
        <v>Yes</v>
      </c>
      <c r="N58" s="177" t="n">
        <v>0.1</v>
      </c>
      <c r="O58" s="178" t="n">
        <f aca="false">ROUNDUP(((Q58/T58)),0)</f>
        <v>0</v>
      </c>
      <c r="P58" s="189" t="n">
        <f aca="false">K58*L58*O58</f>
        <v>0</v>
      </c>
      <c r="Q58" s="180" t="n">
        <f aca="false">S58-(S58*N58)</f>
        <v>0</v>
      </c>
      <c r="R58" s="190" t="n">
        <f aca="false">Q58*K58*L58</f>
        <v>0</v>
      </c>
      <c r="S58" s="181"/>
      <c r="T58" s="191" t="n">
        <v>0.8</v>
      </c>
      <c r="U58" s="181"/>
      <c r="V58" s="181"/>
      <c r="W58" s="194"/>
      <c r="X58" s="183" t="n">
        <f aca="false">X57</f>
        <v>0.1</v>
      </c>
      <c r="Y58" s="184" t="n">
        <f aca="false">O58*X58</f>
        <v>0</v>
      </c>
      <c r="Z58" s="183" t="n">
        <f aca="false">Z57</f>
        <v>0.1</v>
      </c>
      <c r="AA58" s="184" t="n">
        <f aca="false">O58*Z57</f>
        <v>0</v>
      </c>
      <c r="AB58" s="183" t="n">
        <f aca="false">AB57</f>
        <v>0.1</v>
      </c>
      <c r="AC58" s="185" t="n">
        <f aca="false">O58*AB58</f>
        <v>0</v>
      </c>
      <c r="AD58" s="185"/>
      <c r="AE58" s="290"/>
      <c r="AF58" s="288"/>
      <c r="AI58" s="261" t="n">
        <f aca="false">AI57+1</f>
        <v>58</v>
      </c>
      <c r="AJ58" s="226" t="n">
        <f aca="false">Y58+AA58+AC58</f>
        <v>0</v>
      </c>
    </row>
    <row r="59" customFormat="false" ht="15" hidden="false" customHeight="false" outlineLevel="0" collapsed="false">
      <c r="A59" s="283"/>
      <c r="B59" s="289"/>
      <c r="C59" s="289"/>
      <c r="D59" s="173"/>
      <c r="E59" s="193"/>
      <c r="F59" s="193"/>
      <c r="G59" s="193"/>
      <c r="H59" s="173"/>
      <c r="I59" s="174"/>
      <c r="J59" s="174"/>
      <c r="K59" s="173"/>
      <c r="L59" s="175" t="n">
        <f aca="false">J59-I59</f>
        <v>0</v>
      </c>
      <c r="M59" s="176" t="str">
        <f aca="false">IF(N59&gt;0,"Yes","No")</f>
        <v>Yes</v>
      </c>
      <c r="N59" s="177" t="n">
        <v>0.1</v>
      </c>
      <c r="O59" s="178" t="n">
        <f aca="false">ROUNDUP(((Q59/T59)),0)</f>
        <v>0</v>
      </c>
      <c r="P59" s="189" t="n">
        <f aca="false">K59*L59*O59</f>
        <v>0</v>
      </c>
      <c r="Q59" s="180" t="n">
        <f aca="false">S59-(S59*N59)</f>
        <v>0</v>
      </c>
      <c r="R59" s="190" t="n">
        <f aca="false">Q59*K59*L59</f>
        <v>0</v>
      </c>
      <c r="S59" s="181"/>
      <c r="T59" s="191" t="n">
        <v>0.8</v>
      </c>
      <c r="U59" s="181"/>
      <c r="V59" s="181"/>
      <c r="W59" s="194"/>
      <c r="X59" s="183" t="n">
        <f aca="false">X58</f>
        <v>0.1</v>
      </c>
      <c r="Y59" s="184" t="n">
        <f aca="false">O59*X59</f>
        <v>0</v>
      </c>
      <c r="Z59" s="183" t="n">
        <f aca="false">Z58</f>
        <v>0.1</v>
      </c>
      <c r="AA59" s="184" t="n">
        <f aca="false">O59*Z58</f>
        <v>0</v>
      </c>
      <c r="AB59" s="183" t="n">
        <f aca="false">AB58</f>
        <v>0.1</v>
      </c>
      <c r="AC59" s="185" t="n">
        <f aca="false">O59*AB59</f>
        <v>0</v>
      </c>
      <c r="AD59" s="185"/>
      <c r="AE59" s="290"/>
      <c r="AF59" s="288"/>
      <c r="AI59" s="261" t="n">
        <f aca="false">AI58+1</f>
        <v>59</v>
      </c>
      <c r="AJ59" s="226" t="n">
        <f aca="false">Y59+AA59+AC59</f>
        <v>0</v>
      </c>
    </row>
    <row r="60" customFormat="false" ht="15" hidden="false" customHeight="false" outlineLevel="0" collapsed="false">
      <c r="A60" s="283"/>
      <c r="B60" s="289"/>
      <c r="C60" s="289"/>
      <c r="D60" s="193"/>
      <c r="E60" s="193"/>
      <c r="F60" s="193"/>
      <c r="G60" s="193"/>
      <c r="H60" s="173"/>
      <c r="I60" s="174"/>
      <c r="J60" s="174"/>
      <c r="K60" s="193"/>
      <c r="L60" s="175" t="n">
        <f aca="false">J60-I60</f>
        <v>0</v>
      </c>
      <c r="M60" s="176" t="str">
        <f aca="false">IF(N60&gt;0,"Yes","No")</f>
        <v>Yes</v>
      </c>
      <c r="N60" s="177" t="n">
        <v>0.1</v>
      </c>
      <c r="O60" s="178" t="n">
        <f aca="false">ROUNDUP(((Q60/T60)),0)</f>
        <v>0</v>
      </c>
      <c r="P60" s="189" t="n">
        <f aca="false">K60*L60*O60</f>
        <v>0</v>
      </c>
      <c r="Q60" s="180" t="n">
        <f aca="false">S60-(S60*N60)</f>
        <v>0</v>
      </c>
      <c r="R60" s="190" t="n">
        <f aca="false">Q60*K60*L60</f>
        <v>0</v>
      </c>
      <c r="S60" s="181"/>
      <c r="T60" s="191" t="n">
        <v>0.8</v>
      </c>
      <c r="U60" s="181"/>
      <c r="V60" s="181"/>
      <c r="W60" s="194"/>
      <c r="X60" s="183" t="n">
        <f aca="false">X59</f>
        <v>0.1</v>
      </c>
      <c r="Y60" s="184" t="n">
        <f aca="false">O60*X60</f>
        <v>0</v>
      </c>
      <c r="Z60" s="183" t="n">
        <f aca="false">Z59</f>
        <v>0.1</v>
      </c>
      <c r="AA60" s="184" t="n">
        <f aca="false">O60*Z59</f>
        <v>0</v>
      </c>
      <c r="AB60" s="183" t="n">
        <f aca="false">AB59</f>
        <v>0.1</v>
      </c>
      <c r="AC60" s="185" t="n">
        <f aca="false">O60*AB60</f>
        <v>0</v>
      </c>
      <c r="AD60" s="185"/>
      <c r="AE60" s="290"/>
      <c r="AF60" s="288"/>
      <c r="AI60" s="261" t="n">
        <f aca="false">AI59+1</f>
        <v>60</v>
      </c>
      <c r="AJ60" s="226" t="n">
        <f aca="false">Y60+AA60+AC60</f>
        <v>0</v>
      </c>
    </row>
    <row r="61" customFormat="false" ht="15" hidden="false" customHeight="false" outlineLevel="0" collapsed="false">
      <c r="A61" s="283"/>
      <c r="B61" s="289"/>
      <c r="C61" s="289"/>
      <c r="D61" s="173"/>
      <c r="E61" s="193"/>
      <c r="F61" s="193"/>
      <c r="G61" s="193"/>
      <c r="H61" s="173"/>
      <c r="I61" s="174"/>
      <c r="J61" s="174"/>
      <c r="K61" s="173"/>
      <c r="L61" s="175" t="n">
        <f aca="false">J61-I61</f>
        <v>0</v>
      </c>
      <c r="M61" s="176" t="str">
        <f aca="false">IF(N61&gt;0,"Yes","No")</f>
        <v>Yes</v>
      </c>
      <c r="N61" s="177" t="n">
        <v>0.1</v>
      </c>
      <c r="O61" s="178" t="n">
        <f aca="false">ROUNDUP(((Q61/T61)),0)</f>
        <v>0</v>
      </c>
      <c r="P61" s="189" t="n">
        <f aca="false">K61*L61*O61</f>
        <v>0</v>
      </c>
      <c r="Q61" s="180" t="n">
        <f aca="false">S61-(S61*N61)</f>
        <v>0</v>
      </c>
      <c r="R61" s="190" t="n">
        <f aca="false">Q61*K61*L61</f>
        <v>0</v>
      </c>
      <c r="S61" s="181"/>
      <c r="T61" s="191" t="n">
        <v>0.8</v>
      </c>
      <c r="U61" s="181"/>
      <c r="V61" s="181"/>
      <c r="W61" s="194"/>
      <c r="X61" s="183" t="n">
        <f aca="false">X60</f>
        <v>0.1</v>
      </c>
      <c r="Y61" s="184" t="n">
        <f aca="false">O61*X61</f>
        <v>0</v>
      </c>
      <c r="Z61" s="183" t="n">
        <f aca="false">Z60</f>
        <v>0.1</v>
      </c>
      <c r="AA61" s="184" t="n">
        <f aca="false">O61*Z60</f>
        <v>0</v>
      </c>
      <c r="AB61" s="183" t="n">
        <f aca="false">AB60</f>
        <v>0.1</v>
      </c>
      <c r="AC61" s="185" t="n">
        <f aca="false">O61*AB61</f>
        <v>0</v>
      </c>
      <c r="AD61" s="185"/>
      <c r="AE61" s="290"/>
      <c r="AF61" s="288"/>
      <c r="AI61" s="261" t="n">
        <f aca="false">AI60+1</f>
        <v>61</v>
      </c>
      <c r="AJ61" s="226" t="n">
        <f aca="false">Y61+AA61+AC61</f>
        <v>0</v>
      </c>
    </row>
    <row r="62" customFormat="false" ht="15" hidden="false" customHeight="false" outlineLevel="0" collapsed="false">
      <c r="A62" s="283"/>
      <c r="B62" s="289"/>
      <c r="C62" s="289"/>
      <c r="D62" s="193"/>
      <c r="E62" s="193"/>
      <c r="F62" s="193"/>
      <c r="G62" s="193"/>
      <c r="H62" s="173"/>
      <c r="I62" s="174"/>
      <c r="J62" s="174"/>
      <c r="K62" s="193"/>
      <c r="L62" s="175" t="n">
        <f aca="false">J62-I62</f>
        <v>0</v>
      </c>
      <c r="M62" s="176" t="str">
        <f aca="false">IF(N62&gt;0,"Yes","No")</f>
        <v>Yes</v>
      </c>
      <c r="N62" s="177" t="n">
        <v>0.1</v>
      </c>
      <c r="O62" s="178" t="n">
        <f aca="false">ROUNDUP(((Q62/T62)),0)</f>
        <v>0</v>
      </c>
      <c r="P62" s="189" t="n">
        <f aca="false">K62*L62*O62</f>
        <v>0</v>
      </c>
      <c r="Q62" s="180" t="n">
        <f aca="false">S62-(S62*N62)</f>
        <v>0</v>
      </c>
      <c r="R62" s="190" t="n">
        <f aca="false">Q62*K62*L62</f>
        <v>0</v>
      </c>
      <c r="S62" s="181"/>
      <c r="T62" s="198" t="n">
        <v>0.8</v>
      </c>
      <c r="U62" s="181"/>
      <c r="V62" s="181"/>
      <c r="W62" s="194"/>
      <c r="X62" s="183" t="n">
        <f aca="false">X61</f>
        <v>0.1</v>
      </c>
      <c r="Y62" s="184" t="n">
        <f aca="false">O62*X62</f>
        <v>0</v>
      </c>
      <c r="Z62" s="183" t="n">
        <f aca="false">Z61</f>
        <v>0.1</v>
      </c>
      <c r="AA62" s="184" t="n">
        <f aca="false">O62*Z61</f>
        <v>0</v>
      </c>
      <c r="AB62" s="183" t="n">
        <f aca="false">AB61</f>
        <v>0.1</v>
      </c>
      <c r="AC62" s="185" t="n">
        <f aca="false">O62*AB62</f>
        <v>0</v>
      </c>
      <c r="AD62" s="185"/>
      <c r="AE62" s="290"/>
      <c r="AF62" s="288"/>
      <c r="AI62" s="261" t="n">
        <f aca="false">AI61+1</f>
        <v>62</v>
      </c>
      <c r="AJ62" s="226" t="n">
        <f aca="false">Y62+AA62+AC62</f>
        <v>0</v>
      </c>
    </row>
    <row r="63" customFormat="false" ht="15" hidden="false" customHeight="false" outlineLevel="0" collapsed="false">
      <c r="A63" s="283"/>
      <c r="B63" s="289"/>
      <c r="C63" s="289"/>
      <c r="D63" s="193"/>
      <c r="E63" s="193"/>
      <c r="F63" s="193"/>
      <c r="G63" s="193"/>
      <c r="H63" s="173"/>
      <c r="I63" s="174"/>
      <c r="J63" s="174"/>
      <c r="K63" s="193"/>
      <c r="L63" s="175" t="n">
        <f aca="false">J63-I63</f>
        <v>0</v>
      </c>
      <c r="M63" s="176" t="str">
        <f aca="false">IF(N63&gt;0,"Yes","No")</f>
        <v>Yes</v>
      </c>
      <c r="N63" s="177" t="n">
        <v>0.1</v>
      </c>
      <c r="O63" s="178" t="n">
        <f aca="false">ROUNDUP(((Q63/T63)),0)</f>
        <v>0</v>
      </c>
      <c r="P63" s="189" t="n">
        <f aca="false">K63*L63*O63</f>
        <v>0</v>
      </c>
      <c r="Q63" s="180" t="n">
        <f aca="false">S63-(S63*N63)</f>
        <v>0</v>
      </c>
      <c r="R63" s="199" t="n">
        <f aca="false">Q63*K63*L63</f>
        <v>0</v>
      </c>
      <c r="S63" s="181"/>
      <c r="T63" s="200" t="n">
        <v>0.8</v>
      </c>
      <c r="U63" s="181"/>
      <c r="V63" s="181"/>
      <c r="W63" s="194"/>
      <c r="X63" s="183" t="n">
        <f aca="false">X62</f>
        <v>0.1</v>
      </c>
      <c r="Y63" s="184" t="n">
        <f aca="false">O63*X63</f>
        <v>0</v>
      </c>
      <c r="Z63" s="183" t="n">
        <f aca="false">Z62</f>
        <v>0.1</v>
      </c>
      <c r="AA63" s="184" t="n">
        <f aca="false">O63*Z62</f>
        <v>0</v>
      </c>
      <c r="AB63" s="183" t="n">
        <f aca="false">AB62</f>
        <v>0.1</v>
      </c>
      <c r="AC63" s="185" t="n">
        <f aca="false">O63*AB63</f>
        <v>0</v>
      </c>
      <c r="AD63" s="185"/>
      <c r="AE63" s="290"/>
      <c r="AF63" s="288"/>
      <c r="AI63" s="261" t="n">
        <f aca="false">AI62+1</f>
        <v>63</v>
      </c>
      <c r="AJ63" s="226" t="n">
        <f aca="false">Y63+AA63+AC63</f>
        <v>0</v>
      </c>
    </row>
    <row r="64" customFormat="false" ht="15" hidden="false" customHeight="false" outlineLevel="0" collapsed="false">
      <c r="A64" s="283"/>
      <c r="B64" s="266" t="s">
        <v>134</v>
      </c>
      <c r="C64" s="202" t="n">
        <f aca="false">IF(L64=0,0,AVERAGEIF(O49:O63,"&lt;&gt;0"))</f>
        <v>0</v>
      </c>
      <c r="D64" s="202"/>
      <c r="E64" s="287"/>
      <c r="F64" s="204" t="s">
        <v>79</v>
      </c>
      <c r="G64" s="204" t="n">
        <f aca="false">(K49*L49)+(K50*L50)+(K51*L51)+(K52*L52)+(K53*L53)+(K54*L54)+(K55*L55)+(K56*L56)+(K57*L57)+(K58*L58)+(K59*L59)+(K60*L60)+(K61*L61)+(K62*L62)+(K63*L63)</f>
        <v>0</v>
      </c>
      <c r="H64" s="287"/>
      <c r="I64" s="287"/>
      <c r="J64" s="204" t="s">
        <v>135</v>
      </c>
      <c r="K64" s="205" t="n">
        <f aca="false">SUM(K49:K63)</f>
        <v>0</v>
      </c>
      <c r="L64" s="205" t="n">
        <f aca="false">SUM(L49:L63)</f>
        <v>0</v>
      </c>
      <c r="M64" s="291"/>
      <c r="N64" s="291"/>
      <c r="O64" s="207" t="s">
        <v>136</v>
      </c>
      <c r="P64" s="208" t="n">
        <f aca="false">SUM(P49:P63)</f>
        <v>0</v>
      </c>
      <c r="Q64" s="209" t="s">
        <v>137</v>
      </c>
      <c r="R64" s="210" t="n">
        <f aca="false">SUM(R49:R63)</f>
        <v>0</v>
      </c>
      <c r="S64" s="205" t="s">
        <v>138</v>
      </c>
      <c r="T64" s="211" t="n">
        <f aca="false">IF(SUM(S49:S63)=0,0,1-(R64/P64))</f>
        <v>0</v>
      </c>
      <c r="U64" s="292"/>
      <c r="V64" s="292"/>
      <c r="W64" s="293"/>
      <c r="X64" s="214" t="s">
        <v>139</v>
      </c>
      <c r="Y64" s="214" t="s">
        <v>140</v>
      </c>
      <c r="Z64" s="215" t="s">
        <v>141</v>
      </c>
      <c r="AA64" s="215" t="s">
        <v>142</v>
      </c>
      <c r="AB64" s="214" t="s">
        <v>143</v>
      </c>
      <c r="AC64" s="216" t="s">
        <v>144</v>
      </c>
      <c r="AD64" s="216"/>
      <c r="AE64" s="294"/>
      <c r="AF64" s="288"/>
      <c r="AI64" s="218" t="s">
        <v>145</v>
      </c>
      <c r="AJ64" s="218"/>
      <c r="AK64" s="218" t="s">
        <v>146</v>
      </c>
      <c r="AL64" s="218"/>
    </row>
    <row r="65" customFormat="false" ht="15" hidden="false" customHeight="false" outlineLevel="0" collapsed="false">
      <c r="A65" s="283"/>
      <c r="B65" s="219" t="s">
        <v>147</v>
      </c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21" t="n">
        <f aca="false"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222" t="n">
        <f aca="false">R64*X48</f>
        <v>0</v>
      </c>
      <c r="Z65" s="221" t="n">
        <f aca="false"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222" t="n">
        <f aca="false">R64*Z48</f>
        <v>0</v>
      </c>
      <c r="AB65" s="221" t="n">
        <f aca="false"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223" t="n">
        <f aca="false">R64*AB48</f>
        <v>0</v>
      </c>
      <c r="AD65" s="223"/>
      <c r="AE65" s="295"/>
      <c r="AF65" s="288"/>
      <c r="AI65" s="225" t="n">
        <v>65</v>
      </c>
      <c r="AJ65" s="226" t="n">
        <f aca="false">Y65+AA65+AC65</f>
        <v>0</v>
      </c>
      <c r="AK65" s="227" t="n">
        <f aca="false">X65+Z65+AB65</f>
        <v>0</v>
      </c>
      <c r="AL65" s="227"/>
    </row>
    <row r="66" customFormat="false" ht="18" hidden="false" customHeight="true" outlineLevel="0" collapsed="false">
      <c r="A66" s="283"/>
      <c r="B66" s="219" t="s">
        <v>148</v>
      </c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5" t="s">
        <v>149</v>
      </c>
      <c r="Y66" s="275"/>
      <c r="Z66" s="276" t="n">
        <f aca="false">P64+X65+Z65+AB65</f>
        <v>0</v>
      </c>
      <c r="AA66" s="276"/>
      <c r="AB66" s="231" t="s">
        <v>150</v>
      </c>
      <c r="AC66" s="296" t="n">
        <f aca="false">((R64*X48)+(R64*Z48)+(R64*AB48))+R64</f>
        <v>0</v>
      </c>
      <c r="AD66" s="296"/>
      <c r="AE66" s="295"/>
      <c r="AF66" s="288"/>
      <c r="AJ66" s="235"/>
      <c r="AN66" s="236" t="e">
        <f aca="false">1-(AC66/Z66)</f>
        <v>#DIV/0!</v>
      </c>
    </row>
    <row r="67" customFormat="false" ht="18" hidden="false" customHeight="false" outlineLevel="0" collapsed="false">
      <c r="A67" s="297"/>
      <c r="B67" s="287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9"/>
      <c r="Y67" s="299"/>
      <c r="Z67" s="300"/>
      <c r="AA67" s="301"/>
      <c r="AB67" s="302"/>
      <c r="AC67" s="300"/>
      <c r="AD67" s="300"/>
      <c r="AE67" s="303"/>
      <c r="AF67" s="304"/>
      <c r="AJ67" s="235"/>
    </row>
    <row r="68" customFormat="false" ht="49.5" hidden="false" customHeight="true" outlineLevel="0" collapsed="false">
      <c r="A68" s="305" t="s">
        <v>155</v>
      </c>
      <c r="B68" s="306" t="str">
        <f aca="false">IF(B71=0,"",B71)</f>
        <v/>
      </c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8"/>
      <c r="AF68" s="309"/>
      <c r="AJ68" s="235"/>
    </row>
    <row r="69" customFormat="false" ht="15" hidden="false" customHeight="true" outlineLevel="0" collapsed="false">
      <c r="A69" s="305"/>
      <c r="B69" s="258" t="s">
        <v>107</v>
      </c>
      <c r="C69" s="156" t="s">
        <v>90</v>
      </c>
      <c r="D69" s="156" t="s">
        <v>60</v>
      </c>
      <c r="E69" s="156" t="s">
        <v>108</v>
      </c>
      <c r="F69" s="156" t="s">
        <v>109</v>
      </c>
      <c r="G69" s="156" t="s">
        <v>110</v>
      </c>
      <c r="H69" s="156" t="s">
        <v>111</v>
      </c>
      <c r="I69" s="157" t="s">
        <v>112</v>
      </c>
      <c r="J69" s="157" t="s">
        <v>113</v>
      </c>
      <c r="K69" s="158" t="s">
        <v>92</v>
      </c>
      <c r="L69" s="158" t="s">
        <v>114</v>
      </c>
      <c r="M69" s="156" t="s">
        <v>115</v>
      </c>
      <c r="N69" s="156"/>
      <c r="O69" s="159" t="s">
        <v>61</v>
      </c>
      <c r="P69" s="159"/>
      <c r="Q69" s="160" t="s">
        <v>116</v>
      </c>
      <c r="R69" s="160"/>
      <c r="S69" s="161" t="s">
        <v>117</v>
      </c>
      <c r="T69" s="162" t="s">
        <v>78</v>
      </c>
      <c r="U69" s="259" t="s">
        <v>118</v>
      </c>
      <c r="V69" s="259"/>
      <c r="W69" s="259"/>
      <c r="X69" s="163" t="s">
        <v>95</v>
      </c>
      <c r="Y69" s="163"/>
      <c r="Z69" s="163"/>
      <c r="AA69" s="163"/>
      <c r="AB69" s="163"/>
      <c r="AC69" s="163"/>
      <c r="AD69" s="163"/>
      <c r="AE69" s="164" t="s">
        <v>119</v>
      </c>
      <c r="AF69" s="309"/>
      <c r="AJ69" s="235"/>
    </row>
    <row r="70" customFormat="false" ht="15" hidden="false" customHeight="false" outlineLevel="0" collapsed="false">
      <c r="A70" s="305"/>
      <c r="B70" s="258"/>
      <c r="C70" s="156"/>
      <c r="D70" s="156"/>
      <c r="E70" s="156"/>
      <c r="F70" s="156"/>
      <c r="G70" s="156"/>
      <c r="H70" s="156"/>
      <c r="I70" s="157"/>
      <c r="J70" s="157"/>
      <c r="K70" s="158"/>
      <c r="L70" s="158"/>
      <c r="M70" s="156"/>
      <c r="N70" s="156"/>
      <c r="O70" s="162" t="s">
        <v>120</v>
      </c>
      <c r="P70" s="162" t="s">
        <v>97</v>
      </c>
      <c r="Q70" s="162" t="s">
        <v>120</v>
      </c>
      <c r="R70" s="166" t="s">
        <v>121</v>
      </c>
      <c r="S70" s="161"/>
      <c r="T70" s="162"/>
      <c r="U70" s="167" t="s">
        <v>62</v>
      </c>
      <c r="V70" s="168" t="s">
        <v>63</v>
      </c>
      <c r="W70" s="169" t="s">
        <v>122</v>
      </c>
      <c r="X70" s="170" t="n">
        <v>0.1</v>
      </c>
      <c r="Y70" s="171" t="s">
        <v>72</v>
      </c>
      <c r="Z70" s="170" t="n">
        <v>0.1</v>
      </c>
      <c r="AA70" s="171" t="s">
        <v>123</v>
      </c>
      <c r="AB70" s="170" t="n">
        <v>0.1</v>
      </c>
      <c r="AC70" s="171" t="s">
        <v>74</v>
      </c>
      <c r="AD70" s="171"/>
      <c r="AE70" s="164"/>
      <c r="AF70" s="309"/>
      <c r="AJ70" s="235"/>
    </row>
    <row r="71" customFormat="false" ht="15.75" hidden="false" customHeight="true" outlineLevel="0" collapsed="false">
      <c r="A71" s="305"/>
      <c r="B71" s="289" t="n">
        <f aca="false">'Cadastro Inicial'!B17</f>
        <v>0</v>
      </c>
      <c r="C71" s="289" t="n">
        <f aca="false">'Cadastro Inicial'!$C$17:$D$17</f>
        <v>0</v>
      </c>
      <c r="D71" s="173"/>
      <c r="E71" s="173"/>
      <c r="F71" s="173"/>
      <c r="G71" s="173"/>
      <c r="H71" s="173"/>
      <c r="I71" s="174"/>
      <c r="J71" s="174"/>
      <c r="K71" s="173"/>
      <c r="L71" s="175" t="n">
        <f aca="false">J71-I71</f>
        <v>0</v>
      </c>
      <c r="M71" s="176" t="str">
        <f aca="false">IF(N71&gt;0,"Yes","No")</f>
        <v>Yes</v>
      </c>
      <c r="N71" s="177" t="n">
        <v>0.1</v>
      </c>
      <c r="O71" s="178" t="n">
        <f aca="false">ROUNDUP(((Q71/T71)),0)</f>
        <v>0</v>
      </c>
      <c r="P71" s="179" t="n">
        <f aca="false">K71*L71*O71</f>
        <v>0</v>
      </c>
      <c r="Q71" s="180" t="n">
        <f aca="false">S71-(S71*N71)</f>
        <v>0</v>
      </c>
      <c r="R71" s="180" t="n">
        <f aca="false">Q71*K71*L71</f>
        <v>0</v>
      </c>
      <c r="S71" s="181"/>
      <c r="T71" s="182" t="n">
        <v>0.8</v>
      </c>
      <c r="U71" s="181"/>
      <c r="V71" s="181"/>
      <c r="W71" s="194"/>
      <c r="X71" s="183" t="n">
        <f aca="false">X70</f>
        <v>0.1</v>
      </c>
      <c r="Y71" s="184" t="n">
        <f aca="false">O71*X71</f>
        <v>0</v>
      </c>
      <c r="Z71" s="183" t="n">
        <f aca="false">Z70</f>
        <v>0.1</v>
      </c>
      <c r="AA71" s="184" t="n">
        <f aca="false">O71*Z70</f>
        <v>0</v>
      </c>
      <c r="AB71" s="183" t="n">
        <f aca="false">AB70</f>
        <v>0.1</v>
      </c>
      <c r="AC71" s="185" t="n">
        <f aca="false">O71*AB71</f>
        <v>0</v>
      </c>
      <c r="AD71" s="185"/>
      <c r="AE71" s="310" t="s">
        <v>65</v>
      </c>
      <c r="AF71" s="309"/>
      <c r="AI71" s="261" t="n">
        <v>71</v>
      </c>
      <c r="AJ71" s="226" t="n">
        <f aca="false">Y71+AA71+AC71</f>
        <v>0</v>
      </c>
    </row>
    <row r="72" customFormat="false" ht="15" hidden="false" customHeight="false" outlineLevel="0" collapsed="false">
      <c r="A72" s="305"/>
      <c r="B72" s="289"/>
      <c r="C72" s="289"/>
      <c r="D72" s="193"/>
      <c r="E72" s="193"/>
      <c r="F72" s="193"/>
      <c r="G72" s="193"/>
      <c r="H72" s="173"/>
      <c r="I72" s="174"/>
      <c r="J72" s="174"/>
      <c r="K72" s="193"/>
      <c r="L72" s="175" t="n">
        <f aca="false">J72-I72</f>
        <v>0</v>
      </c>
      <c r="M72" s="176" t="str">
        <f aca="false">IF(N72&gt;0,"Yes","No")</f>
        <v>Yes</v>
      </c>
      <c r="N72" s="177" t="n">
        <v>0.1</v>
      </c>
      <c r="O72" s="178" t="n">
        <f aca="false">ROUNDUP(((Q72/T72)),0)</f>
        <v>0</v>
      </c>
      <c r="P72" s="189" t="n">
        <f aca="false">K72*L72*O72</f>
        <v>0</v>
      </c>
      <c r="Q72" s="180" t="n">
        <f aca="false">S72-(S72*N72)</f>
        <v>0</v>
      </c>
      <c r="R72" s="190" t="n">
        <f aca="false">Q72*K72*L72</f>
        <v>0</v>
      </c>
      <c r="S72" s="181"/>
      <c r="T72" s="191" t="n">
        <v>0.8</v>
      </c>
      <c r="U72" s="181"/>
      <c r="V72" s="181"/>
      <c r="W72" s="194"/>
      <c r="X72" s="183" t="n">
        <f aca="false">X71</f>
        <v>0.1</v>
      </c>
      <c r="Y72" s="184" t="n">
        <f aca="false">O72*X72</f>
        <v>0</v>
      </c>
      <c r="Z72" s="183" t="n">
        <f aca="false">Z71</f>
        <v>0.1</v>
      </c>
      <c r="AA72" s="184" t="n">
        <f aca="false">O72*Z71</f>
        <v>0</v>
      </c>
      <c r="AB72" s="183" t="n">
        <f aca="false">AB71</f>
        <v>0.1</v>
      </c>
      <c r="AC72" s="185" t="n">
        <f aca="false">O72*AB72</f>
        <v>0</v>
      </c>
      <c r="AD72" s="185"/>
      <c r="AE72" s="262" t="s">
        <v>152</v>
      </c>
      <c r="AF72" s="309"/>
      <c r="AI72" s="261" t="n">
        <f aca="false">AI71+1</f>
        <v>72</v>
      </c>
      <c r="AJ72" s="226" t="n">
        <f aca="false">Y72+AA72+AC72</f>
        <v>0</v>
      </c>
    </row>
    <row r="73" customFormat="false" ht="15" hidden="false" customHeight="false" outlineLevel="0" collapsed="false">
      <c r="A73" s="305"/>
      <c r="B73" s="289"/>
      <c r="C73" s="289"/>
      <c r="D73" s="173"/>
      <c r="E73" s="193"/>
      <c r="F73" s="193"/>
      <c r="G73" s="193"/>
      <c r="H73" s="173"/>
      <c r="I73" s="174"/>
      <c r="J73" s="174"/>
      <c r="K73" s="173"/>
      <c r="L73" s="175" t="n">
        <f aca="false">J73-I73</f>
        <v>0</v>
      </c>
      <c r="M73" s="176" t="str">
        <f aca="false">IF(N73&gt;0,"Yes","No")</f>
        <v>Yes</v>
      </c>
      <c r="N73" s="177" t="n">
        <v>0.1</v>
      </c>
      <c r="O73" s="178" t="n">
        <f aca="false">ROUNDUP(((Q73/T73)),0)</f>
        <v>0</v>
      </c>
      <c r="P73" s="189" t="n">
        <f aca="false">K73*L73*O73</f>
        <v>0</v>
      </c>
      <c r="Q73" s="180" t="n">
        <f aca="false">S73-(S73*N73)</f>
        <v>0</v>
      </c>
      <c r="R73" s="190" t="n">
        <f aca="false">Q73*K73*L73</f>
        <v>0</v>
      </c>
      <c r="S73" s="181"/>
      <c r="T73" s="191" t="n">
        <v>0.8</v>
      </c>
      <c r="U73" s="181"/>
      <c r="V73" s="181"/>
      <c r="W73" s="194"/>
      <c r="X73" s="183" t="n">
        <f aca="false">X72</f>
        <v>0.1</v>
      </c>
      <c r="Y73" s="184" t="n">
        <f aca="false">O73*X73</f>
        <v>0</v>
      </c>
      <c r="Z73" s="183" t="n">
        <f aca="false">Z72</f>
        <v>0.1</v>
      </c>
      <c r="AA73" s="184" t="n">
        <f aca="false">O73*Z72</f>
        <v>0</v>
      </c>
      <c r="AB73" s="183" t="n">
        <f aca="false">AB72</f>
        <v>0.1</v>
      </c>
      <c r="AC73" s="185" t="n">
        <f aca="false">O73*AB73</f>
        <v>0</v>
      </c>
      <c r="AD73" s="185"/>
      <c r="AE73" s="311"/>
      <c r="AF73" s="309"/>
      <c r="AI73" s="261" t="n">
        <f aca="false">AI72+1</f>
        <v>73</v>
      </c>
      <c r="AJ73" s="226" t="n">
        <f aca="false">Y73+AA73+AC73</f>
        <v>0</v>
      </c>
    </row>
    <row r="74" customFormat="false" ht="15" hidden="false" customHeight="false" outlineLevel="0" collapsed="false">
      <c r="A74" s="305"/>
      <c r="B74" s="289"/>
      <c r="C74" s="289"/>
      <c r="D74" s="193"/>
      <c r="E74" s="193"/>
      <c r="F74" s="193"/>
      <c r="G74" s="193"/>
      <c r="H74" s="173"/>
      <c r="I74" s="174"/>
      <c r="J74" s="174"/>
      <c r="K74" s="193"/>
      <c r="L74" s="175" t="n">
        <f aca="false">J74-I74</f>
        <v>0</v>
      </c>
      <c r="M74" s="176" t="str">
        <f aca="false">IF(N74&gt;0,"Yes","No")</f>
        <v>Yes</v>
      </c>
      <c r="N74" s="177" t="n">
        <v>0.1</v>
      </c>
      <c r="O74" s="178" t="n">
        <f aca="false">ROUNDUP(((Q74/T74)),0)</f>
        <v>0</v>
      </c>
      <c r="P74" s="189" t="n">
        <f aca="false">K74*L74*O74</f>
        <v>0</v>
      </c>
      <c r="Q74" s="180" t="n">
        <f aca="false">S74-(S74*N74)</f>
        <v>0</v>
      </c>
      <c r="R74" s="190" t="n">
        <f aca="false">Q74*K74*L74</f>
        <v>0</v>
      </c>
      <c r="S74" s="181"/>
      <c r="T74" s="191" t="n">
        <v>0.8</v>
      </c>
      <c r="U74" s="181"/>
      <c r="V74" s="181"/>
      <c r="W74" s="194"/>
      <c r="X74" s="183" t="n">
        <f aca="false">X73</f>
        <v>0.1</v>
      </c>
      <c r="Y74" s="184" t="n">
        <f aca="false">O74*X74</f>
        <v>0</v>
      </c>
      <c r="Z74" s="183" t="n">
        <f aca="false">Z73</f>
        <v>0.1</v>
      </c>
      <c r="AA74" s="184" t="n">
        <f aca="false">O74*Z73</f>
        <v>0</v>
      </c>
      <c r="AB74" s="183" t="n">
        <f aca="false">AB73</f>
        <v>0.1</v>
      </c>
      <c r="AC74" s="185" t="n">
        <f aca="false">O74*AB74</f>
        <v>0</v>
      </c>
      <c r="AD74" s="185"/>
      <c r="AE74" s="264" t="s">
        <v>132</v>
      </c>
      <c r="AF74" s="309"/>
      <c r="AI74" s="261" t="n">
        <f aca="false">AI73+1</f>
        <v>74</v>
      </c>
      <c r="AJ74" s="226" t="n">
        <f aca="false">Y74+AA74+AC74</f>
        <v>0</v>
      </c>
    </row>
    <row r="75" customFormat="false" ht="15" hidden="false" customHeight="false" outlineLevel="0" collapsed="false">
      <c r="A75" s="305"/>
      <c r="B75" s="289"/>
      <c r="C75" s="289"/>
      <c r="D75" s="173"/>
      <c r="E75" s="193"/>
      <c r="F75" s="193"/>
      <c r="G75" s="193"/>
      <c r="H75" s="173"/>
      <c r="I75" s="174"/>
      <c r="J75" s="174"/>
      <c r="K75" s="173"/>
      <c r="L75" s="175" t="n">
        <f aca="false">J75-I75</f>
        <v>0</v>
      </c>
      <c r="M75" s="176" t="str">
        <f aca="false">IF(N75&gt;0,"Yes","No")</f>
        <v>Yes</v>
      </c>
      <c r="N75" s="177" t="n">
        <v>0.1</v>
      </c>
      <c r="O75" s="178" t="n">
        <f aca="false">ROUNDUP(((Q75/T75)),0)</f>
        <v>0</v>
      </c>
      <c r="P75" s="189" t="n">
        <f aca="false">K75*L75*O75</f>
        <v>0</v>
      </c>
      <c r="Q75" s="180" t="n">
        <f aca="false">S75-(S75*N75)</f>
        <v>0</v>
      </c>
      <c r="R75" s="190" t="n">
        <f aca="false">Q75*K75*L75</f>
        <v>0</v>
      </c>
      <c r="S75" s="181"/>
      <c r="T75" s="191" t="n">
        <v>0.8</v>
      </c>
      <c r="U75" s="181"/>
      <c r="V75" s="181"/>
      <c r="W75" s="194"/>
      <c r="X75" s="183" t="n">
        <f aca="false">X74</f>
        <v>0.1</v>
      </c>
      <c r="Y75" s="184" t="n">
        <f aca="false">O75*X75</f>
        <v>0</v>
      </c>
      <c r="Z75" s="183" t="n">
        <f aca="false">Z74</f>
        <v>0.1</v>
      </c>
      <c r="AA75" s="184" t="n">
        <f aca="false">O75*Z74</f>
        <v>0</v>
      </c>
      <c r="AB75" s="183" t="n">
        <f aca="false">AB74</f>
        <v>0.1</v>
      </c>
      <c r="AC75" s="185" t="n">
        <f aca="false">O75*AB75</f>
        <v>0</v>
      </c>
      <c r="AD75" s="185"/>
      <c r="AE75" s="265" t="s">
        <v>154</v>
      </c>
      <c r="AF75" s="309"/>
      <c r="AI75" s="261" t="n">
        <f aca="false">AI74+1</f>
        <v>75</v>
      </c>
      <c r="AJ75" s="226" t="n">
        <f aca="false">Y75+AA75+AC75</f>
        <v>0</v>
      </c>
    </row>
    <row r="76" customFormat="false" ht="15" hidden="false" customHeight="false" outlineLevel="0" collapsed="false">
      <c r="A76" s="305"/>
      <c r="B76" s="289"/>
      <c r="C76" s="289"/>
      <c r="D76" s="193"/>
      <c r="E76" s="193"/>
      <c r="F76" s="193"/>
      <c r="G76" s="193"/>
      <c r="H76" s="173"/>
      <c r="I76" s="174"/>
      <c r="J76" s="174"/>
      <c r="K76" s="193"/>
      <c r="L76" s="175" t="n">
        <f aca="false">J76-I76</f>
        <v>0</v>
      </c>
      <c r="M76" s="176" t="str">
        <f aca="false">IF(N76&gt;0,"Yes","No")</f>
        <v>Yes</v>
      </c>
      <c r="N76" s="177" t="n">
        <v>0.1</v>
      </c>
      <c r="O76" s="178" t="n">
        <f aca="false">ROUNDUP(((Q76/T76)),0)</f>
        <v>0</v>
      </c>
      <c r="P76" s="189" t="n">
        <f aca="false">K76*L76*O76</f>
        <v>0</v>
      </c>
      <c r="Q76" s="180" t="n">
        <f aca="false">S76-(S76*N76)</f>
        <v>0</v>
      </c>
      <c r="R76" s="190" t="n">
        <f aca="false">Q76*K76*L76</f>
        <v>0</v>
      </c>
      <c r="S76" s="181"/>
      <c r="T76" s="191" t="n">
        <v>0.8</v>
      </c>
      <c r="U76" s="181"/>
      <c r="V76" s="181"/>
      <c r="W76" s="194"/>
      <c r="X76" s="183" t="n">
        <f aca="false">X75</f>
        <v>0.1</v>
      </c>
      <c r="Y76" s="184" t="n">
        <f aca="false">O76*X76</f>
        <v>0</v>
      </c>
      <c r="Z76" s="183" t="n">
        <f aca="false">Z75</f>
        <v>0.1</v>
      </c>
      <c r="AA76" s="184" t="n">
        <f aca="false">O76*Z75</f>
        <v>0</v>
      </c>
      <c r="AB76" s="183" t="n">
        <f aca="false">AB75</f>
        <v>0.1</v>
      </c>
      <c r="AC76" s="185" t="n">
        <f aca="false">O76*AB76</f>
        <v>0</v>
      </c>
      <c r="AD76" s="185"/>
      <c r="AE76" s="311"/>
      <c r="AF76" s="309"/>
      <c r="AI76" s="261" t="n">
        <f aca="false">AI75+1</f>
        <v>76</v>
      </c>
      <c r="AJ76" s="226" t="n">
        <f aca="false">Y76+AA76+AC76</f>
        <v>0</v>
      </c>
    </row>
    <row r="77" customFormat="false" ht="15" hidden="false" customHeight="false" outlineLevel="0" collapsed="false">
      <c r="A77" s="305"/>
      <c r="B77" s="289"/>
      <c r="C77" s="289"/>
      <c r="D77" s="173"/>
      <c r="E77" s="193"/>
      <c r="F77" s="193"/>
      <c r="G77" s="193"/>
      <c r="H77" s="173"/>
      <c r="I77" s="174"/>
      <c r="J77" s="174"/>
      <c r="K77" s="173"/>
      <c r="L77" s="175" t="n">
        <f aca="false">J77-I77</f>
        <v>0</v>
      </c>
      <c r="M77" s="176" t="str">
        <f aca="false">IF(N77&gt;0,"Yes","No")</f>
        <v>Yes</v>
      </c>
      <c r="N77" s="177" t="n">
        <v>0.1</v>
      </c>
      <c r="O77" s="178" t="n">
        <f aca="false">ROUNDUP(((Q77/T77)),0)</f>
        <v>0</v>
      </c>
      <c r="P77" s="189" t="n">
        <f aca="false">K77*L77*O77</f>
        <v>0</v>
      </c>
      <c r="Q77" s="180" t="n">
        <f aca="false">S77-(S77*N77)</f>
        <v>0</v>
      </c>
      <c r="R77" s="190" t="n">
        <f aca="false">Q77*K77*L77</f>
        <v>0</v>
      </c>
      <c r="S77" s="181"/>
      <c r="T77" s="191" t="n">
        <v>0.8</v>
      </c>
      <c r="U77" s="181"/>
      <c r="V77" s="181"/>
      <c r="W77" s="194"/>
      <c r="X77" s="183" t="n">
        <f aca="false">X76</f>
        <v>0.1</v>
      </c>
      <c r="Y77" s="184" t="n">
        <f aca="false">O77*X77</f>
        <v>0</v>
      </c>
      <c r="Z77" s="183" t="n">
        <f aca="false">Z76</f>
        <v>0.1</v>
      </c>
      <c r="AA77" s="184" t="n">
        <f aca="false">O77*Z76</f>
        <v>0</v>
      </c>
      <c r="AB77" s="183" t="n">
        <f aca="false">AB76</f>
        <v>0.1</v>
      </c>
      <c r="AC77" s="185" t="n">
        <f aca="false">O77*AB77</f>
        <v>0</v>
      </c>
      <c r="AD77" s="185"/>
      <c r="AE77" s="311"/>
      <c r="AF77" s="309"/>
      <c r="AI77" s="261" t="n">
        <f aca="false">AI76+1</f>
        <v>77</v>
      </c>
      <c r="AJ77" s="226" t="n">
        <f aca="false">Y77+AA77+AC77</f>
        <v>0</v>
      </c>
    </row>
    <row r="78" customFormat="false" ht="15" hidden="false" customHeight="false" outlineLevel="0" collapsed="false">
      <c r="A78" s="305"/>
      <c r="B78" s="289"/>
      <c r="C78" s="289"/>
      <c r="D78" s="193"/>
      <c r="E78" s="193"/>
      <c r="F78" s="193"/>
      <c r="G78" s="193"/>
      <c r="H78" s="173"/>
      <c r="I78" s="174"/>
      <c r="J78" s="174"/>
      <c r="K78" s="193"/>
      <c r="L78" s="175" t="n">
        <f aca="false">J78-I78</f>
        <v>0</v>
      </c>
      <c r="M78" s="176" t="str">
        <f aca="false">IF(N78&gt;0,"Yes","No")</f>
        <v>Yes</v>
      </c>
      <c r="N78" s="177" t="n">
        <v>0.1</v>
      </c>
      <c r="O78" s="178" t="n">
        <f aca="false">ROUNDUP(((Q78/T78)),0)</f>
        <v>0</v>
      </c>
      <c r="P78" s="189" t="n">
        <f aca="false">K78*L78*O78</f>
        <v>0</v>
      </c>
      <c r="Q78" s="180" t="n">
        <f aca="false">S78-(S78*N78)</f>
        <v>0</v>
      </c>
      <c r="R78" s="190" t="n">
        <f aca="false">Q78*K78*L78</f>
        <v>0</v>
      </c>
      <c r="S78" s="181"/>
      <c r="T78" s="191" t="n">
        <v>0.8</v>
      </c>
      <c r="U78" s="181"/>
      <c r="V78" s="181"/>
      <c r="W78" s="194"/>
      <c r="X78" s="183" t="n">
        <f aca="false">X77</f>
        <v>0.1</v>
      </c>
      <c r="Y78" s="184" t="n">
        <f aca="false">O78*X78</f>
        <v>0</v>
      </c>
      <c r="Z78" s="183" t="n">
        <f aca="false">Z77</f>
        <v>0.1</v>
      </c>
      <c r="AA78" s="184" t="n">
        <f aca="false">O78*Z77</f>
        <v>0</v>
      </c>
      <c r="AB78" s="183" t="n">
        <f aca="false">AB77</f>
        <v>0.1</v>
      </c>
      <c r="AC78" s="185" t="n">
        <f aca="false">O78*AB78</f>
        <v>0</v>
      </c>
      <c r="AD78" s="185"/>
      <c r="AE78" s="311"/>
      <c r="AF78" s="309"/>
      <c r="AI78" s="261" t="n">
        <f aca="false">AI77+1</f>
        <v>78</v>
      </c>
      <c r="AJ78" s="226" t="n">
        <f aca="false">Y78+AA78+AC78</f>
        <v>0</v>
      </c>
    </row>
    <row r="79" customFormat="false" ht="15" hidden="false" customHeight="false" outlineLevel="0" collapsed="false">
      <c r="A79" s="305"/>
      <c r="B79" s="289"/>
      <c r="C79" s="289"/>
      <c r="D79" s="173"/>
      <c r="E79" s="193"/>
      <c r="F79" s="193"/>
      <c r="G79" s="193"/>
      <c r="H79" s="173"/>
      <c r="I79" s="174"/>
      <c r="J79" s="174"/>
      <c r="K79" s="173"/>
      <c r="L79" s="175" t="n">
        <f aca="false">J79-I79</f>
        <v>0</v>
      </c>
      <c r="M79" s="176" t="str">
        <f aca="false">IF(N79&gt;0,"Yes","No")</f>
        <v>Yes</v>
      </c>
      <c r="N79" s="177" t="n">
        <v>0.1</v>
      </c>
      <c r="O79" s="178" t="n">
        <f aca="false">ROUNDUP(((Q79/T79)),0)</f>
        <v>0</v>
      </c>
      <c r="P79" s="189" t="n">
        <f aca="false">K79*L79*O79</f>
        <v>0</v>
      </c>
      <c r="Q79" s="180" t="n">
        <f aca="false">S79-(S79*N79)</f>
        <v>0</v>
      </c>
      <c r="R79" s="190" t="n">
        <f aca="false">Q79*K79*L79</f>
        <v>0</v>
      </c>
      <c r="S79" s="181"/>
      <c r="T79" s="191" t="n">
        <v>0.8</v>
      </c>
      <c r="U79" s="181"/>
      <c r="V79" s="181"/>
      <c r="W79" s="194"/>
      <c r="X79" s="183" t="n">
        <f aca="false">X78</f>
        <v>0.1</v>
      </c>
      <c r="Y79" s="184" t="n">
        <f aca="false">O79*X79</f>
        <v>0</v>
      </c>
      <c r="Z79" s="183" t="n">
        <f aca="false">Z78</f>
        <v>0.1</v>
      </c>
      <c r="AA79" s="184" t="n">
        <f aca="false">O79*Z78</f>
        <v>0</v>
      </c>
      <c r="AB79" s="183" t="n">
        <f aca="false">AB78</f>
        <v>0.1</v>
      </c>
      <c r="AC79" s="185" t="n">
        <f aca="false">O79*AB79</f>
        <v>0</v>
      </c>
      <c r="AD79" s="185"/>
      <c r="AE79" s="311"/>
      <c r="AF79" s="309"/>
      <c r="AI79" s="261" t="n">
        <f aca="false">AI78+1</f>
        <v>79</v>
      </c>
      <c r="AJ79" s="226" t="n">
        <f aca="false">Y79+AA79+AC79</f>
        <v>0</v>
      </c>
    </row>
    <row r="80" customFormat="false" ht="15" hidden="false" customHeight="false" outlineLevel="0" collapsed="false">
      <c r="A80" s="305"/>
      <c r="B80" s="289"/>
      <c r="C80" s="289"/>
      <c r="D80" s="193"/>
      <c r="E80" s="193"/>
      <c r="F80" s="193"/>
      <c r="G80" s="193"/>
      <c r="H80" s="173"/>
      <c r="I80" s="174"/>
      <c r="J80" s="174"/>
      <c r="K80" s="193"/>
      <c r="L80" s="175" t="n">
        <f aca="false">J80-I80</f>
        <v>0</v>
      </c>
      <c r="M80" s="176" t="str">
        <f aca="false">IF(N80&gt;0,"Yes","No")</f>
        <v>Yes</v>
      </c>
      <c r="N80" s="177" t="n">
        <v>0.1</v>
      </c>
      <c r="O80" s="178" t="n">
        <f aca="false">ROUNDUP(((Q80/T80)),0)</f>
        <v>0</v>
      </c>
      <c r="P80" s="189" t="n">
        <f aca="false">K80*L80*O80</f>
        <v>0</v>
      </c>
      <c r="Q80" s="180" t="n">
        <f aca="false">S80-(S80*N80)</f>
        <v>0</v>
      </c>
      <c r="R80" s="190" t="n">
        <f aca="false">Q80*K80*L80</f>
        <v>0</v>
      </c>
      <c r="S80" s="181"/>
      <c r="T80" s="191" t="n">
        <v>0.8</v>
      </c>
      <c r="U80" s="181"/>
      <c r="V80" s="181"/>
      <c r="W80" s="194"/>
      <c r="X80" s="183" t="n">
        <f aca="false">X79</f>
        <v>0.1</v>
      </c>
      <c r="Y80" s="184" t="n">
        <f aca="false">O80*X80</f>
        <v>0</v>
      </c>
      <c r="Z80" s="183" t="n">
        <f aca="false">Z79</f>
        <v>0.1</v>
      </c>
      <c r="AA80" s="184" t="n">
        <f aca="false">O80*Z79</f>
        <v>0</v>
      </c>
      <c r="AB80" s="183" t="n">
        <f aca="false">AB79</f>
        <v>0.1</v>
      </c>
      <c r="AC80" s="185" t="n">
        <f aca="false">O80*AB80</f>
        <v>0</v>
      </c>
      <c r="AD80" s="185"/>
      <c r="AE80" s="311"/>
      <c r="AF80" s="309"/>
      <c r="AI80" s="261" t="n">
        <f aca="false">AI79+1</f>
        <v>80</v>
      </c>
      <c r="AJ80" s="226" t="n">
        <f aca="false">Y80+AA80+AC80</f>
        <v>0</v>
      </c>
    </row>
    <row r="81" customFormat="false" ht="15" hidden="false" customHeight="false" outlineLevel="0" collapsed="false">
      <c r="A81" s="305"/>
      <c r="B81" s="289"/>
      <c r="C81" s="289"/>
      <c r="D81" s="173"/>
      <c r="E81" s="193"/>
      <c r="F81" s="193"/>
      <c r="G81" s="193"/>
      <c r="H81" s="173"/>
      <c r="I81" s="174"/>
      <c r="J81" s="174"/>
      <c r="K81" s="173"/>
      <c r="L81" s="175" t="n">
        <f aca="false">J81-I81</f>
        <v>0</v>
      </c>
      <c r="M81" s="176" t="str">
        <f aca="false">IF(N81&gt;0,"Yes","No")</f>
        <v>Yes</v>
      </c>
      <c r="N81" s="177" t="n">
        <v>0.1</v>
      </c>
      <c r="O81" s="178" t="n">
        <f aca="false">ROUNDUP(((Q81/T81)),0)</f>
        <v>0</v>
      </c>
      <c r="P81" s="189" t="n">
        <f aca="false">K81*L81*O81</f>
        <v>0</v>
      </c>
      <c r="Q81" s="180" t="n">
        <f aca="false">S81-(S81*N81)</f>
        <v>0</v>
      </c>
      <c r="R81" s="190" t="n">
        <f aca="false">Q81*K81*L81</f>
        <v>0</v>
      </c>
      <c r="S81" s="181"/>
      <c r="T81" s="191" t="n">
        <v>0.8</v>
      </c>
      <c r="U81" s="181"/>
      <c r="V81" s="181"/>
      <c r="W81" s="194"/>
      <c r="X81" s="183" t="n">
        <f aca="false">X80</f>
        <v>0.1</v>
      </c>
      <c r="Y81" s="184" t="n">
        <f aca="false">O81*X81</f>
        <v>0</v>
      </c>
      <c r="Z81" s="183" t="n">
        <f aca="false">Z80</f>
        <v>0.1</v>
      </c>
      <c r="AA81" s="184" t="n">
        <f aca="false">O81*Z80</f>
        <v>0</v>
      </c>
      <c r="AB81" s="183" t="n">
        <f aca="false">AB80</f>
        <v>0.1</v>
      </c>
      <c r="AC81" s="185" t="n">
        <f aca="false">O81*AB81</f>
        <v>0</v>
      </c>
      <c r="AD81" s="185"/>
      <c r="AE81" s="311"/>
      <c r="AF81" s="309"/>
      <c r="AI81" s="261" t="n">
        <f aca="false">AI80+1</f>
        <v>81</v>
      </c>
      <c r="AJ81" s="226" t="n">
        <f aca="false">Y81+AA81+AC81</f>
        <v>0</v>
      </c>
    </row>
    <row r="82" customFormat="false" ht="15" hidden="false" customHeight="false" outlineLevel="0" collapsed="false">
      <c r="A82" s="305"/>
      <c r="B82" s="289"/>
      <c r="C82" s="289"/>
      <c r="D82" s="193"/>
      <c r="E82" s="193"/>
      <c r="F82" s="193"/>
      <c r="G82" s="193"/>
      <c r="H82" s="173"/>
      <c r="I82" s="174"/>
      <c r="J82" s="174"/>
      <c r="K82" s="193"/>
      <c r="L82" s="175" t="n">
        <f aca="false">J82-I82</f>
        <v>0</v>
      </c>
      <c r="M82" s="176" t="str">
        <f aca="false">IF(N82&gt;0,"Yes","No")</f>
        <v>Yes</v>
      </c>
      <c r="N82" s="177" t="n">
        <v>0.1</v>
      </c>
      <c r="O82" s="178" t="n">
        <f aca="false">ROUNDUP(((Q82/T82)),0)</f>
        <v>0</v>
      </c>
      <c r="P82" s="189" t="n">
        <f aca="false">K82*L82*O82</f>
        <v>0</v>
      </c>
      <c r="Q82" s="180" t="n">
        <f aca="false">S82-(S82*N82)</f>
        <v>0</v>
      </c>
      <c r="R82" s="190" t="n">
        <f aca="false">Q82*K82*L82</f>
        <v>0</v>
      </c>
      <c r="S82" s="181"/>
      <c r="T82" s="191" t="n">
        <v>0.8</v>
      </c>
      <c r="U82" s="181"/>
      <c r="V82" s="181"/>
      <c r="W82" s="194"/>
      <c r="X82" s="183" t="n">
        <f aca="false">X81</f>
        <v>0.1</v>
      </c>
      <c r="Y82" s="184" t="n">
        <f aca="false">O82*X82</f>
        <v>0</v>
      </c>
      <c r="Z82" s="183" t="n">
        <f aca="false">Z81</f>
        <v>0.1</v>
      </c>
      <c r="AA82" s="184" t="n">
        <f aca="false">O82*Z81</f>
        <v>0</v>
      </c>
      <c r="AB82" s="183" t="n">
        <f aca="false">AB81</f>
        <v>0.1</v>
      </c>
      <c r="AC82" s="185" t="n">
        <f aca="false">O82*AB82</f>
        <v>0</v>
      </c>
      <c r="AD82" s="185"/>
      <c r="AE82" s="311"/>
      <c r="AF82" s="309"/>
      <c r="AI82" s="261" t="n">
        <f aca="false">AI81+1</f>
        <v>82</v>
      </c>
      <c r="AJ82" s="226" t="n">
        <f aca="false">Y82+AA82+AC82</f>
        <v>0</v>
      </c>
    </row>
    <row r="83" customFormat="false" ht="15" hidden="false" customHeight="false" outlineLevel="0" collapsed="false">
      <c r="A83" s="305"/>
      <c r="B83" s="289"/>
      <c r="C83" s="289"/>
      <c r="D83" s="173"/>
      <c r="E83" s="193"/>
      <c r="F83" s="193"/>
      <c r="G83" s="193"/>
      <c r="H83" s="173"/>
      <c r="I83" s="174"/>
      <c r="J83" s="174"/>
      <c r="K83" s="173"/>
      <c r="L83" s="175" t="n">
        <f aca="false">J83-I83</f>
        <v>0</v>
      </c>
      <c r="M83" s="176" t="str">
        <f aca="false">IF(N83&gt;0,"Yes","No")</f>
        <v>Yes</v>
      </c>
      <c r="N83" s="177" t="n">
        <v>0.1</v>
      </c>
      <c r="O83" s="178" t="n">
        <f aca="false">ROUNDUP(((Q83/T83)),0)</f>
        <v>0</v>
      </c>
      <c r="P83" s="189" t="n">
        <f aca="false">K83*L83*O83</f>
        <v>0</v>
      </c>
      <c r="Q83" s="180" t="n">
        <f aca="false">S83-(S83*N83)</f>
        <v>0</v>
      </c>
      <c r="R83" s="190" t="n">
        <f aca="false">Q83*K83*L83</f>
        <v>0</v>
      </c>
      <c r="S83" s="181"/>
      <c r="T83" s="191" t="n">
        <v>0.8</v>
      </c>
      <c r="U83" s="181"/>
      <c r="V83" s="181"/>
      <c r="W83" s="194"/>
      <c r="X83" s="183" t="n">
        <f aca="false">X82</f>
        <v>0.1</v>
      </c>
      <c r="Y83" s="184" t="n">
        <f aca="false">O83*X83</f>
        <v>0</v>
      </c>
      <c r="Z83" s="183" t="n">
        <f aca="false">Z82</f>
        <v>0.1</v>
      </c>
      <c r="AA83" s="184" t="n">
        <f aca="false">O83*Z82</f>
        <v>0</v>
      </c>
      <c r="AB83" s="183" t="n">
        <f aca="false">AB82</f>
        <v>0.1</v>
      </c>
      <c r="AC83" s="185" t="n">
        <f aca="false">O83*AB83</f>
        <v>0</v>
      </c>
      <c r="AD83" s="185"/>
      <c r="AE83" s="311"/>
      <c r="AF83" s="309"/>
      <c r="AI83" s="261" t="n">
        <f aca="false">AI82+1</f>
        <v>83</v>
      </c>
      <c r="AJ83" s="226" t="n">
        <f aca="false">Y83+AA83+AC83</f>
        <v>0</v>
      </c>
    </row>
    <row r="84" customFormat="false" ht="15" hidden="false" customHeight="false" outlineLevel="0" collapsed="false">
      <c r="A84" s="305"/>
      <c r="B84" s="289"/>
      <c r="C84" s="289"/>
      <c r="D84" s="193"/>
      <c r="E84" s="193"/>
      <c r="F84" s="193"/>
      <c r="G84" s="193"/>
      <c r="H84" s="173"/>
      <c r="I84" s="174"/>
      <c r="J84" s="174"/>
      <c r="K84" s="193"/>
      <c r="L84" s="175" t="n">
        <f aca="false">J84-I84</f>
        <v>0</v>
      </c>
      <c r="M84" s="176" t="str">
        <f aca="false">IF(N84&gt;0,"Yes","No")</f>
        <v>Yes</v>
      </c>
      <c r="N84" s="177" t="n">
        <v>0.1</v>
      </c>
      <c r="O84" s="178" t="n">
        <f aca="false">ROUNDUP(((Q84/T84)),0)</f>
        <v>0</v>
      </c>
      <c r="P84" s="189" t="n">
        <f aca="false">K84*L84*O84</f>
        <v>0</v>
      </c>
      <c r="Q84" s="180" t="n">
        <f aca="false">S84-(S84*N84)</f>
        <v>0</v>
      </c>
      <c r="R84" s="190" t="n">
        <f aca="false">Q84*K84*L84</f>
        <v>0</v>
      </c>
      <c r="S84" s="181"/>
      <c r="T84" s="198" t="n">
        <v>0.8</v>
      </c>
      <c r="U84" s="181"/>
      <c r="V84" s="181"/>
      <c r="W84" s="194"/>
      <c r="X84" s="183" t="n">
        <f aca="false">X83</f>
        <v>0.1</v>
      </c>
      <c r="Y84" s="184" t="n">
        <f aca="false">O84*X84</f>
        <v>0</v>
      </c>
      <c r="Z84" s="183" t="n">
        <f aca="false">Z83</f>
        <v>0.1</v>
      </c>
      <c r="AA84" s="184" t="n">
        <f aca="false">O84*Z83</f>
        <v>0</v>
      </c>
      <c r="AB84" s="183" t="n">
        <f aca="false">AB83</f>
        <v>0.1</v>
      </c>
      <c r="AC84" s="185" t="n">
        <f aca="false">O84*AB84</f>
        <v>0</v>
      </c>
      <c r="AD84" s="185"/>
      <c r="AE84" s="311"/>
      <c r="AF84" s="309"/>
      <c r="AI84" s="261" t="n">
        <f aca="false">AI83+1</f>
        <v>84</v>
      </c>
      <c r="AJ84" s="226" t="n">
        <f aca="false">Y84+AA84+AC84</f>
        <v>0</v>
      </c>
    </row>
    <row r="85" customFormat="false" ht="15" hidden="false" customHeight="false" outlineLevel="0" collapsed="false">
      <c r="A85" s="305"/>
      <c r="B85" s="289"/>
      <c r="C85" s="289"/>
      <c r="D85" s="193"/>
      <c r="E85" s="193"/>
      <c r="F85" s="193"/>
      <c r="G85" s="193"/>
      <c r="H85" s="173"/>
      <c r="I85" s="174"/>
      <c r="J85" s="174"/>
      <c r="K85" s="193"/>
      <c r="L85" s="175" t="n">
        <f aca="false">J85-I85</f>
        <v>0</v>
      </c>
      <c r="M85" s="176" t="str">
        <f aca="false">IF(N85&gt;0,"Yes","No")</f>
        <v>Yes</v>
      </c>
      <c r="N85" s="177" t="n">
        <v>0.1</v>
      </c>
      <c r="O85" s="178" t="n">
        <f aca="false">ROUNDUP(((Q85/T85)),0)</f>
        <v>0</v>
      </c>
      <c r="P85" s="189" t="n">
        <f aca="false">K85*L85*O85</f>
        <v>0</v>
      </c>
      <c r="Q85" s="180" t="n">
        <f aca="false">S85-(S85*N85)</f>
        <v>0</v>
      </c>
      <c r="R85" s="199" t="n">
        <f aca="false">Q85*K85*L85</f>
        <v>0</v>
      </c>
      <c r="S85" s="181"/>
      <c r="T85" s="200" t="n">
        <v>0.8</v>
      </c>
      <c r="U85" s="181"/>
      <c r="V85" s="181"/>
      <c r="W85" s="194"/>
      <c r="X85" s="183" t="n">
        <f aca="false">X84</f>
        <v>0.1</v>
      </c>
      <c r="Y85" s="184" t="n">
        <f aca="false">O85*X85</f>
        <v>0</v>
      </c>
      <c r="Z85" s="183" t="n">
        <f aca="false">Z84</f>
        <v>0.1</v>
      </c>
      <c r="AA85" s="184" t="n">
        <f aca="false">O85*Z84</f>
        <v>0</v>
      </c>
      <c r="AB85" s="183" t="n">
        <f aca="false">AB84</f>
        <v>0.1</v>
      </c>
      <c r="AC85" s="185" t="n">
        <f aca="false">O85*AB85</f>
        <v>0</v>
      </c>
      <c r="AD85" s="185"/>
      <c r="AE85" s="311"/>
      <c r="AF85" s="309"/>
      <c r="AI85" s="261" t="n">
        <f aca="false">AI84+1</f>
        <v>85</v>
      </c>
      <c r="AJ85" s="226" t="n">
        <f aca="false">Y85+AA85+AC85</f>
        <v>0</v>
      </c>
    </row>
    <row r="86" customFormat="false" ht="15" hidden="false" customHeight="false" outlineLevel="0" collapsed="false">
      <c r="A86" s="305"/>
      <c r="B86" s="266" t="s">
        <v>134</v>
      </c>
      <c r="C86" s="202" t="n">
        <f aca="false">IF(L86=0,0,AVERAGEIF(O71:O85,"&lt;&gt;0"))</f>
        <v>0</v>
      </c>
      <c r="D86" s="202"/>
      <c r="E86" s="308"/>
      <c r="F86" s="204" t="s">
        <v>79</v>
      </c>
      <c r="G86" s="204" t="n">
        <f aca="false">(K71*L71)+(K72*L72)+(K73*L73)+(K74*L74)+(K75*L75)+(K76*L76)+(K77*L77)+(K78*L78)+(K79*L79)+(K80*L80)+(K81*L81)+(K82*L82)+(K83*L83)+(K84*L84)+(K85*L85)</f>
        <v>0</v>
      </c>
      <c r="H86" s="308"/>
      <c r="I86" s="308"/>
      <c r="J86" s="204" t="s">
        <v>135</v>
      </c>
      <c r="K86" s="205" t="n">
        <f aca="false">SUM(K71:K85)</f>
        <v>0</v>
      </c>
      <c r="L86" s="205" t="n">
        <f aca="false">SUM(L71:L85)</f>
        <v>0</v>
      </c>
      <c r="M86" s="312"/>
      <c r="N86" s="312"/>
      <c r="O86" s="207" t="s">
        <v>136</v>
      </c>
      <c r="P86" s="208" t="n">
        <f aca="false">SUM(P71:P85)</f>
        <v>0</v>
      </c>
      <c r="Q86" s="209" t="s">
        <v>137</v>
      </c>
      <c r="R86" s="210" t="n">
        <f aca="false">SUM(R71:R85)</f>
        <v>0</v>
      </c>
      <c r="S86" s="205" t="s">
        <v>138</v>
      </c>
      <c r="T86" s="211" t="n">
        <f aca="false">IF(SUM(S71:S85)=0,0,1-(R86/P86))</f>
        <v>0</v>
      </c>
      <c r="U86" s="313"/>
      <c r="V86" s="313"/>
      <c r="W86" s="314"/>
      <c r="X86" s="214" t="s">
        <v>139</v>
      </c>
      <c r="Y86" s="214" t="s">
        <v>140</v>
      </c>
      <c r="Z86" s="215" t="s">
        <v>141</v>
      </c>
      <c r="AA86" s="215" t="s">
        <v>142</v>
      </c>
      <c r="AB86" s="214" t="s">
        <v>143</v>
      </c>
      <c r="AC86" s="216" t="s">
        <v>144</v>
      </c>
      <c r="AD86" s="216"/>
      <c r="AE86" s="315"/>
      <c r="AF86" s="309"/>
      <c r="AI86" s="218" t="s">
        <v>145</v>
      </c>
      <c r="AJ86" s="218"/>
      <c r="AK86" s="218" t="s">
        <v>146</v>
      </c>
      <c r="AL86" s="218"/>
    </row>
    <row r="87" customFormat="false" ht="20.25" hidden="false" customHeight="true" outlineLevel="0" collapsed="false">
      <c r="A87" s="305"/>
      <c r="B87" s="219" t="s">
        <v>147</v>
      </c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21" t="n">
        <f aca="false"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222" t="n">
        <f aca="false">R86*X70</f>
        <v>0</v>
      </c>
      <c r="Z87" s="221" t="n">
        <f aca="false"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222" t="n">
        <f aca="false">R86*Z70</f>
        <v>0</v>
      </c>
      <c r="AB87" s="221" t="n">
        <f aca="false"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223" t="n">
        <f aca="false">R86*AB70</f>
        <v>0</v>
      </c>
      <c r="AD87" s="223"/>
      <c r="AE87" s="316"/>
      <c r="AF87" s="309"/>
      <c r="AI87" s="225" t="n">
        <v>87</v>
      </c>
      <c r="AJ87" s="226" t="n">
        <f aca="false">Y87+AA87+AC87</f>
        <v>0</v>
      </c>
      <c r="AK87" s="227" t="n">
        <f aca="false">X87+Z87+AB87</f>
        <v>0</v>
      </c>
      <c r="AL87" s="227"/>
    </row>
    <row r="88" customFormat="false" ht="18" hidden="false" customHeight="true" outlineLevel="0" collapsed="false">
      <c r="A88" s="305"/>
      <c r="B88" s="219" t="s">
        <v>148</v>
      </c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5" t="s">
        <v>149</v>
      </c>
      <c r="Y88" s="275"/>
      <c r="Z88" s="276" t="n">
        <f aca="false">P86+X87+Z87+AB87</f>
        <v>0</v>
      </c>
      <c r="AA88" s="276"/>
      <c r="AB88" s="317" t="s">
        <v>150</v>
      </c>
      <c r="AC88" s="232" t="n">
        <f aca="false">((R86*X70)+(R86*Z70)+(R86*AB70))+R86</f>
        <v>0</v>
      </c>
      <c r="AD88" s="232"/>
      <c r="AE88" s="316"/>
      <c r="AF88" s="309"/>
      <c r="AJ88" s="235"/>
      <c r="AN88" s="236" t="e">
        <f aca="false">1-(AC88/Z88)</f>
        <v>#DIV/0!</v>
      </c>
    </row>
    <row r="89" customFormat="false" ht="18" hidden="false" customHeight="false" outlineLevel="0" collapsed="false">
      <c r="A89" s="318"/>
      <c r="B89" s="308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20"/>
      <c r="Y89" s="320"/>
      <c r="Z89" s="321"/>
      <c r="AA89" s="322"/>
      <c r="AB89" s="323"/>
      <c r="AC89" s="321"/>
      <c r="AD89" s="321"/>
      <c r="AE89" s="316"/>
      <c r="AF89" s="309"/>
      <c r="AJ89" s="235"/>
    </row>
    <row r="90" customFormat="false" ht="49.5" hidden="false" customHeight="true" outlineLevel="0" collapsed="false">
      <c r="A90" s="324" t="s">
        <v>156</v>
      </c>
      <c r="B90" s="325" t="str">
        <f aca="false">IF(B93=0,"",B93)</f>
        <v/>
      </c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6"/>
      <c r="V90" s="326"/>
      <c r="W90" s="326"/>
      <c r="X90" s="326"/>
      <c r="Y90" s="326"/>
      <c r="Z90" s="326"/>
      <c r="AA90" s="326"/>
      <c r="AB90" s="326"/>
      <c r="AC90" s="326"/>
      <c r="AD90" s="326"/>
      <c r="AE90" s="327"/>
      <c r="AF90" s="328"/>
      <c r="AJ90" s="235"/>
    </row>
    <row r="91" customFormat="false" ht="15" hidden="false" customHeight="true" outlineLevel="0" collapsed="false">
      <c r="A91" s="324"/>
      <c r="B91" s="329" t="s">
        <v>107</v>
      </c>
      <c r="C91" s="330" t="s">
        <v>90</v>
      </c>
      <c r="D91" s="330" t="s">
        <v>60</v>
      </c>
      <c r="E91" s="330" t="s">
        <v>108</v>
      </c>
      <c r="F91" s="330" t="s">
        <v>109</v>
      </c>
      <c r="G91" s="330" t="s">
        <v>110</v>
      </c>
      <c r="H91" s="330" t="s">
        <v>111</v>
      </c>
      <c r="I91" s="331" t="s">
        <v>112</v>
      </c>
      <c r="J91" s="331" t="s">
        <v>113</v>
      </c>
      <c r="K91" s="332" t="s">
        <v>92</v>
      </c>
      <c r="L91" s="332" t="s">
        <v>114</v>
      </c>
      <c r="M91" s="330" t="s">
        <v>115</v>
      </c>
      <c r="N91" s="330"/>
      <c r="O91" s="333" t="s">
        <v>61</v>
      </c>
      <c r="P91" s="333"/>
      <c r="Q91" s="334" t="s">
        <v>116</v>
      </c>
      <c r="R91" s="334"/>
      <c r="S91" s="335" t="s">
        <v>117</v>
      </c>
      <c r="T91" s="168" t="s">
        <v>78</v>
      </c>
      <c r="U91" s="336" t="s">
        <v>118</v>
      </c>
      <c r="V91" s="336"/>
      <c r="W91" s="336"/>
      <c r="X91" s="337" t="s">
        <v>95</v>
      </c>
      <c r="Y91" s="337"/>
      <c r="Z91" s="337"/>
      <c r="AA91" s="337"/>
      <c r="AB91" s="337"/>
      <c r="AC91" s="337"/>
      <c r="AD91" s="337"/>
      <c r="AE91" s="338" t="s">
        <v>119</v>
      </c>
      <c r="AF91" s="328"/>
      <c r="AJ91" s="235"/>
    </row>
    <row r="92" customFormat="false" ht="15" hidden="false" customHeight="false" outlineLevel="0" collapsed="false">
      <c r="A92" s="324"/>
      <c r="B92" s="329"/>
      <c r="C92" s="330"/>
      <c r="D92" s="330"/>
      <c r="E92" s="330"/>
      <c r="F92" s="330"/>
      <c r="G92" s="330"/>
      <c r="H92" s="330"/>
      <c r="I92" s="331"/>
      <c r="J92" s="331"/>
      <c r="K92" s="332"/>
      <c r="L92" s="332"/>
      <c r="M92" s="330"/>
      <c r="N92" s="330"/>
      <c r="O92" s="162" t="s">
        <v>120</v>
      </c>
      <c r="P92" s="162" t="s">
        <v>97</v>
      </c>
      <c r="Q92" s="162" t="s">
        <v>120</v>
      </c>
      <c r="R92" s="166" t="s">
        <v>121</v>
      </c>
      <c r="S92" s="335"/>
      <c r="T92" s="168"/>
      <c r="U92" s="167" t="s">
        <v>62</v>
      </c>
      <c r="V92" s="168" t="s">
        <v>63</v>
      </c>
      <c r="W92" s="169" t="s">
        <v>122</v>
      </c>
      <c r="X92" s="170" t="n">
        <v>0</v>
      </c>
      <c r="Y92" s="171" t="s">
        <v>72</v>
      </c>
      <c r="Z92" s="170" t="n">
        <v>0</v>
      </c>
      <c r="AA92" s="171" t="s">
        <v>123</v>
      </c>
      <c r="AB92" s="170" t="n">
        <v>0</v>
      </c>
      <c r="AC92" s="171" t="s">
        <v>74</v>
      </c>
      <c r="AD92" s="171"/>
      <c r="AE92" s="338"/>
      <c r="AF92" s="328"/>
      <c r="AJ92" s="235"/>
    </row>
    <row r="93" customFormat="false" ht="15" hidden="false" customHeight="true" outlineLevel="0" collapsed="false">
      <c r="A93" s="324"/>
      <c r="B93" s="339" t="n">
        <f aca="false">'Cadastro Inicial'!B18</f>
        <v>0</v>
      </c>
      <c r="C93" s="339" t="n">
        <f aca="false">'Cadastro Inicial'!$C$18:$D$18</f>
        <v>0</v>
      </c>
      <c r="D93" s="173"/>
      <c r="E93" s="173"/>
      <c r="F93" s="173"/>
      <c r="G93" s="173"/>
      <c r="H93" s="173"/>
      <c r="I93" s="174"/>
      <c r="J93" s="174"/>
      <c r="K93" s="173"/>
      <c r="L93" s="175" t="n">
        <f aca="false">J93-I93</f>
        <v>0</v>
      </c>
      <c r="M93" s="176" t="str">
        <f aca="false">IF(N93&gt;0,"Yes","No")</f>
        <v>Yes</v>
      </c>
      <c r="N93" s="177" t="n">
        <v>0.1</v>
      </c>
      <c r="O93" s="178" t="n">
        <f aca="false">ROUNDUP(((Q93/T93)),0)</f>
        <v>0</v>
      </c>
      <c r="P93" s="179" t="n">
        <f aca="false">K93*L93*O93</f>
        <v>0</v>
      </c>
      <c r="Q93" s="180" t="n">
        <f aca="false">S93-(S93*N93)</f>
        <v>0</v>
      </c>
      <c r="R93" s="180" t="n">
        <f aca="false">Q93*K93*L93</f>
        <v>0</v>
      </c>
      <c r="S93" s="181"/>
      <c r="T93" s="182" t="n">
        <v>0.8</v>
      </c>
      <c r="U93" s="181"/>
      <c r="V93" s="181"/>
      <c r="W93" s="194"/>
      <c r="X93" s="183" t="n">
        <f aca="false">X92</f>
        <v>0</v>
      </c>
      <c r="Y93" s="184" t="n">
        <f aca="false">O93*X93</f>
        <v>0</v>
      </c>
      <c r="Z93" s="183" t="n">
        <f aca="false">Z92</f>
        <v>0</v>
      </c>
      <c r="AA93" s="184" t="n">
        <f aca="false">O93*Z92</f>
        <v>0</v>
      </c>
      <c r="AB93" s="183" t="n">
        <f aca="false">AB92</f>
        <v>0</v>
      </c>
      <c r="AC93" s="185" t="n">
        <f aca="false">O93*AB93</f>
        <v>0</v>
      </c>
      <c r="AD93" s="185"/>
      <c r="AE93" s="310" t="s">
        <v>65</v>
      </c>
      <c r="AF93" s="328"/>
      <c r="AI93" s="261" t="n">
        <v>92</v>
      </c>
      <c r="AJ93" s="226" t="n">
        <f aca="false">Y93+AA93+AC93</f>
        <v>0</v>
      </c>
    </row>
    <row r="94" customFormat="false" ht="15" hidden="false" customHeight="false" outlineLevel="0" collapsed="false">
      <c r="A94" s="324"/>
      <c r="B94" s="339"/>
      <c r="C94" s="339"/>
      <c r="D94" s="193"/>
      <c r="E94" s="193"/>
      <c r="F94" s="193"/>
      <c r="G94" s="193"/>
      <c r="H94" s="173"/>
      <c r="I94" s="174"/>
      <c r="J94" s="174"/>
      <c r="K94" s="193"/>
      <c r="L94" s="175" t="n">
        <f aca="false">J94-I94</f>
        <v>0</v>
      </c>
      <c r="M94" s="176" t="str">
        <f aca="false">IF(N94&gt;0,"Yes","No")</f>
        <v>Yes</v>
      </c>
      <c r="N94" s="177" t="n">
        <v>0.1</v>
      </c>
      <c r="O94" s="178" t="n">
        <f aca="false">ROUNDUP(((Q94/T94)),0)</f>
        <v>0</v>
      </c>
      <c r="P94" s="189" t="n">
        <f aca="false">K94*L94*O94</f>
        <v>0</v>
      </c>
      <c r="Q94" s="180" t="n">
        <f aca="false">S94-(S94*N94)</f>
        <v>0</v>
      </c>
      <c r="R94" s="190" t="n">
        <f aca="false">Q94*K94*L94</f>
        <v>0</v>
      </c>
      <c r="S94" s="181"/>
      <c r="T94" s="191" t="n">
        <v>0.8</v>
      </c>
      <c r="U94" s="181"/>
      <c r="V94" s="181"/>
      <c r="W94" s="194"/>
      <c r="X94" s="183" t="n">
        <f aca="false">X93</f>
        <v>0</v>
      </c>
      <c r="Y94" s="184" t="n">
        <f aca="false">O94*X94</f>
        <v>0</v>
      </c>
      <c r="Z94" s="183" t="n">
        <f aca="false">Z93</f>
        <v>0</v>
      </c>
      <c r="AA94" s="184" t="n">
        <f aca="false">O94*Z93</f>
        <v>0</v>
      </c>
      <c r="AB94" s="183" t="n">
        <f aca="false">AB93</f>
        <v>0</v>
      </c>
      <c r="AC94" s="185" t="n">
        <f aca="false">O94*AB94</f>
        <v>0</v>
      </c>
      <c r="AD94" s="185"/>
      <c r="AE94" s="262" t="s">
        <v>152</v>
      </c>
      <c r="AF94" s="328"/>
      <c r="AI94" s="261" t="n">
        <f aca="false">AI93+1</f>
        <v>93</v>
      </c>
      <c r="AJ94" s="226" t="n">
        <f aca="false">Y94+AA94+AC94</f>
        <v>0</v>
      </c>
    </row>
    <row r="95" customFormat="false" ht="15" hidden="false" customHeight="false" outlineLevel="0" collapsed="false">
      <c r="A95" s="324"/>
      <c r="B95" s="339"/>
      <c r="C95" s="339"/>
      <c r="D95" s="173"/>
      <c r="E95" s="193"/>
      <c r="F95" s="193"/>
      <c r="G95" s="193"/>
      <c r="H95" s="173"/>
      <c r="I95" s="174"/>
      <c r="J95" s="174"/>
      <c r="K95" s="173"/>
      <c r="L95" s="175" t="n">
        <f aca="false">J95-I95</f>
        <v>0</v>
      </c>
      <c r="M95" s="176" t="str">
        <f aca="false">IF(N95&gt;0,"Yes","No")</f>
        <v>Yes</v>
      </c>
      <c r="N95" s="177" t="n">
        <v>0.1</v>
      </c>
      <c r="O95" s="178" t="n">
        <f aca="false">ROUNDUP(((Q95/T95)),0)</f>
        <v>0</v>
      </c>
      <c r="P95" s="189" t="n">
        <f aca="false">K95*L95*O95</f>
        <v>0</v>
      </c>
      <c r="Q95" s="180" t="n">
        <f aca="false">S95-(S95*N95)</f>
        <v>0</v>
      </c>
      <c r="R95" s="190" t="n">
        <f aca="false">Q95*K95*L95</f>
        <v>0</v>
      </c>
      <c r="S95" s="181"/>
      <c r="T95" s="191" t="n">
        <v>0.8</v>
      </c>
      <c r="U95" s="181"/>
      <c r="V95" s="181"/>
      <c r="W95" s="194"/>
      <c r="X95" s="183" t="n">
        <f aca="false">X94</f>
        <v>0</v>
      </c>
      <c r="Y95" s="184" t="n">
        <f aca="false">O95*X95</f>
        <v>0</v>
      </c>
      <c r="Z95" s="183" t="n">
        <f aca="false">Z94</f>
        <v>0</v>
      </c>
      <c r="AA95" s="184" t="n">
        <f aca="false">O95*Z94</f>
        <v>0</v>
      </c>
      <c r="AB95" s="183" t="n">
        <f aca="false">AB94</f>
        <v>0</v>
      </c>
      <c r="AC95" s="185" t="n">
        <f aca="false">O95*AB95</f>
        <v>0</v>
      </c>
      <c r="AD95" s="185"/>
      <c r="AE95" s="340"/>
      <c r="AF95" s="328"/>
      <c r="AI95" s="261" t="n">
        <f aca="false">AI94+1</f>
        <v>94</v>
      </c>
      <c r="AJ95" s="226" t="n">
        <f aca="false">Y95+AA95+AC95</f>
        <v>0</v>
      </c>
    </row>
    <row r="96" customFormat="false" ht="15" hidden="false" customHeight="false" outlineLevel="0" collapsed="false">
      <c r="A96" s="324"/>
      <c r="B96" s="339"/>
      <c r="C96" s="339"/>
      <c r="D96" s="193"/>
      <c r="E96" s="193"/>
      <c r="F96" s="193"/>
      <c r="G96" s="193"/>
      <c r="H96" s="173"/>
      <c r="I96" s="174"/>
      <c r="J96" s="174"/>
      <c r="K96" s="193"/>
      <c r="L96" s="175" t="n">
        <f aca="false">J96-I96</f>
        <v>0</v>
      </c>
      <c r="M96" s="176" t="str">
        <f aca="false">IF(N96&gt;0,"Yes","No")</f>
        <v>Yes</v>
      </c>
      <c r="N96" s="177" t="n">
        <v>0.1</v>
      </c>
      <c r="O96" s="178" t="n">
        <f aca="false">ROUNDUP(((Q96/T96)),0)</f>
        <v>0</v>
      </c>
      <c r="P96" s="189" t="n">
        <f aca="false">K96*L96*O96</f>
        <v>0</v>
      </c>
      <c r="Q96" s="180" t="n">
        <f aca="false">S96-(S96*N96)</f>
        <v>0</v>
      </c>
      <c r="R96" s="190" t="n">
        <f aca="false">Q96*K96*L96</f>
        <v>0</v>
      </c>
      <c r="S96" s="181"/>
      <c r="T96" s="191" t="n">
        <v>0.8</v>
      </c>
      <c r="U96" s="181"/>
      <c r="V96" s="181"/>
      <c r="W96" s="194"/>
      <c r="X96" s="183" t="n">
        <f aca="false">X95</f>
        <v>0</v>
      </c>
      <c r="Y96" s="184" t="n">
        <f aca="false">O96*X96</f>
        <v>0</v>
      </c>
      <c r="Z96" s="183" t="n">
        <f aca="false">Z95</f>
        <v>0</v>
      </c>
      <c r="AA96" s="184" t="n">
        <f aca="false">O96*Z95</f>
        <v>0</v>
      </c>
      <c r="AB96" s="183" t="n">
        <f aca="false">AB95</f>
        <v>0</v>
      </c>
      <c r="AC96" s="185" t="n">
        <f aca="false">O96*AB96</f>
        <v>0</v>
      </c>
      <c r="AD96" s="185"/>
      <c r="AE96" s="264" t="s">
        <v>132</v>
      </c>
      <c r="AF96" s="328"/>
      <c r="AI96" s="261" t="n">
        <f aca="false">AI95+1</f>
        <v>95</v>
      </c>
      <c r="AJ96" s="226" t="n">
        <f aca="false">Y96+AA96+AC96</f>
        <v>0</v>
      </c>
    </row>
    <row r="97" customFormat="false" ht="15" hidden="false" customHeight="false" outlineLevel="0" collapsed="false">
      <c r="A97" s="324"/>
      <c r="B97" s="339"/>
      <c r="C97" s="339"/>
      <c r="D97" s="173"/>
      <c r="E97" s="193"/>
      <c r="F97" s="193"/>
      <c r="G97" s="193"/>
      <c r="H97" s="173"/>
      <c r="I97" s="174"/>
      <c r="J97" s="174"/>
      <c r="K97" s="173"/>
      <c r="L97" s="175" t="n">
        <f aca="false">J97-I97</f>
        <v>0</v>
      </c>
      <c r="M97" s="176" t="str">
        <f aca="false">IF(N97&gt;0,"Yes","No")</f>
        <v>Yes</v>
      </c>
      <c r="N97" s="177" t="n">
        <v>0.1</v>
      </c>
      <c r="O97" s="178" t="n">
        <f aca="false">ROUNDUP(((Q97/T97)),0)</f>
        <v>0</v>
      </c>
      <c r="P97" s="189" t="n">
        <f aca="false">K97*L97*O97</f>
        <v>0</v>
      </c>
      <c r="Q97" s="180" t="n">
        <f aca="false">S97-(S97*N97)</f>
        <v>0</v>
      </c>
      <c r="R97" s="190" t="n">
        <f aca="false">Q97*K97*L97</f>
        <v>0</v>
      </c>
      <c r="S97" s="181"/>
      <c r="T97" s="191" t="n">
        <v>0.8</v>
      </c>
      <c r="U97" s="181"/>
      <c r="V97" s="181"/>
      <c r="W97" s="194"/>
      <c r="X97" s="183" t="n">
        <f aca="false">X96</f>
        <v>0</v>
      </c>
      <c r="Y97" s="184" t="n">
        <f aca="false">O97*X97</f>
        <v>0</v>
      </c>
      <c r="Z97" s="183" t="n">
        <f aca="false">Z96</f>
        <v>0</v>
      </c>
      <c r="AA97" s="184" t="n">
        <f aca="false">O97*Z96</f>
        <v>0</v>
      </c>
      <c r="AB97" s="183" t="n">
        <f aca="false">AB96</f>
        <v>0</v>
      </c>
      <c r="AC97" s="185" t="n">
        <f aca="false">O97*AB97</f>
        <v>0</v>
      </c>
      <c r="AD97" s="185"/>
      <c r="AE97" s="265" t="s">
        <v>154</v>
      </c>
      <c r="AF97" s="328"/>
      <c r="AI97" s="261" t="n">
        <f aca="false">AI96+1</f>
        <v>96</v>
      </c>
      <c r="AJ97" s="226" t="n">
        <f aca="false">Y97+AA97+AC97</f>
        <v>0</v>
      </c>
    </row>
    <row r="98" customFormat="false" ht="15" hidden="false" customHeight="false" outlineLevel="0" collapsed="false">
      <c r="A98" s="324"/>
      <c r="B98" s="339"/>
      <c r="C98" s="339"/>
      <c r="D98" s="193"/>
      <c r="E98" s="193"/>
      <c r="F98" s="193"/>
      <c r="G98" s="193"/>
      <c r="H98" s="173"/>
      <c r="I98" s="174"/>
      <c r="J98" s="174"/>
      <c r="K98" s="193"/>
      <c r="L98" s="175" t="n">
        <f aca="false">J98-I98</f>
        <v>0</v>
      </c>
      <c r="M98" s="176" t="str">
        <f aca="false">IF(N98&gt;0,"Yes","No")</f>
        <v>Yes</v>
      </c>
      <c r="N98" s="177" t="n">
        <v>0.1</v>
      </c>
      <c r="O98" s="178" t="n">
        <f aca="false">ROUNDUP(((Q98/T98)),0)</f>
        <v>0</v>
      </c>
      <c r="P98" s="189" t="n">
        <f aca="false">K98*L98*O98</f>
        <v>0</v>
      </c>
      <c r="Q98" s="180" t="n">
        <f aca="false">S98-(S98*N98)</f>
        <v>0</v>
      </c>
      <c r="R98" s="190" t="n">
        <f aca="false">Q98*K98*L98</f>
        <v>0</v>
      </c>
      <c r="S98" s="181"/>
      <c r="T98" s="191" t="n">
        <v>0.8</v>
      </c>
      <c r="U98" s="181"/>
      <c r="V98" s="181"/>
      <c r="W98" s="194"/>
      <c r="X98" s="183" t="n">
        <f aca="false">X97</f>
        <v>0</v>
      </c>
      <c r="Y98" s="184" t="n">
        <f aca="false">O98*X98</f>
        <v>0</v>
      </c>
      <c r="Z98" s="183" t="n">
        <f aca="false">Z97</f>
        <v>0</v>
      </c>
      <c r="AA98" s="184" t="n">
        <f aca="false">O98*Z97</f>
        <v>0</v>
      </c>
      <c r="AB98" s="183" t="n">
        <f aca="false">AB97</f>
        <v>0</v>
      </c>
      <c r="AC98" s="185" t="n">
        <f aca="false">O98*AB98</f>
        <v>0</v>
      </c>
      <c r="AD98" s="185"/>
      <c r="AE98" s="340"/>
      <c r="AF98" s="328"/>
      <c r="AI98" s="261" t="n">
        <f aca="false">AI97+1</f>
        <v>97</v>
      </c>
      <c r="AJ98" s="226" t="n">
        <f aca="false">Y98+AA98+AC98</f>
        <v>0</v>
      </c>
    </row>
    <row r="99" customFormat="false" ht="15" hidden="false" customHeight="false" outlineLevel="0" collapsed="false">
      <c r="A99" s="324"/>
      <c r="B99" s="339"/>
      <c r="C99" s="339"/>
      <c r="D99" s="173"/>
      <c r="E99" s="193"/>
      <c r="F99" s="193"/>
      <c r="G99" s="193"/>
      <c r="H99" s="173"/>
      <c r="I99" s="174"/>
      <c r="J99" s="174"/>
      <c r="K99" s="173"/>
      <c r="L99" s="175" t="n">
        <f aca="false">J99-I99</f>
        <v>0</v>
      </c>
      <c r="M99" s="176" t="str">
        <f aca="false">IF(N99&gt;0,"Yes","No")</f>
        <v>Yes</v>
      </c>
      <c r="N99" s="177" t="n">
        <v>0.1</v>
      </c>
      <c r="O99" s="178" t="n">
        <f aca="false">ROUNDUP(((Q99/T99)),0)</f>
        <v>0</v>
      </c>
      <c r="P99" s="189" t="n">
        <f aca="false">K99*L99*O99</f>
        <v>0</v>
      </c>
      <c r="Q99" s="180" t="n">
        <f aca="false">S99-(S99*N99)</f>
        <v>0</v>
      </c>
      <c r="R99" s="190" t="n">
        <f aca="false">Q99*K99*L99</f>
        <v>0</v>
      </c>
      <c r="S99" s="181"/>
      <c r="T99" s="191" t="n">
        <v>0.8</v>
      </c>
      <c r="U99" s="181"/>
      <c r="V99" s="181"/>
      <c r="W99" s="194"/>
      <c r="X99" s="183" t="n">
        <f aca="false">X98</f>
        <v>0</v>
      </c>
      <c r="Y99" s="184" t="n">
        <f aca="false">O99*X99</f>
        <v>0</v>
      </c>
      <c r="Z99" s="183" t="n">
        <f aca="false">Z98</f>
        <v>0</v>
      </c>
      <c r="AA99" s="184" t="n">
        <f aca="false">O99*Z98</f>
        <v>0</v>
      </c>
      <c r="AB99" s="183" t="n">
        <f aca="false">AB98</f>
        <v>0</v>
      </c>
      <c r="AC99" s="185" t="n">
        <f aca="false">O99*AB99</f>
        <v>0</v>
      </c>
      <c r="AD99" s="185"/>
      <c r="AE99" s="340"/>
      <c r="AF99" s="328"/>
      <c r="AI99" s="261" t="n">
        <f aca="false">AI98+1</f>
        <v>98</v>
      </c>
      <c r="AJ99" s="226" t="n">
        <f aca="false">Y99+AA99+AC99</f>
        <v>0</v>
      </c>
    </row>
    <row r="100" customFormat="false" ht="15" hidden="false" customHeight="false" outlineLevel="0" collapsed="false">
      <c r="A100" s="324"/>
      <c r="B100" s="339"/>
      <c r="C100" s="339"/>
      <c r="D100" s="193"/>
      <c r="E100" s="193"/>
      <c r="F100" s="193"/>
      <c r="G100" s="193"/>
      <c r="H100" s="173"/>
      <c r="I100" s="174"/>
      <c r="J100" s="174"/>
      <c r="K100" s="193"/>
      <c r="L100" s="175" t="n">
        <f aca="false">J100-I100</f>
        <v>0</v>
      </c>
      <c r="M100" s="176" t="str">
        <f aca="false">IF(N100&gt;0,"Yes","No")</f>
        <v>Yes</v>
      </c>
      <c r="N100" s="177" t="n">
        <v>0.1</v>
      </c>
      <c r="O100" s="178" t="n">
        <f aca="false">ROUNDUP(((Q100/T100)),0)</f>
        <v>0</v>
      </c>
      <c r="P100" s="189" t="n">
        <f aca="false">K100*L100*O100</f>
        <v>0</v>
      </c>
      <c r="Q100" s="180" t="n">
        <f aca="false">S100-(S100*N100)</f>
        <v>0</v>
      </c>
      <c r="R100" s="190" t="n">
        <f aca="false">Q100*K100*L100</f>
        <v>0</v>
      </c>
      <c r="S100" s="181"/>
      <c r="T100" s="191" t="n">
        <v>0.8</v>
      </c>
      <c r="U100" s="181"/>
      <c r="V100" s="181"/>
      <c r="W100" s="194"/>
      <c r="X100" s="183" t="n">
        <f aca="false">X99</f>
        <v>0</v>
      </c>
      <c r="Y100" s="184" t="n">
        <f aca="false">O100*X100</f>
        <v>0</v>
      </c>
      <c r="Z100" s="183" t="n">
        <f aca="false">Z99</f>
        <v>0</v>
      </c>
      <c r="AA100" s="184" t="n">
        <f aca="false">O100*Z99</f>
        <v>0</v>
      </c>
      <c r="AB100" s="183" t="n">
        <f aca="false">AB99</f>
        <v>0</v>
      </c>
      <c r="AC100" s="185" t="n">
        <f aca="false">O100*AB100</f>
        <v>0</v>
      </c>
      <c r="AD100" s="185"/>
      <c r="AE100" s="340"/>
      <c r="AF100" s="328"/>
      <c r="AI100" s="261" t="n">
        <f aca="false">AI99+1</f>
        <v>99</v>
      </c>
      <c r="AJ100" s="226" t="n">
        <f aca="false">Y100+AA100+AC100</f>
        <v>0</v>
      </c>
    </row>
    <row r="101" customFormat="false" ht="15" hidden="false" customHeight="false" outlineLevel="0" collapsed="false">
      <c r="A101" s="324"/>
      <c r="B101" s="339"/>
      <c r="C101" s="339"/>
      <c r="D101" s="173"/>
      <c r="E101" s="193"/>
      <c r="F101" s="193"/>
      <c r="G101" s="193"/>
      <c r="H101" s="173"/>
      <c r="I101" s="174"/>
      <c r="J101" s="174"/>
      <c r="K101" s="173"/>
      <c r="L101" s="175" t="n">
        <f aca="false">J101-I101</f>
        <v>0</v>
      </c>
      <c r="M101" s="176" t="str">
        <f aca="false">IF(N101&gt;0,"Yes","No")</f>
        <v>Yes</v>
      </c>
      <c r="N101" s="177" t="n">
        <v>0.1</v>
      </c>
      <c r="O101" s="178" t="n">
        <f aca="false">ROUNDUP(((Q101/T101)),0)</f>
        <v>0</v>
      </c>
      <c r="P101" s="189" t="n">
        <f aca="false">K101*L101*O101</f>
        <v>0</v>
      </c>
      <c r="Q101" s="180" t="n">
        <f aca="false">S101-(S101*N101)</f>
        <v>0</v>
      </c>
      <c r="R101" s="190" t="n">
        <f aca="false">Q101*K101*L101</f>
        <v>0</v>
      </c>
      <c r="S101" s="181"/>
      <c r="T101" s="191" t="n">
        <v>0.8</v>
      </c>
      <c r="U101" s="181"/>
      <c r="V101" s="181"/>
      <c r="W101" s="194"/>
      <c r="X101" s="183" t="n">
        <f aca="false">X100</f>
        <v>0</v>
      </c>
      <c r="Y101" s="184" t="n">
        <f aca="false">O101*X101</f>
        <v>0</v>
      </c>
      <c r="Z101" s="183" t="n">
        <f aca="false">Z100</f>
        <v>0</v>
      </c>
      <c r="AA101" s="184" t="n">
        <f aca="false">O101*Z100</f>
        <v>0</v>
      </c>
      <c r="AB101" s="183" t="n">
        <f aca="false">AB100</f>
        <v>0</v>
      </c>
      <c r="AC101" s="185" t="n">
        <f aca="false">O101*AB101</f>
        <v>0</v>
      </c>
      <c r="AD101" s="185"/>
      <c r="AE101" s="340"/>
      <c r="AF101" s="328"/>
      <c r="AI101" s="261" t="n">
        <f aca="false">AI100+1</f>
        <v>100</v>
      </c>
      <c r="AJ101" s="226" t="n">
        <f aca="false">Y101+AA101+AC101</f>
        <v>0</v>
      </c>
    </row>
    <row r="102" customFormat="false" ht="15" hidden="false" customHeight="false" outlineLevel="0" collapsed="false">
      <c r="A102" s="324"/>
      <c r="B102" s="339"/>
      <c r="C102" s="339"/>
      <c r="D102" s="193"/>
      <c r="E102" s="193"/>
      <c r="F102" s="193"/>
      <c r="G102" s="193"/>
      <c r="H102" s="173"/>
      <c r="I102" s="174"/>
      <c r="J102" s="174"/>
      <c r="K102" s="193"/>
      <c r="L102" s="175" t="n">
        <f aca="false">J102-I102</f>
        <v>0</v>
      </c>
      <c r="M102" s="176" t="str">
        <f aca="false">IF(N102&gt;0,"Yes","No")</f>
        <v>Yes</v>
      </c>
      <c r="N102" s="177" t="n">
        <v>0.1</v>
      </c>
      <c r="O102" s="178" t="n">
        <f aca="false">ROUNDUP(((Q102/T102)),0)</f>
        <v>0</v>
      </c>
      <c r="P102" s="189" t="n">
        <f aca="false">K102*L102*O102</f>
        <v>0</v>
      </c>
      <c r="Q102" s="180" t="n">
        <f aca="false">S102-(S102*N102)</f>
        <v>0</v>
      </c>
      <c r="R102" s="190" t="n">
        <f aca="false">Q102*K102*L102</f>
        <v>0</v>
      </c>
      <c r="S102" s="181"/>
      <c r="T102" s="191" t="n">
        <v>0.8</v>
      </c>
      <c r="U102" s="181"/>
      <c r="V102" s="181"/>
      <c r="W102" s="194"/>
      <c r="X102" s="183" t="n">
        <f aca="false">X101</f>
        <v>0</v>
      </c>
      <c r="Y102" s="184" t="n">
        <f aca="false">O102*X102</f>
        <v>0</v>
      </c>
      <c r="Z102" s="183" t="n">
        <f aca="false">Z101</f>
        <v>0</v>
      </c>
      <c r="AA102" s="184" t="n">
        <f aca="false">O102*Z101</f>
        <v>0</v>
      </c>
      <c r="AB102" s="183" t="n">
        <f aca="false">AB101</f>
        <v>0</v>
      </c>
      <c r="AC102" s="185" t="n">
        <f aca="false">O102*AB102</f>
        <v>0</v>
      </c>
      <c r="AD102" s="185"/>
      <c r="AE102" s="340"/>
      <c r="AF102" s="328"/>
      <c r="AI102" s="261" t="n">
        <f aca="false">AI101+1</f>
        <v>101</v>
      </c>
      <c r="AJ102" s="226" t="n">
        <f aca="false">Y102+AA102+AC102</f>
        <v>0</v>
      </c>
    </row>
    <row r="103" customFormat="false" ht="15" hidden="false" customHeight="false" outlineLevel="0" collapsed="false">
      <c r="A103" s="324"/>
      <c r="B103" s="339"/>
      <c r="C103" s="339"/>
      <c r="D103" s="173"/>
      <c r="E103" s="193"/>
      <c r="F103" s="193"/>
      <c r="G103" s="193"/>
      <c r="H103" s="173"/>
      <c r="I103" s="174"/>
      <c r="J103" s="174"/>
      <c r="K103" s="173"/>
      <c r="L103" s="175" t="n">
        <f aca="false">J103-I103</f>
        <v>0</v>
      </c>
      <c r="M103" s="176" t="str">
        <f aca="false">IF(N103&gt;0,"Yes","No")</f>
        <v>Yes</v>
      </c>
      <c r="N103" s="177" t="n">
        <v>0.1</v>
      </c>
      <c r="O103" s="178" t="n">
        <f aca="false">ROUNDUP(((Q103/T103)),0)</f>
        <v>0</v>
      </c>
      <c r="P103" s="189" t="n">
        <f aca="false">K103*L103*O103</f>
        <v>0</v>
      </c>
      <c r="Q103" s="180" t="n">
        <f aca="false">S103-(S103*N103)</f>
        <v>0</v>
      </c>
      <c r="R103" s="190" t="n">
        <f aca="false">Q103*K103*L103</f>
        <v>0</v>
      </c>
      <c r="S103" s="181"/>
      <c r="T103" s="191" t="n">
        <v>0.8</v>
      </c>
      <c r="U103" s="181"/>
      <c r="V103" s="181"/>
      <c r="W103" s="194"/>
      <c r="X103" s="183" t="n">
        <f aca="false">X102</f>
        <v>0</v>
      </c>
      <c r="Y103" s="184" t="n">
        <f aca="false">O103*X103</f>
        <v>0</v>
      </c>
      <c r="Z103" s="183" t="n">
        <f aca="false">Z102</f>
        <v>0</v>
      </c>
      <c r="AA103" s="184" t="n">
        <f aca="false">O103*Z102</f>
        <v>0</v>
      </c>
      <c r="AB103" s="183" t="n">
        <f aca="false">AB102</f>
        <v>0</v>
      </c>
      <c r="AC103" s="185" t="n">
        <f aca="false">O103*AB103</f>
        <v>0</v>
      </c>
      <c r="AD103" s="185"/>
      <c r="AE103" s="340"/>
      <c r="AF103" s="328"/>
      <c r="AI103" s="261" t="n">
        <f aca="false">AI102+1</f>
        <v>102</v>
      </c>
      <c r="AJ103" s="226" t="n">
        <f aca="false">Y103+AA103+AC103</f>
        <v>0</v>
      </c>
    </row>
    <row r="104" customFormat="false" ht="15" hidden="false" customHeight="false" outlineLevel="0" collapsed="false">
      <c r="A104" s="324"/>
      <c r="B104" s="339"/>
      <c r="C104" s="339"/>
      <c r="D104" s="193"/>
      <c r="E104" s="193"/>
      <c r="F104" s="193"/>
      <c r="G104" s="193"/>
      <c r="H104" s="173"/>
      <c r="I104" s="174"/>
      <c r="J104" s="174"/>
      <c r="K104" s="193"/>
      <c r="L104" s="175" t="n">
        <f aca="false">J104-I104</f>
        <v>0</v>
      </c>
      <c r="M104" s="176" t="str">
        <f aca="false">IF(N104&gt;0,"Yes","No")</f>
        <v>Yes</v>
      </c>
      <c r="N104" s="177" t="n">
        <v>0.1</v>
      </c>
      <c r="O104" s="178" t="n">
        <f aca="false">ROUNDUP(((Q104/T104)),0)</f>
        <v>0</v>
      </c>
      <c r="P104" s="189" t="n">
        <f aca="false">K104*L104*O104</f>
        <v>0</v>
      </c>
      <c r="Q104" s="180" t="n">
        <f aca="false">S104-(S104*N104)</f>
        <v>0</v>
      </c>
      <c r="R104" s="190" t="n">
        <f aca="false">Q104*K104*L104</f>
        <v>0</v>
      </c>
      <c r="S104" s="181"/>
      <c r="T104" s="191" t="n">
        <v>0.8</v>
      </c>
      <c r="U104" s="181"/>
      <c r="V104" s="181"/>
      <c r="W104" s="194"/>
      <c r="X104" s="183" t="n">
        <f aca="false">X103</f>
        <v>0</v>
      </c>
      <c r="Y104" s="184" t="n">
        <f aca="false">O104*X104</f>
        <v>0</v>
      </c>
      <c r="Z104" s="183" t="n">
        <f aca="false">Z103</f>
        <v>0</v>
      </c>
      <c r="AA104" s="184" t="n">
        <f aca="false">O104*Z103</f>
        <v>0</v>
      </c>
      <c r="AB104" s="183" t="n">
        <f aca="false">AB103</f>
        <v>0</v>
      </c>
      <c r="AC104" s="185" t="n">
        <f aca="false">O104*AB104</f>
        <v>0</v>
      </c>
      <c r="AD104" s="185"/>
      <c r="AE104" s="340"/>
      <c r="AF104" s="328"/>
      <c r="AI104" s="261" t="n">
        <f aca="false">AI103+1</f>
        <v>103</v>
      </c>
      <c r="AJ104" s="226" t="n">
        <f aca="false">Y104+AA104+AC104</f>
        <v>0</v>
      </c>
    </row>
    <row r="105" customFormat="false" ht="15" hidden="false" customHeight="false" outlineLevel="0" collapsed="false">
      <c r="A105" s="324"/>
      <c r="B105" s="339"/>
      <c r="C105" s="339"/>
      <c r="D105" s="173"/>
      <c r="E105" s="193"/>
      <c r="F105" s="193"/>
      <c r="G105" s="193"/>
      <c r="H105" s="173"/>
      <c r="I105" s="174"/>
      <c r="J105" s="174"/>
      <c r="K105" s="173"/>
      <c r="L105" s="175" t="n">
        <f aca="false">J105-I105</f>
        <v>0</v>
      </c>
      <c r="M105" s="176" t="str">
        <f aca="false">IF(N105&gt;0,"Yes","No")</f>
        <v>Yes</v>
      </c>
      <c r="N105" s="177" t="n">
        <v>0.1</v>
      </c>
      <c r="O105" s="178" t="n">
        <f aca="false">ROUNDUP(((Q105/T105)),0)</f>
        <v>0</v>
      </c>
      <c r="P105" s="189" t="n">
        <f aca="false">K105*L105*O105</f>
        <v>0</v>
      </c>
      <c r="Q105" s="180" t="n">
        <f aca="false">S105-(S105*N105)</f>
        <v>0</v>
      </c>
      <c r="R105" s="190" t="n">
        <f aca="false">Q105*K105*L105</f>
        <v>0</v>
      </c>
      <c r="S105" s="181"/>
      <c r="T105" s="191" t="n">
        <v>0.8</v>
      </c>
      <c r="U105" s="181"/>
      <c r="V105" s="181"/>
      <c r="W105" s="194"/>
      <c r="X105" s="183" t="n">
        <f aca="false">X104</f>
        <v>0</v>
      </c>
      <c r="Y105" s="184" t="n">
        <f aca="false">O105*X105</f>
        <v>0</v>
      </c>
      <c r="Z105" s="183" t="n">
        <f aca="false">Z104</f>
        <v>0</v>
      </c>
      <c r="AA105" s="184" t="n">
        <f aca="false">O105*Z104</f>
        <v>0</v>
      </c>
      <c r="AB105" s="183" t="n">
        <f aca="false">AB104</f>
        <v>0</v>
      </c>
      <c r="AC105" s="185" t="n">
        <f aca="false">O105*AB105</f>
        <v>0</v>
      </c>
      <c r="AD105" s="185"/>
      <c r="AE105" s="340"/>
      <c r="AF105" s="328"/>
      <c r="AI105" s="261" t="n">
        <f aca="false">AI104+1</f>
        <v>104</v>
      </c>
      <c r="AJ105" s="226" t="n">
        <f aca="false">Y105+AA105+AC105</f>
        <v>0</v>
      </c>
    </row>
    <row r="106" customFormat="false" ht="15" hidden="false" customHeight="false" outlineLevel="0" collapsed="false">
      <c r="A106" s="324"/>
      <c r="B106" s="339"/>
      <c r="C106" s="339"/>
      <c r="D106" s="193"/>
      <c r="E106" s="193"/>
      <c r="F106" s="193"/>
      <c r="G106" s="193"/>
      <c r="H106" s="173"/>
      <c r="I106" s="174"/>
      <c r="J106" s="174"/>
      <c r="K106" s="193"/>
      <c r="L106" s="175" t="n">
        <f aca="false">J106-I106</f>
        <v>0</v>
      </c>
      <c r="M106" s="176" t="str">
        <f aca="false">IF(N106&gt;0,"Yes","No")</f>
        <v>Yes</v>
      </c>
      <c r="N106" s="177" t="n">
        <v>0.1</v>
      </c>
      <c r="O106" s="178" t="n">
        <f aca="false">ROUNDUP(((Q106/T106)),0)</f>
        <v>0</v>
      </c>
      <c r="P106" s="189" t="n">
        <f aca="false">K106*L106*O106</f>
        <v>0</v>
      </c>
      <c r="Q106" s="180" t="n">
        <f aca="false">S106-(S106*N106)</f>
        <v>0</v>
      </c>
      <c r="R106" s="190" t="n">
        <f aca="false">Q106*K106*L106</f>
        <v>0</v>
      </c>
      <c r="S106" s="181"/>
      <c r="T106" s="198" t="n">
        <v>0.8</v>
      </c>
      <c r="U106" s="181"/>
      <c r="V106" s="181"/>
      <c r="W106" s="194"/>
      <c r="X106" s="183" t="n">
        <f aca="false">X105</f>
        <v>0</v>
      </c>
      <c r="Y106" s="184" t="n">
        <f aca="false">O106*X106</f>
        <v>0</v>
      </c>
      <c r="Z106" s="183" t="n">
        <f aca="false">Z105</f>
        <v>0</v>
      </c>
      <c r="AA106" s="184" t="n">
        <f aca="false">O106*Z105</f>
        <v>0</v>
      </c>
      <c r="AB106" s="183" t="n">
        <f aca="false">AB105</f>
        <v>0</v>
      </c>
      <c r="AC106" s="185" t="n">
        <f aca="false">O106*AB106</f>
        <v>0</v>
      </c>
      <c r="AD106" s="185"/>
      <c r="AE106" s="340"/>
      <c r="AF106" s="328"/>
      <c r="AI106" s="261" t="n">
        <f aca="false">AI105+1</f>
        <v>105</v>
      </c>
      <c r="AJ106" s="226" t="n">
        <f aca="false">Y106+AA106+AC106</f>
        <v>0</v>
      </c>
    </row>
    <row r="107" customFormat="false" ht="15" hidden="false" customHeight="false" outlineLevel="0" collapsed="false">
      <c r="A107" s="324"/>
      <c r="B107" s="339"/>
      <c r="C107" s="339"/>
      <c r="D107" s="193"/>
      <c r="E107" s="193"/>
      <c r="F107" s="193"/>
      <c r="G107" s="193"/>
      <c r="H107" s="173"/>
      <c r="I107" s="174"/>
      <c r="J107" s="174"/>
      <c r="K107" s="193"/>
      <c r="L107" s="175" t="n">
        <f aca="false">J107-I107</f>
        <v>0</v>
      </c>
      <c r="M107" s="176" t="str">
        <f aca="false">IF(N107&gt;0,"Yes","No")</f>
        <v>Yes</v>
      </c>
      <c r="N107" s="177" t="n">
        <v>0.1</v>
      </c>
      <c r="O107" s="178" t="n">
        <f aca="false">ROUNDUP(((Q107/T107)),0)</f>
        <v>0</v>
      </c>
      <c r="P107" s="189" t="n">
        <f aca="false">K107*L107*O107</f>
        <v>0</v>
      </c>
      <c r="Q107" s="180" t="n">
        <f aca="false">S107-(S107*N107)</f>
        <v>0</v>
      </c>
      <c r="R107" s="199" t="n">
        <f aca="false">Q107*K107*L107</f>
        <v>0</v>
      </c>
      <c r="S107" s="181"/>
      <c r="T107" s="200" t="n">
        <v>0.8</v>
      </c>
      <c r="U107" s="181"/>
      <c r="V107" s="181"/>
      <c r="W107" s="194"/>
      <c r="X107" s="183" t="n">
        <f aca="false">X106</f>
        <v>0</v>
      </c>
      <c r="Y107" s="184" t="n">
        <f aca="false">O107*X107</f>
        <v>0</v>
      </c>
      <c r="Z107" s="183" t="n">
        <f aca="false">Z106</f>
        <v>0</v>
      </c>
      <c r="AA107" s="184" t="n">
        <f aca="false">O107*Z106</f>
        <v>0</v>
      </c>
      <c r="AB107" s="183" t="n">
        <f aca="false">AB106</f>
        <v>0</v>
      </c>
      <c r="AC107" s="185" t="n">
        <f aca="false">O107*AB107</f>
        <v>0</v>
      </c>
      <c r="AD107" s="185"/>
      <c r="AE107" s="340"/>
      <c r="AF107" s="328"/>
      <c r="AI107" s="261" t="n">
        <f aca="false">AI106+1</f>
        <v>106</v>
      </c>
      <c r="AJ107" s="226" t="n">
        <f aca="false">Y107+AA107+AC107</f>
        <v>0</v>
      </c>
    </row>
    <row r="108" customFormat="false" ht="15" hidden="false" customHeight="false" outlineLevel="0" collapsed="false">
      <c r="A108" s="324"/>
      <c r="B108" s="266" t="s">
        <v>134</v>
      </c>
      <c r="C108" s="202" t="n">
        <f aca="false">IF(L108=0,0,AVERAGEIF(O93:O107,"&lt;&gt;0"))</f>
        <v>0</v>
      </c>
      <c r="D108" s="202"/>
      <c r="E108" s="327"/>
      <c r="F108" s="204" t="s">
        <v>79</v>
      </c>
      <c r="G108" s="204" t="n">
        <f aca="false">(K93*L93)+(K94*L94)+(K95*L95)+(K96*L96)+(K97*L97)+(K98*L98)+(K99*L99)+(K100*L100)+(K101*L101)+(K102*L102)+(K103*L103)+(K104*L104)+(K105*L105)+(K106*L106)+(K107*L107)</f>
        <v>0</v>
      </c>
      <c r="H108" s="327"/>
      <c r="I108" s="327"/>
      <c r="J108" s="204" t="s">
        <v>135</v>
      </c>
      <c r="K108" s="205" t="n">
        <f aca="false">SUM(K93:K107)</f>
        <v>0</v>
      </c>
      <c r="L108" s="205" t="n">
        <f aca="false">SUM(L93:L107)</f>
        <v>0</v>
      </c>
      <c r="M108" s="341"/>
      <c r="N108" s="341"/>
      <c r="O108" s="207" t="s">
        <v>136</v>
      </c>
      <c r="P108" s="208" t="n">
        <f aca="false">SUM(P93:P107)</f>
        <v>0</v>
      </c>
      <c r="Q108" s="209" t="s">
        <v>137</v>
      </c>
      <c r="R108" s="210" t="n">
        <f aca="false">SUM(R93:R107)</f>
        <v>0</v>
      </c>
      <c r="S108" s="205" t="s">
        <v>138</v>
      </c>
      <c r="T108" s="211" t="n">
        <f aca="false">IF(SUM(S93:S107)=0,0,1-(R108/P108))</f>
        <v>0</v>
      </c>
      <c r="U108" s="342"/>
      <c r="V108" s="342"/>
      <c r="W108" s="343"/>
      <c r="X108" s="214" t="s">
        <v>139</v>
      </c>
      <c r="Y108" s="214" t="s">
        <v>140</v>
      </c>
      <c r="Z108" s="215" t="s">
        <v>141</v>
      </c>
      <c r="AA108" s="215" t="s">
        <v>142</v>
      </c>
      <c r="AB108" s="214" t="s">
        <v>143</v>
      </c>
      <c r="AC108" s="216" t="s">
        <v>144</v>
      </c>
      <c r="AD108" s="216"/>
      <c r="AE108" s="344"/>
      <c r="AF108" s="328"/>
      <c r="AI108" s="218" t="s">
        <v>145</v>
      </c>
      <c r="AJ108" s="218"/>
      <c r="AK108" s="218" t="s">
        <v>146</v>
      </c>
      <c r="AL108" s="218"/>
    </row>
    <row r="109" customFormat="false" ht="15" hidden="false" customHeight="false" outlineLevel="0" collapsed="false">
      <c r="A109" s="324"/>
      <c r="B109" s="219" t="s">
        <v>147</v>
      </c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21" t="n">
        <f aca="false"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222" t="n">
        <f aca="false">R108*X92</f>
        <v>0</v>
      </c>
      <c r="Z109" s="221" t="n">
        <f aca="false"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222" t="n">
        <f aca="false">R108*Z92</f>
        <v>0</v>
      </c>
      <c r="AB109" s="221" t="n">
        <f aca="false"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223" t="n">
        <f aca="false">R108*AB92</f>
        <v>0</v>
      </c>
      <c r="AD109" s="223"/>
      <c r="AE109" s="345"/>
      <c r="AF109" s="328"/>
      <c r="AI109" s="225" t="n">
        <v>108</v>
      </c>
      <c r="AJ109" s="226" t="n">
        <f aca="false">Y109+AA109+AC109</f>
        <v>0</v>
      </c>
      <c r="AK109" s="227" t="n">
        <f aca="false">X109+Z109+AB109</f>
        <v>0</v>
      </c>
      <c r="AL109" s="227"/>
    </row>
    <row r="110" customFormat="false" ht="18" hidden="false" customHeight="true" outlineLevel="0" collapsed="false">
      <c r="A110" s="324"/>
      <c r="B110" s="219" t="s">
        <v>148</v>
      </c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5" t="s">
        <v>149</v>
      </c>
      <c r="Y110" s="275"/>
      <c r="Z110" s="276" t="n">
        <f aca="false">P108+X109+Z109+AB109</f>
        <v>0</v>
      </c>
      <c r="AA110" s="276"/>
      <c r="AB110" s="317" t="s">
        <v>150</v>
      </c>
      <c r="AC110" s="232" t="n">
        <f aca="false">((R108*X92)+(R108*Z92)+(R108*AB92))+R108</f>
        <v>0</v>
      </c>
      <c r="AD110" s="232"/>
      <c r="AE110" s="345"/>
      <c r="AF110" s="328"/>
      <c r="AJ110" s="235"/>
      <c r="AN110" s="236" t="e">
        <f aca="false">1-(AC110/Z110)</f>
        <v>#DIV/0!</v>
      </c>
    </row>
    <row r="111" customFormat="false" ht="18" hidden="false" customHeight="false" outlineLevel="0" collapsed="false">
      <c r="A111" s="346"/>
      <c r="B111" s="32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8"/>
      <c r="Y111" s="348"/>
      <c r="Z111" s="349"/>
      <c r="AA111" s="350"/>
      <c r="AB111" s="351"/>
      <c r="AC111" s="349"/>
      <c r="AD111" s="349"/>
      <c r="AE111" s="345"/>
      <c r="AF111" s="328"/>
    </row>
    <row r="112" customFormat="false" ht="49.5" hidden="false" customHeight="true" outlineLevel="0" collapsed="false">
      <c r="A112" s="352" t="s">
        <v>157</v>
      </c>
      <c r="B112" s="353" t="str">
        <f aca="false">IF(B115=0,"",B115)</f>
        <v/>
      </c>
      <c r="C112" s="353"/>
      <c r="D112" s="353"/>
      <c r="E112" s="353"/>
      <c r="F112" s="353"/>
      <c r="G112" s="353"/>
      <c r="H112" s="353"/>
      <c r="I112" s="353"/>
      <c r="J112" s="353"/>
      <c r="K112" s="353"/>
      <c r="L112" s="353"/>
      <c r="M112" s="353"/>
      <c r="N112" s="353"/>
      <c r="O112" s="353"/>
      <c r="P112" s="353"/>
      <c r="Q112" s="353"/>
      <c r="R112" s="353"/>
      <c r="S112" s="353"/>
      <c r="T112" s="353"/>
      <c r="U112" s="354"/>
      <c r="V112" s="354"/>
      <c r="W112" s="354"/>
      <c r="X112" s="354"/>
      <c r="Y112" s="354"/>
      <c r="Z112" s="354"/>
      <c r="AA112" s="354"/>
      <c r="AB112" s="354"/>
      <c r="AC112" s="354"/>
      <c r="AD112" s="354"/>
      <c r="AE112" s="203"/>
      <c r="AF112" s="165"/>
    </row>
    <row r="113" customFormat="false" ht="15" hidden="false" customHeight="true" outlineLevel="0" collapsed="false">
      <c r="A113" s="352"/>
      <c r="B113" s="329" t="s">
        <v>107</v>
      </c>
      <c r="C113" s="330" t="s">
        <v>90</v>
      </c>
      <c r="D113" s="330" t="s">
        <v>60</v>
      </c>
      <c r="E113" s="330" t="s">
        <v>108</v>
      </c>
      <c r="F113" s="330" t="s">
        <v>109</v>
      </c>
      <c r="G113" s="330" t="s">
        <v>110</v>
      </c>
      <c r="H113" s="330" t="s">
        <v>111</v>
      </c>
      <c r="I113" s="331" t="s">
        <v>112</v>
      </c>
      <c r="J113" s="331" t="s">
        <v>113</v>
      </c>
      <c r="K113" s="332" t="s">
        <v>92</v>
      </c>
      <c r="L113" s="332" t="s">
        <v>114</v>
      </c>
      <c r="M113" s="330" t="s">
        <v>115</v>
      </c>
      <c r="N113" s="330"/>
      <c r="O113" s="333" t="s">
        <v>61</v>
      </c>
      <c r="P113" s="333"/>
      <c r="Q113" s="334" t="s">
        <v>116</v>
      </c>
      <c r="R113" s="334"/>
      <c r="S113" s="335" t="s">
        <v>117</v>
      </c>
      <c r="T113" s="168" t="s">
        <v>78</v>
      </c>
      <c r="U113" s="259" t="s">
        <v>118</v>
      </c>
      <c r="V113" s="259"/>
      <c r="W113" s="259"/>
      <c r="X113" s="337" t="s">
        <v>95</v>
      </c>
      <c r="Y113" s="337"/>
      <c r="Z113" s="337"/>
      <c r="AA113" s="337"/>
      <c r="AB113" s="337"/>
      <c r="AC113" s="337"/>
      <c r="AD113" s="337"/>
      <c r="AE113" s="338" t="s">
        <v>119</v>
      </c>
      <c r="AF113" s="165"/>
    </row>
    <row r="114" customFormat="false" ht="15" hidden="false" customHeight="false" outlineLevel="0" collapsed="false">
      <c r="A114" s="352"/>
      <c r="B114" s="329"/>
      <c r="C114" s="330"/>
      <c r="D114" s="330"/>
      <c r="E114" s="330"/>
      <c r="F114" s="330"/>
      <c r="G114" s="330"/>
      <c r="H114" s="330"/>
      <c r="I114" s="331"/>
      <c r="J114" s="331"/>
      <c r="K114" s="332"/>
      <c r="L114" s="332"/>
      <c r="M114" s="330"/>
      <c r="N114" s="330"/>
      <c r="O114" s="162" t="s">
        <v>120</v>
      </c>
      <c r="P114" s="162" t="s">
        <v>97</v>
      </c>
      <c r="Q114" s="162" t="s">
        <v>120</v>
      </c>
      <c r="R114" s="166" t="s">
        <v>121</v>
      </c>
      <c r="S114" s="335"/>
      <c r="T114" s="168"/>
      <c r="U114" s="167" t="s">
        <v>62</v>
      </c>
      <c r="V114" s="168" t="s">
        <v>63</v>
      </c>
      <c r="W114" s="169" t="s">
        <v>122</v>
      </c>
      <c r="X114" s="170" t="n">
        <v>0.1</v>
      </c>
      <c r="Y114" s="171" t="s">
        <v>72</v>
      </c>
      <c r="Z114" s="170" t="n">
        <v>0.1</v>
      </c>
      <c r="AA114" s="171" t="s">
        <v>123</v>
      </c>
      <c r="AB114" s="170" t="n">
        <v>0.1</v>
      </c>
      <c r="AC114" s="171" t="s">
        <v>74</v>
      </c>
      <c r="AD114" s="171"/>
      <c r="AE114" s="338"/>
      <c r="AF114" s="165"/>
    </row>
    <row r="115" customFormat="false" ht="15" hidden="false" customHeight="true" outlineLevel="0" collapsed="false">
      <c r="A115" s="352"/>
      <c r="B115" s="339" t="n">
        <f aca="false">'Cadastro Inicial'!B21</f>
        <v>0</v>
      </c>
      <c r="C115" s="339" t="n">
        <f aca="false">'Cadastro Inicial'!C21</f>
        <v>0</v>
      </c>
      <c r="D115" s="173"/>
      <c r="E115" s="173"/>
      <c r="F115" s="173"/>
      <c r="G115" s="173"/>
      <c r="H115" s="173"/>
      <c r="I115" s="174"/>
      <c r="J115" s="174"/>
      <c r="K115" s="173"/>
      <c r="L115" s="355" t="n">
        <f aca="false">J115-I115</f>
        <v>0</v>
      </c>
      <c r="M115" s="356" t="str">
        <f aca="false">IF(N115&gt;0,"Yes","No")</f>
        <v>No</v>
      </c>
      <c r="N115" s="357" t="n">
        <v>0</v>
      </c>
      <c r="O115" s="358" t="n">
        <f aca="false">ROUNDUP(((Q115/T115)),0)</f>
        <v>0</v>
      </c>
      <c r="P115" s="359" t="n">
        <f aca="false">K115*L115*O115</f>
        <v>0</v>
      </c>
      <c r="Q115" s="360" t="n">
        <f aca="false">S115-(S115*N115)</f>
        <v>0</v>
      </c>
      <c r="R115" s="360" t="n">
        <f aca="false">Q115*K115*L115</f>
        <v>0</v>
      </c>
      <c r="S115" s="361"/>
      <c r="T115" s="362" t="n">
        <v>0.8</v>
      </c>
      <c r="U115" s="361"/>
      <c r="V115" s="361"/>
      <c r="W115" s="361"/>
      <c r="X115" s="363" t="n">
        <f aca="false">X114</f>
        <v>0.1</v>
      </c>
      <c r="Y115" s="364" t="n">
        <f aca="false">O115*X115</f>
        <v>0</v>
      </c>
      <c r="Z115" s="363" t="n">
        <f aca="false">Z114</f>
        <v>0.1</v>
      </c>
      <c r="AA115" s="364" t="n">
        <f aca="false">O115*Z114</f>
        <v>0</v>
      </c>
      <c r="AB115" s="363" t="n">
        <f aca="false">AB114</f>
        <v>0.1</v>
      </c>
      <c r="AC115" s="365" t="n">
        <f aca="false">O115*AB115</f>
        <v>0</v>
      </c>
      <c r="AD115" s="365"/>
      <c r="AE115" s="366" t="s">
        <v>65</v>
      </c>
      <c r="AF115" s="165"/>
      <c r="AI115" s="261" t="n">
        <v>115</v>
      </c>
      <c r="AJ115" s="226" t="n">
        <f aca="false">Y115+AA115+AC115</f>
        <v>0</v>
      </c>
    </row>
    <row r="116" customFormat="false" ht="15" hidden="false" customHeight="false" outlineLevel="0" collapsed="false">
      <c r="A116" s="352"/>
      <c r="B116" s="339"/>
      <c r="C116" s="339"/>
      <c r="D116" s="173"/>
      <c r="E116" s="173"/>
      <c r="F116" s="173"/>
      <c r="G116" s="173"/>
      <c r="H116" s="173"/>
      <c r="I116" s="174"/>
      <c r="J116" s="174"/>
      <c r="K116" s="173"/>
      <c r="L116" s="367" t="n">
        <f aca="false">J116-I116</f>
        <v>0</v>
      </c>
      <c r="M116" s="356" t="str">
        <f aca="false">IF(N116&gt;0,"Yes","No")</f>
        <v>No</v>
      </c>
      <c r="N116" s="357" t="n">
        <v>0</v>
      </c>
      <c r="O116" s="358" t="n">
        <f aca="false">ROUNDUP(((Q116/T116)),0)</f>
        <v>0</v>
      </c>
      <c r="P116" s="368" t="n">
        <f aca="false">K116*L116*O116</f>
        <v>0</v>
      </c>
      <c r="Q116" s="360" t="n">
        <f aca="false">S116-(S116*N116)</f>
        <v>0</v>
      </c>
      <c r="R116" s="369" t="n">
        <f aca="false">Q116*K116*L116</f>
        <v>0</v>
      </c>
      <c r="S116" s="361"/>
      <c r="T116" s="362" t="n">
        <v>0.8</v>
      </c>
      <c r="U116" s="361"/>
      <c r="V116" s="361"/>
      <c r="W116" s="361"/>
      <c r="X116" s="363" t="n">
        <f aca="false">X115</f>
        <v>0.1</v>
      </c>
      <c r="Y116" s="364" t="n">
        <f aca="false">O116*X116</f>
        <v>0</v>
      </c>
      <c r="Z116" s="363" t="n">
        <f aca="false">Z115</f>
        <v>0.1</v>
      </c>
      <c r="AA116" s="364" t="n">
        <f aca="false">O116*Z115</f>
        <v>0</v>
      </c>
      <c r="AB116" s="363" t="n">
        <f aca="false">AB115</f>
        <v>0.1</v>
      </c>
      <c r="AC116" s="365" t="n">
        <f aca="false">O116*AB116</f>
        <v>0</v>
      </c>
      <c r="AD116" s="365"/>
      <c r="AE116" s="262" t="s">
        <v>131</v>
      </c>
      <c r="AF116" s="165"/>
      <c r="AI116" s="261" t="n">
        <f aca="false">AI115+1</f>
        <v>116</v>
      </c>
      <c r="AJ116" s="226" t="n">
        <f aca="false">Y116+AA116+AC116</f>
        <v>0</v>
      </c>
    </row>
    <row r="117" customFormat="false" ht="15" hidden="false" customHeight="false" outlineLevel="0" collapsed="false">
      <c r="A117" s="352"/>
      <c r="B117" s="339"/>
      <c r="C117" s="339"/>
      <c r="D117" s="173"/>
      <c r="E117" s="173"/>
      <c r="F117" s="173"/>
      <c r="G117" s="173"/>
      <c r="H117" s="173"/>
      <c r="I117" s="174"/>
      <c r="J117" s="174"/>
      <c r="K117" s="173"/>
      <c r="L117" s="367" t="n">
        <f aca="false">J117-I117</f>
        <v>0</v>
      </c>
      <c r="M117" s="356" t="str">
        <f aca="false">IF(N117&gt;0,"Yes","No")</f>
        <v>No</v>
      </c>
      <c r="N117" s="357" t="n">
        <v>0</v>
      </c>
      <c r="O117" s="358" t="n">
        <f aca="false">ROUNDUP(((Q117/T117)),0)</f>
        <v>0</v>
      </c>
      <c r="P117" s="368" t="n">
        <f aca="false">K117*L117*O117</f>
        <v>0</v>
      </c>
      <c r="Q117" s="360" t="n">
        <f aca="false">S117-(S117*N117)</f>
        <v>0</v>
      </c>
      <c r="R117" s="369" t="n">
        <f aca="false">Q117*K117*L117</f>
        <v>0</v>
      </c>
      <c r="S117" s="361"/>
      <c r="T117" s="362" t="n">
        <v>0.8</v>
      </c>
      <c r="U117" s="361"/>
      <c r="V117" s="361"/>
      <c r="W117" s="361"/>
      <c r="X117" s="363" t="n">
        <f aca="false">X116</f>
        <v>0.1</v>
      </c>
      <c r="Y117" s="364" t="n">
        <f aca="false">O117*X117</f>
        <v>0</v>
      </c>
      <c r="Z117" s="363" t="n">
        <f aca="false">Z116</f>
        <v>0.1</v>
      </c>
      <c r="AA117" s="364" t="n">
        <f aca="false">O117*Z116</f>
        <v>0</v>
      </c>
      <c r="AB117" s="363" t="n">
        <f aca="false">AB116</f>
        <v>0.1</v>
      </c>
      <c r="AC117" s="365" t="n">
        <f aca="false">O117*AB117</f>
        <v>0</v>
      </c>
      <c r="AD117" s="365"/>
      <c r="AE117" s="195"/>
      <c r="AF117" s="165"/>
      <c r="AI117" s="261" t="n">
        <f aca="false">AI116+1</f>
        <v>117</v>
      </c>
      <c r="AJ117" s="226" t="n">
        <f aca="false">Y117+AA117+AC117</f>
        <v>0</v>
      </c>
    </row>
    <row r="118" customFormat="false" ht="15" hidden="false" customHeight="false" outlineLevel="0" collapsed="false">
      <c r="A118" s="352"/>
      <c r="B118" s="339"/>
      <c r="C118" s="339"/>
      <c r="D118" s="173"/>
      <c r="E118" s="173"/>
      <c r="F118" s="173"/>
      <c r="G118" s="173"/>
      <c r="H118" s="173"/>
      <c r="I118" s="174"/>
      <c r="J118" s="174"/>
      <c r="K118" s="173"/>
      <c r="L118" s="367" t="n">
        <f aca="false">J118-I118</f>
        <v>0</v>
      </c>
      <c r="M118" s="356" t="str">
        <f aca="false">IF(N118&gt;0,"Yes","No")</f>
        <v>No</v>
      </c>
      <c r="N118" s="357" t="n">
        <v>0</v>
      </c>
      <c r="O118" s="358" t="n">
        <f aca="false">ROUNDUP(((Q118/T118)),0)</f>
        <v>0</v>
      </c>
      <c r="P118" s="368" t="n">
        <f aca="false">K118*L118*O118</f>
        <v>0</v>
      </c>
      <c r="Q118" s="360" t="n">
        <f aca="false">S118-(S118*N118)</f>
        <v>0</v>
      </c>
      <c r="R118" s="369" t="n">
        <f aca="false">Q118*K118*L118</f>
        <v>0</v>
      </c>
      <c r="S118" s="361"/>
      <c r="T118" s="362" t="n">
        <v>0.8</v>
      </c>
      <c r="U118" s="361"/>
      <c r="V118" s="361"/>
      <c r="W118" s="361"/>
      <c r="X118" s="363" t="n">
        <f aca="false">X117</f>
        <v>0.1</v>
      </c>
      <c r="Y118" s="364" t="n">
        <f aca="false">O118*X118</f>
        <v>0</v>
      </c>
      <c r="Z118" s="363" t="n">
        <f aca="false">Z117</f>
        <v>0.1</v>
      </c>
      <c r="AA118" s="364" t="n">
        <f aca="false">O118*Z117</f>
        <v>0</v>
      </c>
      <c r="AB118" s="363" t="n">
        <f aca="false">AB117</f>
        <v>0.1</v>
      </c>
      <c r="AC118" s="365" t="n">
        <f aca="false">O118*AB118</f>
        <v>0</v>
      </c>
      <c r="AD118" s="365"/>
      <c r="AE118" s="264" t="s">
        <v>132</v>
      </c>
      <c r="AF118" s="165"/>
      <c r="AI118" s="261" t="n">
        <f aca="false">AI117+1</f>
        <v>118</v>
      </c>
      <c r="AJ118" s="226" t="n">
        <f aca="false">Y118+AA118+AC118</f>
        <v>0</v>
      </c>
    </row>
    <row r="119" customFormat="false" ht="15" hidden="false" customHeight="false" outlineLevel="0" collapsed="false">
      <c r="A119" s="352"/>
      <c r="B119" s="339"/>
      <c r="C119" s="339"/>
      <c r="D119" s="173"/>
      <c r="E119" s="173"/>
      <c r="F119" s="173"/>
      <c r="G119" s="173"/>
      <c r="H119" s="173"/>
      <c r="I119" s="174"/>
      <c r="J119" s="174"/>
      <c r="K119" s="173"/>
      <c r="L119" s="367" t="n">
        <f aca="false">J119-I119</f>
        <v>0</v>
      </c>
      <c r="M119" s="356" t="str">
        <f aca="false">IF(N119&gt;0,"Yes","No")</f>
        <v>No</v>
      </c>
      <c r="N119" s="357" t="n">
        <v>0</v>
      </c>
      <c r="O119" s="358" t="n">
        <f aca="false">ROUNDUP(((Q119/T119)),0)</f>
        <v>0</v>
      </c>
      <c r="P119" s="368" t="n">
        <f aca="false">K119*L119*O119</f>
        <v>0</v>
      </c>
      <c r="Q119" s="360" t="n">
        <f aca="false">S119-(S119*N119)</f>
        <v>0</v>
      </c>
      <c r="R119" s="369" t="n">
        <f aca="false">Q119*K119*L119</f>
        <v>0</v>
      </c>
      <c r="S119" s="361"/>
      <c r="T119" s="362" t="n">
        <v>0.8</v>
      </c>
      <c r="U119" s="361"/>
      <c r="V119" s="361"/>
      <c r="W119" s="361"/>
      <c r="X119" s="363" t="n">
        <f aca="false">X118</f>
        <v>0.1</v>
      </c>
      <c r="Y119" s="364" t="n">
        <f aca="false">O119*X119</f>
        <v>0</v>
      </c>
      <c r="Z119" s="363" t="n">
        <f aca="false">Z118</f>
        <v>0.1</v>
      </c>
      <c r="AA119" s="364" t="n">
        <f aca="false">O119*Z118</f>
        <v>0</v>
      </c>
      <c r="AB119" s="363" t="n">
        <f aca="false">AB118</f>
        <v>0.1</v>
      </c>
      <c r="AC119" s="365" t="n">
        <f aca="false">O119*AB119</f>
        <v>0</v>
      </c>
      <c r="AD119" s="365"/>
      <c r="AE119" s="265" t="s">
        <v>154</v>
      </c>
      <c r="AF119" s="165"/>
      <c r="AI119" s="261" t="n">
        <f aca="false">AI118+1</f>
        <v>119</v>
      </c>
      <c r="AJ119" s="226" t="n">
        <f aca="false">Y119+AA119+AC119</f>
        <v>0</v>
      </c>
    </row>
    <row r="120" customFormat="false" ht="15" hidden="false" customHeight="false" outlineLevel="0" collapsed="false">
      <c r="A120" s="352"/>
      <c r="B120" s="339"/>
      <c r="C120" s="339"/>
      <c r="D120" s="173"/>
      <c r="E120" s="173"/>
      <c r="F120" s="173"/>
      <c r="G120" s="173"/>
      <c r="H120" s="173"/>
      <c r="I120" s="174"/>
      <c r="J120" s="174"/>
      <c r="K120" s="173"/>
      <c r="L120" s="367" t="n">
        <f aca="false">J120-I120</f>
        <v>0</v>
      </c>
      <c r="M120" s="356" t="str">
        <f aca="false">IF(N120&gt;0,"Yes","No")</f>
        <v>No</v>
      </c>
      <c r="N120" s="357" t="n">
        <v>0</v>
      </c>
      <c r="O120" s="358" t="n">
        <f aca="false">ROUNDUP(((Q120/T120)),0)</f>
        <v>0</v>
      </c>
      <c r="P120" s="368" t="n">
        <f aca="false">K120*L120*O120</f>
        <v>0</v>
      </c>
      <c r="Q120" s="360" t="n">
        <f aca="false">S120-(S120*N120)</f>
        <v>0</v>
      </c>
      <c r="R120" s="369" t="n">
        <f aca="false">Q120*K120*L120</f>
        <v>0</v>
      </c>
      <c r="S120" s="361"/>
      <c r="T120" s="362" t="n">
        <v>0.8</v>
      </c>
      <c r="U120" s="361"/>
      <c r="V120" s="361"/>
      <c r="W120" s="361"/>
      <c r="X120" s="363" t="n">
        <f aca="false">X119</f>
        <v>0.1</v>
      </c>
      <c r="Y120" s="364" t="n">
        <f aca="false">O120*X120</f>
        <v>0</v>
      </c>
      <c r="Z120" s="363" t="n">
        <f aca="false">Z119</f>
        <v>0.1</v>
      </c>
      <c r="AA120" s="364" t="n">
        <f aca="false">O120*Z119</f>
        <v>0</v>
      </c>
      <c r="AB120" s="363" t="n">
        <f aca="false">AB119</f>
        <v>0.1</v>
      </c>
      <c r="AC120" s="365" t="n">
        <f aca="false">O120*AB120</f>
        <v>0</v>
      </c>
      <c r="AD120" s="365"/>
      <c r="AE120" s="195"/>
      <c r="AF120" s="165"/>
      <c r="AI120" s="261" t="n">
        <f aca="false">AI119+1</f>
        <v>120</v>
      </c>
      <c r="AJ120" s="226" t="n">
        <f aca="false">Y120+AA120+AC120</f>
        <v>0</v>
      </c>
    </row>
    <row r="121" customFormat="false" ht="15" hidden="false" customHeight="false" outlineLevel="0" collapsed="false">
      <c r="A121" s="352"/>
      <c r="B121" s="339"/>
      <c r="C121" s="339"/>
      <c r="D121" s="173"/>
      <c r="E121" s="173"/>
      <c r="F121" s="173"/>
      <c r="G121" s="173"/>
      <c r="H121" s="173"/>
      <c r="I121" s="174"/>
      <c r="J121" s="174"/>
      <c r="K121" s="173"/>
      <c r="L121" s="367" t="n">
        <f aca="false">J121-I121</f>
        <v>0</v>
      </c>
      <c r="M121" s="356" t="str">
        <f aca="false">IF(N121&gt;0,"Yes","No")</f>
        <v>No</v>
      </c>
      <c r="N121" s="357" t="n">
        <v>0</v>
      </c>
      <c r="O121" s="358" t="n">
        <f aca="false">ROUNDUP(((Q121/T121)),0)</f>
        <v>0</v>
      </c>
      <c r="P121" s="368" t="n">
        <f aca="false">K121*L121*O121</f>
        <v>0</v>
      </c>
      <c r="Q121" s="360" t="n">
        <f aca="false">S121-(S121*N121)</f>
        <v>0</v>
      </c>
      <c r="R121" s="369" t="n">
        <f aca="false">Q121*K121*L121</f>
        <v>0</v>
      </c>
      <c r="S121" s="361"/>
      <c r="T121" s="362" t="n">
        <v>0.8</v>
      </c>
      <c r="U121" s="361"/>
      <c r="V121" s="361"/>
      <c r="W121" s="361"/>
      <c r="X121" s="363" t="n">
        <f aca="false">X120</f>
        <v>0.1</v>
      </c>
      <c r="Y121" s="364" t="n">
        <f aca="false">O121*X121</f>
        <v>0</v>
      </c>
      <c r="Z121" s="363" t="n">
        <f aca="false">Z120</f>
        <v>0.1</v>
      </c>
      <c r="AA121" s="364" t="n">
        <f aca="false">O121*Z120</f>
        <v>0</v>
      </c>
      <c r="AB121" s="363" t="n">
        <f aca="false">AB120</f>
        <v>0.1</v>
      </c>
      <c r="AC121" s="365" t="n">
        <f aca="false">O121*AB121</f>
        <v>0</v>
      </c>
      <c r="AD121" s="365"/>
      <c r="AE121" s="195"/>
      <c r="AF121" s="165"/>
      <c r="AI121" s="261" t="n">
        <f aca="false">AI120+1</f>
        <v>121</v>
      </c>
      <c r="AJ121" s="226" t="n">
        <f aca="false">Y121+AA121+AC121</f>
        <v>0</v>
      </c>
    </row>
    <row r="122" customFormat="false" ht="15" hidden="false" customHeight="false" outlineLevel="0" collapsed="false">
      <c r="A122" s="352"/>
      <c r="B122" s="339"/>
      <c r="C122" s="339"/>
      <c r="D122" s="173"/>
      <c r="E122" s="173"/>
      <c r="F122" s="173"/>
      <c r="G122" s="173"/>
      <c r="H122" s="173"/>
      <c r="I122" s="174"/>
      <c r="J122" s="174"/>
      <c r="K122" s="173"/>
      <c r="L122" s="367" t="n">
        <f aca="false">J122-I122</f>
        <v>0</v>
      </c>
      <c r="M122" s="356" t="str">
        <f aca="false">IF(N122&gt;0,"Yes","No")</f>
        <v>No</v>
      </c>
      <c r="N122" s="357" t="n">
        <v>0</v>
      </c>
      <c r="O122" s="358" t="n">
        <f aca="false">ROUNDUP(((Q122/T122)),0)</f>
        <v>0</v>
      </c>
      <c r="P122" s="368" t="n">
        <f aca="false">K122*L122*O122</f>
        <v>0</v>
      </c>
      <c r="Q122" s="360" t="n">
        <f aca="false">S122-(S122*N122)</f>
        <v>0</v>
      </c>
      <c r="R122" s="369" t="n">
        <f aca="false">Q122*K122*L122</f>
        <v>0</v>
      </c>
      <c r="S122" s="361"/>
      <c r="T122" s="362" t="n">
        <v>0.8</v>
      </c>
      <c r="U122" s="361"/>
      <c r="V122" s="361"/>
      <c r="W122" s="361"/>
      <c r="X122" s="363" t="n">
        <f aca="false">X121</f>
        <v>0.1</v>
      </c>
      <c r="Y122" s="364" t="n">
        <f aca="false">O122*X122</f>
        <v>0</v>
      </c>
      <c r="Z122" s="363" t="n">
        <f aca="false">Z121</f>
        <v>0.1</v>
      </c>
      <c r="AA122" s="364" t="n">
        <f aca="false">O122*Z121</f>
        <v>0</v>
      </c>
      <c r="AB122" s="363" t="n">
        <f aca="false">AB121</f>
        <v>0.1</v>
      </c>
      <c r="AC122" s="365" t="n">
        <f aca="false">O122*AB122</f>
        <v>0</v>
      </c>
      <c r="AD122" s="365"/>
      <c r="AE122" s="195"/>
      <c r="AF122" s="165"/>
      <c r="AI122" s="261" t="n">
        <f aca="false">AI121+1</f>
        <v>122</v>
      </c>
      <c r="AJ122" s="226" t="n">
        <f aca="false">Y122+AA122+AC122</f>
        <v>0</v>
      </c>
    </row>
    <row r="123" customFormat="false" ht="15" hidden="false" customHeight="false" outlineLevel="0" collapsed="false">
      <c r="A123" s="352"/>
      <c r="B123" s="339"/>
      <c r="C123" s="339"/>
      <c r="D123" s="173"/>
      <c r="E123" s="173"/>
      <c r="F123" s="173"/>
      <c r="G123" s="173"/>
      <c r="H123" s="173"/>
      <c r="I123" s="174"/>
      <c r="J123" s="174"/>
      <c r="K123" s="173"/>
      <c r="L123" s="367" t="n">
        <f aca="false">J123-I123</f>
        <v>0</v>
      </c>
      <c r="M123" s="356" t="str">
        <f aca="false">IF(N123&gt;0,"Yes","No")</f>
        <v>No</v>
      </c>
      <c r="N123" s="357" t="n">
        <v>0</v>
      </c>
      <c r="O123" s="358" t="n">
        <f aca="false">ROUNDUP(((Q123/T123)),0)</f>
        <v>0</v>
      </c>
      <c r="P123" s="368" t="n">
        <f aca="false">K123*L123*O123</f>
        <v>0</v>
      </c>
      <c r="Q123" s="360" t="n">
        <f aca="false">S123-(S123*N123)</f>
        <v>0</v>
      </c>
      <c r="R123" s="369" t="n">
        <f aca="false">Q123*K123*L123</f>
        <v>0</v>
      </c>
      <c r="S123" s="361"/>
      <c r="T123" s="362" t="n">
        <v>0.8</v>
      </c>
      <c r="U123" s="361"/>
      <c r="V123" s="361"/>
      <c r="W123" s="361"/>
      <c r="X123" s="363" t="n">
        <f aca="false">X122</f>
        <v>0.1</v>
      </c>
      <c r="Y123" s="364" t="n">
        <f aca="false">O123*X123</f>
        <v>0</v>
      </c>
      <c r="Z123" s="363" t="n">
        <f aca="false">Z122</f>
        <v>0.1</v>
      </c>
      <c r="AA123" s="364" t="n">
        <f aca="false">O123*Z122</f>
        <v>0</v>
      </c>
      <c r="AB123" s="363" t="n">
        <f aca="false">AB122</f>
        <v>0.1</v>
      </c>
      <c r="AC123" s="365" t="n">
        <f aca="false">O123*AB123</f>
        <v>0</v>
      </c>
      <c r="AD123" s="365"/>
      <c r="AE123" s="195"/>
      <c r="AF123" s="165"/>
      <c r="AI123" s="261" t="n">
        <f aca="false">AI122+1</f>
        <v>123</v>
      </c>
      <c r="AJ123" s="226" t="n">
        <f aca="false">Y123+AA123+AC123</f>
        <v>0</v>
      </c>
    </row>
    <row r="124" customFormat="false" ht="15" hidden="false" customHeight="false" outlineLevel="0" collapsed="false">
      <c r="A124" s="352"/>
      <c r="B124" s="339"/>
      <c r="C124" s="339"/>
      <c r="D124" s="173"/>
      <c r="E124" s="173"/>
      <c r="F124" s="173"/>
      <c r="G124" s="173"/>
      <c r="H124" s="173"/>
      <c r="I124" s="174"/>
      <c r="J124" s="174"/>
      <c r="K124" s="173"/>
      <c r="L124" s="367" t="n">
        <f aca="false">J124-I124</f>
        <v>0</v>
      </c>
      <c r="M124" s="356" t="str">
        <f aca="false">IF(N124&gt;0,"Yes","No")</f>
        <v>No</v>
      </c>
      <c r="N124" s="357" t="n">
        <v>0</v>
      </c>
      <c r="O124" s="358" t="n">
        <f aca="false">ROUNDUP(((Q124/T124)),0)</f>
        <v>0</v>
      </c>
      <c r="P124" s="368" t="n">
        <f aca="false">K124*L124*O124</f>
        <v>0</v>
      </c>
      <c r="Q124" s="360" t="n">
        <f aca="false">S124-(S124*N124)</f>
        <v>0</v>
      </c>
      <c r="R124" s="369" t="n">
        <f aca="false">Q124*K124*L124</f>
        <v>0</v>
      </c>
      <c r="S124" s="361"/>
      <c r="T124" s="362" t="n">
        <v>0.8</v>
      </c>
      <c r="U124" s="361"/>
      <c r="V124" s="361"/>
      <c r="W124" s="361"/>
      <c r="X124" s="363" t="n">
        <f aca="false">X123</f>
        <v>0.1</v>
      </c>
      <c r="Y124" s="364" t="n">
        <f aca="false">O124*X124</f>
        <v>0</v>
      </c>
      <c r="Z124" s="363" t="n">
        <f aca="false">Z123</f>
        <v>0.1</v>
      </c>
      <c r="AA124" s="364" t="n">
        <f aca="false">O124*Z123</f>
        <v>0</v>
      </c>
      <c r="AB124" s="363" t="n">
        <f aca="false">AB123</f>
        <v>0.1</v>
      </c>
      <c r="AC124" s="365" t="n">
        <f aca="false">O124*AB124</f>
        <v>0</v>
      </c>
      <c r="AD124" s="365"/>
      <c r="AE124" s="195"/>
      <c r="AF124" s="165"/>
      <c r="AI124" s="261" t="n">
        <f aca="false">AI123+1</f>
        <v>124</v>
      </c>
      <c r="AJ124" s="226" t="n">
        <f aca="false">Y124+AA124+AC124</f>
        <v>0</v>
      </c>
    </row>
    <row r="125" customFormat="false" ht="15" hidden="false" customHeight="false" outlineLevel="0" collapsed="false">
      <c r="A125" s="352"/>
      <c r="B125" s="339"/>
      <c r="C125" s="339"/>
      <c r="D125" s="173"/>
      <c r="E125" s="173"/>
      <c r="F125" s="173"/>
      <c r="G125" s="173"/>
      <c r="H125" s="173"/>
      <c r="I125" s="174"/>
      <c r="J125" s="174"/>
      <c r="K125" s="173"/>
      <c r="L125" s="367" t="n">
        <f aca="false">J125-I125</f>
        <v>0</v>
      </c>
      <c r="M125" s="356" t="str">
        <f aca="false">IF(N125&gt;0,"Yes","No")</f>
        <v>No</v>
      </c>
      <c r="N125" s="357" t="n">
        <v>0</v>
      </c>
      <c r="O125" s="358" t="n">
        <f aca="false">ROUNDUP(((Q125/T125)),0)</f>
        <v>0</v>
      </c>
      <c r="P125" s="368" t="n">
        <f aca="false">K125*L125*O125</f>
        <v>0</v>
      </c>
      <c r="Q125" s="360" t="n">
        <f aca="false">S125-(S125*N125)</f>
        <v>0</v>
      </c>
      <c r="R125" s="369" t="n">
        <f aca="false">Q125*K125*L125</f>
        <v>0</v>
      </c>
      <c r="S125" s="361"/>
      <c r="T125" s="362" t="n">
        <v>0.8</v>
      </c>
      <c r="U125" s="361"/>
      <c r="V125" s="361"/>
      <c r="W125" s="361"/>
      <c r="X125" s="363" t="n">
        <f aca="false">X124</f>
        <v>0.1</v>
      </c>
      <c r="Y125" s="364" t="n">
        <f aca="false">O125*X125</f>
        <v>0</v>
      </c>
      <c r="Z125" s="363" t="n">
        <f aca="false">Z124</f>
        <v>0.1</v>
      </c>
      <c r="AA125" s="364" t="n">
        <f aca="false">O125*Z124</f>
        <v>0</v>
      </c>
      <c r="AB125" s="363" t="n">
        <f aca="false">AB124</f>
        <v>0.1</v>
      </c>
      <c r="AC125" s="365" t="n">
        <f aca="false">O125*AB125</f>
        <v>0</v>
      </c>
      <c r="AD125" s="365"/>
      <c r="AE125" s="195"/>
      <c r="AF125" s="165"/>
      <c r="AI125" s="261" t="n">
        <f aca="false">AI124+1</f>
        <v>125</v>
      </c>
      <c r="AJ125" s="226" t="n">
        <f aca="false">Y125+AA125+AC125</f>
        <v>0</v>
      </c>
    </row>
    <row r="126" customFormat="false" ht="15" hidden="false" customHeight="false" outlineLevel="0" collapsed="false">
      <c r="A126" s="352"/>
      <c r="B126" s="339"/>
      <c r="C126" s="339"/>
      <c r="D126" s="173"/>
      <c r="E126" s="173"/>
      <c r="F126" s="173"/>
      <c r="G126" s="173"/>
      <c r="H126" s="173"/>
      <c r="I126" s="174"/>
      <c r="J126" s="174"/>
      <c r="K126" s="173"/>
      <c r="L126" s="367" t="n">
        <f aca="false">J126-I126</f>
        <v>0</v>
      </c>
      <c r="M126" s="356" t="str">
        <f aca="false">IF(N126&gt;0,"Yes","No")</f>
        <v>No</v>
      </c>
      <c r="N126" s="357" t="n">
        <v>0</v>
      </c>
      <c r="O126" s="358" t="n">
        <f aca="false">ROUNDUP(((Q126/T126)),0)</f>
        <v>0</v>
      </c>
      <c r="P126" s="368" t="n">
        <f aca="false">K126*L126*O126</f>
        <v>0</v>
      </c>
      <c r="Q126" s="360" t="n">
        <f aca="false">S126-(S126*N126)</f>
        <v>0</v>
      </c>
      <c r="R126" s="369" t="n">
        <f aca="false">Q126*K126*L126</f>
        <v>0</v>
      </c>
      <c r="S126" s="361"/>
      <c r="T126" s="362" t="n">
        <v>0.8</v>
      </c>
      <c r="U126" s="361"/>
      <c r="V126" s="361"/>
      <c r="W126" s="361"/>
      <c r="X126" s="363" t="n">
        <f aca="false">X125</f>
        <v>0.1</v>
      </c>
      <c r="Y126" s="364" t="n">
        <f aca="false">O126*X126</f>
        <v>0</v>
      </c>
      <c r="Z126" s="363" t="n">
        <f aca="false">Z125</f>
        <v>0.1</v>
      </c>
      <c r="AA126" s="364" t="n">
        <f aca="false">O126*Z125</f>
        <v>0</v>
      </c>
      <c r="AB126" s="363" t="n">
        <f aca="false">AB125</f>
        <v>0.1</v>
      </c>
      <c r="AC126" s="365" t="n">
        <f aca="false">O126*AB126</f>
        <v>0</v>
      </c>
      <c r="AD126" s="365"/>
      <c r="AE126" s="195"/>
      <c r="AF126" s="165"/>
      <c r="AI126" s="261" t="n">
        <f aca="false">AI125+1</f>
        <v>126</v>
      </c>
      <c r="AJ126" s="226" t="n">
        <f aca="false">Y126+AA126+AC126</f>
        <v>0</v>
      </c>
    </row>
    <row r="127" customFormat="false" ht="15" hidden="false" customHeight="false" outlineLevel="0" collapsed="false">
      <c r="A127" s="352"/>
      <c r="B127" s="339"/>
      <c r="C127" s="339"/>
      <c r="D127" s="173"/>
      <c r="E127" s="173"/>
      <c r="F127" s="173"/>
      <c r="G127" s="173"/>
      <c r="H127" s="173"/>
      <c r="I127" s="174"/>
      <c r="J127" s="174"/>
      <c r="K127" s="173"/>
      <c r="L127" s="367" t="n">
        <f aca="false">J127-I127</f>
        <v>0</v>
      </c>
      <c r="M127" s="356" t="str">
        <f aca="false">IF(N127&gt;0,"Yes","No")</f>
        <v>No</v>
      </c>
      <c r="N127" s="357" t="n">
        <v>0</v>
      </c>
      <c r="O127" s="358" t="n">
        <f aca="false">ROUNDUP(((Q127/T127)),0)</f>
        <v>0</v>
      </c>
      <c r="P127" s="368" t="n">
        <f aca="false">K127*L127*O127</f>
        <v>0</v>
      </c>
      <c r="Q127" s="360" t="n">
        <f aca="false">S127-(S127*N127)</f>
        <v>0</v>
      </c>
      <c r="R127" s="369" t="n">
        <f aca="false">Q127*K127*L127</f>
        <v>0</v>
      </c>
      <c r="S127" s="361"/>
      <c r="T127" s="362" t="n">
        <v>0.8</v>
      </c>
      <c r="U127" s="361"/>
      <c r="V127" s="361"/>
      <c r="W127" s="361"/>
      <c r="X127" s="363" t="n">
        <f aca="false">X126</f>
        <v>0.1</v>
      </c>
      <c r="Y127" s="364" t="n">
        <f aca="false">O127*X127</f>
        <v>0</v>
      </c>
      <c r="Z127" s="363" t="n">
        <f aca="false">Z126</f>
        <v>0.1</v>
      </c>
      <c r="AA127" s="364" t="n">
        <f aca="false">O127*Z126</f>
        <v>0</v>
      </c>
      <c r="AB127" s="363" t="n">
        <f aca="false">AB126</f>
        <v>0.1</v>
      </c>
      <c r="AC127" s="365" t="n">
        <f aca="false">O127*AB127</f>
        <v>0</v>
      </c>
      <c r="AD127" s="365"/>
      <c r="AE127" s="195"/>
      <c r="AF127" s="165"/>
      <c r="AI127" s="261" t="n">
        <f aca="false">AI126+1</f>
        <v>127</v>
      </c>
      <c r="AJ127" s="226" t="n">
        <f aca="false">Y127+AA127+AC127</f>
        <v>0</v>
      </c>
    </row>
    <row r="128" customFormat="false" ht="15" hidden="false" customHeight="false" outlineLevel="0" collapsed="false">
      <c r="A128" s="352"/>
      <c r="B128" s="339"/>
      <c r="C128" s="339"/>
      <c r="D128" s="173"/>
      <c r="E128" s="173"/>
      <c r="F128" s="173"/>
      <c r="G128" s="173"/>
      <c r="H128" s="173"/>
      <c r="I128" s="174"/>
      <c r="J128" s="174"/>
      <c r="K128" s="173"/>
      <c r="L128" s="367" t="n">
        <f aca="false">J128-I128</f>
        <v>0</v>
      </c>
      <c r="M128" s="356" t="str">
        <f aca="false">IF(N128&gt;0,"Yes","No")</f>
        <v>No</v>
      </c>
      <c r="N128" s="357" t="n">
        <v>0</v>
      </c>
      <c r="O128" s="358" t="n">
        <f aca="false">ROUNDUP(((Q128/T128)),0)</f>
        <v>0</v>
      </c>
      <c r="P128" s="368" t="n">
        <f aca="false">K128*L128*O128</f>
        <v>0</v>
      </c>
      <c r="Q128" s="360" t="n">
        <f aca="false">S128-(S128*N128)</f>
        <v>0</v>
      </c>
      <c r="R128" s="369" t="n">
        <f aca="false">Q128*K128*L128</f>
        <v>0</v>
      </c>
      <c r="S128" s="361"/>
      <c r="T128" s="362" t="n">
        <v>0.8</v>
      </c>
      <c r="U128" s="361"/>
      <c r="V128" s="361"/>
      <c r="W128" s="361"/>
      <c r="X128" s="363" t="n">
        <f aca="false">X127</f>
        <v>0.1</v>
      </c>
      <c r="Y128" s="364" t="n">
        <f aca="false">O128*X128</f>
        <v>0</v>
      </c>
      <c r="Z128" s="363" t="n">
        <f aca="false">Z127</f>
        <v>0.1</v>
      </c>
      <c r="AA128" s="364" t="n">
        <f aca="false">O128*Z127</f>
        <v>0</v>
      </c>
      <c r="AB128" s="363" t="n">
        <f aca="false">AB127</f>
        <v>0.1</v>
      </c>
      <c r="AC128" s="365" t="n">
        <f aca="false">O128*AB128</f>
        <v>0</v>
      </c>
      <c r="AD128" s="365"/>
      <c r="AE128" s="195"/>
      <c r="AF128" s="165"/>
      <c r="AI128" s="261" t="n">
        <f aca="false">AI127+1</f>
        <v>128</v>
      </c>
      <c r="AJ128" s="226" t="n">
        <f aca="false">Y128+AA128+AC128</f>
        <v>0</v>
      </c>
    </row>
    <row r="129" customFormat="false" ht="15" hidden="false" customHeight="false" outlineLevel="0" collapsed="false">
      <c r="A129" s="352"/>
      <c r="B129" s="339"/>
      <c r="C129" s="339"/>
      <c r="D129" s="173"/>
      <c r="E129" s="173"/>
      <c r="F129" s="173"/>
      <c r="G129" s="173"/>
      <c r="H129" s="173"/>
      <c r="I129" s="174"/>
      <c r="J129" s="174"/>
      <c r="K129" s="173"/>
      <c r="L129" s="367" t="n">
        <f aca="false">J129-I129</f>
        <v>0</v>
      </c>
      <c r="M129" s="356" t="str">
        <f aca="false">IF(N129&gt;0,"Yes","No")</f>
        <v>No</v>
      </c>
      <c r="N129" s="357" t="n">
        <v>0</v>
      </c>
      <c r="O129" s="358" t="n">
        <f aca="false">ROUNDUP(((Q129/T129)),0)</f>
        <v>0</v>
      </c>
      <c r="P129" s="368" t="n">
        <f aca="false">K129*L129*O129</f>
        <v>0</v>
      </c>
      <c r="Q129" s="360" t="n">
        <f aca="false">S129-(S129*N129)</f>
        <v>0</v>
      </c>
      <c r="R129" s="370" t="n">
        <f aca="false">Q129*K129*L129</f>
        <v>0</v>
      </c>
      <c r="S129" s="361"/>
      <c r="T129" s="362" t="n">
        <v>0.8</v>
      </c>
      <c r="U129" s="361"/>
      <c r="V129" s="361"/>
      <c r="W129" s="361"/>
      <c r="X129" s="363" t="n">
        <f aca="false">X128</f>
        <v>0.1</v>
      </c>
      <c r="Y129" s="364" t="n">
        <f aca="false">O129*X129</f>
        <v>0</v>
      </c>
      <c r="Z129" s="363" t="n">
        <f aca="false">Z128</f>
        <v>0.1</v>
      </c>
      <c r="AA129" s="364" t="n">
        <f aca="false">O129*Z128</f>
        <v>0</v>
      </c>
      <c r="AB129" s="363" t="n">
        <f aca="false">AB128</f>
        <v>0.1</v>
      </c>
      <c r="AC129" s="365" t="n">
        <f aca="false">O129*AB129</f>
        <v>0</v>
      </c>
      <c r="AD129" s="365"/>
      <c r="AE129" s="195"/>
      <c r="AF129" s="165"/>
      <c r="AI129" s="261" t="n">
        <f aca="false">AI128+1</f>
        <v>129</v>
      </c>
      <c r="AJ129" s="226" t="n">
        <f aca="false">Y129+AA129+AC129</f>
        <v>0</v>
      </c>
    </row>
    <row r="130" customFormat="false" ht="15" hidden="false" customHeight="false" outlineLevel="0" collapsed="false">
      <c r="A130" s="352"/>
      <c r="B130" s="266" t="s">
        <v>134</v>
      </c>
      <c r="C130" s="371" t="n">
        <f aca="false">IF(L130=0,0,AVERAGEIF(O115:O129,"&lt;&gt;0"))</f>
        <v>0</v>
      </c>
      <c r="D130" s="371"/>
      <c r="E130" s="203"/>
      <c r="F130" s="204" t="s">
        <v>79</v>
      </c>
      <c r="G130" s="204" t="n">
        <f aca="false">(K115*L115)+(K116*L116)+(K117*L117)+(K118*L118)+(K119*L119)+(K120*L120)+(K121*L121)+(K122*L122)+(K123*L123)+(K124*L124)+(K125*L125)+(K126*L126)+(K127*L127)+(K128*L128)+(K129*L129)</f>
        <v>0</v>
      </c>
      <c r="H130" s="203"/>
      <c r="I130" s="203"/>
      <c r="J130" s="204" t="s">
        <v>135</v>
      </c>
      <c r="K130" s="205" t="n">
        <f aca="false">SUM(K115:K129)</f>
        <v>0</v>
      </c>
      <c r="L130" s="205" t="n">
        <f aca="false">SUM(L115:L129)</f>
        <v>0</v>
      </c>
      <c r="M130" s="206"/>
      <c r="N130" s="206"/>
      <c r="O130" s="207" t="s">
        <v>136</v>
      </c>
      <c r="P130" s="372" t="n">
        <f aca="false">SUM(P115:P129)</f>
        <v>0</v>
      </c>
      <c r="Q130" s="209" t="s">
        <v>137</v>
      </c>
      <c r="R130" s="373" t="n">
        <f aca="false">SUM(R115:R129)</f>
        <v>0</v>
      </c>
      <c r="S130" s="205" t="s">
        <v>138</v>
      </c>
      <c r="T130" s="211" t="n">
        <f aca="false">IF(SUM(S115:S129)=0,0,1-(R130/P130))</f>
        <v>0</v>
      </c>
      <c r="U130" s="212"/>
      <c r="V130" s="212"/>
      <c r="W130" s="213"/>
      <c r="X130" s="214" t="s">
        <v>139</v>
      </c>
      <c r="Y130" s="214" t="s">
        <v>140</v>
      </c>
      <c r="Z130" s="215" t="s">
        <v>141</v>
      </c>
      <c r="AA130" s="215" t="s">
        <v>142</v>
      </c>
      <c r="AB130" s="214" t="s">
        <v>143</v>
      </c>
      <c r="AC130" s="216" t="s">
        <v>144</v>
      </c>
      <c r="AD130" s="216"/>
      <c r="AE130" s="217"/>
      <c r="AF130" s="165"/>
      <c r="AI130" s="218" t="s">
        <v>145</v>
      </c>
      <c r="AJ130" s="218"/>
      <c r="AK130" s="218" t="s">
        <v>146</v>
      </c>
      <c r="AL130" s="218"/>
    </row>
    <row r="131" customFormat="false" ht="18" hidden="false" customHeight="true" outlineLevel="0" collapsed="false">
      <c r="A131" s="352"/>
      <c r="B131" s="219" t="s">
        <v>147</v>
      </c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374" t="n">
        <f aca="false"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375" t="n">
        <f aca="false">R130*X114</f>
        <v>0</v>
      </c>
      <c r="Z131" s="374" t="n">
        <f aca="false"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375" t="n">
        <f aca="false">R130*Z114</f>
        <v>0</v>
      </c>
      <c r="AB131" s="374" t="n">
        <f aca="false"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376" t="n">
        <f aca="false">R130*AB114</f>
        <v>0</v>
      </c>
      <c r="AD131" s="376"/>
      <c r="AE131" s="224"/>
      <c r="AF131" s="165"/>
      <c r="AI131" s="225" t="n">
        <v>131</v>
      </c>
      <c r="AJ131" s="226" t="n">
        <f aca="false">Y131+AA131+AC131</f>
        <v>0</v>
      </c>
      <c r="AK131" s="227" t="n">
        <f aca="false">X131+Z131+AB131</f>
        <v>0</v>
      </c>
      <c r="AL131" s="227"/>
    </row>
    <row r="132" customFormat="false" ht="18" hidden="false" customHeight="true" outlineLevel="0" collapsed="false">
      <c r="A132" s="352"/>
      <c r="B132" s="219" t="s">
        <v>148</v>
      </c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377" t="s">
        <v>149</v>
      </c>
      <c r="Y132" s="377"/>
      <c r="Z132" s="378" t="n">
        <f aca="false">P130+X131+Z131+AB131</f>
        <v>0</v>
      </c>
      <c r="AA132" s="378"/>
      <c r="AB132" s="379" t="s">
        <v>150</v>
      </c>
      <c r="AC132" s="380" t="n">
        <f aca="false">((R130*X114)+(R130*Z114)+(R130*AB114))+R130</f>
        <v>0</v>
      </c>
      <c r="AD132" s="380"/>
      <c r="AE132" s="224"/>
      <c r="AF132" s="165"/>
      <c r="AJ132" s="235"/>
      <c r="AN132" s="236" t="e">
        <f aca="false">1-(AC132/Z132)</f>
        <v>#DIV/0!</v>
      </c>
    </row>
    <row r="133" customFormat="false" ht="18" hidden="false" customHeight="false" outlineLevel="0" collapsed="false">
      <c r="A133" s="381"/>
      <c r="B133" s="203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382"/>
      <c r="P133" s="382"/>
      <c r="Q133" s="382"/>
      <c r="R133" s="382"/>
      <c r="S133" s="382"/>
      <c r="T133" s="382"/>
      <c r="U133" s="382"/>
      <c r="V133" s="382"/>
      <c r="W133" s="382"/>
      <c r="X133" s="383"/>
      <c r="Y133" s="383"/>
      <c r="Z133" s="384"/>
      <c r="AA133" s="385"/>
      <c r="AB133" s="386"/>
      <c r="AC133" s="384"/>
      <c r="AD133" s="384"/>
      <c r="AE133" s="224"/>
      <c r="AF133" s="165"/>
    </row>
    <row r="134" customFormat="false" ht="49.5" hidden="false" customHeight="true" outlineLevel="0" collapsed="false">
      <c r="A134" s="387" t="s">
        <v>158</v>
      </c>
      <c r="B134" s="388" t="str">
        <f aca="false">IF(B137=0,"",B137)</f>
        <v/>
      </c>
      <c r="C134" s="388"/>
      <c r="D134" s="388"/>
      <c r="E134" s="388"/>
      <c r="F134" s="388"/>
      <c r="G134" s="388"/>
      <c r="H134" s="388"/>
      <c r="I134" s="388"/>
      <c r="J134" s="388"/>
      <c r="K134" s="388"/>
      <c r="L134" s="388"/>
      <c r="M134" s="388"/>
      <c r="N134" s="388"/>
      <c r="O134" s="388"/>
      <c r="P134" s="388"/>
      <c r="Q134" s="388"/>
      <c r="R134" s="388"/>
      <c r="S134" s="388"/>
      <c r="T134" s="388"/>
      <c r="U134" s="389"/>
      <c r="V134" s="389"/>
      <c r="W134" s="389"/>
      <c r="X134" s="390"/>
      <c r="Y134" s="390"/>
      <c r="Z134" s="390"/>
      <c r="AA134" s="390"/>
      <c r="AB134" s="390"/>
      <c r="AC134" s="390"/>
      <c r="AD134" s="390"/>
      <c r="AE134" s="267"/>
      <c r="AF134" s="260"/>
    </row>
    <row r="135" customFormat="false" ht="15" hidden="false" customHeight="true" outlineLevel="0" collapsed="false">
      <c r="A135" s="387"/>
      <c r="B135" s="156" t="s">
        <v>107</v>
      </c>
      <c r="C135" s="156" t="s">
        <v>90</v>
      </c>
      <c r="D135" s="156" t="s">
        <v>60</v>
      </c>
      <c r="E135" s="156" t="s">
        <v>108</v>
      </c>
      <c r="F135" s="156" t="s">
        <v>109</v>
      </c>
      <c r="G135" s="156" t="s">
        <v>110</v>
      </c>
      <c r="H135" s="156" t="s">
        <v>111</v>
      </c>
      <c r="I135" s="157" t="s">
        <v>112</v>
      </c>
      <c r="J135" s="157" t="s">
        <v>113</v>
      </c>
      <c r="K135" s="158" t="s">
        <v>92</v>
      </c>
      <c r="L135" s="158" t="s">
        <v>114</v>
      </c>
      <c r="M135" s="156" t="s">
        <v>115</v>
      </c>
      <c r="N135" s="156"/>
      <c r="O135" s="159" t="s">
        <v>61</v>
      </c>
      <c r="P135" s="159"/>
      <c r="Q135" s="160" t="s">
        <v>116</v>
      </c>
      <c r="R135" s="160"/>
      <c r="S135" s="161" t="s">
        <v>117</v>
      </c>
      <c r="T135" s="162" t="s">
        <v>78</v>
      </c>
      <c r="U135" s="259" t="s">
        <v>118</v>
      </c>
      <c r="V135" s="259"/>
      <c r="W135" s="259"/>
      <c r="X135" s="337" t="s">
        <v>95</v>
      </c>
      <c r="Y135" s="337"/>
      <c r="Z135" s="337"/>
      <c r="AA135" s="337"/>
      <c r="AB135" s="337"/>
      <c r="AC135" s="337"/>
      <c r="AD135" s="337"/>
      <c r="AE135" s="164" t="s">
        <v>119</v>
      </c>
      <c r="AF135" s="260"/>
    </row>
    <row r="136" customFormat="false" ht="15" hidden="false" customHeight="false" outlineLevel="0" collapsed="false">
      <c r="A136" s="387"/>
      <c r="B136" s="156"/>
      <c r="C136" s="156"/>
      <c r="D136" s="156"/>
      <c r="E136" s="156"/>
      <c r="F136" s="156"/>
      <c r="G136" s="156"/>
      <c r="H136" s="156"/>
      <c r="I136" s="157"/>
      <c r="J136" s="157"/>
      <c r="K136" s="158"/>
      <c r="L136" s="158"/>
      <c r="M136" s="156"/>
      <c r="N136" s="156"/>
      <c r="O136" s="162" t="s">
        <v>120</v>
      </c>
      <c r="P136" s="162" t="s">
        <v>97</v>
      </c>
      <c r="Q136" s="162" t="s">
        <v>120</v>
      </c>
      <c r="R136" s="166" t="s">
        <v>121</v>
      </c>
      <c r="S136" s="161"/>
      <c r="T136" s="162"/>
      <c r="U136" s="167" t="s">
        <v>62</v>
      </c>
      <c r="V136" s="168" t="s">
        <v>63</v>
      </c>
      <c r="W136" s="169" t="s">
        <v>122</v>
      </c>
      <c r="X136" s="170" t="n">
        <v>0</v>
      </c>
      <c r="Y136" s="171" t="s">
        <v>72</v>
      </c>
      <c r="Z136" s="170" t="n">
        <v>0</v>
      </c>
      <c r="AA136" s="171" t="s">
        <v>123</v>
      </c>
      <c r="AB136" s="170" t="n">
        <v>0</v>
      </c>
      <c r="AC136" s="171" t="s">
        <v>74</v>
      </c>
      <c r="AD136" s="171"/>
      <c r="AE136" s="164"/>
      <c r="AF136" s="260"/>
    </row>
    <row r="137" customFormat="false" ht="15" hidden="false" customHeight="false" outlineLevel="0" collapsed="false">
      <c r="A137" s="387"/>
      <c r="B137" s="339" t="n">
        <f aca="false">'Cadastro Inicial'!B22</f>
        <v>0</v>
      </c>
      <c r="C137" s="339" t="n">
        <f aca="false">'Cadastro Inicial'!C22</f>
        <v>0</v>
      </c>
      <c r="D137" s="173"/>
      <c r="E137" s="173"/>
      <c r="F137" s="173"/>
      <c r="G137" s="173"/>
      <c r="H137" s="173"/>
      <c r="I137" s="174"/>
      <c r="J137" s="174"/>
      <c r="K137" s="173"/>
      <c r="L137" s="355" t="n">
        <f aca="false">J137-I137</f>
        <v>0</v>
      </c>
      <c r="M137" s="356" t="str">
        <f aca="false">IF(N137&gt;0,"Yes","No")</f>
        <v>No</v>
      </c>
      <c r="N137" s="357" t="n">
        <v>0</v>
      </c>
      <c r="O137" s="358" t="n">
        <f aca="false">ROUNDUP(((Q137/T137)),0)</f>
        <v>0</v>
      </c>
      <c r="P137" s="359" t="n">
        <f aca="false">K137*L137*O137</f>
        <v>0</v>
      </c>
      <c r="Q137" s="360" t="n">
        <f aca="false">S137-(S137*N137)</f>
        <v>0</v>
      </c>
      <c r="R137" s="360" t="n">
        <f aca="false">Q137*K137*L137</f>
        <v>0</v>
      </c>
      <c r="S137" s="361"/>
      <c r="T137" s="362" t="n">
        <v>0.8</v>
      </c>
      <c r="U137" s="361"/>
      <c r="V137" s="361"/>
      <c r="W137" s="361"/>
      <c r="X137" s="363" t="n">
        <f aca="false">X136</f>
        <v>0</v>
      </c>
      <c r="Y137" s="364" t="n">
        <f aca="false">O137*X137</f>
        <v>0</v>
      </c>
      <c r="Z137" s="363" t="n">
        <f aca="false">Z136</f>
        <v>0</v>
      </c>
      <c r="AA137" s="364" t="n">
        <f aca="false">O137*Z136</f>
        <v>0</v>
      </c>
      <c r="AB137" s="363" t="n">
        <f aca="false">AB136</f>
        <v>0</v>
      </c>
      <c r="AC137" s="365" t="n">
        <f aca="false">O137*AB137</f>
        <v>0</v>
      </c>
      <c r="AD137" s="365"/>
      <c r="AE137" s="366" t="s">
        <v>65</v>
      </c>
      <c r="AF137" s="260"/>
      <c r="AI137" s="261" t="n">
        <v>137</v>
      </c>
      <c r="AJ137" s="226" t="n">
        <f aca="false">Y137+AA137+AC137</f>
        <v>0</v>
      </c>
    </row>
    <row r="138" customFormat="false" ht="15" hidden="false" customHeight="false" outlineLevel="0" collapsed="false">
      <c r="A138" s="387"/>
      <c r="B138" s="339"/>
      <c r="C138" s="339"/>
      <c r="D138" s="173"/>
      <c r="E138" s="173"/>
      <c r="F138" s="173"/>
      <c r="G138" s="173"/>
      <c r="H138" s="173"/>
      <c r="I138" s="174"/>
      <c r="J138" s="174"/>
      <c r="K138" s="173"/>
      <c r="L138" s="367" t="n">
        <f aca="false">J138-I138</f>
        <v>0</v>
      </c>
      <c r="M138" s="356" t="str">
        <f aca="false">IF(N138&gt;0,"Yes","No")</f>
        <v>No</v>
      </c>
      <c r="N138" s="357" t="n">
        <v>0</v>
      </c>
      <c r="O138" s="358" t="n">
        <f aca="false">ROUNDUP(((Q138/T138)),0)</f>
        <v>0</v>
      </c>
      <c r="P138" s="368" t="n">
        <f aca="false">K138*L138*O138</f>
        <v>0</v>
      </c>
      <c r="Q138" s="360" t="n">
        <f aca="false">S138-(S138*N138)</f>
        <v>0</v>
      </c>
      <c r="R138" s="369" t="n">
        <f aca="false">Q138*K138*L138</f>
        <v>0</v>
      </c>
      <c r="S138" s="361"/>
      <c r="T138" s="362" t="n">
        <v>0.8</v>
      </c>
      <c r="U138" s="361"/>
      <c r="V138" s="361"/>
      <c r="W138" s="361"/>
      <c r="X138" s="363" t="n">
        <f aca="false">X137</f>
        <v>0</v>
      </c>
      <c r="Y138" s="364" t="n">
        <f aca="false">O138*X138</f>
        <v>0</v>
      </c>
      <c r="Z138" s="363" t="n">
        <f aca="false">Z137</f>
        <v>0</v>
      </c>
      <c r="AA138" s="364" t="n">
        <f aca="false">O138*Z137</f>
        <v>0</v>
      </c>
      <c r="AB138" s="363" t="n">
        <f aca="false">AB137</f>
        <v>0</v>
      </c>
      <c r="AC138" s="365" t="n">
        <f aca="false">O138*AB138</f>
        <v>0</v>
      </c>
      <c r="AD138" s="365"/>
      <c r="AE138" s="262" t="s">
        <v>131</v>
      </c>
      <c r="AF138" s="260"/>
      <c r="AI138" s="261" t="n">
        <f aca="false">AI137+1</f>
        <v>138</v>
      </c>
      <c r="AJ138" s="226" t="n">
        <f aca="false">Y138+AA138+AC138</f>
        <v>0</v>
      </c>
    </row>
    <row r="139" customFormat="false" ht="15" hidden="false" customHeight="false" outlineLevel="0" collapsed="false">
      <c r="A139" s="387"/>
      <c r="B139" s="339"/>
      <c r="C139" s="339"/>
      <c r="D139" s="173"/>
      <c r="E139" s="173"/>
      <c r="F139" s="173"/>
      <c r="G139" s="173"/>
      <c r="H139" s="173"/>
      <c r="I139" s="174"/>
      <c r="J139" s="174"/>
      <c r="K139" s="173"/>
      <c r="L139" s="367" t="n">
        <f aca="false">J139-I139</f>
        <v>0</v>
      </c>
      <c r="M139" s="356" t="str">
        <f aca="false">IF(N139&gt;0,"Yes","No")</f>
        <v>No</v>
      </c>
      <c r="N139" s="357" t="n">
        <v>0</v>
      </c>
      <c r="O139" s="358" t="n">
        <f aca="false">ROUNDUP(((Q139/T139)),0)</f>
        <v>0</v>
      </c>
      <c r="P139" s="368" t="n">
        <f aca="false">K139*L139*O139</f>
        <v>0</v>
      </c>
      <c r="Q139" s="360" t="n">
        <f aca="false">S139-(S139*N139)</f>
        <v>0</v>
      </c>
      <c r="R139" s="369" t="n">
        <f aca="false">Q139*K139*L139</f>
        <v>0</v>
      </c>
      <c r="S139" s="361"/>
      <c r="T139" s="362" t="n">
        <v>0.8</v>
      </c>
      <c r="U139" s="361"/>
      <c r="V139" s="361"/>
      <c r="W139" s="361"/>
      <c r="X139" s="363" t="n">
        <f aca="false">X138</f>
        <v>0</v>
      </c>
      <c r="Y139" s="364" t="n">
        <f aca="false">O139*X139</f>
        <v>0</v>
      </c>
      <c r="Z139" s="363" t="n">
        <f aca="false">Z138</f>
        <v>0</v>
      </c>
      <c r="AA139" s="364" t="n">
        <f aca="false">O139*Z138</f>
        <v>0</v>
      </c>
      <c r="AB139" s="363" t="n">
        <f aca="false">AB138</f>
        <v>0</v>
      </c>
      <c r="AC139" s="365" t="n">
        <f aca="false">O139*AB139</f>
        <v>0</v>
      </c>
      <c r="AD139" s="365"/>
      <c r="AE139" s="263"/>
      <c r="AF139" s="260"/>
      <c r="AI139" s="261" t="n">
        <f aca="false">AI138+1</f>
        <v>139</v>
      </c>
      <c r="AJ139" s="226" t="n">
        <f aca="false">Y139+AA139+AC139</f>
        <v>0</v>
      </c>
    </row>
    <row r="140" customFormat="false" ht="15" hidden="false" customHeight="false" outlineLevel="0" collapsed="false">
      <c r="A140" s="387"/>
      <c r="B140" s="339"/>
      <c r="C140" s="339"/>
      <c r="D140" s="173"/>
      <c r="E140" s="173"/>
      <c r="F140" s="173"/>
      <c r="G140" s="173"/>
      <c r="H140" s="173"/>
      <c r="I140" s="174"/>
      <c r="J140" s="174"/>
      <c r="K140" s="173"/>
      <c r="L140" s="367" t="n">
        <f aca="false">J140-I140</f>
        <v>0</v>
      </c>
      <c r="M140" s="356" t="str">
        <f aca="false">IF(N140&gt;0,"Yes","No")</f>
        <v>No</v>
      </c>
      <c r="N140" s="357" t="n">
        <v>0</v>
      </c>
      <c r="O140" s="358" t="n">
        <f aca="false">ROUNDUP(((Q140/T140)),0)</f>
        <v>0</v>
      </c>
      <c r="P140" s="368" t="n">
        <f aca="false">K140*L140*O140</f>
        <v>0</v>
      </c>
      <c r="Q140" s="360" t="n">
        <f aca="false">S140-(S140*N140)</f>
        <v>0</v>
      </c>
      <c r="R140" s="369" t="n">
        <f aca="false">Q140*K140*L140</f>
        <v>0</v>
      </c>
      <c r="S140" s="361"/>
      <c r="T140" s="362" t="n">
        <v>0.8</v>
      </c>
      <c r="U140" s="361"/>
      <c r="V140" s="361"/>
      <c r="W140" s="361"/>
      <c r="X140" s="363" t="n">
        <f aca="false">X139</f>
        <v>0</v>
      </c>
      <c r="Y140" s="364" t="n">
        <f aca="false">O140*X140</f>
        <v>0</v>
      </c>
      <c r="Z140" s="363" t="n">
        <f aca="false">Z139</f>
        <v>0</v>
      </c>
      <c r="AA140" s="364" t="n">
        <f aca="false">O140*Z139</f>
        <v>0</v>
      </c>
      <c r="AB140" s="363" t="n">
        <f aca="false">AB139</f>
        <v>0</v>
      </c>
      <c r="AC140" s="365" t="n">
        <f aca="false">O140*AB140</f>
        <v>0</v>
      </c>
      <c r="AD140" s="365"/>
      <c r="AE140" s="264" t="s">
        <v>132</v>
      </c>
      <c r="AF140" s="260"/>
      <c r="AI140" s="261" t="n">
        <f aca="false">AI139+1</f>
        <v>140</v>
      </c>
      <c r="AJ140" s="226" t="n">
        <f aca="false">Y140+AA140+AC140</f>
        <v>0</v>
      </c>
    </row>
    <row r="141" customFormat="false" ht="15" hidden="false" customHeight="false" outlineLevel="0" collapsed="false">
      <c r="A141" s="387"/>
      <c r="B141" s="339"/>
      <c r="C141" s="339"/>
      <c r="D141" s="173"/>
      <c r="E141" s="173"/>
      <c r="F141" s="173"/>
      <c r="G141" s="173"/>
      <c r="H141" s="173"/>
      <c r="I141" s="174"/>
      <c r="J141" s="174"/>
      <c r="K141" s="173"/>
      <c r="L141" s="367" t="n">
        <f aca="false">J141-I141</f>
        <v>0</v>
      </c>
      <c r="M141" s="356" t="str">
        <f aca="false">IF(N141&gt;0,"Yes","No")</f>
        <v>No</v>
      </c>
      <c r="N141" s="357" t="n">
        <v>0</v>
      </c>
      <c r="O141" s="358" t="n">
        <f aca="false">ROUNDUP(((Q141/T141)),0)</f>
        <v>0</v>
      </c>
      <c r="P141" s="368" t="n">
        <f aca="false">K141*L141*O141</f>
        <v>0</v>
      </c>
      <c r="Q141" s="360" t="n">
        <f aca="false">S141-(S141*N141)</f>
        <v>0</v>
      </c>
      <c r="R141" s="369" t="n">
        <f aca="false">Q141*K141*L141</f>
        <v>0</v>
      </c>
      <c r="S141" s="361"/>
      <c r="T141" s="362" t="n">
        <v>0.8</v>
      </c>
      <c r="U141" s="361"/>
      <c r="V141" s="361"/>
      <c r="W141" s="361"/>
      <c r="X141" s="363" t="n">
        <f aca="false">X140</f>
        <v>0</v>
      </c>
      <c r="Y141" s="364" t="n">
        <f aca="false">O141*X141</f>
        <v>0</v>
      </c>
      <c r="Z141" s="363" t="n">
        <f aca="false">Z140</f>
        <v>0</v>
      </c>
      <c r="AA141" s="364" t="n">
        <f aca="false">O141*Z140</f>
        <v>0</v>
      </c>
      <c r="AB141" s="363" t="n">
        <f aca="false">AB140</f>
        <v>0</v>
      </c>
      <c r="AC141" s="365" t="n">
        <f aca="false">O141*AB141</f>
        <v>0</v>
      </c>
      <c r="AD141" s="365"/>
      <c r="AE141" s="265" t="s">
        <v>154</v>
      </c>
      <c r="AF141" s="260"/>
      <c r="AI141" s="261" t="n">
        <f aca="false">AI140+1</f>
        <v>141</v>
      </c>
      <c r="AJ141" s="226" t="n">
        <f aca="false">Y141+AA141+AC141</f>
        <v>0</v>
      </c>
    </row>
    <row r="142" customFormat="false" ht="15" hidden="false" customHeight="false" outlineLevel="0" collapsed="false">
      <c r="A142" s="387"/>
      <c r="B142" s="339"/>
      <c r="C142" s="339"/>
      <c r="D142" s="173"/>
      <c r="E142" s="173"/>
      <c r="F142" s="173"/>
      <c r="G142" s="173"/>
      <c r="H142" s="173"/>
      <c r="I142" s="174"/>
      <c r="J142" s="174"/>
      <c r="K142" s="173"/>
      <c r="L142" s="367" t="n">
        <f aca="false">J142-I142</f>
        <v>0</v>
      </c>
      <c r="M142" s="356" t="str">
        <f aca="false">IF(N142&gt;0,"Yes","No")</f>
        <v>No</v>
      </c>
      <c r="N142" s="357" t="n">
        <v>0</v>
      </c>
      <c r="O142" s="358" t="n">
        <f aca="false">ROUNDUP(((Q142/T142)),0)</f>
        <v>0</v>
      </c>
      <c r="P142" s="368" t="n">
        <f aca="false">K142*L142*O142</f>
        <v>0</v>
      </c>
      <c r="Q142" s="360" t="n">
        <f aca="false">S142-(S142*N142)</f>
        <v>0</v>
      </c>
      <c r="R142" s="369" t="n">
        <f aca="false">Q142*K142*L142</f>
        <v>0</v>
      </c>
      <c r="S142" s="361"/>
      <c r="T142" s="362" t="n">
        <v>0.8</v>
      </c>
      <c r="U142" s="361"/>
      <c r="V142" s="361"/>
      <c r="W142" s="361"/>
      <c r="X142" s="363" t="n">
        <f aca="false">X141</f>
        <v>0</v>
      </c>
      <c r="Y142" s="364" t="n">
        <f aca="false">O142*X142</f>
        <v>0</v>
      </c>
      <c r="Z142" s="363" t="n">
        <f aca="false">Z141</f>
        <v>0</v>
      </c>
      <c r="AA142" s="364" t="n">
        <f aca="false">O142*Z141</f>
        <v>0</v>
      </c>
      <c r="AB142" s="363" t="n">
        <f aca="false">AB141</f>
        <v>0</v>
      </c>
      <c r="AC142" s="365" t="n">
        <f aca="false">O142*AB142</f>
        <v>0</v>
      </c>
      <c r="AD142" s="365"/>
      <c r="AE142" s="263"/>
      <c r="AF142" s="260"/>
      <c r="AI142" s="261" t="n">
        <f aca="false">AI141+1</f>
        <v>142</v>
      </c>
      <c r="AJ142" s="226" t="n">
        <f aca="false">Y142+AA142+AC142</f>
        <v>0</v>
      </c>
    </row>
    <row r="143" customFormat="false" ht="15" hidden="false" customHeight="false" outlineLevel="0" collapsed="false">
      <c r="A143" s="387"/>
      <c r="B143" s="339"/>
      <c r="C143" s="339"/>
      <c r="D143" s="173"/>
      <c r="E143" s="173"/>
      <c r="F143" s="173"/>
      <c r="G143" s="173"/>
      <c r="H143" s="173"/>
      <c r="I143" s="174"/>
      <c r="J143" s="174"/>
      <c r="K143" s="173"/>
      <c r="L143" s="367" t="n">
        <f aca="false">J143-I143</f>
        <v>0</v>
      </c>
      <c r="M143" s="356" t="str">
        <f aca="false">IF(N143&gt;0,"Yes","No")</f>
        <v>No</v>
      </c>
      <c r="N143" s="357" t="n">
        <v>0</v>
      </c>
      <c r="O143" s="358" t="n">
        <f aca="false">ROUNDUP(((Q143/T143)),0)</f>
        <v>0</v>
      </c>
      <c r="P143" s="368" t="n">
        <f aca="false">K143*L143*O143</f>
        <v>0</v>
      </c>
      <c r="Q143" s="360" t="n">
        <f aca="false">S143-(S143*N143)</f>
        <v>0</v>
      </c>
      <c r="R143" s="369" t="n">
        <f aca="false">Q143*K143*L143</f>
        <v>0</v>
      </c>
      <c r="S143" s="361"/>
      <c r="T143" s="362" t="n">
        <v>0.8</v>
      </c>
      <c r="U143" s="361"/>
      <c r="V143" s="361"/>
      <c r="W143" s="361"/>
      <c r="X143" s="363" t="n">
        <f aca="false">X142</f>
        <v>0</v>
      </c>
      <c r="Y143" s="364" t="n">
        <f aca="false">O143*X143</f>
        <v>0</v>
      </c>
      <c r="Z143" s="363" t="n">
        <f aca="false">Z142</f>
        <v>0</v>
      </c>
      <c r="AA143" s="364" t="n">
        <f aca="false">O143*Z142</f>
        <v>0</v>
      </c>
      <c r="AB143" s="363" t="n">
        <f aca="false">AB142</f>
        <v>0</v>
      </c>
      <c r="AC143" s="365" t="n">
        <f aca="false">O143*AB143</f>
        <v>0</v>
      </c>
      <c r="AD143" s="365"/>
      <c r="AE143" s="263"/>
      <c r="AF143" s="260"/>
      <c r="AI143" s="261" t="n">
        <f aca="false">AI142+1</f>
        <v>143</v>
      </c>
      <c r="AJ143" s="226" t="n">
        <f aca="false">Y143+AA143+AC143</f>
        <v>0</v>
      </c>
    </row>
    <row r="144" customFormat="false" ht="15" hidden="false" customHeight="false" outlineLevel="0" collapsed="false">
      <c r="A144" s="387"/>
      <c r="B144" s="339"/>
      <c r="C144" s="339"/>
      <c r="D144" s="173"/>
      <c r="E144" s="173"/>
      <c r="F144" s="173"/>
      <c r="G144" s="173"/>
      <c r="H144" s="173"/>
      <c r="I144" s="174"/>
      <c r="J144" s="174"/>
      <c r="K144" s="173"/>
      <c r="L144" s="367" t="n">
        <f aca="false">J144-I144</f>
        <v>0</v>
      </c>
      <c r="M144" s="356" t="str">
        <f aca="false">IF(N144&gt;0,"Yes","No")</f>
        <v>No</v>
      </c>
      <c r="N144" s="357" t="n">
        <v>0</v>
      </c>
      <c r="O144" s="358" t="n">
        <f aca="false">ROUNDUP(((Q144/T144)),0)</f>
        <v>0</v>
      </c>
      <c r="P144" s="368" t="n">
        <f aca="false">K144*L144*O144</f>
        <v>0</v>
      </c>
      <c r="Q144" s="360" t="n">
        <f aca="false">S144-(S144*N144)</f>
        <v>0</v>
      </c>
      <c r="R144" s="369" t="n">
        <f aca="false">Q144*K144*L144</f>
        <v>0</v>
      </c>
      <c r="S144" s="361"/>
      <c r="T144" s="362" t="n">
        <v>0.8</v>
      </c>
      <c r="U144" s="361"/>
      <c r="V144" s="361"/>
      <c r="W144" s="361"/>
      <c r="X144" s="363" t="n">
        <f aca="false">X143</f>
        <v>0</v>
      </c>
      <c r="Y144" s="364" t="n">
        <f aca="false">O144*X144</f>
        <v>0</v>
      </c>
      <c r="Z144" s="363" t="n">
        <f aca="false">Z143</f>
        <v>0</v>
      </c>
      <c r="AA144" s="364" t="n">
        <f aca="false">O144*Z143</f>
        <v>0</v>
      </c>
      <c r="AB144" s="363" t="n">
        <f aca="false">AB143</f>
        <v>0</v>
      </c>
      <c r="AC144" s="365" t="n">
        <f aca="false">O144*AB144</f>
        <v>0</v>
      </c>
      <c r="AD144" s="365"/>
      <c r="AE144" s="263"/>
      <c r="AF144" s="260"/>
      <c r="AI144" s="261" t="n">
        <f aca="false">AI143+1</f>
        <v>144</v>
      </c>
      <c r="AJ144" s="226" t="n">
        <f aca="false">Y144+AA144+AC144</f>
        <v>0</v>
      </c>
    </row>
    <row r="145" customFormat="false" ht="15" hidden="false" customHeight="false" outlineLevel="0" collapsed="false">
      <c r="A145" s="387"/>
      <c r="B145" s="339"/>
      <c r="C145" s="339"/>
      <c r="D145" s="173"/>
      <c r="E145" s="173"/>
      <c r="F145" s="173"/>
      <c r="G145" s="173"/>
      <c r="H145" s="173"/>
      <c r="I145" s="174"/>
      <c r="J145" s="174"/>
      <c r="K145" s="173"/>
      <c r="L145" s="367" t="n">
        <f aca="false">J145-I145</f>
        <v>0</v>
      </c>
      <c r="M145" s="356" t="str">
        <f aca="false">IF(N145&gt;0,"Yes","No")</f>
        <v>No</v>
      </c>
      <c r="N145" s="357" t="n">
        <v>0</v>
      </c>
      <c r="O145" s="358" t="n">
        <f aca="false">ROUNDUP(((Q145/T145)),0)</f>
        <v>0</v>
      </c>
      <c r="P145" s="368" t="n">
        <f aca="false">K145*L145*O145</f>
        <v>0</v>
      </c>
      <c r="Q145" s="360" t="n">
        <f aca="false">S145-(S145*N145)</f>
        <v>0</v>
      </c>
      <c r="R145" s="369" t="n">
        <f aca="false">Q145*K145*L145</f>
        <v>0</v>
      </c>
      <c r="S145" s="361"/>
      <c r="T145" s="362" t="n">
        <v>0.8</v>
      </c>
      <c r="U145" s="361"/>
      <c r="V145" s="361"/>
      <c r="W145" s="361"/>
      <c r="X145" s="363" t="n">
        <f aca="false">X144</f>
        <v>0</v>
      </c>
      <c r="Y145" s="364" t="n">
        <f aca="false">O145*X145</f>
        <v>0</v>
      </c>
      <c r="Z145" s="363" t="n">
        <f aca="false">Z144</f>
        <v>0</v>
      </c>
      <c r="AA145" s="364" t="n">
        <f aca="false">O145*Z144</f>
        <v>0</v>
      </c>
      <c r="AB145" s="363" t="n">
        <f aca="false">AB144</f>
        <v>0</v>
      </c>
      <c r="AC145" s="365" t="n">
        <f aca="false">O145*AB145</f>
        <v>0</v>
      </c>
      <c r="AD145" s="365"/>
      <c r="AE145" s="263"/>
      <c r="AF145" s="260"/>
      <c r="AI145" s="261" t="n">
        <f aca="false">AI144+1</f>
        <v>145</v>
      </c>
      <c r="AJ145" s="226" t="n">
        <f aca="false">Y145+AA145+AC145</f>
        <v>0</v>
      </c>
    </row>
    <row r="146" customFormat="false" ht="15" hidden="false" customHeight="false" outlineLevel="0" collapsed="false">
      <c r="A146" s="387"/>
      <c r="B146" s="339"/>
      <c r="C146" s="339"/>
      <c r="D146" s="173"/>
      <c r="E146" s="173"/>
      <c r="F146" s="173"/>
      <c r="G146" s="173"/>
      <c r="H146" s="173"/>
      <c r="I146" s="174"/>
      <c r="J146" s="174"/>
      <c r="K146" s="173"/>
      <c r="L146" s="367" t="n">
        <f aca="false">J146-I146</f>
        <v>0</v>
      </c>
      <c r="M146" s="356" t="str">
        <f aca="false">IF(N146&gt;0,"Yes","No")</f>
        <v>No</v>
      </c>
      <c r="N146" s="357" t="n">
        <v>0</v>
      </c>
      <c r="O146" s="358" t="n">
        <f aca="false">ROUNDUP(((Q146/T146)),0)</f>
        <v>0</v>
      </c>
      <c r="P146" s="368" t="n">
        <f aca="false">K146*L146*O146</f>
        <v>0</v>
      </c>
      <c r="Q146" s="360" t="n">
        <f aca="false">S146-(S146*N146)</f>
        <v>0</v>
      </c>
      <c r="R146" s="369" t="n">
        <f aca="false">Q146*K146*L146</f>
        <v>0</v>
      </c>
      <c r="S146" s="361"/>
      <c r="T146" s="362" t="n">
        <v>0.8</v>
      </c>
      <c r="U146" s="361"/>
      <c r="V146" s="361"/>
      <c r="W146" s="361"/>
      <c r="X146" s="363" t="n">
        <f aca="false">X145</f>
        <v>0</v>
      </c>
      <c r="Y146" s="364" t="n">
        <f aca="false">O146*X146</f>
        <v>0</v>
      </c>
      <c r="Z146" s="363" t="n">
        <f aca="false">Z145</f>
        <v>0</v>
      </c>
      <c r="AA146" s="364" t="n">
        <f aca="false">O146*Z145</f>
        <v>0</v>
      </c>
      <c r="AB146" s="363" t="n">
        <f aca="false">AB145</f>
        <v>0</v>
      </c>
      <c r="AC146" s="365" t="n">
        <f aca="false">O146*AB146</f>
        <v>0</v>
      </c>
      <c r="AD146" s="365"/>
      <c r="AE146" s="263"/>
      <c r="AF146" s="260"/>
      <c r="AI146" s="261" t="n">
        <f aca="false">AI145+1</f>
        <v>146</v>
      </c>
      <c r="AJ146" s="226" t="n">
        <f aca="false">Y146+AA146+AC146</f>
        <v>0</v>
      </c>
    </row>
    <row r="147" customFormat="false" ht="15" hidden="false" customHeight="false" outlineLevel="0" collapsed="false">
      <c r="A147" s="387"/>
      <c r="B147" s="339"/>
      <c r="C147" s="339"/>
      <c r="D147" s="173"/>
      <c r="E147" s="173"/>
      <c r="F147" s="173"/>
      <c r="G147" s="173"/>
      <c r="H147" s="173"/>
      <c r="I147" s="174"/>
      <c r="J147" s="174"/>
      <c r="K147" s="173"/>
      <c r="L147" s="367" t="n">
        <f aca="false">J147-I147</f>
        <v>0</v>
      </c>
      <c r="M147" s="356" t="str">
        <f aca="false">IF(N147&gt;0,"Yes","No")</f>
        <v>No</v>
      </c>
      <c r="N147" s="357" t="n">
        <v>0</v>
      </c>
      <c r="O147" s="358" t="n">
        <f aca="false">ROUNDUP(((Q147/T147)),0)</f>
        <v>0</v>
      </c>
      <c r="P147" s="368" t="n">
        <f aca="false">K147*L147*O147</f>
        <v>0</v>
      </c>
      <c r="Q147" s="360" t="n">
        <f aca="false">S147-(S147*N147)</f>
        <v>0</v>
      </c>
      <c r="R147" s="369" t="n">
        <f aca="false">Q147*K147*L147</f>
        <v>0</v>
      </c>
      <c r="S147" s="361"/>
      <c r="T147" s="362" t="n">
        <v>0.8</v>
      </c>
      <c r="U147" s="361"/>
      <c r="V147" s="361"/>
      <c r="W147" s="361"/>
      <c r="X147" s="363" t="n">
        <f aca="false">X146</f>
        <v>0</v>
      </c>
      <c r="Y147" s="364" t="n">
        <f aca="false">O147*X147</f>
        <v>0</v>
      </c>
      <c r="Z147" s="363" t="n">
        <f aca="false">Z146</f>
        <v>0</v>
      </c>
      <c r="AA147" s="364" t="n">
        <f aca="false">O147*Z146</f>
        <v>0</v>
      </c>
      <c r="AB147" s="363" t="n">
        <f aca="false">AB146</f>
        <v>0</v>
      </c>
      <c r="AC147" s="365" t="n">
        <f aca="false">O147*AB147</f>
        <v>0</v>
      </c>
      <c r="AD147" s="365"/>
      <c r="AE147" s="263"/>
      <c r="AF147" s="260"/>
      <c r="AI147" s="261" t="n">
        <f aca="false">AI146+1</f>
        <v>147</v>
      </c>
      <c r="AJ147" s="226" t="n">
        <f aca="false">Y147+AA147+AC147</f>
        <v>0</v>
      </c>
    </row>
    <row r="148" customFormat="false" ht="15" hidden="false" customHeight="false" outlineLevel="0" collapsed="false">
      <c r="A148" s="387"/>
      <c r="B148" s="339"/>
      <c r="C148" s="339"/>
      <c r="D148" s="173"/>
      <c r="E148" s="173"/>
      <c r="F148" s="173"/>
      <c r="G148" s="173"/>
      <c r="H148" s="173"/>
      <c r="I148" s="174"/>
      <c r="J148" s="174"/>
      <c r="K148" s="173"/>
      <c r="L148" s="367" t="n">
        <f aca="false">J148-I148</f>
        <v>0</v>
      </c>
      <c r="M148" s="356" t="str">
        <f aca="false">IF(N148&gt;0,"Yes","No")</f>
        <v>No</v>
      </c>
      <c r="N148" s="357" t="n">
        <v>0</v>
      </c>
      <c r="O148" s="358" t="n">
        <f aca="false">ROUNDUP(((Q148/T148)),0)</f>
        <v>0</v>
      </c>
      <c r="P148" s="368" t="n">
        <f aca="false">K148*L148*O148</f>
        <v>0</v>
      </c>
      <c r="Q148" s="360" t="n">
        <f aca="false">S148-(S148*N148)</f>
        <v>0</v>
      </c>
      <c r="R148" s="369" t="n">
        <f aca="false">Q148*K148*L148</f>
        <v>0</v>
      </c>
      <c r="S148" s="361"/>
      <c r="T148" s="362" t="n">
        <v>0.8</v>
      </c>
      <c r="U148" s="361"/>
      <c r="V148" s="361"/>
      <c r="W148" s="361"/>
      <c r="X148" s="363" t="n">
        <f aca="false">X147</f>
        <v>0</v>
      </c>
      <c r="Y148" s="364" t="n">
        <f aca="false">O148*X148</f>
        <v>0</v>
      </c>
      <c r="Z148" s="363" t="n">
        <f aca="false">Z147</f>
        <v>0</v>
      </c>
      <c r="AA148" s="364" t="n">
        <f aca="false">O148*Z147</f>
        <v>0</v>
      </c>
      <c r="AB148" s="363" t="n">
        <f aca="false">AB147</f>
        <v>0</v>
      </c>
      <c r="AC148" s="365" t="n">
        <f aca="false">O148*AB148</f>
        <v>0</v>
      </c>
      <c r="AD148" s="365"/>
      <c r="AE148" s="263"/>
      <c r="AF148" s="260"/>
      <c r="AI148" s="261" t="n">
        <f aca="false">AI147+1</f>
        <v>148</v>
      </c>
      <c r="AJ148" s="226" t="n">
        <f aca="false">Y148+AA148+AC148</f>
        <v>0</v>
      </c>
    </row>
    <row r="149" customFormat="false" ht="15" hidden="false" customHeight="false" outlineLevel="0" collapsed="false">
      <c r="A149" s="387"/>
      <c r="B149" s="339"/>
      <c r="C149" s="339"/>
      <c r="D149" s="173"/>
      <c r="E149" s="173"/>
      <c r="F149" s="173"/>
      <c r="G149" s="173"/>
      <c r="H149" s="173"/>
      <c r="I149" s="174"/>
      <c r="J149" s="174"/>
      <c r="K149" s="173"/>
      <c r="L149" s="367" t="n">
        <f aca="false">J149-I149</f>
        <v>0</v>
      </c>
      <c r="M149" s="356" t="str">
        <f aca="false">IF(N149&gt;0,"Yes","No")</f>
        <v>No</v>
      </c>
      <c r="N149" s="357" t="n">
        <v>0</v>
      </c>
      <c r="O149" s="358" t="n">
        <f aca="false">ROUNDUP(((Q149/T149)),0)</f>
        <v>0</v>
      </c>
      <c r="P149" s="368" t="n">
        <f aca="false">K149*L149*O149</f>
        <v>0</v>
      </c>
      <c r="Q149" s="360" t="n">
        <f aca="false">S149-(S149*N149)</f>
        <v>0</v>
      </c>
      <c r="R149" s="369" t="n">
        <f aca="false">Q149*K149*L149</f>
        <v>0</v>
      </c>
      <c r="S149" s="361"/>
      <c r="T149" s="362" t="n">
        <v>0.8</v>
      </c>
      <c r="U149" s="361"/>
      <c r="V149" s="361"/>
      <c r="W149" s="361"/>
      <c r="X149" s="363" t="n">
        <f aca="false">X148</f>
        <v>0</v>
      </c>
      <c r="Y149" s="364" t="n">
        <f aca="false">O149*X149</f>
        <v>0</v>
      </c>
      <c r="Z149" s="363" t="n">
        <f aca="false">Z148</f>
        <v>0</v>
      </c>
      <c r="AA149" s="364" t="n">
        <f aca="false">O149*Z148</f>
        <v>0</v>
      </c>
      <c r="AB149" s="363" t="n">
        <f aca="false">AB148</f>
        <v>0</v>
      </c>
      <c r="AC149" s="365" t="n">
        <f aca="false">O149*AB149</f>
        <v>0</v>
      </c>
      <c r="AD149" s="365"/>
      <c r="AE149" s="263"/>
      <c r="AF149" s="260"/>
      <c r="AI149" s="261" t="n">
        <f aca="false">AI148+1</f>
        <v>149</v>
      </c>
      <c r="AJ149" s="226" t="n">
        <f aca="false">Y149+AA149+AC149</f>
        <v>0</v>
      </c>
    </row>
    <row r="150" customFormat="false" ht="15" hidden="false" customHeight="false" outlineLevel="0" collapsed="false">
      <c r="A150" s="387"/>
      <c r="B150" s="339"/>
      <c r="C150" s="339"/>
      <c r="D150" s="173"/>
      <c r="E150" s="173"/>
      <c r="F150" s="173"/>
      <c r="G150" s="173"/>
      <c r="H150" s="173"/>
      <c r="I150" s="174"/>
      <c r="J150" s="174"/>
      <c r="K150" s="173"/>
      <c r="L150" s="367" t="n">
        <f aca="false">J150-I150</f>
        <v>0</v>
      </c>
      <c r="M150" s="356" t="str">
        <f aca="false">IF(N150&gt;0,"Yes","No")</f>
        <v>No</v>
      </c>
      <c r="N150" s="357" t="n">
        <v>0</v>
      </c>
      <c r="O150" s="358" t="n">
        <f aca="false">ROUNDUP(((Q150/T150)),0)</f>
        <v>0</v>
      </c>
      <c r="P150" s="368" t="n">
        <f aca="false">K150*L150*O150</f>
        <v>0</v>
      </c>
      <c r="Q150" s="360" t="n">
        <f aca="false">S150-(S150*N150)</f>
        <v>0</v>
      </c>
      <c r="R150" s="369" t="n">
        <f aca="false">Q150*K150*L150</f>
        <v>0</v>
      </c>
      <c r="S150" s="361"/>
      <c r="T150" s="362" t="n">
        <v>0.8</v>
      </c>
      <c r="U150" s="361"/>
      <c r="V150" s="361"/>
      <c r="W150" s="361"/>
      <c r="X150" s="363" t="n">
        <f aca="false">X149</f>
        <v>0</v>
      </c>
      <c r="Y150" s="364" t="n">
        <f aca="false">O150*X150</f>
        <v>0</v>
      </c>
      <c r="Z150" s="363" t="n">
        <f aca="false">Z149</f>
        <v>0</v>
      </c>
      <c r="AA150" s="364" t="n">
        <f aca="false">O150*Z149</f>
        <v>0</v>
      </c>
      <c r="AB150" s="363" t="n">
        <f aca="false">AB149</f>
        <v>0</v>
      </c>
      <c r="AC150" s="365" t="n">
        <f aca="false">O150*AB150</f>
        <v>0</v>
      </c>
      <c r="AD150" s="365"/>
      <c r="AE150" s="263"/>
      <c r="AF150" s="260"/>
      <c r="AI150" s="261" t="n">
        <f aca="false">AI149+1</f>
        <v>150</v>
      </c>
      <c r="AJ150" s="226" t="n">
        <f aca="false">Y150+AA150+AC150</f>
        <v>0</v>
      </c>
    </row>
    <row r="151" customFormat="false" ht="15" hidden="false" customHeight="false" outlineLevel="0" collapsed="false">
      <c r="A151" s="387"/>
      <c r="B151" s="339"/>
      <c r="C151" s="339"/>
      <c r="D151" s="173"/>
      <c r="E151" s="173"/>
      <c r="F151" s="173"/>
      <c r="G151" s="173"/>
      <c r="H151" s="173"/>
      <c r="I151" s="174"/>
      <c r="J151" s="174"/>
      <c r="K151" s="173"/>
      <c r="L151" s="367" t="n">
        <f aca="false">J151-I151</f>
        <v>0</v>
      </c>
      <c r="M151" s="356" t="str">
        <f aca="false">IF(N151&gt;0,"Yes","No")</f>
        <v>No</v>
      </c>
      <c r="N151" s="357" t="n">
        <v>0</v>
      </c>
      <c r="O151" s="358" t="n">
        <f aca="false">ROUNDUP(((Q151/T151)),0)</f>
        <v>0</v>
      </c>
      <c r="P151" s="368" t="n">
        <f aca="false">K151*L151*O151</f>
        <v>0</v>
      </c>
      <c r="Q151" s="360" t="n">
        <f aca="false">S151-(S151*N151)</f>
        <v>0</v>
      </c>
      <c r="R151" s="370" t="n">
        <f aca="false">Q151*K151*L151</f>
        <v>0</v>
      </c>
      <c r="S151" s="361"/>
      <c r="T151" s="362" t="n">
        <v>0.8</v>
      </c>
      <c r="U151" s="361"/>
      <c r="V151" s="361"/>
      <c r="W151" s="361"/>
      <c r="X151" s="363" t="n">
        <f aca="false">X150</f>
        <v>0</v>
      </c>
      <c r="Y151" s="364" t="n">
        <f aca="false">O151*X151</f>
        <v>0</v>
      </c>
      <c r="Z151" s="363" t="n">
        <f aca="false">Z150</f>
        <v>0</v>
      </c>
      <c r="AA151" s="364" t="n">
        <f aca="false">O151*Z150</f>
        <v>0</v>
      </c>
      <c r="AB151" s="363" t="n">
        <f aca="false">AB150</f>
        <v>0</v>
      </c>
      <c r="AC151" s="365" t="n">
        <f aca="false">O151*AB151</f>
        <v>0</v>
      </c>
      <c r="AD151" s="365"/>
      <c r="AE151" s="263"/>
      <c r="AF151" s="260"/>
      <c r="AI151" s="261" t="n">
        <f aca="false">AI150+1</f>
        <v>151</v>
      </c>
      <c r="AJ151" s="226" t="n">
        <f aca="false">Y151+AA151+AC151</f>
        <v>0</v>
      </c>
    </row>
    <row r="152" customFormat="false" ht="15" hidden="false" customHeight="false" outlineLevel="0" collapsed="false">
      <c r="A152" s="387"/>
      <c r="B152" s="391" t="s">
        <v>134</v>
      </c>
      <c r="C152" s="371" t="n">
        <f aca="false">IF(L152=0,0,AVERAGEIF(O137:O151,"&lt;&gt;0"))</f>
        <v>0</v>
      </c>
      <c r="D152" s="371"/>
      <c r="E152" s="267"/>
      <c r="F152" s="204" t="s">
        <v>79</v>
      </c>
      <c r="G152" s="204" t="n">
        <f aca="false">(K137*L137)+(K138*L138)+(K139*L139)+(K140*L140)+(K141*L141)+(K142*L142)+(K143*L143)+(K144*L144)+(K145*L145)+(K146*L146)+(K147*L147)+(K148*L148)+(K149*L149)+(K150*L150)+(K151*L151)</f>
        <v>0</v>
      </c>
      <c r="H152" s="267"/>
      <c r="I152" s="267"/>
      <c r="J152" s="204" t="s">
        <v>135</v>
      </c>
      <c r="K152" s="205" t="n">
        <f aca="false">SUM(K137:K151)</f>
        <v>0</v>
      </c>
      <c r="L152" s="205" t="n">
        <f aca="false">SUM(L137:L151)</f>
        <v>0</v>
      </c>
      <c r="M152" s="268"/>
      <c r="N152" s="268"/>
      <c r="O152" s="207" t="s">
        <v>136</v>
      </c>
      <c r="P152" s="208" t="n">
        <f aca="false">SUM(P137:P151)</f>
        <v>0</v>
      </c>
      <c r="Q152" s="209" t="s">
        <v>137</v>
      </c>
      <c r="R152" s="210" t="n">
        <f aca="false">SUM(R137:R151)</f>
        <v>0</v>
      </c>
      <c r="S152" s="205" t="s">
        <v>138</v>
      </c>
      <c r="T152" s="211" t="n">
        <f aca="false">IF(SUM(S137:S151)=0,0,1-(R152/P152))</f>
        <v>0</v>
      </c>
      <c r="U152" s="269"/>
      <c r="V152" s="269"/>
      <c r="W152" s="270"/>
      <c r="X152" s="214" t="s">
        <v>139</v>
      </c>
      <c r="Y152" s="214" t="s">
        <v>140</v>
      </c>
      <c r="Z152" s="215" t="s">
        <v>141</v>
      </c>
      <c r="AA152" s="215" t="s">
        <v>142</v>
      </c>
      <c r="AB152" s="214" t="s">
        <v>143</v>
      </c>
      <c r="AC152" s="216" t="s">
        <v>144</v>
      </c>
      <c r="AD152" s="216"/>
      <c r="AE152" s="271"/>
      <c r="AF152" s="260"/>
      <c r="AI152" s="218" t="s">
        <v>145</v>
      </c>
      <c r="AJ152" s="218"/>
      <c r="AK152" s="218" t="s">
        <v>146</v>
      </c>
      <c r="AL152" s="218"/>
    </row>
    <row r="153" customFormat="false" ht="15" hidden="false" customHeight="false" outlineLevel="0" collapsed="false">
      <c r="A153" s="387"/>
      <c r="B153" s="219" t="s">
        <v>147</v>
      </c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374" t="n">
        <f aca="false"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375" t="n">
        <f aca="false">R152*X136</f>
        <v>0</v>
      </c>
      <c r="Z153" s="374" t="n">
        <f aca="false"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375" t="n">
        <f aca="false">R152*Z136</f>
        <v>0</v>
      </c>
      <c r="AB153" s="374" t="n">
        <f aca="false"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376" t="n">
        <f aca="false">R152*AB136</f>
        <v>0</v>
      </c>
      <c r="AD153" s="376"/>
      <c r="AE153" s="274"/>
      <c r="AF153" s="260"/>
      <c r="AI153" s="225" t="n">
        <v>153</v>
      </c>
      <c r="AJ153" s="226" t="n">
        <f aca="false">Y153+AA153+AC153</f>
        <v>0</v>
      </c>
      <c r="AK153" s="227" t="n">
        <f aca="false">X153+Z153+AB153</f>
        <v>0</v>
      </c>
      <c r="AL153" s="227"/>
    </row>
    <row r="154" customFormat="false" ht="18" hidden="false" customHeight="true" outlineLevel="0" collapsed="false">
      <c r="A154" s="387"/>
      <c r="B154" s="219" t="s">
        <v>148</v>
      </c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377" t="s">
        <v>149</v>
      </c>
      <c r="Y154" s="377"/>
      <c r="Z154" s="378" t="n">
        <f aca="false">P152+X153+Z153+AB153</f>
        <v>0</v>
      </c>
      <c r="AA154" s="378"/>
      <c r="AB154" s="379" t="s">
        <v>150</v>
      </c>
      <c r="AC154" s="380" t="n">
        <f aca="false">((R152*X136)+(R152*Z136)+(R152*AB136))+R152</f>
        <v>0</v>
      </c>
      <c r="AD154" s="380"/>
      <c r="AE154" s="274"/>
      <c r="AF154" s="260"/>
      <c r="AJ154" s="235"/>
      <c r="AN154" s="236" t="e">
        <f aca="false">1-(AC154/Z154)</f>
        <v>#DIV/0!</v>
      </c>
    </row>
    <row r="155" customFormat="false" ht="18" hidden="false" customHeight="true" outlineLevel="0" collapsed="false">
      <c r="A155" s="277"/>
      <c r="B155" s="267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9"/>
      <c r="Y155" s="279"/>
      <c r="Z155" s="392"/>
      <c r="AA155" s="393"/>
      <c r="AB155" s="282"/>
      <c r="AC155" s="392"/>
      <c r="AD155" s="392"/>
      <c r="AE155" s="274"/>
      <c r="AF155" s="260"/>
    </row>
    <row r="156" customFormat="false" ht="49.5" hidden="false" customHeight="true" outlineLevel="0" collapsed="false">
      <c r="A156" s="283" t="s">
        <v>159</v>
      </c>
      <c r="B156" s="284" t="str">
        <f aca="false">IF(B159=0,"",B159)</f>
        <v/>
      </c>
      <c r="C156" s="284"/>
      <c r="D156" s="284"/>
      <c r="E156" s="284"/>
      <c r="F156" s="284"/>
      <c r="G156" s="284"/>
      <c r="H156" s="284"/>
      <c r="I156" s="284"/>
      <c r="J156" s="284"/>
      <c r="K156" s="284"/>
      <c r="L156" s="284"/>
      <c r="M156" s="284"/>
      <c r="N156" s="284"/>
      <c r="O156" s="284"/>
      <c r="P156" s="284"/>
      <c r="Q156" s="284"/>
      <c r="R156" s="284"/>
      <c r="S156" s="284"/>
      <c r="T156" s="284"/>
      <c r="U156" s="285"/>
      <c r="V156" s="285"/>
      <c r="W156" s="285"/>
      <c r="X156" s="286"/>
      <c r="Y156" s="286"/>
      <c r="Z156" s="286"/>
      <c r="AA156" s="286"/>
      <c r="AB156" s="286"/>
      <c r="AC156" s="286"/>
      <c r="AD156" s="286"/>
      <c r="AE156" s="287"/>
      <c r="AF156" s="288"/>
    </row>
    <row r="157" customFormat="false" ht="15" hidden="false" customHeight="true" outlineLevel="0" collapsed="false">
      <c r="A157" s="283"/>
      <c r="B157" s="258" t="s">
        <v>107</v>
      </c>
      <c r="C157" s="156" t="s">
        <v>90</v>
      </c>
      <c r="D157" s="156" t="s">
        <v>60</v>
      </c>
      <c r="E157" s="156" t="s">
        <v>108</v>
      </c>
      <c r="F157" s="156" t="s">
        <v>109</v>
      </c>
      <c r="G157" s="156" t="s">
        <v>110</v>
      </c>
      <c r="H157" s="156" t="s">
        <v>111</v>
      </c>
      <c r="I157" s="157" t="s">
        <v>112</v>
      </c>
      <c r="J157" s="157" t="s">
        <v>113</v>
      </c>
      <c r="K157" s="158" t="s">
        <v>92</v>
      </c>
      <c r="L157" s="158" t="s">
        <v>114</v>
      </c>
      <c r="M157" s="156" t="s">
        <v>115</v>
      </c>
      <c r="N157" s="156"/>
      <c r="O157" s="159" t="s">
        <v>61</v>
      </c>
      <c r="P157" s="159"/>
      <c r="Q157" s="160" t="s">
        <v>116</v>
      </c>
      <c r="R157" s="160"/>
      <c r="S157" s="161" t="s">
        <v>117</v>
      </c>
      <c r="T157" s="162" t="s">
        <v>78</v>
      </c>
      <c r="U157" s="259" t="s">
        <v>118</v>
      </c>
      <c r="V157" s="259"/>
      <c r="W157" s="259"/>
      <c r="X157" s="337" t="s">
        <v>95</v>
      </c>
      <c r="Y157" s="337"/>
      <c r="Z157" s="337"/>
      <c r="AA157" s="337"/>
      <c r="AB157" s="337"/>
      <c r="AC157" s="337"/>
      <c r="AD157" s="337"/>
      <c r="AE157" s="164" t="s">
        <v>119</v>
      </c>
      <c r="AF157" s="288"/>
    </row>
    <row r="158" customFormat="false" ht="15" hidden="false" customHeight="false" outlineLevel="0" collapsed="false">
      <c r="A158" s="283"/>
      <c r="B158" s="258"/>
      <c r="C158" s="156"/>
      <c r="D158" s="156"/>
      <c r="E158" s="156"/>
      <c r="F158" s="156"/>
      <c r="G158" s="156"/>
      <c r="H158" s="156"/>
      <c r="I158" s="157"/>
      <c r="J158" s="157"/>
      <c r="K158" s="158"/>
      <c r="L158" s="158"/>
      <c r="M158" s="156"/>
      <c r="N158" s="156"/>
      <c r="O158" s="162" t="s">
        <v>120</v>
      </c>
      <c r="P158" s="162" t="s">
        <v>97</v>
      </c>
      <c r="Q158" s="162" t="s">
        <v>120</v>
      </c>
      <c r="R158" s="166" t="s">
        <v>121</v>
      </c>
      <c r="S158" s="161"/>
      <c r="T158" s="162"/>
      <c r="U158" s="167" t="s">
        <v>62</v>
      </c>
      <c r="V158" s="168" t="s">
        <v>63</v>
      </c>
      <c r="W158" s="169" t="s">
        <v>122</v>
      </c>
      <c r="X158" s="170" t="n">
        <v>0</v>
      </c>
      <c r="Y158" s="171" t="s">
        <v>72</v>
      </c>
      <c r="Z158" s="170" t="n">
        <v>0</v>
      </c>
      <c r="AA158" s="171" t="s">
        <v>123</v>
      </c>
      <c r="AB158" s="170" t="n">
        <v>0</v>
      </c>
      <c r="AC158" s="171" t="s">
        <v>74</v>
      </c>
      <c r="AD158" s="171"/>
      <c r="AE158" s="164"/>
      <c r="AF158" s="288"/>
    </row>
    <row r="159" customFormat="false" ht="15" hidden="false" customHeight="false" outlineLevel="0" collapsed="false">
      <c r="A159" s="283"/>
      <c r="B159" s="339" t="n">
        <f aca="false">'Cadastro Inicial'!B23</f>
        <v>0</v>
      </c>
      <c r="C159" s="339" t="n">
        <f aca="false">'Cadastro Inicial'!C23</f>
        <v>0</v>
      </c>
      <c r="D159" s="173"/>
      <c r="E159" s="173"/>
      <c r="F159" s="173"/>
      <c r="G159" s="173"/>
      <c r="H159" s="173"/>
      <c r="I159" s="174"/>
      <c r="J159" s="174"/>
      <c r="K159" s="173"/>
      <c r="L159" s="355" t="n">
        <f aca="false">J159-I159</f>
        <v>0</v>
      </c>
      <c r="M159" s="356" t="str">
        <f aca="false">IF(N159&gt;0,"Yes","No")</f>
        <v>No</v>
      </c>
      <c r="N159" s="357" t="n">
        <v>0</v>
      </c>
      <c r="O159" s="358" t="n">
        <f aca="false">ROUNDUP(((Q159/T159)),0)</f>
        <v>0</v>
      </c>
      <c r="P159" s="359" t="n">
        <f aca="false">K159*L159*O159</f>
        <v>0</v>
      </c>
      <c r="Q159" s="360" t="n">
        <f aca="false">S159-(S159*N159)</f>
        <v>0</v>
      </c>
      <c r="R159" s="360" t="n">
        <f aca="false">Q159*K159*L159</f>
        <v>0</v>
      </c>
      <c r="S159" s="361"/>
      <c r="T159" s="362" t="n">
        <v>0.8</v>
      </c>
      <c r="U159" s="361"/>
      <c r="V159" s="361"/>
      <c r="W159" s="361"/>
      <c r="X159" s="363" t="n">
        <f aca="false">X158</f>
        <v>0</v>
      </c>
      <c r="Y159" s="364" t="n">
        <f aca="false">O159*X159</f>
        <v>0</v>
      </c>
      <c r="Z159" s="363" t="n">
        <f aca="false">Z158</f>
        <v>0</v>
      </c>
      <c r="AA159" s="364" t="n">
        <f aca="false">O159*Z158</f>
        <v>0</v>
      </c>
      <c r="AB159" s="363" t="n">
        <f aca="false">AB158</f>
        <v>0</v>
      </c>
      <c r="AC159" s="365" t="n">
        <f aca="false">O159*AB159</f>
        <v>0</v>
      </c>
      <c r="AD159" s="365"/>
      <c r="AE159" s="366" t="s">
        <v>65</v>
      </c>
      <c r="AF159" s="288"/>
      <c r="AI159" s="261" t="n">
        <v>159</v>
      </c>
      <c r="AJ159" s="226" t="n">
        <f aca="false">Y159+AA159+AC159</f>
        <v>0</v>
      </c>
    </row>
    <row r="160" customFormat="false" ht="15" hidden="false" customHeight="false" outlineLevel="0" collapsed="false">
      <c r="A160" s="283"/>
      <c r="B160" s="339"/>
      <c r="C160" s="339"/>
      <c r="D160" s="173"/>
      <c r="E160" s="173"/>
      <c r="F160" s="173"/>
      <c r="G160" s="173"/>
      <c r="H160" s="173"/>
      <c r="I160" s="174"/>
      <c r="J160" s="174"/>
      <c r="K160" s="173"/>
      <c r="L160" s="367" t="n">
        <f aca="false">J160-I160</f>
        <v>0</v>
      </c>
      <c r="M160" s="356" t="str">
        <f aca="false">IF(N160&gt;0,"Yes","No")</f>
        <v>No</v>
      </c>
      <c r="N160" s="357" t="n">
        <v>0</v>
      </c>
      <c r="O160" s="358" t="n">
        <f aca="false">ROUNDUP(((Q160/T160)),0)</f>
        <v>0</v>
      </c>
      <c r="P160" s="368" t="n">
        <f aca="false">K160*L160*O160</f>
        <v>0</v>
      </c>
      <c r="Q160" s="360" t="n">
        <f aca="false">S160-(S160*N160)</f>
        <v>0</v>
      </c>
      <c r="R160" s="369" t="n">
        <f aca="false">Q160*K160*L160</f>
        <v>0</v>
      </c>
      <c r="S160" s="361"/>
      <c r="T160" s="362" t="n">
        <v>0.8</v>
      </c>
      <c r="U160" s="361"/>
      <c r="V160" s="361"/>
      <c r="W160" s="361"/>
      <c r="X160" s="363" t="n">
        <f aca="false">X159</f>
        <v>0</v>
      </c>
      <c r="Y160" s="364" t="n">
        <f aca="false">O160*X160</f>
        <v>0</v>
      </c>
      <c r="Z160" s="363" t="n">
        <f aca="false">Z159</f>
        <v>0</v>
      </c>
      <c r="AA160" s="364" t="n">
        <f aca="false">O160*Z159</f>
        <v>0</v>
      </c>
      <c r="AB160" s="363" t="n">
        <f aca="false">AB159</f>
        <v>0</v>
      </c>
      <c r="AC160" s="365" t="n">
        <f aca="false">O160*AB160</f>
        <v>0</v>
      </c>
      <c r="AD160" s="365"/>
      <c r="AE160" s="262" t="s">
        <v>131</v>
      </c>
      <c r="AF160" s="288"/>
      <c r="AI160" s="261" t="n">
        <f aca="false">AI159+1</f>
        <v>160</v>
      </c>
      <c r="AJ160" s="226" t="n">
        <f aca="false">Y160+AA160+AC160</f>
        <v>0</v>
      </c>
    </row>
    <row r="161" customFormat="false" ht="15" hidden="false" customHeight="false" outlineLevel="0" collapsed="false">
      <c r="A161" s="283"/>
      <c r="B161" s="339"/>
      <c r="C161" s="339"/>
      <c r="D161" s="173"/>
      <c r="E161" s="173"/>
      <c r="F161" s="173"/>
      <c r="G161" s="173"/>
      <c r="H161" s="173"/>
      <c r="I161" s="174"/>
      <c r="J161" s="174"/>
      <c r="K161" s="173"/>
      <c r="L161" s="367" t="n">
        <f aca="false">J161-I161</f>
        <v>0</v>
      </c>
      <c r="M161" s="356" t="str">
        <f aca="false">IF(N161&gt;0,"Yes","No")</f>
        <v>No</v>
      </c>
      <c r="N161" s="357" t="n">
        <v>0</v>
      </c>
      <c r="O161" s="358" t="n">
        <f aca="false">ROUNDUP(((Q161/T161)),0)</f>
        <v>0</v>
      </c>
      <c r="P161" s="368" t="n">
        <f aca="false">K161*L161*O161</f>
        <v>0</v>
      </c>
      <c r="Q161" s="360" t="n">
        <f aca="false">S161-(S161*N161)</f>
        <v>0</v>
      </c>
      <c r="R161" s="369" t="n">
        <f aca="false">Q161*K161*L161</f>
        <v>0</v>
      </c>
      <c r="S161" s="361"/>
      <c r="T161" s="362" t="n">
        <v>0.8</v>
      </c>
      <c r="U161" s="361"/>
      <c r="V161" s="361"/>
      <c r="W161" s="361"/>
      <c r="X161" s="363" t="n">
        <f aca="false">X160</f>
        <v>0</v>
      </c>
      <c r="Y161" s="364" t="n">
        <f aca="false">O161*X161</f>
        <v>0</v>
      </c>
      <c r="Z161" s="363" t="n">
        <f aca="false">Z160</f>
        <v>0</v>
      </c>
      <c r="AA161" s="364" t="n">
        <f aca="false">O161*Z160</f>
        <v>0</v>
      </c>
      <c r="AB161" s="363" t="n">
        <f aca="false">AB160</f>
        <v>0</v>
      </c>
      <c r="AC161" s="365" t="n">
        <f aca="false">O161*AB161</f>
        <v>0</v>
      </c>
      <c r="AD161" s="365"/>
      <c r="AE161" s="290"/>
      <c r="AF161" s="288"/>
      <c r="AI161" s="261" t="n">
        <f aca="false">AI160+1</f>
        <v>161</v>
      </c>
      <c r="AJ161" s="226" t="n">
        <f aca="false">Y161+AA161+AC161</f>
        <v>0</v>
      </c>
    </row>
    <row r="162" customFormat="false" ht="15" hidden="false" customHeight="false" outlineLevel="0" collapsed="false">
      <c r="A162" s="283"/>
      <c r="B162" s="339"/>
      <c r="C162" s="339"/>
      <c r="D162" s="173"/>
      <c r="E162" s="173"/>
      <c r="F162" s="173"/>
      <c r="G162" s="173"/>
      <c r="H162" s="173"/>
      <c r="I162" s="174"/>
      <c r="J162" s="174"/>
      <c r="K162" s="173"/>
      <c r="L162" s="367" t="n">
        <f aca="false">J162-I162</f>
        <v>0</v>
      </c>
      <c r="M162" s="356" t="str">
        <f aca="false">IF(N162&gt;0,"Yes","No")</f>
        <v>No</v>
      </c>
      <c r="N162" s="357" t="n">
        <v>0</v>
      </c>
      <c r="O162" s="358" t="n">
        <f aca="false">ROUNDUP(((Q162/T162)),0)</f>
        <v>0</v>
      </c>
      <c r="P162" s="368" t="n">
        <f aca="false">K162*L162*O162</f>
        <v>0</v>
      </c>
      <c r="Q162" s="360" t="n">
        <f aca="false">S162-(S162*N162)</f>
        <v>0</v>
      </c>
      <c r="R162" s="369" t="n">
        <f aca="false">Q162*K162*L162</f>
        <v>0</v>
      </c>
      <c r="S162" s="361"/>
      <c r="T162" s="362" t="n">
        <v>0.8</v>
      </c>
      <c r="U162" s="361"/>
      <c r="V162" s="361"/>
      <c r="W162" s="361"/>
      <c r="X162" s="363" t="n">
        <f aca="false">X161</f>
        <v>0</v>
      </c>
      <c r="Y162" s="364" t="n">
        <f aca="false">O162*X162</f>
        <v>0</v>
      </c>
      <c r="Z162" s="363" t="n">
        <f aca="false">Z161</f>
        <v>0</v>
      </c>
      <c r="AA162" s="364" t="n">
        <f aca="false">O162*Z161</f>
        <v>0</v>
      </c>
      <c r="AB162" s="363" t="n">
        <f aca="false">AB161</f>
        <v>0</v>
      </c>
      <c r="AC162" s="365" t="n">
        <f aca="false">O162*AB162</f>
        <v>0</v>
      </c>
      <c r="AD162" s="365"/>
      <c r="AE162" s="264" t="s">
        <v>132</v>
      </c>
      <c r="AF162" s="288"/>
      <c r="AI162" s="261" t="n">
        <f aca="false">AI161+1</f>
        <v>162</v>
      </c>
      <c r="AJ162" s="226" t="n">
        <f aca="false">Y162+AA162+AC162</f>
        <v>0</v>
      </c>
    </row>
    <row r="163" customFormat="false" ht="15" hidden="false" customHeight="false" outlineLevel="0" collapsed="false">
      <c r="A163" s="283"/>
      <c r="B163" s="339"/>
      <c r="C163" s="339"/>
      <c r="D163" s="173"/>
      <c r="E163" s="173"/>
      <c r="F163" s="173"/>
      <c r="G163" s="173"/>
      <c r="H163" s="173"/>
      <c r="I163" s="174"/>
      <c r="J163" s="174"/>
      <c r="K163" s="173"/>
      <c r="L163" s="367" t="n">
        <f aca="false">J163-I163</f>
        <v>0</v>
      </c>
      <c r="M163" s="356" t="str">
        <f aca="false">IF(N163&gt;0,"Yes","No")</f>
        <v>No</v>
      </c>
      <c r="N163" s="357" t="n">
        <v>0</v>
      </c>
      <c r="O163" s="358" t="n">
        <f aca="false">ROUNDUP(((Q163/T163)),0)</f>
        <v>0</v>
      </c>
      <c r="P163" s="368" t="n">
        <f aca="false">K163*L163*O163</f>
        <v>0</v>
      </c>
      <c r="Q163" s="360" t="n">
        <f aca="false">S163-(S163*N163)</f>
        <v>0</v>
      </c>
      <c r="R163" s="369" t="n">
        <f aca="false">Q163*K163*L163</f>
        <v>0</v>
      </c>
      <c r="S163" s="361"/>
      <c r="T163" s="362" t="n">
        <v>0.8</v>
      </c>
      <c r="U163" s="361"/>
      <c r="V163" s="361"/>
      <c r="W163" s="361"/>
      <c r="X163" s="363" t="n">
        <f aca="false">X162</f>
        <v>0</v>
      </c>
      <c r="Y163" s="364" t="n">
        <f aca="false">O163*X163</f>
        <v>0</v>
      </c>
      <c r="Z163" s="363" t="n">
        <f aca="false">Z162</f>
        <v>0</v>
      </c>
      <c r="AA163" s="364" t="n">
        <f aca="false">O163*Z162</f>
        <v>0</v>
      </c>
      <c r="AB163" s="363" t="n">
        <f aca="false">AB162</f>
        <v>0</v>
      </c>
      <c r="AC163" s="365" t="n">
        <f aca="false">O163*AB163</f>
        <v>0</v>
      </c>
      <c r="AD163" s="365"/>
      <c r="AE163" s="265" t="s">
        <v>154</v>
      </c>
      <c r="AF163" s="288"/>
      <c r="AI163" s="261" t="n">
        <f aca="false">AI162+1</f>
        <v>163</v>
      </c>
      <c r="AJ163" s="226" t="n">
        <f aca="false">Y163+AA163+AC163</f>
        <v>0</v>
      </c>
    </row>
    <row r="164" customFormat="false" ht="15" hidden="false" customHeight="false" outlineLevel="0" collapsed="false">
      <c r="A164" s="283"/>
      <c r="B164" s="339"/>
      <c r="C164" s="339"/>
      <c r="D164" s="173"/>
      <c r="E164" s="173"/>
      <c r="F164" s="173"/>
      <c r="G164" s="173"/>
      <c r="H164" s="173"/>
      <c r="I164" s="174"/>
      <c r="J164" s="174"/>
      <c r="K164" s="173"/>
      <c r="L164" s="367" t="n">
        <f aca="false">J164-I164</f>
        <v>0</v>
      </c>
      <c r="M164" s="356" t="str">
        <f aca="false">IF(N164&gt;0,"Yes","No")</f>
        <v>No</v>
      </c>
      <c r="N164" s="357" t="n">
        <v>0</v>
      </c>
      <c r="O164" s="358" t="n">
        <f aca="false">ROUNDUP(((Q164/T164)),0)</f>
        <v>0</v>
      </c>
      <c r="P164" s="368" t="n">
        <f aca="false">K164*L164*O164</f>
        <v>0</v>
      </c>
      <c r="Q164" s="360" t="n">
        <f aca="false">S164-(S164*N164)</f>
        <v>0</v>
      </c>
      <c r="R164" s="369" t="n">
        <f aca="false">Q164*K164*L164</f>
        <v>0</v>
      </c>
      <c r="S164" s="361"/>
      <c r="T164" s="362" t="n">
        <v>0.8</v>
      </c>
      <c r="U164" s="361"/>
      <c r="V164" s="361"/>
      <c r="W164" s="361"/>
      <c r="X164" s="363" t="n">
        <f aca="false">X163</f>
        <v>0</v>
      </c>
      <c r="Y164" s="364" t="n">
        <f aca="false">O164*X164</f>
        <v>0</v>
      </c>
      <c r="Z164" s="363" t="n">
        <f aca="false">Z163</f>
        <v>0</v>
      </c>
      <c r="AA164" s="364" t="n">
        <f aca="false">O164*Z163</f>
        <v>0</v>
      </c>
      <c r="AB164" s="363" t="n">
        <f aca="false">AB163</f>
        <v>0</v>
      </c>
      <c r="AC164" s="365" t="n">
        <f aca="false">O164*AB164</f>
        <v>0</v>
      </c>
      <c r="AD164" s="365"/>
      <c r="AE164" s="290"/>
      <c r="AF164" s="288"/>
      <c r="AI164" s="261" t="n">
        <f aca="false">AI163+1</f>
        <v>164</v>
      </c>
      <c r="AJ164" s="226" t="n">
        <f aca="false">Y164+AA164+AC164</f>
        <v>0</v>
      </c>
    </row>
    <row r="165" customFormat="false" ht="15" hidden="false" customHeight="false" outlineLevel="0" collapsed="false">
      <c r="A165" s="283"/>
      <c r="B165" s="339"/>
      <c r="C165" s="339"/>
      <c r="D165" s="173"/>
      <c r="E165" s="173"/>
      <c r="F165" s="173"/>
      <c r="G165" s="173"/>
      <c r="H165" s="173"/>
      <c r="I165" s="174"/>
      <c r="J165" s="174"/>
      <c r="K165" s="173"/>
      <c r="L165" s="367" t="n">
        <f aca="false">J165-I165</f>
        <v>0</v>
      </c>
      <c r="M165" s="356" t="str">
        <f aca="false">IF(N165&gt;0,"Yes","No")</f>
        <v>No</v>
      </c>
      <c r="N165" s="357" t="n">
        <v>0</v>
      </c>
      <c r="O165" s="358" t="n">
        <f aca="false">ROUNDUP(((Q165/T165)),0)</f>
        <v>0</v>
      </c>
      <c r="P165" s="368" t="n">
        <f aca="false">K165*L165*O165</f>
        <v>0</v>
      </c>
      <c r="Q165" s="360" t="n">
        <f aca="false">S165-(S165*N165)</f>
        <v>0</v>
      </c>
      <c r="R165" s="369" t="n">
        <f aca="false">Q165*K165*L165</f>
        <v>0</v>
      </c>
      <c r="S165" s="361"/>
      <c r="T165" s="362" t="n">
        <v>0.8</v>
      </c>
      <c r="U165" s="361"/>
      <c r="V165" s="361"/>
      <c r="W165" s="361"/>
      <c r="X165" s="363" t="n">
        <f aca="false">X164</f>
        <v>0</v>
      </c>
      <c r="Y165" s="364" t="n">
        <f aca="false">O165*X165</f>
        <v>0</v>
      </c>
      <c r="Z165" s="363" t="n">
        <f aca="false">Z164</f>
        <v>0</v>
      </c>
      <c r="AA165" s="364" t="n">
        <f aca="false">O165*Z164</f>
        <v>0</v>
      </c>
      <c r="AB165" s="363" t="n">
        <f aca="false">AB164</f>
        <v>0</v>
      </c>
      <c r="AC165" s="365" t="n">
        <f aca="false">O165*AB165</f>
        <v>0</v>
      </c>
      <c r="AD165" s="365"/>
      <c r="AE165" s="290"/>
      <c r="AF165" s="288"/>
      <c r="AI165" s="261" t="n">
        <f aca="false">AI164+1</f>
        <v>165</v>
      </c>
      <c r="AJ165" s="226" t="n">
        <f aca="false">Y165+AA165+AC165</f>
        <v>0</v>
      </c>
    </row>
    <row r="166" customFormat="false" ht="15" hidden="false" customHeight="false" outlineLevel="0" collapsed="false">
      <c r="A166" s="283"/>
      <c r="B166" s="339"/>
      <c r="C166" s="339"/>
      <c r="D166" s="173"/>
      <c r="E166" s="173"/>
      <c r="F166" s="173"/>
      <c r="G166" s="173"/>
      <c r="H166" s="173"/>
      <c r="I166" s="174"/>
      <c r="J166" s="174"/>
      <c r="K166" s="173"/>
      <c r="L166" s="367" t="n">
        <f aca="false">J166-I166</f>
        <v>0</v>
      </c>
      <c r="M166" s="356" t="str">
        <f aca="false">IF(N166&gt;0,"Yes","No")</f>
        <v>No</v>
      </c>
      <c r="N166" s="357" t="n">
        <v>0</v>
      </c>
      <c r="O166" s="358" t="n">
        <f aca="false">ROUNDUP(((Q166/T166)),0)</f>
        <v>0</v>
      </c>
      <c r="P166" s="368" t="n">
        <f aca="false">K166*L166*O166</f>
        <v>0</v>
      </c>
      <c r="Q166" s="360" t="n">
        <f aca="false">S166-(S166*N166)</f>
        <v>0</v>
      </c>
      <c r="R166" s="369" t="n">
        <f aca="false">Q166*K166*L166</f>
        <v>0</v>
      </c>
      <c r="S166" s="361"/>
      <c r="T166" s="362" t="n">
        <v>0.8</v>
      </c>
      <c r="U166" s="361"/>
      <c r="V166" s="361"/>
      <c r="W166" s="361"/>
      <c r="X166" s="363" t="n">
        <f aca="false">X165</f>
        <v>0</v>
      </c>
      <c r="Y166" s="364" t="n">
        <f aca="false">O166*X166</f>
        <v>0</v>
      </c>
      <c r="Z166" s="363" t="n">
        <f aca="false">Z165</f>
        <v>0</v>
      </c>
      <c r="AA166" s="364" t="n">
        <f aca="false">O166*Z165</f>
        <v>0</v>
      </c>
      <c r="AB166" s="363" t="n">
        <f aca="false">AB165</f>
        <v>0</v>
      </c>
      <c r="AC166" s="365" t="n">
        <f aca="false">O166*AB166</f>
        <v>0</v>
      </c>
      <c r="AD166" s="365"/>
      <c r="AE166" s="290"/>
      <c r="AF166" s="288"/>
      <c r="AI166" s="261" t="n">
        <f aca="false">AI165+1</f>
        <v>166</v>
      </c>
      <c r="AJ166" s="226" t="n">
        <f aca="false">Y166+AA166+AC166</f>
        <v>0</v>
      </c>
    </row>
    <row r="167" customFormat="false" ht="15" hidden="false" customHeight="false" outlineLevel="0" collapsed="false">
      <c r="A167" s="283"/>
      <c r="B167" s="339"/>
      <c r="C167" s="339"/>
      <c r="D167" s="173"/>
      <c r="E167" s="173"/>
      <c r="F167" s="173"/>
      <c r="G167" s="173"/>
      <c r="H167" s="173"/>
      <c r="I167" s="174"/>
      <c r="J167" s="174"/>
      <c r="K167" s="173"/>
      <c r="L167" s="367" t="n">
        <f aca="false">J167-I167</f>
        <v>0</v>
      </c>
      <c r="M167" s="356" t="str">
        <f aca="false">IF(N167&gt;0,"Yes","No")</f>
        <v>No</v>
      </c>
      <c r="N167" s="357" t="n">
        <v>0</v>
      </c>
      <c r="O167" s="358" t="n">
        <f aca="false">ROUNDUP(((Q167/T167)),0)</f>
        <v>0</v>
      </c>
      <c r="P167" s="368" t="n">
        <f aca="false">K167*L167*O167</f>
        <v>0</v>
      </c>
      <c r="Q167" s="360" t="n">
        <f aca="false">S167-(S167*N167)</f>
        <v>0</v>
      </c>
      <c r="R167" s="369" t="n">
        <f aca="false">Q167*K167*L167</f>
        <v>0</v>
      </c>
      <c r="S167" s="361"/>
      <c r="T167" s="362" t="n">
        <v>0.8</v>
      </c>
      <c r="U167" s="361"/>
      <c r="V167" s="361"/>
      <c r="W167" s="361"/>
      <c r="X167" s="363" t="n">
        <f aca="false">X166</f>
        <v>0</v>
      </c>
      <c r="Y167" s="364" t="n">
        <f aca="false">O167*X167</f>
        <v>0</v>
      </c>
      <c r="Z167" s="363" t="n">
        <f aca="false">Z166</f>
        <v>0</v>
      </c>
      <c r="AA167" s="364" t="n">
        <f aca="false">O167*Z166</f>
        <v>0</v>
      </c>
      <c r="AB167" s="363" t="n">
        <f aca="false">AB166</f>
        <v>0</v>
      </c>
      <c r="AC167" s="365" t="n">
        <f aca="false">O167*AB167</f>
        <v>0</v>
      </c>
      <c r="AD167" s="365"/>
      <c r="AE167" s="290"/>
      <c r="AF167" s="288"/>
      <c r="AI167" s="261" t="n">
        <f aca="false">AI166+1</f>
        <v>167</v>
      </c>
      <c r="AJ167" s="226" t="n">
        <f aca="false">Y167+AA167+AC167</f>
        <v>0</v>
      </c>
    </row>
    <row r="168" customFormat="false" ht="15" hidden="false" customHeight="false" outlineLevel="0" collapsed="false">
      <c r="A168" s="283"/>
      <c r="B168" s="339"/>
      <c r="C168" s="339"/>
      <c r="D168" s="173"/>
      <c r="E168" s="173"/>
      <c r="F168" s="173"/>
      <c r="G168" s="173"/>
      <c r="H168" s="173"/>
      <c r="I168" s="174"/>
      <c r="J168" s="174"/>
      <c r="K168" s="173"/>
      <c r="L168" s="367" t="n">
        <f aca="false">J168-I168</f>
        <v>0</v>
      </c>
      <c r="M168" s="356" t="str">
        <f aca="false">IF(N168&gt;0,"Yes","No")</f>
        <v>No</v>
      </c>
      <c r="N168" s="357" t="n">
        <v>0</v>
      </c>
      <c r="O168" s="358" t="n">
        <f aca="false">ROUNDUP(((Q168/T168)),0)</f>
        <v>0</v>
      </c>
      <c r="P168" s="368" t="n">
        <f aca="false">K168*L168*O168</f>
        <v>0</v>
      </c>
      <c r="Q168" s="360" t="n">
        <f aca="false">S168-(S168*N168)</f>
        <v>0</v>
      </c>
      <c r="R168" s="369" t="n">
        <f aca="false">Q168*K168*L168</f>
        <v>0</v>
      </c>
      <c r="S168" s="361"/>
      <c r="T168" s="362" t="n">
        <v>0.8</v>
      </c>
      <c r="U168" s="361"/>
      <c r="V168" s="361"/>
      <c r="W168" s="361"/>
      <c r="X168" s="363" t="n">
        <f aca="false">X167</f>
        <v>0</v>
      </c>
      <c r="Y168" s="364" t="n">
        <f aca="false">O168*X168</f>
        <v>0</v>
      </c>
      <c r="Z168" s="363" t="n">
        <f aca="false">Z167</f>
        <v>0</v>
      </c>
      <c r="AA168" s="364" t="n">
        <f aca="false">O168*Z167</f>
        <v>0</v>
      </c>
      <c r="AB168" s="363" t="n">
        <f aca="false">AB167</f>
        <v>0</v>
      </c>
      <c r="AC168" s="365" t="n">
        <f aca="false">O168*AB168</f>
        <v>0</v>
      </c>
      <c r="AD168" s="365"/>
      <c r="AE168" s="290"/>
      <c r="AF168" s="288"/>
      <c r="AI168" s="261" t="n">
        <f aca="false">AI167+1</f>
        <v>168</v>
      </c>
      <c r="AJ168" s="226" t="n">
        <f aca="false">Y168+AA168+AC168</f>
        <v>0</v>
      </c>
    </row>
    <row r="169" customFormat="false" ht="15" hidden="false" customHeight="false" outlineLevel="0" collapsed="false">
      <c r="A169" s="283"/>
      <c r="B169" s="339"/>
      <c r="C169" s="339"/>
      <c r="D169" s="173"/>
      <c r="E169" s="173"/>
      <c r="F169" s="173"/>
      <c r="G169" s="173"/>
      <c r="H169" s="173"/>
      <c r="I169" s="174"/>
      <c r="J169" s="174"/>
      <c r="K169" s="173"/>
      <c r="L169" s="367" t="n">
        <f aca="false">J169-I169</f>
        <v>0</v>
      </c>
      <c r="M169" s="356" t="str">
        <f aca="false">IF(N169&gt;0,"Yes","No")</f>
        <v>No</v>
      </c>
      <c r="N169" s="357" t="n">
        <v>0</v>
      </c>
      <c r="O169" s="358" t="n">
        <f aca="false">ROUNDUP(((Q169/T169)),0)</f>
        <v>0</v>
      </c>
      <c r="P169" s="368" t="n">
        <f aca="false">K169*L169*O169</f>
        <v>0</v>
      </c>
      <c r="Q169" s="360" t="n">
        <f aca="false">S169-(S169*N169)</f>
        <v>0</v>
      </c>
      <c r="R169" s="369" t="n">
        <f aca="false">Q169*K169*L169</f>
        <v>0</v>
      </c>
      <c r="S169" s="361"/>
      <c r="T169" s="362" t="n">
        <v>0.8</v>
      </c>
      <c r="U169" s="361"/>
      <c r="V169" s="361"/>
      <c r="W169" s="361"/>
      <c r="X169" s="363" t="n">
        <f aca="false">X168</f>
        <v>0</v>
      </c>
      <c r="Y169" s="364" t="n">
        <f aca="false">O169*X169</f>
        <v>0</v>
      </c>
      <c r="Z169" s="363" t="n">
        <f aca="false">Z168</f>
        <v>0</v>
      </c>
      <c r="AA169" s="364" t="n">
        <f aca="false">O169*Z168</f>
        <v>0</v>
      </c>
      <c r="AB169" s="363" t="n">
        <f aca="false">AB168</f>
        <v>0</v>
      </c>
      <c r="AC169" s="365" t="n">
        <f aca="false">O169*AB169</f>
        <v>0</v>
      </c>
      <c r="AD169" s="365"/>
      <c r="AE169" s="290"/>
      <c r="AF169" s="288"/>
      <c r="AI169" s="261" t="n">
        <f aca="false">AI168+1</f>
        <v>169</v>
      </c>
      <c r="AJ169" s="226" t="n">
        <f aca="false">Y169+AA169+AC169</f>
        <v>0</v>
      </c>
    </row>
    <row r="170" customFormat="false" ht="15" hidden="false" customHeight="false" outlineLevel="0" collapsed="false">
      <c r="A170" s="283"/>
      <c r="B170" s="339"/>
      <c r="C170" s="339"/>
      <c r="D170" s="173"/>
      <c r="E170" s="173"/>
      <c r="F170" s="173"/>
      <c r="G170" s="173"/>
      <c r="H170" s="173"/>
      <c r="I170" s="174"/>
      <c r="J170" s="174"/>
      <c r="K170" s="173"/>
      <c r="L170" s="367" t="n">
        <f aca="false">J170-I170</f>
        <v>0</v>
      </c>
      <c r="M170" s="356" t="str">
        <f aca="false">IF(N170&gt;0,"Yes","No")</f>
        <v>No</v>
      </c>
      <c r="N170" s="357" t="n">
        <v>0</v>
      </c>
      <c r="O170" s="358" t="n">
        <f aca="false">ROUNDUP(((Q170/T170)),0)</f>
        <v>0</v>
      </c>
      <c r="P170" s="368" t="n">
        <f aca="false">K170*L170*O170</f>
        <v>0</v>
      </c>
      <c r="Q170" s="360" t="n">
        <f aca="false">S170-(S170*N170)</f>
        <v>0</v>
      </c>
      <c r="R170" s="369" t="n">
        <f aca="false">Q170*K170*L170</f>
        <v>0</v>
      </c>
      <c r="S170" s="361"/>
      <c r="T170" s="362" t="n">
        <v>0.8</v>
      </c>
      <c r="U170" s="361"/>
      <c r="V170" s="361"/>
      <c r="W170" s="361"/>
      <c r="X170" s="363" t="n">
        <f aca="false">X169</f>
        <v>0</v>
      </c>
      <c r="Y170" s="364" t="n">
        <f aca="false">O170*X170</f>
        <v>0</v>
      </c>
      <c r="Z170" s="363" t="n">
        <f aca="false">Z169</f>
        <v>0</v>
      </c>
      <c r="AA170" s="364" t="n">
        <f aca="false">O170*Z169</f>
        <v>0</v>
      </c>
      <c r="AB170" s="363" t="n">
        <f aca="false">AB169</f>
        <v>0</v>
      </c>
      <c r="AC170" s="365" t="n">
        <f aca="false">O170*AB170</f>
        <v>0</v>
      </c>
      <c r="AD170" s="365"/>
      <c r="AE170" s="290"/>
      <c r="AF170" s="288"/>
      <c r="AI170" s="261" t="n">
        <f aca="false">AI169+1</f>
        <v>170</v>
      </c>
      <c r="AJ170" s="226" t="n">
        <f aca="false">Y170+AA170+AC170</f>
        <v>0</v>
      </c>
    </row>
    <row r="171" customFormat="false" ht="15" hidden="false" customHeight="false" outlineLevel="0" collapsed="false">
      <c r="A171" s="283"/>
      <c r="B171" s="339"/>
      <c r="C171" s="339"/>
      <c r="D171" s="173"/>
      <c r="E171" s="173"/>
      <c r="F171" s="173"/>
      <c r="G171" s="173"/>
      <c r="H171" s="173"/>
      <c r="I171" s="174"/>
      <c r="J171" s="174"/>
      <c r="K171" s="173"/>
      <c r="L171" s="367" t="n">
        <f aca="false">J171-I171</f>
        <v>0</v>
      </c>
      <c r="M171" s="356" t="str">
        <f aca="false">IF(N171&gt;0,"Yes","No")</f>
        <v>No</v>
      </c>
      <c r="N171" s="357" t="n">
        <v>0</v>
      </c>
      <c r="O171" s="358" t="n">
        <f aca="false">ROUNDUP(((Q171/T171)),0)</f>
        <v>0</v>
      </c>
      <c r="P171" s="368" t="n">
        <f aca="false">K171*L171*O171</f>
        <v>0</v>
      </c>
      <c r="Q171" s="360" t="n">
        <f aca="false">S171-(S171*N171)</f>
        <v>0</v>
      </c>
      <c r="R171" s="369" t="n">
        <f aca="false">Q171*K171*L171</f>
        <v>0</v>
      </c>
      <c r="S171" s="361"/>
      <c r="T171" s="362" t="n">
        <v>0.8</v>
      </c>
      <c r="U171" s="361"/>
      <c r="V171" s="361"/>
      <c r="W171" s="361"/>
      <c r="X171" s="363" t="n">
        <f aca="false">X170</f>
        <v>0</v>
      </c>
      <c r="Y171" s="364" t="n">
        <f aca="false">O171*X171</f>
        <v>0</v>
      </c>
      <c r="Z171" s="363" t="n">
        <f aca="false">Z170</f>
        <v>0</v>
      </c>
      <c r="AA171" s="364" t="n">
        <f aca="false">O171*Z170</f>
        <v>0</v>
      </c>
      <c r="AB171" s="363" t="n">
        <f aca="false">AB170</f>
        <v>0</v>
      </c>
      <c r="AC171" s="365" t="n">
        <f aca="false">O171*AB171</f>
        <v>0</v>
      </c>
      <c r="AD171" s="365"/>
      <c r="AE171" s="290"/>
      <c r="AF171" s="288"/>
      <c r="AI171" s="261" t="n">
        <f aca="false">AI170+1</f>
        <v>171</v>
      </c>
      <c r="AJ171" s="226" t="n">
        <f aca="false">Y171+AA171+AC171</f>
        <v>0</v>
      </c>
    </row>
    <row r="172" customFormat="false" ht="15" hidden="false" customHeight="false" outlineLevel="0" collapsed="false">
      <c r="A172" s="283"/>
      <c r="B172" s="339"/>
      <c r="C172" s="339"/>
      <c r="D172" s="173"/>
      <c r="E172" s="173"/>
      <c r="F172" s="173"/>
      <c r="G172" s="173"/>
      <c r="H172" s="173"/>
      <c r="I172" s="174"/>
      <c r="J172" s="174"/>
      <c r="K172" s="173"/>
      <c r="L172" s="367" t="n">
        <f aca="false">J172-I172</f>
        <v>0</v>
      </c>
      <c r="M172" s="356" t="str">
        <f aca="false">IF(N172&gt;0,"Yes","No")</f>
        <v>No</v>
      </c>
      <c r="N172" s="357" t="n">
        <v>0</v>
      </c>
      <c r="O172" s="358" t="n">
        <f aca="false">ROUNDUP(((Q172/T172)),0)</f>
        <v>0</v>
      </c>
      <c r="P172" s="368" t="n">
        <f aca="false">K172*L172*O172</f>
        <v>0</v>
      </c>
      <c r="Q172" s="360" t="n">
        <f aca="false">S172-(S172*N172)</f>
        <v>0</v>
      </c>
      <c r="R172" s="369" t="n">
        <f aca="false">Q172*K172*L172</f>
        <v>0</v>
      </c>
      <c r="S172" s="361"/>
      <c r="T172" s="362" t="n">
        <v>0.8</v>
      </c>
      <c r="U172" s="361"/>
      <c r="V172" s="361"/>
      <c r="W172" s="361"/>
      <c r="X172" s="363" t="n">
        <f aca="false">X171</f>
        <v>0</v>
      </c>
      <c r="Y172" s="364" t="n">
        <f aca="false">O172*X172</f>
        <v>0</v>
      </c>
      <c r="Z172" s="363" t="n">
        <f aca="false">Z171</f>
        <v>0</v>
      </c>
      <c r="AA172" s="364" t="n">
        <f aca="false">O172*Z171</f>
        <v>0</v>
      </c>
      <c r="AB172" s="363" t="n">
        <f aca="false">AB171</f>
        <v>0</v>
      </c>
      <c r="AC172" s="365" t="n">
        <f aca="false">O172*AB172</f>
        <v>0</v>
      </c>
      <c r="AD172" s="365"/>
      <c r="AE172" s="290"/>
      <c r="AF172" s="288"/>
      <c r="AI172" s="261" t="n">
        <f aca="false">AI171+1</f>
        <v>172</v>
      </c>
      <c r="AJ172" s="226" t="n">
        <f aca="false">Y172+AA172+AC172</f>
        <v>0</v>
      </c>
    </row>
    <row r="173" customFormat="false" ht="15" hidden="false" customHeight="false" outlineLevel="0" collapsed="false">
      <c r="A173" s="283"/>
      <c r="B173" s="339"/>
      <c r="C173" s="339"/>
      <c r="D173" s="173"/>
      <c r="E173" s="173"/>
      <c r="F173" s="173"/>
      <c r="G173" s="173"/>
      <c r="H173" s="173"/>
      <c r="I173" s="174"/>
      <c r="J173" s="174"/>
      <c r="K173" s="173"/>
      <c r="L173" s="367" t="n">
        <f aca="false">J173-I173</f>
        <v>0</v>
      </c>
      <c r="M173" s="356" t="str">
        <f aca="false">IF(N173&gt;0,"Yes","No")</f>
        <v>No</v>
      </c>
      <c r="N173" s="357" t="n">
        <v>0</v>
      </c>
      <c r="O173" s="358" t="n">
        <f aca="false">ROUNDUP(((Q173/T173)),0)</f>
        <v>0</v>
      </c>
      <c r="P173" s="368" t="n">
        <f aca="false">K173*L173*O173</f>
        <v>0</v>
      </c>
      <c r="Q173" s="360" t="n">
        <f aca="false">S173-(S173*N173)</f>
        <v>0</v>
      </c>
      <c r="R173" s="370" t="n">
        <f aca="false">Q173*K173*L173</f>
        <v>0</v>
      </c>
      <c r="S173" s="361"/>
      <c r="T173" s="362" t="n">
        <v>0.8</v>
      </c>
      <c r="U173" s="361"/>
      <c r="V173" s="361"/>
      <c r="W173" s="361"/>
      <c r="X173" s="363" t="n">
        <f aca="false">X172</f>
        <v>0</v>
      </c>
      <c r="Y173" s="364" t="n">
        <f aca="false">O173*X173</f>
        <v>0</v>
      </c>
      <c r="Z173" s="363" t="n">
        <f aca="false">Z172</f>
        <v>0</v>
      </c>
      <c r="AA173" s="364" t="n">
        <f aca="false">O173*Z172</f>
        <v>0</v>
      </c>
      <c r="AB173" s="363" t="n">
        <f aca="false">AB172</f>
        <v>0</v>
      </c>
      <c r="AC173" s="365" t="n">
        <f aca="false">O173*AB173</f>
        <v>0</v>
      </c>
      <c r="AD173" s="365"/>
      <c r="AE173" s="290"/>
      <c r="AF173" s="288"/>
      <c r="AI173" s="261" t="n">
        <f aca="false">AI172+1</f>
        <v>173</v>
      </c>
      <c r="AJ173" s="226" t="n">
        <f aca="false">Y173+AA173+AC173</f>
        <v>0</v>
      </c>
    </row>
    <row r="174" customFormat="false" ht="15" hidden="false" customHeight="false" outlineLevel="0" collapsed="false">
      <c r="A174" s="283"/>
      <c r="B174" s="266" t="s">
        <v>134</v>
      </c>
      <c r="C174" s="202" t="n">
        <f aca="false">IF(L174=0,0,AVERAGEIF(O159:O173,"&lt;&gt;0"))</f>
        <v>0</v>
      </c>
      <c r="D174" s="202"/>
      <c r="E174" s="287"/>
      <c r="F174" s="204" t="s">
        <v>79</v>
      </c>
      <c r="G174" s="204" t="n">
        <f aca="false">(K159*L159)+(K160*L160)+(K161*L161)+(K162*L162)+(K163*L163)+(K164*L164)+(K165*L165)+(K166*L166)+(K167*L167)+(K168*L168)+(K169*L169)+(K170*L170)+(K171*L171)+(K172*L172)+(K173*L173)</f>
        <v>0</v>
      </c>
      <c r="H174" s="287"/>
      <c r="I174" s="287"/>
      <c r="J174" s="204" t="s">
        <v>135</v>
      </c>
      <c r="K174" s="205" t="n">
        <f aca="false">SUM(K159:K173)</f>
        <v>0</v>
      </c>
      <c r="L174" s="205" t="n">
        <f aca="false">SUM(L159:L173)</f>
        <v>0</v>
      </c>
      <c r="M174" s="291"/>
      <c r="N174" s="291"/>
      <c r="O174" s="207" t="s">
        <v>136</v>
      </c>
      <c r="P174" s="208" t="n">
        <f aca="false">SUM(P159:P173)</f>
        <v>0</v>
      </c>
      <c r="Q174" s="209" t="s">
        <v>137</v>
      </c>
      <c r="R174" s="210" t="n">
        <f aca="false">SUM(R159:R173)</f>
        <v>0</v>
      </c>
      <c r="S174" s="205" t="s">
        <v>138</v>
      </c>
      <c r="T174" s="211" t="n">
        <f aca="false">IF(SUM(S159:S173)=0,0,1-(R174/P174))</f>
        <v>0</v>
      </c>
      <c r="U174" s="292"/>
      <c r="V174" s="292"/>
      <c r="W174" s="293"/>
      <c r="X174" s="214" t="s">
        <v>139</v>
      </c>
      <c r="Y174" s="214" t="s">
        <v>140</v>
      </c>
      <c r="Z174" s="215" t="s">
        <v>141</v>
      </c>
      <c r="AA174" s="215" t="s">
        <v>142</v>
      </c>
      <c r="AB174" s="214" t="s">
        <v>143</v>
      </c>
      <c r="AC174" s="216" t="s">
        <v>144</v>
      </c>
      <c r="AD174" s="216"/>
      <c r="AE174" s="294"/>
      <c r="AF174" s="288"/>
      <c r="AI174" s="218" t="s">
        <v>145</v>
      </c>
      <c r="AJ174" s="218"/>
      <c r="AK174" s="218" t="s">
        <v>146</v>
      </c>
      <c r="AL174" s="218"/>
    </row>
    <row r="175" customFormat="false" ht="15" hidden="false" customHeight="false" outlineLevel="0" collapsed="false">
      <c r="A175" s="283"/>
      <c r="B175" s="219" t="s">
        <v>147</v>
      </c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374" t="n">
        <f aca="false"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375" t="n">
        <f aca="false">R174*X158</f>
        <v>0</v>
      </c>
      <c r="Z175" s="374" t="n">
        <f aca="false"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375" t="n">
        <f aca="false">R174*Z158</f>
        <v>0</v>
      </c>
      <c r="AB175" s="374" t="n">
        <f aca="false"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376" t="n">
        <f aca="false">R174*AB158</f>
        <v>0</v>
      </c>
      <c r="AD175" s="376"/>
      <c r="AE175" s="295"/>
      <c r="AF175" s="288"/>
      <c r="AI175" s="225" t="n">
        <v>175</v>
      </c>
      <c r="AJ175" s="226" t="n">
        <f aca="false">Y175+AA175+AC175</f>
        <v>0</v>
      </c>
      <c r="AK175" s="227" t="n">
        <f aca="false">X175+Z175+AB175</f>
        <v>0</v>
      </c>
      <c r="AL175" s="227"/>
    </row>
    <row r="176" customFormat="false" ht="18" hidden="false" customHeight="true" outlineLevel="0" collapsed="false">
      <c r="A176" s="283"/>
      <c r="B176" s="219" t="s">
        <v>148</v>
      </c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377" t="s">
        <v>149</v>
      </c>
      <c r="Y176" s="377"/>
      <c r="Z176" s="378" t="n">
        <f aca="false">P174+X175+Z175+AB175</f>
        <v>0</v>
      </c>
      <c r="AA176" s="378"/>
      <c r="AB176" s="379" t="s">
        <v>150</v>
      </c>
      <c r="AC176" s="380" t="n">
        <f aca="false">((R174*X158)+(R174*Z158)+(R174*AB158))+R174</f>
        <v>0</v>
      </c>
      <c r="AD176" s="380"/>
      <c r="AE176" s="295"/>
      <c r="AF176" s="288"/>
      <c r="AJ176" s="235"/>
      <c r="AN176" s="236" t="e">
        <f aca="false">1-(AC176/Z176)</f>
        <v>#DIV/0!</v>
      </c>
    </row>
    <row r="177" customFormat="false" ht="18" hidden="false" customHeight="true" outlineLevel="0" collapsed="false">
      <c r="A177" s="297"/>
      <c r="B177" s="287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9"/>
      <c r="Y177" s="299"/>
      <c r="Z177" s="394"/>
      <c r="AA177" s="395"/>
      <c r="AB177" s="302"/>
      <c r="AC177" s="394"/>
      <c r="AD177" s="394"/>
      <c r="AE177" s="295"/>
      <c r="AF177" s="288"/>
    </row>
    <row r="178" customFormat="false" ht="49.5" hidden="false" customHeight="true" outlineLevel="0" collapsed="false">
      <c r="A178" s="396" t="s">
        <v>160</v>
      </c>
      <c r="B178" s="397" t="str">
        <f aca="false">IF(B181=0,"",B181)</f>
        <v/>
      </c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8"/>
      <c r="V178" s="398"/>
      <c r="W178" s="398"/>
      <c r="X178" s="398"/>
      <c r="Y178" s="398"/>
      <c r="Z178" s="398"/>
      <c r="AA178" s="398"/>
      <c r="AB178" s="398"/>
      <c r="AC178" s="398"/>
      <c r="AD178" s="398"/>
      <c r="AE178" s="308"/>
      <c r="AF178" s="309"/>
    </row>
    <row r="179" customFormat="false" ht="15" hidden="false" customHeight="true" outlineLevel="0" collapsed="false">
      <c r="A179" s="396"/>
      <c r="B179" s="258" t="s">
        <v>107</v>
      </c>
      <c r="C179" s="156" t="s">
        <v>90</v>
      </c>
      <c r="D179" s="156" t="s">
        <v>60</v>
      </c>
      <c r="E179" s="156" t="s">
        <v>108</v>
      </c>
      <c r="F179" s="156" t="s">
        <v>109</v>
      </c>
      <c r="G179" s="156" t="s">
        <v>110</v>
      </c>
      <c r="H179" s="156" t="s">
        <v>111</v>
      </c>
      <c r="I179" s="157" t="s">
        <v>112</v>
      </c>
      <c r="J179" s="157" t="s">
        <v>113</v>
      </c>
      <c r="K179" s="158" t="s">
        <v>92</v>
      </c>
      <c r="L179" s="158" t="s">
        <v>114</v>
      </c>
      <c r="M179" s="156" t="s">
        <v>115</v>
      </c>
      <c r="N179" s="156"/>
      <c r="O179" s="159" t="s">
        <v>61</v>
      </c>
      <c r="P179" s="159"/>
      <c r="Q179" s="160" t="s">
        <v>116</v>
      </c>
      <c r="R179" s="160"/>
      <c r="S179" s="161" t="s">
        <v>117</v>
      </c>
      <c r="T179" s="162" t="s">
        <v>78</v>
      </c>
      <c r="U179" s="259" t="s">
        <v>118</v>
      </c>
      <c r="V179" s="259"/>
      <c r="W179" s="259"/>
      <c r="X179" s="337" t="s">
        <v>95</v>
      </c>
      <c r="Y179" s="337"/>
      <c r="Z179" s="337"/>
      <c r="AA179" s="337"/>
      <c r="AB179" s="337"/>
      <c r="AC179" s="337"/>
      <c r="AD179" s="337"/>
      <c r="AE179" s="164" t="s">
        <v>119</v>
      </c>
      <c r="AF179" s="309"/>
    </row>
    <row r="180" customFormat="false" ht="15" hidden="false" customHeight="false" outlineLevel="0" collapsed="false">
      <c r="A180" s="396"/>
      <c r="B180" s="258"/>
      <c r="C180" s="156"/>
      <c r="D180" s="156"/>
      <c r="E180" s="156"/>
      <c r="F180" s="156"/>
      <c r="G180" s="156"/>
      <c r="H180" s="156"/>
      <c r="I180" s="157"/>
      <c r="J180" s="157"/>
      <c r="K180" s="158"/>
      <c r="L180" s="158"/>
      <c r="M180" s="156"/>
      <c r="N180" s="156"/>
      <c r="O180" s="162" t="s">
        <v>120</v>
      </c>
      <c r="P180" s="162" t="s">
        <v>97</v>
      </c>
      <c r="Q180" s="162" t="s">
        <v>120</v>
      </c>
      <c r="R180" s="166" t="s">
        <v>121</v>
      </c>
      <c r="S180" s="161"/>
      <c r="T180" s="162"/>
      <c r="U180" s="167" t="s">
        <v>62</v>
      </c>
      <c r="V180" s="168" t="s">
        <v>63</v>
      </c>
      <c r="W180" s="169" t="s">
        <v>122</v>
      </c>
      <c r="X180" s="170" t="n">
        <v>0</v>
      </c>
      <c r="Y180" s="171" t="s">
        <v>72</v>
      </c>
      <c r="Z180" s="170" t="n">
        <v>0</v>
      </c>
      <c r="AA180" s="171" t="s">
        <v>123</v>
      </c>
      <c r="AB180" s="170" t="n">
        <v>0</v>
      </c>
      <c r="AC180" s="171" t="s">
        <v>74</v>
      </c>
      <c r="AD180" s="171"/>
      <c r="AE180" s="164"/>
      <c r="AF180" s="309"/>
    </row>
    <row r="181" customFormat="false" ht="15" hidden="false" customHeight="true" outlineLevel="0" collapsed="false">
      <c r="A181" s="396"/>
      <c r="B181" s="339" t="n">
        <f aca="false">'Cadastro Inicial'!B24</f>
        <v>0</v>
      </c>
      <c r="C181" s="339" t="n">
        <f aca="false">'Cadastro Inicial'!C24</f>
        <v>0</v>
      </c>
      <c r="D181" s="173"/>
      <c r="E181" s="173"/>
      <c r="F181" s="173"/>
      <c r="G181" s="173"/>
      <c r="H181" s="173"/>
      <c r="I181" s="174"/>
      <c r="J181" s="174"/>
      <c r="K181" s="173"/>
      <c r="L181" s="355" t="n">
        <f aca="false">J181-I181</f>
        <v>0</v>
      </c>
      <c r="M181" s="356" t="str">
        <f aca="false">IF(N181&gt;0,"Yes","No")</f>
        <v>No</v>
      </c>
      <c r="N181" s="357" t="n">
        <v>0</v>
      </c>
      <c r="O181" s="358" t="n">
        <f aca="false">ROUNDUP(((Q181/T181)),0)</f>
        <v>0</v>
      </c>
      <c r="P181" s="359" t="n">
        <f aca="false">K181*L181*O181</f>
        <v>0</v>
      </c>
      <c r="Q181" s="360" t="n">
        <f aca="false">S181-(S181*N181)</f>
        <v>0</v>
      </c>
      <c r="R181" s="360" t="n">
        <f aca="false">Q181*K181*L181</f>
        <v>0</v>
      </c>
      <c r="S181" s="361"/>
      <c r="T181" s="362" t="n">
        <v>0.8</v>
      </c>
      <c r="U181" s="361"/>
      <c r="V181" s="361"/>
      <c r="W181" s="361"/>
      <c r="X181" s="363" t="n">
        <f aca="false">X180</f>
        <v>0</v>
      </c>
      <c r="Y181" s="364" t="n">
        <f aca="false">O181*X181</f>
        <v>0</v>
      </c>
      <c r="Z181" s="363" t="n">
        <f aca="false">Z180</f>
        <v>0</v>
      </c>
      <c r="AA181" s="364" t="n">
        <f aca="false">O181*Z180</f>
        <v>0</v>
      </c>
      <c r="AB181" s="363" t="n">
        <f aca="false">AB180</f>
        <v>0</v>
      </c>
      <c r="AC181" s="365" t="n">
        <f aca="false">O181*AB181</f>
        <v>0</v>
      </c>
      <c r="AD181" s="365"/>
      <c r="AE181" s="366" t="s">
        <v>65</v>
      </c>
      <c r="AF181" s="309"/>
      <c r="AI181" s="261" t="n">
        <v>181</v>
      </c>
      <c r="AJ181" s="226" t="n">
        <f aca="false">Y181+AA181+AC181</f>
        <v>0</v>
      </c>
    </row>
    <row r="182" customFormat="false" ht="15" hidden="false" customHeight="false" outlineLevel="0" collapsed="false">
      <c r="A182" s="396"/>
      <c r="B182" s="339"/>
      <c r="C182" s="339"/>
      <c r="D182" s="173"/>
      <c r="E182" s="173"/>
      <c r="F182" s="173"/>
      <c r="G182" s="173"/>
      <c r="H182" s="173"/>
      <c r="I182" s="174"/>
      <c r="J182" s="174"/>
      <c r="K182" s="173"/>
      <c r="L182" s="367" t="n">
        <f aca="false">J182-I182</f>
        <v>0</v>
      </c>
      <c r="M182" s="356" t="str">
        <f aca="false">IF(N182&gt;0,"Yes","No")</f>
        <v>No</v>
      </c>
      <c r="N182" s="357" t="n">
        <v>0</v>
      </c>
      <c r="O182" s="358" t="n">
        <f aca="false">ROUNDUP(((Q182/T182)),0)</f>
        <v>0</v>
      </c>
      <c r="P182" s="368" t="n">
        <f aca="false">K182*L182*O182</f>
        <v>0</v>
      </c>
      <c r="Q182" s="360" t="n">
        <f aca="false">S182-(S182*N182)</f>
        <v>0</v>
      </c>
      <c r="R182" s="369" t="n">
        <f aca="false">Q182*K182*L182</f>
        <v>0</v>
      </c>
      <c r="S182" s="361"/>
      <c r="T182" s="362" t="n">
        <v>0.8</v>
      </c>
      <c r="U182" s="361"/>
      <c r="V182" s="361"/>
      <c r="W182" s="361"/>
      <c r="X182" s="363" t="n">
        <f aca="false">X181</f>
        <v>0</v>
      </c>
      <c r="Y182" s="364" t="n">
        <f aca="false">O182*X182</f>
        <v>0</v>
      </c>
      <c r="Z182" s="363" t="n">
        <f aca="false">Z181</f>
        <v>0</v>
      </c>
      <c r="AA182" s="364" t="n">
        <f aca="false">O182*Z181</f>
        <v>0</v>
      </c>
      <c r="AB182" s="363" t="n">
        <f aca="false">AB181</f>
        <v>0</v>
      </c>
      <c r="AC182" s="365" t="n">
        <f aca="false">O182*AB182</f>
        <v>0</v>
      </c>
      <c r="AD182" s="365"/>
      <c r="AE182" s="262" t="s">
        <v>131</v>
      </c>
      <c r="AF182" s="309"/>
      <c r="AI182" s="261" t="n">
        <f aca="false">AI181+1</f>
        <v>182</v>
      </c>
      <c r="AJ182" s="226" t="n">
        <f aca="false">Y182+AA182+AC182</f>
        <v>0</v>
      </c>
    </row>
    <row r="183" customFormat="false" ht="15" hidden="false" customHeight="false" outlineLevel="0" collapsed="false">
      <c r="A183" s="396"/>
      <c r="B183" s="339"/>
      <c r="C183" s="339"/>
      <c r="D183" s="173"/>
      <c r="E183" s="173"/>
      <c r="F183" s="173"/>
      <c r="G183" s="173"/>
      <c r="H183" s="173"/>
      <c r="I183" s="174"/>
      <c r="J183" s="174"/>
      <c r="K183" s="173"/>
      <c r="L183" s="367" t="n">
        <f aca="false">J183-I183</f>
        <v>0</v>
      </c>
      <c r="M183" s="356" t="str">
        <f aca="false">IF(N183&gt;0,"Yes","No")</f>
        <v>No</v>
      </c>
      <c r="N183" s="357" t="n">
        <v>0</v>
      </c>
      <c r="O183" s="358" t="n">
        <f aca="false">ROUNDUP(((Q183/T183)),0)</f>
        <v>0</v>
      </c>
      <c r="P183" s="368" t="n">
        <f aca="false">K183*L183*O183</f>
        <v>0</v>
      </c>
      <c r="Q183" s="360" t="n">
        <f aca="false">S183-(S183*N183)</f>
        <v>0</v>
      </c>
      <c r="R183" s="369" t="n">
        <f aca="false">Q183*K183*L183</f>
        <v>0</v>
      </c>
      <c r="S183" s="361"/>
      <c r="T183" s="362" t="n">
        <v>0.8</v>
      </c>
      <c r="U183" s="361"/>
      <c r="V183" s="361"/>
      <c r="W183" s="361"/>
      <c r="X183" s="363" t="n">
        <f aca="false">X182</f>
        <v>0</v>
      </c>
      <c r="Y183" s="364" t="n">
        <f aca="false">O183*X183</f>
        <v>0</v>
      </c>
      <c r="Z183" s="363" t="n">
        <f aca="false">Z182</f>
        <v>0</v>
      </c>
      <c r="AA183" s="364" t="n">
        <f aca="false">O183*Z182</f>
        <v>0</v>
      </c>
      <c r="AB183" s="363" t="n">
        <f aca="false">AB182</f>
        <v>0</v>
      </c>
      <c r="AC183" s="365" t="n">
        <f aca="false">O183*AB183</f>
        <v>0</v>
      </c>
      <c r="AD183" s="365"/>
      <c r="AE183" s="311"/>
      <c r="AF183" s="309"/>
      <c r="AI183" s="261" t="n">
        <f aca="false">AI182+1</f>
        <v>183</v>
      </c>
      <c r="AJ183" s="226" t="n">
        <f aca="false">Y183+AA183+AC183</f>
        <v>0</v>
      </c>
    </row>
    <row r="184" customFormat="false" ht="15" hidden="false" customHeight="false" outlineLevel="0" collapsed="false">
      <c r="A184" s="396"/>
      <c r="B184" s="339"/>
      <c r="C184" s="339"/>
      <c r="D184" s="173"/>
      <c r="E184" s="173"/>
      <c r="F184" s="173"/>
      <c r="G184" s="173"/>
      <c r="H184" s="173"/>
      <c r="I184" s="174"/>
      <c r="J184" s="174"/>
      <c r="K184" s="173"/>
      <c r="L184" s="367" t="n">
        <f aca="false">J184-I184</f>
        <v>0</v>
      </c>
      <c r="M184" s="356" t="str">
        <f aca="false">IF(N184&gt;0,"Yes","No")</f>
        <v>No</v>
      </c>
      <c r="N184" s="357" t="n">
        <v>0</v>
      </c>
      <c r="O184" s="358" t="n">
        <f aca="false">ROUNDUP(((Q184/T184)),0)</f>
        <v>0</v>
      </c>
      <c r="P184" s="368" t="n">
        <f aca="false">K184*L184*O184</f>
        <v>0</v>
      </c>
      <c r="Q184" s="360" t="n">
        <f aca="false">S184-(S184*N184)</f>
        <v>0</v>
      </c>
      <c r="R184" s="369" t="n">
        <f aca="false">Q184*K184*L184</f>
        <v>0</v>
      </c>
      <c r="S184" s="361"/>
      <c r="T184" s="362" t="n">
        <v>0.8</v>
      </c>
      <c r="U184" s="361"/>
      <c r="V184" s="361"/>
      <c r="W184" s="361"/>
      <c r="X184" s="363" t="n">
        <f aca="false">X183</f>
        <v>0</v>
      </c>
      <c r="Y184" s="364" t="n">
        <f aca="false">O184*X184</f>
        <v>0</v>
      </c>
      <c r="Z184" s="363" t="n">
        <f aca="false">Z183</f>
        <v>0</v>
      </c>
      <c r="AA184" s="364" t="n">
        <f aca="false">O184*Z183</f>
        <v>0</v>
      </c>
      <c r="AB184" s="363" t="n">
        <f aca="false">AB183</f>
        <v>0</v>
      </c>
      <c r="AC184" s="365" t="n">
        <f aca="false">O184*AB184</f>
        <v>0</v>
      </c>
      <c r="AD184" s="365"/>
      <c r="AE184" s="264" t="s">
        <v>132</v>
      </c>
      <c r="AF184" s="309"/>
      <c r="AI184" s="261" t="n">
        <f aca="false">AI183+1</f>
        <v>184</v>
      </c>
      <c r="AJ184" s="226" t="n">
        <f aca="false">Y184+AA184+AC184</f>
        <v>0</v>
      </c>
    </row>
    <row r="185" customFormat="false" ht="15" hidden="false" customHeight="false" outlineLevel="0" collapsed="false">
      <c r="A185" s="396"/>
      <c r="B185" s="339"/>
      <c r="C185" s="339"/>
      <c r="D185" s="173"/>
      <c r="E185" s="173"/>
      <c r="F185" s="173"/>
      <c r="G185" s="173"/>
      <c r="H185" s="173"/>
      <c r="I185" s="174"/>
      <c r="J185" s="174"/>
      <c r="K185" s="173"/>
      <c r="L185" s="367" t="n">
        <f aca="false">J185-I185</f>
        <v>0</v>
      </c>
      <c r="M185" s="356" t="str">
        <f aca="false">IF(N185&gt;0,"Yes","No")</f>
        <v>No</v>
      </c>
      <c r="N185" s="357" t="n">
        <v>0</v>
      </c>
      <c r="O185" s="358" t="n">
        <f aca="false">ROUNDUP(((Q185/T185)),0)</f>
        <v>0</v>
      </c>
      <c r="P185" s="368" t="n">
        <f aca="false">K185*L185*O185</f>
        <v>0</v>
      </c>
      <c r="Q185" s="360" t="n">
        <f aca="false">S185-(S185*N185)</f>
        <v>0</v>
      </c>
      <c r="R185" s="369" t="n">
        <f aca="false">Q185*K185*L185</f>
        <v>0</v>
      </c>
      <c r="S185" s="361"/>
      <c r="T185" s="362" t="n">
        <v>0.8</v>
      </c>
      <c r="U185" s="361"/>
      <c r="V185" s="361"/>
      <c r="W185" s="361"/>
      <c r="X185" s="363" t="n">
        <f aca="false">X184</f>
        <v>0</v>
      </c>
      <c r="Y185" s="364" t="n">
        <f aca="false">O185*X185</f>
        <v>0</v>
      </c>
      <c r="Z185" s="363" t="n">
        <f aca="false">Z184</f>
        <v>0</v>
      </c>
      <c r="AA185" s="364" t="n">
        <f aca="false">O185*Z184</f>
        <v>0</v>
      </c>
      <c r="AB185" s="363" t="n">
        <f aca="false">AB184</f>
        <v>0</v>
      </c>
      <c r="AC185" s="365" t="n">
        <f aca="false">O185*AB185</f>
        <v>0</v>
      </c>
      <c r="AD185" s="365"/>
      <c r="AE185" s="265" t="s">
        <v>154</v>
      </c>
      <c r="AF185" s="309"/>
      <c r="AI185" s="261" t="n">
        <f aca="false">AI184+1</f>
        <v>185</v>
      </c>
      <c r="AJ185" s="226" t="n">
        <f aca="false">Y185+AA185+AC185</f>
        <v>0</v>
      </c>
    </row>
    <row r="186" customFormat="false" ht="15" hidden="false" customHeight="false" outlineLevel="0" collapsed="false">
      <c r="A186" s="396"/>
      <c r="B186" s="339"/>
      <c r="C186" s="339"/>
      <c r="D186" s="173"/>
      <c r="E186" s="173"/>
      <c r="F186" s="173"/>
      <c r="G186" s="173"/>
      <c r="H186" s="173"/>
      <c r="I186" s="174"/>
      <c r="J186" s="174"/>
      <c r="K186" s="173"/>
      <c r="L186" s="367" t="n">
        <f aca="false">J186-I186</f>
        <v>0</v>
      </c>
      <c r="M186" s="356" t="str">
        <f aca="false">IF(N186&gt;0,"Yes","No")</f>
        <v>No</v>
      </c>
      <c r="N186" s="357" t="n">
        <v>0</v>
      </c>
      <c r="O186" s="358" t="n">
        <f aca="false">ROUNDUP(((Q186/T186)),0)</f>
        <v>0</v>
      </c>
      <c r="P186" s="368" t="n">
        <f aca="false">K186*L186*O186</f>
        <v>0</v>
      </c>
      <c r="Q186" s="360" t="n">
        <f aca="false">S186-(S186*N186)</f>
        <v>0</v>
      </c>
      <c r="R186" s="369" t="n">
        <f aca="false">Q186*K186*L186</f>
        <v>0</v>
      </c>
      <c r="S186" s="361"/>
      <c r="T186" s="362" t="n">
        <v>0.8</v>
      </c>
      <c r="U186" s="361"/>
      <c r="V186" s="361"/>
      <c r="W186" s="361"/>
      <c r="X186" s="363" t="n">
        <f aca="false">X185</f>
        <v>0</v>
      </c>
      <c r="Y186" s="364" t="n">
        <f aca="false">O186*X186</f>
        <v>0</v>
      </c>
      <c r="Z186" s="363" t="n">
        <f aca="false">Z185</f>
        <v>0</v>
      </c>
      <c r="AA186" s="364" t="n">
        <f aca="false">O186*Z185</f>
        <v>0</v>
      </c>
      <c r="AB186" s="363" t="n">
        <f aca="false">AB185</f>
        <v>0</v>
      </c>
      <c r="AC186" s="365" t="n">
        <f aca="false">O186*AB186</f>
        <v>0</v>
      </c>
      <c r="AD186" s="365"/>
      <c r="AE186" s="311"/>
      <c r="AF186" s="309"/>
      <c r="AI186" s="261" t="n">
        <f aca="false">AI185+1</f>
        <v>186</v>
      </c>
      <c r="AJ186" s="226" t="n">
        <f aca="false">Y186+AA186+AC186</f>
        <v>0</v>
      </c>
    </row>
    <row r="187" customFormat="false" ht="15" hidden="false" customHeight="false" outlineLevel="0" collapsed="false">
      <c r="A187" s="396"/>
      <c r="B187" s="339"/>
      <c r="C187" s="339"/>
      <c r="D187" s="173"/>
      <c r="E187" s="173"/>
      <c r="F187" s="173"/>
      <c r="G187" s="173"/>
      <c r="H187" s="173"/>
      <c r="I187" s="174"/>
      <c r="J187" s="174"/>
      <c r="K187" s="173"/>
      <c r="L187" s="367" t="n">
        <f aca="false">J187-I187</f>
        <v>0</v>
      </c>
      <c r="M187" s="356" t="str">
        <f aca="false">IF(N187&gt;0,"Yes","No")</f>
        <v>No</v>
      </c>
      <c r="N187" s="357" t="n">
        <v>0</v>
      </c>
      <c r="O187" s="358" t="n">
        <f aca="false">ROUNDUP(((Q187/T187)),0)</f>
        <v>0</v>
      </c>
      <c r="P187" s="368" t="n">
        <f aca="false">K187*L187*O187</f>
        <v>0</v>
      </c>
      <c r="Q187" s="360" t="n">
        <f aca="false">S187-(S187*N187)</f>
        <v>0</v>
      </c>
      <c r="R187" s="369" t="n">
        <f aca="false">Q187*K187*L187</f>
        <v>0</v>
      </c>
      <c r="S187" s="361"/>
      <c r="T187" s="362" t="n">
        <v>0.8</v>
      </c>
      <c r="U187" s="361"/>
      <c r="V187" s="361"/>
      <c r="W187" s="361"/>
      <c r="X187" s="363" t="n">
        <f aca="false">X186</f>
        <v>0</v>
      </c>
      <c r="Y187" s="364" t="n">
        <f aca="false">O187*X187</f>
        <v>0</v>
      </c>
      <c r="Z187" s="363" t="n">
        <f aca="false">Z186</f>
        <v>0</v>
      </c>
      <c r="AA187" s="364" t="n">
        <f aca="false">O187*Z186</f>
        <v>0</v>
      </c>
      <c r="AB187" s="363" t="n">
        <f aca="false">AB186</f>
        <v>0</v>
      </c>
      <c r="AC187" s="365" t="n">
        <f aca="false">O187*AB187</f>
        <v>0</v>
      </c>
      <c r="AD187" s="365"/>
      <c r="AE187" s="311"/>
      <c r="AF187" s="309"/>
      <c r="AI187" s="261" t="n">
        <f aca="false">AI186+1</f>
        <v>187</v>
      </c>
      <c r="AJ187" s="226" t="n">
        <f aca="false">Y187+AA187+AC187</f>
        <v>0</v>
      </c>
    </row>
    <row r="188" customFormat="false" ht="15" hidden="false" customHeight="false" outlineLevel="0" collapsed="false">
      <c r="A188" s="396"/>
      <c r="B188" s="339"/>
      <c r="C188" s="339"/>
      <c r="D188" s="173"/>
      <c r="E188" s="173"/>
      <c r="F188" s="173"/>
      <c r="G188" s="173"/>
      <c r="H188" s="173"/>
      <c r="I188" s="174"/>
      <c r="J188" s="174"/>
      <c r="K188" s="173"/>
      <c r="L188" s="367" t="n">
        <f aca="false">J188-I188</f>
        <v>0</v>
      </c>
      <c r="M188" s="356" t="str">
        <f aca="false">IF(N188&gt;0,"Yes","No")</f>
        <v>No</v>
      </c>
      <c r="N188" s="357" t="n">
        <v>0</v>
      </c>
      <c r="O188" s="358" t="n">
        <f aca="false">ROUNDUP(((Q188/T188)),0)</f>
        <v>0</v>
      </c>
      <c r="P188" s="368" t="n">
        <f aca="false">K188*L188*O188</f>
        <v>0</v>
      </c>
      <c r="Q188" s="360" t="n">
        <f aca="false">S188-(S188*N188)</f>
        <v>0</v>
      </c>
      <c r="R188" s="369" t="n">
        <f aca="false">Q188*K188*L188</f>
        <v>0</v>
      </c>
      <c r="S188" s="361"/>
      <c r="T188" s="362" t="n">
        <v>0.8</v>
      </c>
      <c r="U188" s="361"/>
      <c r="V188" s="361"/>
      <c r="W188" s="361"/>
      <c r="X188" s="363" t="n">
        <f aca="false">X187</f>
        <v>0</v>
      </c>
      <c r="Y188" s="364" t="n">
        <f aca="false">O188*X188</f>
        <v>0</v>
      </c>
      <c r="Z188" s="363" t="n">
        <f aca="false">Z187</f>
        <v>0</v>
      </c>
      <c r="AA188" s="364" t="n">
        <f aca="false">O188*Z187</f>
        <v>0</v>
      </c>
      <c r="AB188" s="363" t="n">
        <f aca="false">AB187</f>
        <v>0</v>
      </c>
      <c r="AC188" s="365" t="n">
        <f aca="false">O188*AB188</f>
        <v>0</v>
      </c>
      <c r="AD188" s="365"/>
      <c r="AE188" s="311"/>
      <c r="AF188" s="309"/>
      <c r="AI188" s="261" t="n">
        <f aca="false">AI187+1</f>
        <v>188</v>
      </c>
      <c r="AJ188" s="226" t="n">
        <f aca="false">Y188+AA188+AC188</f>
        <v>0</v>
      </c>
    </row>
    <row r="189" customFormat="false" ht="15" hidden="false" customHeight="false" outlineLevel="0" collapsed="false">
      <c r="A189" s="396"/>
      <c r="B189" s="339"/>
      <c r="C189" s="339"/>
      <c r="D189" s="173"/>
      <c r="E189" s="173"/>
      <c r="F189" s="173"/>
      <c r="G189" s="173"/>
      <c r="H189" s="173"/>
      <c r="I189" s="174"/>
      <c r="J189" s="174"/>
      <c r="K189" s="173"/>
      <c r="L189" s="367" t="n">
        <f aca="false">J189-I189</f>
        <v>0</v>
      </c>
      <c r="M189" s="356" t="str">
        <f aca="false">IF(N189&gt;0,"Yes","No")</f>
        <v>No</v>
      </c>
      <c r="N189" s="357" t="n">
        <v>0</v>
      </c>
      <c r="O189" s="358" t="n">
        <f aca="false">ROUNDUP(((Q189/T189)),0)</f>
        <v>0</v>
      </c>
      <c r="P189" s="368" t="n">
        <f aca="false">K189*L189*O189</f>
        <v>0</v>
      </c>
      <c r="Q189" s="360" t="n">
        <f aca="false">S189-(S189*N189)</f>
        <v>0</v>
      </c>
      <c r="R189" s="369" t="n">
        <f aca="false">Q189*K189*L189</f>
        <v>0</v>
      </c>
      <c r="S189" s="361"/>
      <c r="T189" s="362" t="n">
        <v>0.8</v>
      </c>
      <c r="U189" s="361"/>
      <c r="V189" s="361"/>
      <c r="W189" s="361"/>
      <c r="X189" s="363" t="n">
        <f aca="false">X188</f>
        <v>0</v>
      </c>
      <c r="Y189" s="364" t="n">
        <f aca="false">O189*X189</f>
        <v>0</v>
      </c>
      <c r="Z189" s="363" t="n">
        <f aca="false">Z188</f>
        <v>0</v>
      </c>
      <c r="AA189" s="364" t="n">
        <f aca="false">O189*Z188</f>
        <v>0</v>
      </c>
      <c r="AB189" s="363" t="n">
        <f aca="false">AB188</f>
        <v>0</v>
      </c>
      <c r="AC189" s="365" t="n">
        <f aca="false">O189*AB189</f>
        <v>0</v>
      </c>
      <c r="AD189" s="365"/>
      <c r="AE189" s="311"/>
      <c r="AF189" s="309"/>
      <c r="AI189" s="261" t="n">
        <f aca="false">AI188+1</f>
        <v>189</v>
      </c>
      <c r="AJ189" s="226" t="n">
        <f aca="false">Y189+AA189+AC189</f>
        <v>0</v>
      </c>
    </row>
    <row r="190" customFormat="false" ht="15" hidden="false" customHeight="false" outlineLevel="0" collapsed="false">
      <c r="A190" s="396"/>
      <c r="B190" s="339"/>
      <c r="C190" s="339"/>
      <c r="D190" s="173"/>
      <c r="E190" s="173"/>
      <c r="F190" s="173"/>
      <c r="G190" s="173"/>
      <c r="H190" s="173"/>
      <c r="I190" s="174"/>
      <c r="J190" s="174"/>
      <c r="K190" s="173"/>
      <c r="L190" s="367" t="n">
        <f aca="false">J190-I190</f>
        <v>0</v>
      </c>
      <c r="M190" s="356" t="str">
        <f aca="false">IF(N190&gt;0,"Yes","No")</f>
        <v>No</v>
      </c>
      <c r="N190" s="357" t="n">
        <v>0</v>
      </c>
      <c r="O190" s="358" t="n">
        <f aca="false">ROUNDUP(((Q190/T190)),0)</f>
        <v>0</v>
      </c>
      <c r="P190" s="368" t="n">
        <f aca="false">K190*L190*O190</f>
        <v>0</v>
      </c>
      <c r="Q190" s="360" t="n">
        <f aca="false">S190-(S190*N190)</f>
        <v>0</v>
      </c>
      <c r="R190" s="369" t="n">
        <f aca="false">Q190*K190*L190</f>
        <v>0</v>
      </c>
      <c r="S190" s="361"/>
      <c r="T190" s="362" t="n">
        <v>0.8</v>
      </c>
      <c r="U190" s="361"/>
      <c r="V190" s="361"/>
      <c r="W190" s="361"/>
      <c r="X190" s="363" t="n">
        <f aca="false">X189</f>
        <v>0</v>
      </c>
      <c r="Y190" s="364" t="n">
        <f aca="false">O190*X190</f>
        <v>0</v>
      </c>
      <c r="Z190" s="363" t="n">
        <f aca="false">Z189</f>
        <v>0</v>
      </c>
      <c r="AA190" s="364" t="n">
        <f aca="false">O190*Z189</f>
        <v>0</v>
      </c>
      <c r="AB190" s="363" t="n">
        <f aca="false">AB189</f>
        <v>0</v>
      </c>
      <c r="AC190" s="365" t="n">
        <f aca="false">O190*AB190</f>
        <v>0</v>
      </c>
      <c r="AD190" s="365"/>
      <c r="AE190" s="311"/>
      <c r="AF190" s="309"/>
      <c r="AI190" s="261" t="n">
        <f aca="false">AI189+1</f>
        <v>190</v>
      </c>
      <c r="AJ190" s="226" t="n">
        <f aca="false">Y190+AA190+AC190</f>
        <v>0</v>
      </c>
    </row>
    <row r="191" customFormat="false" ht="15" hidden="false" customHeight="false" outlineLevel="0" collapsed="false">
      <c r="A191" s="396"/>
      <c r="B191" s="339"/>
      <c r="C191" s="339"/>
      <c r="D191" s="173"/>
      <c r="E191" s="173"/>
      <c r="F191" s="173"/>
      <c r="G191" s="173"/>
      <c r="H191" s="173"/>
      <c r="I191" s="174"/>
      <c r="J191" s="174"/>
      <c r="K191" s="173"/>
      <c r="L191" s="367" t="n">
        <f aca="false">J191-I191</f>
        <v>0</v>
      </c>
      <c r="M191" s="356" t="str">
        <f aca="false">IF(N191&gt;0,"Yes","No")</f>
        <v>No</v>
      </c>
      <c r="N191" s="357" t="n">
        <v>0</v>
      </c>
      <c r="O191" s="358" t="n">
        <f aca="false">ROUNDUP(((Q191/T191)),0)</f>
        <v>0</v>
      </c>
      <c r="P191" s="368" t="n">
        <f aca="false">K191*L191*O191</f>
        <v>0</v>
      </c>
      <c r="Q191" s="360" t="n">
        <f aca="false">S191-(S191*N191)</f>
        <v>0</v>
      </c>
      <c r="R191" s="369" t="n">
        <f aca="false">Q191*K191*L191</f>
        <v>0</v>
      </c>
      <c r="S191" s="361"/>
      <c r="T191" s="362" t="n">
        <v>0.8</v>
      </c>
      <c r="U191" s="361"/>
      <c r="V191" s="361"/>
      <c r="W191" s="361"/>
      <c r="X191" s="363" t="n">
        <f aca="false">X190</f>
        <v>0</v>
      </c>
      <c r="Y191" s="364" t="n">
        <f aca="false">O191*X191</f>
        <v>0</v>
      </c>
      <c r="Z191" s="363" t="n">
        <f aca="false">Z190</f>
        <v>0</v>
      </c>
      <c r="AA191" s="364" t="n">
        <f aca="false">O191*Z190</f>
        <v>0</v>
      </c>
      <c r="AB191" s="363" t="n">
        <f aca="false">AB190</f>
        <v>0</v>
      </c>
      <c r="AC191" s="365" t="n">
        <f aca="false">O191*AB191</f>
        <v>0</v>
      </c>
      <c r="AD191" s="365"/>
      <c r="AE191" s="311"/>
      <c r="AF191" s="309"/>
      <c r="AI191" s="261" t="n">
        <f aca="false">AI190+1</f>
        <v>191</v>
      </c>
      <c r="AJ191" s="226" t="n">
        <f aca="false">Y191+AA191+AC191</f>
        <v>0</v>
      </c>
    </row>
    <row r="192" customFormat="false" ht="15" hidden="false" customHeight="false" outlineLevel="0" collapsed="false">
      <c r="A192" s="396"/>
      <c r="B192" s="339"/>
      <c r="C192" s="339"/>
      <c r="D192" s="173"/>
      <c r="E192" s="173"/>
      <c r="F192" s="173"/>
      <c r="G192" s="173"/>
      <c r="H192" s="173"/>
      <c r="I192" s="174"/>
      <c r="J192" s="174"/>
      <c r="K192" s="173"/>
      <c r="L192" s="367" t="n">
        <f aca="false">J192-I192</f>
        <v>0</v>
      </c>
      <c r="M192" s="356" t="str">
        <f aca="false">IF(N192&gt;0,"Yes","No")</f>
        <v>No</v>
      </c>
      <c r="N192" s="357" t="n">
        <v>0</v>
      </c>
      <c r="O192" s="358" t="n">
        <f aca="false">ROUNDUP(((Q192/T192)),0)</f>
        <v>0</v>
      </c>
      <c r="P192" s="368" t="n">
        <f aca="false">K192*L192*O192</f>
        <v>0</v>
      </c>
      <c r="Q192" s="360" t="n">
        <f aca="false">S192-(S192*N192)</f>
        <v>0</v>
      </c>
      <c r="R192" s="369" t="n">
        <f aca="false">Q192*K192*L192</f>
        <v>0</v>
      </c>
      <c r="S192" s="361"/>
      <c r="T192" s="362" t="n">
        <v>0.8</v>
      </c>
      <c r="U192" s="361"/>
      <c r="V192" s="361"/>
      <c r="W192" s="361"/>
      <c r="X192" s="363" t="n">
        <f aca="false">X191</f>
        <v>0</v>
      </c>
      <c r="Y192" s="364" t="n">
        <f aca="false">O192*X192</f>
        <v>0</v>
      </c>
      <c r="Z192" s="363" t="n">
        <f aca="false">Z191</f>
        <v>0</v>
      </c>
      <c r="AA192" s="364" t="n">
        <f aca="false">O192*Z191</f>
        <v>0</v>
      </c>
      <c r="AB192" s="363" t="n">
        <f aca="false">AB191</f>
        <v>0</v>
      </c>
      <c r="AC192" s="365" t="n">
        <f aca="false">O192*AB192</f>
        <v>0</v>
      </c>
      <c r="AD192" s="365"/>
      <c r="AE192" s="311"/>
      <c r="AF192" s="309"/>
      <c r="AI192" s="261" t="n">
        <f aca="false">AI191+1</f>
        <v>192</v>
      </c>
      <c r="AJ192" s="226" t="n">
        <f aca="false">Y192+AA192+AC192</f>
        <v>0</v>
      </c>
    </row>
    <row r="193" customFormat="false" ht="15" hidden="false" customHeight="false" outlineLevel="0" collapsed="false">
      <c r="A193" s="396"/>
      <c r="B193" s="339"/>
      <c r="C193" s="339"/>
      <c r="D193" s="173"/>
      <c r="E193" s="173"/>
      <c r="F193" s="173"/>
      <c r="G193" s="173"/>
      <c r="H193" s="173"/>
      <c r="I193" s="174"/>
      <c r="J193" s="174"/>
      <c r="K193" s="173"/>
      <c r="L193" s="367" t="n">
        <f aca="false">J193-I193</f>
        <v>0</v>
      </c>
      <c r="M193" s="356" t="str">
        <f aca="false">IF(N193&gt;0,"Yes","No")</f>
        <v>No</v>
      </c>
      <c r="N193" s="357" t="n">
        <v>0</v>
      </c>
      <c r="O193" s="358" t="n">
        <f aca="false">ROUNDUP(((Q193/T193)),0)</f>
        <v>0</v>
      </c>
      <c r="P193" s="368" t="n">
        <f aca="false">K193*L193*O193</f>
        <v>0</v>
      </c>
      <c r="Q193" s="360" t="n">
        <f aca="false">S193-(S193*N193)</f>
        <v>0</v>
      </c>
      <c r="R193" s="369" t="n">
        <f aca="false">Q193*K193*L193</f>
        <v>0</v>
      </c>
      <c r="S193" s="361"/>
      <c r="T193" s="362" t="n">
        <v>0.8</v>
      </c>
      <c r="U193" s="361"/>
      <c r="V193" s="361"/>
      <c r="W193" s="361"/>
      <c r="X193" s="363" t="n">
        <f aca="false">X192</f>
        <v>0</v>
      </c>
      <c r="Y193" s="364" t="n">
        <f aca="false">O193*X193</f>
        <v>0</v>
      </c>
      <c r="Z193" s="363" t="n">
        <f aca="false">Z192</f>
        <v>0</v>
      </c>
      <c r="AA193" s="364" t="n">
        <f aca="false">O193*Z192</f>
        <v>0</v>
      </c>
      <c r="AB193" s="363" t="n">
        <f aca="false">AB192</f>
        <v>0</v>
      </c>
      <c r="AC193" s="365" t="n">
        <f aca="false">O193*AB193</f>
        <v>0</v>
      </c>
      <c r="AD193" s="365"/>
      <c r="AE193" s="311"/>
      <c r="AF193" s="309"/>
      <c r="AI193" s="261" t="n">
        <f aca="false">AI192+1</f>
        <v>193</v>
      </c>
      <c r="AJ193" s="226" t="n">
        <f aca="false">Y193+AA193+AC193</f>
        <v>0</v>
      </c>
    </row>
    <row r="194" customFormat="false" ht="15" hidden="false" customHeight="false" outlineLevel="0" collapsed="false">
      <c r="A194" s="396"/>
      <c r="B194" s="339"/>
      <c r="C194" s="339"/>
      <c r="D194" s="173"/>
      <c r="E194" s="173"/>
      <c r="F194" s="173"/>
      <c r="G194" s="173"/>
      <c r="H194" s="173"/>
      <c r="I194" s="174"/>
      <c r="J194" s="174"/>
      <c r="K194" s="173"/>
      <c r="L194" s="367" t="n">
        <f aca="false">J194-I194</f>
        <v>0</v>
      </c>
      <c r="M194" s="356" t="str">
        <f aca="false">IF(N194&gt;0,"Yes","No")</f>
        <v>No</v>
      </c>
      <c r="N194" s="357" t="n">
        <v>0</v>
      </c>
      <c r="O194" s="358" t="n">
        <f aca="false">ROUNDUP(((Q194/T194)),0)</f>
        <v>0</v>
      </c>
      <c r="P194" s="368" t="n">
        <f aca="false">K194*L194*O194</f>
        <v>0</v>
      </c>
      <c r="Q194" s="360" t="n">
        <f aca="false">S194-(S194*N194)</f>
        <v>0</v>
      </c>
      <c r="R194" s="369" t="n">
        <f aca="false">Q194*K194*L194</f>
        <v>0</v>
      </c>
      <c r="S194" s="361"/>
      <c r="T194" s="362" t="n">
        <v>0.8</v>
      </c>
      <c r="U194" s="361"/>
      <c r="V194" s="361"/>
      <c r="W194" s="361"/>
      <c r="X194" s="363" t="n">
        <f aca="false">X193</f>
        <v>0</v>
      </c>
      <c r="Y194" s="364" t="n">
        <f aca="false">O194*X194</f>
        <v>0</v>
      </c>
      <c r="Z194" s="363" t="n">
        <f aca="false">Z193</f>
        <v>0</v>
      </c>
      <c r="AA194" s="364" t="n">
        <f aca="false">O194*Z193</f>
        <v>0</v>
      </c>
      <c r="AB194" s="363" t="n">
        <f aca="false">AB193</f>
        <v>0</v>
      </c>
      <c r="AC194" s="365" t="n">
        <f aca="false">O194*AB194</f>
        <v>0</v>
      </c>
      <c r="AD194" s="365"/>
      <c r="AE194" s="311"/>
      <c r="AF194" s="309"/>
      <c r="AI194" s="261" t="n">
        <f aca="false">AI193+1</f>
        <v>194</v>
      </c>
      <c r="AJ194" s="226" t="n">
        <f aca="false">Y194+AA194+AC194</f>
        <v>0</v>
      </c>
    </row>
    <row r="195" customFormat="false" ht="15" hidden="false" customHeight="false" outlineLevel="0" collapsed="false">
      <c r="A195" s="396"/>
      <c r="B195" s="339"/>
      <c r="C195" s="339"/>
      <c r="D195" s="173"/>
      <c r="E195" s="173"/>
      <c r="F195" s="173"/>
      <c r="G195" s="173"/>
      <c r="H195" s="173"/>
      <c r="I195" s="174"/>
      <c r="J195" s="174"/>
      <c r="K195" s="173"/>
      <c r="L195" s="367" t="n">
        <f aca="false">J195-I195</f>
        <v>0</v>
      </c>
      <c r="M195" s="356" t="str">
        <f aca="false">IF(N195&gt;0,"Yes","No")</f>
        <v>No</v>
      </c>
      <c r="N195" s="357" t="n">
        <v>0</v>
      </c>
      <c r="O195" s="358" t="n">
        <f aca="false">ROUNDUP(((Q195/T195)),0)</f>
        <v>0</v>
      </c>
      <c r="P195" s="368" t="n">
        <f aca="false">K195*L195*O195</f>
        <v>0</v>
      </c>
      <c r="Q195" s="360" t="n">
        <f aca="false">S195-(S195*N195)</f>
        <v>0</v>
      </c>
      <c r="R195" s="370" t="n">
        <f aca="false">Q195*K195*L195</f>
        <v>0</v>
      </c>
      <c r="S195" s="361"/>
      <c r="T195" s="362" t="n">
        <v>0.8</v>
      </c>
      <c r="U195" s="361"/>
      <c r="V195" s="361"/>
      <c r="W195" s="361"/>
      <c r="X195" s="363" t="n">
        <f aca="false">X194</f>
        <v>0</v>
      </c>
      <c r="Y195" s="364" t="n">
        <f aca="false">O195*X195</f>
        <v>0</v>
      </c>
      <c r="Z195" s="363" t="n">
        <f aca="false">Z194</f>
        <v>0</v>
      </c>
      <c r="AA195" s="364" t="n">
        <f aca="false">O195*Z194</f>
        <v>0</v>
      </c>
      <c r="AB195" s="363" t="n">
        <f aca="false">AB194</f>
        <v>0</v>
      </c>
      <c r="AC195" s="365" t="n">
        <f aca="false">O195*AB195</f>
        <v>0</v>
      </c>
      <c r="AD195" s="365"/>
      <c r="AE195" s="311"/>
      <c r="AF195" s="309"/>
      <c r="AI195" s="261" t="n">
        <f aca="false">AI194+1</f>
        <v>195</v>
      </c>
      <c r="AJ195" s="226" t="n">
        <f aca="false">Y195+AA195+AC195</f>
        <v>0</v>
      </c>
    </row>
    <row r="196" customFormat="false" ht="15" hidden="false" customHeight="false" outlineLevel="0" collapsed="false">
      <c r="A196" s="396"/>
      <c r="B196" s="266" t="s">
        <v>134</v>
      </c>
      <c r="C196" s="371" t="n">
        <f aca="false">IF(L196=0,0,AVERAGEIF(O181:O195,"&lt;&gt;0"))</f>
        <v>0</v>
      </c>
      <c r="D196" s="371"/>
      <c r="E196" s="308"/>
      <c r="F196" s="204" t="s">
        <v>79</v>
      </c>
      <c r="G196" s="204" t="n">
        <f aca="false">(K181*L181)+(K182*L182)+(K183*L183)+(K184*L184)+(K185*L185)+(K186*L186)+(K187*L187)+(K188*L188)+(K189*L189)+(K190*L190)+(K191*L191)+(K192*L192)+(K193*L193)+(K194*L194)+(K195*L195)</f>
        <v>0</v>
      </c>
      <c r="H196" s="308"/>
      <c r="I196" s="308"/>
      <c r="J196" s="204" t="s">
        <v>135</v>
      </c>
      <c r="K196" s="205" t="n">
        <f aca="false">SUM(K181:K195)</f>
        <v>0</v>
      </c>
      <c r="L196" s="205" t="n">
        <f aca="false">SUM(L181:L195)</f>
        <v>0</v>
      </c>
      <c r="M196" s="312"/>
      <c r="N196" s="312"/>
      <c r="O196" s="207" t="s">
        <v>136</v>
      </c>
      <c r="P196" s="208" t="n">
        <f aca="false">SUM(P181:P195)</f>
        <v>0</v>
      </c>
      <c r="Q196" s="209" t="s">
        <v>137</v>
      </c>
      <c r="R196" s="210" t="n">
        <f aca="false">SUM(R181:R195)</f>
        <v>0</v>
      </c>
      <c r="S196" s="205" t="s">
        <v>138</v>
      </c>
      <c r="T196" s="211" t="n">
        <f aca="false">IF(SUM(S181:S195)=0,0,1-(R196/P196))</f>
        <v>0</v>
      </c>
      <c r="U196" s="313"/>
      <c r="V196" s="313"/>
      <c r="W196" s="314"/>
      <c r="X196" s="214" t="s">
        <v>139</v>
      </c>
      <c r="Y196" s="214" t="s">
        <v>140</v>
      </c>
      <c r="Z196" s="215" t="s">
        <v>141</v>
      </c>
      <c r="AA196" s="215" t="s">
        <v>142</v>
      </c>
      <c r="AB196" s="214" t="s">
        <v>143</v>
      </c>
      <c r="AC196" s="216" t="s">
        <v>144</v>
      </c>
      <c r="AD196" s="216"/>
      <c r="AE196" s="315"/>
      <c r="AF196" s="309"/>
      <c r="AI196" s="218" t="s">
        <v>145</v>
      </c>
      <c r="AJ196" s="218"/>
      <c r="AK196" s="218" t="s">
        <v>146</v>
      </c>
      <c r="AL196" s="218"/>
    </row>
    <row r="197" customFormat="false" ht="15" hidden="false" customHeight="false" outlineLevel="0" collapsed="false">
      <c r="A197" s="396"/>
      <c r="B197" s="219" t="s">
        <v>147</v>
      </c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374" t="n">
        <f aca="false"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375" t="n">
        <f aca="false">R196*X180</f>
        <v>0</v>
      </c>
      <c r="Z197" s="374" t="n">
        <f aca="false"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375" t="n">
        <f aca="false">R196*Z180</f>
        <v>0</v>
      </c>
      <c r="AB197" s="374" t="n">
        <f aca="false"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376" t="n">
        <f aca="false">R196*AB180</f>
        <v>0</v>
      </c>
      <c r="AD197" s="376"/>
      <c r="AE197" s="316"/>
      <c r="AF197" s="309"/>
      <c r="AI197" s="225" t="n">
        <v>197</v>
      </c>
      <c r="AJ197" s="226" t="n">
        <f aca="false">Y197+AA197+AC197</f>
        <v>0</v>
      </c>
      <c r="AK197" s="227" t="n">
        <f aca="false">X197+Z197+AB197</f>
        <v>0</v>
      </c>
      <c r="AL197" s="227"/>
    </row>
    <row r="198" customFormat="false" ht="18" hidden="false" customHeight="true" outlineLevel="0" collapsed="false">
      <c r="A198" s="396"/>
      <c r="B198" s="219" t="s">
        <v>148</v>
      </c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377" t="s">
        <v>149</v>
      </c>
      <c r="Y198" s="377"/>
      <c r="Z198" s="378" t="n">
        <f aca="false">P196+X197+Z197+AB197</f>
        <v>0</v>
      </c>
      <c r="AA198" s="378"/>
      <c r="AB198" s="379" t="s">
        <v>150</v>
      </c>
      <c r="AC198" s="380" t="n">
        <f aca="false">((R196*X180)+(R196*Z180)+(R196*AB180))+R196</f>
        <v>0</v>
      </c>
      <c r="AD198" s="380"/>
      <c r="AE198" s="316"/>
      <c r="AF198" s="309"/>
      <c r="AJ198" s="235"/>
      <c r="AN198" s="236" t="e">
        <f aca="false">1-(AC198/Z198)</f>
        <v>#DIV/0!</v>
      </c>
    </row>
    <row r="199" customFormat="false" ht="18" hidden="false" customHeight="true" outlineLevel="0" collapsed="false">
      <c r="A199" s="318"/>
      <c r="B199" s="308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20"/>
      <c r="Y199" s="320"/>
      <c r="Z199" s="399"/>
      <c r="AA199" s="400"/>
      <c r="AB199" s="323"/>
      <c r="AC199" s="399"/>
      <c r="AD199" s="399"/>
      <c r="AE199" s="316"/>
      <c r="AF199" s="309"/>
    </row>
    <row r="200" customFormat="false" ht="49.5" hidden="false" customHeight="true" outlineLevel="0" collapsed="false">
      <c r="A200" s="401" t="s">
        <v>161</v>
      </c>
      <c r="B200" s="402" t="str">
        <f aca="false">IF(B203=0,"",B203)</f>
        <v/>
      </c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2"/>
      <c r="P200" s="402"/>
      <c r="Q200" s="402"/>
      <c r="R200" s="402"/>
      <c r="S200" s="402"/>
      <c r="T200" s="402"/>
      <c r="U200" s="403"/>
      <c r="V200" s="403"/>
      <c r="W200" s="403"/>
      <c r="X200" s="403"/>
      <c r="Y200" s="403"/>
      <c r="Z200" s="403"/>
      <c r="AA200" s="403"/>
      <c r="AB200" s="403"/>
      <c r="AC200" s="403"/>
      <c r="AD200" s="403"/>
      <c r="AE200" s="404"/>
      <c r="AF200" s="405"/>
    </row>
    <row r="201" customFormat="false" ht="15" hidden="false" customHeight="true" outlineLevel="0" collapsed="false">
      <c r="A201" s="401"/>
      <c r="B201" s="156" t="s">
        <v>107</v>
      </c>
      <c r="C201" s="156" t="s">
        <v>90</v>
      </c>
      <c r="D201" s="156" t="s">
        <v>60</v>
      </c>
      <c r="E201" s="156" t="s">
        <v>108</v>
      </c>
      <c r="F201" s="156" t="s">
        <v>109</v>
      </c>
      <c r="G201" s="156" t="s">
        <v>110</v>
      </c>
      <c r="H201" s="156" t="s">
        <v>111</v>
      </c>
      <c r="I201" s="157" t="s">
        <v>112</v>
      </c>
      <c r="J201" s="157" t="s">
        <v>113</v>
      </c>
      <c r="K201" s="158" t="s">
        <v>92</v>
      </c>
      <c r="L201" s="158" t="s">
        <v>114</v>
      </c>
      <c r="M201" s="156" t="s">
        <v>115</v>
      </c>
      <c r="N201" s="156"/>
      <c r="O201" s="159" t="s">
        <v>61</v>
      </c>
      <c r="P201" s="159"/>
      <c r="Q201" s="160" t="s">
        <v>116</v>
      </c>
      <c r="R201" s="160"/>
      <c r="S201" s="161" t="s">
        <v>117</v>
      </c>
      <c r="T201" s="162" t="s">
        <v>78</v>
      </c>
      <c r="U201" s="259" t="s">
        <v>118</v>
      </c>
      <c r="V201" s="259"/>
      <c r="W201" s="259"/>
      <c r="X201" s="337" t="s">
        <v>95</v>
      </c>
      <c r="Y201" s="337"/>
      <c r="Z201" s="337"/>
      <c r="AA201" s="337"/>
      <c r="AB201" s="337"/>
      <c r="AC201" s="337"/>
      <c r="AD201" s="337"/>
      <c r="AE201" s="164" t="s">
        <v>119</v>
      </c>
      <c r="AF201" s="405"/>
    </row>
    <row r="202" customFormat="false" ht="15" hidden="false" customHeight="false" outlineLevel="0" collapsed="false">
      <c r="A202" s="401"/>
      <c r="B202" s="156"/>
      <c r="C202" s="156"/>
      <c r="D202" s="156"/>
      <c r="E202" s="156"/>
      <c r="F202" s="156"/>
      <c r="G202" s="156"/>
      <c r="H202" s="156"/>
      <c r="I202" s="157"/>
      <c r="J202" s="157"/>
      <c r="K202" s="158"/>
      <c r="L202" s="158"/>
      <c r="M202" s="156"/>
      <c r="N202" s="156"/>
      <c r="O202" s="162" t="s">
        <v>120</v>
      </c>
      <c r="P202" s="162" t="s">
        <v>97</v>
      </c>
      <c r="Q202" s="162" t="s">
        <v>120</v>
      </c>
      <c r="R202" s="166" t="s">
        <v>121</v>
      </c>
      <c r="S202" s="161"/>
      <c r="T202" s="162"/>
      <c r="U202" s="167" t="s">
        <v>62</v>
      </c>
      <c r="V202" s="168" t="s">
        <v>63</v>
      </c>
      <c r="W202" s="169" t="s">
        <v>122</v>
      </c>
      <c r="X202" s="170" t="n">
        <v>0</v>
      </c>
      <c r="Y202" s="171" t="s">
        <v>72</v>
      </c>
      <c r="Z202" s="170" t="n">
        <v>0</v>
      </c>
      <c r="AA202" s="171" t="s">
        <v>123</v>
      </c>
      <c r="AB202" s="170" t="n">
        <v>0</v>
      </c>
      <c r="AC202" s="171" t="s">
        <v>74</v>
      </c>
      <c r="AD202" s="171"/>
      <c r="AE202" s="164"/>
      <c r="AF202" s="405"/>
    </row>
    <row r="203" customFormat="false" ht="15" hidden="false" customHeight="true" outlineLevel="0" collapsed="false">
      <c r="A203" s="401"/>
      <c r="B203" s="339" t="n">
        <f aca="false">'Cadastro Inicial'!B25</f>
        <v>0</v>
      </c>
      <c r="C203" s="339" t="n">
        <f aca="false">'Cadastro Inicial'!C25</f>
        <v>0</v>
      </c>
      <c r="D203" s="173"/>
      <c r="E203" s="173"/>
      <c r="F203" s="173"/>
      <c r="G203" s="173"/>
      <c r="H203" s="173"/>
      <c r="I203" s="174"/>
      <c r="J203" s="174"/>
      <c r="K203" s="173"/>
      <c r="L203" s="355" t="n">
        <f aca="false">J203-I203</f>
        <v>0</v>
      </c>
      <c r="M203" s="356" t="str">
        <f aca="false">IF(N203&gt;0,"Yes","No")</f>
        <v>No</v>
      </c>
      <c r="N203" s="357" t="n">
        <v>0</v>
      </c>
      <c r="O203" s="358" t="n">
        <f aca="false">ROUNDUP(((Q203/T203)),0)</f>
        <v>0</v>
      </c>
      <c r="P203" s="359" t="n">
        <f aca="false">K203*L203*O203</f>
        <v>0</v>
      </c>
      <c r="Q203" s="360" t="n">
        <f aca="false">S203-(S203*N203)</f>
        <v>0</v>
      </c>
      <c r="R203" s="360" t="n">
        <f aca="false">Q203*K203*L203</f>
        <v>0</v>
      </c>
      <c r="S203" s="361"/>
      <c r="T203" s="362" t="n">
        <v>0.8</v>
      </c>
      <c r="U203" s="361"/>
      <c r="V203" s="361"/>
      <c r="W203" s="361"/>
      <c r="X203" s="363" t="n">
        <f aca="false">X202</f>
        <v>0</v>
      </c>
      <c r="Y203" s="364" t="n">
        <f aca="false">O203*X203</f>
        <v>0</v>
      </c>
      <c r="Z203" s="363" t="n">
        <f aca="false">Z202</f>
        <v>0</v>
      </c>
      <c r="AA203" s="364" t="n">
        <f aca="false">O203*Z202</f>
        <v>0</v>
      </c>
      <c r="AB203" s="363" t="n">
        <f aca="false">AB202</f>
        <v>0</v>
      </c>
      <c r="AC203" s="365" t="n">
        <f aca="false">O203*AB203</f>
        <v>0</v>
      </c>
      <c r="AD203" s="365"/>
      <c r="AE203" s="366" t="s">
        <v>65</v>
      </c>
      <c r="AF203" s="405"/>
      <c r="AI203" s="261" t="n">
        <v>203</v>
      </c>
      <c r="AJ203" s="226" t="n">
        <f aca="false">Y203+AA203+AC203</f>
        <v>0</v>
      </c>
    </row>
    <row r="204" customFormat="false" ht="15" hidden="false" customHeight="false" outlineLevel="0" collapsed="false">
      <c r="A204" s="401"/>
      <c r="B204" s="339"/>
      <c r="C204" s="339"/>
      <c r="D204" s="173"/>
      <c r="E204" s="173"/>
      <c r="F204" s="173"/>
      <c r="G204" s="173"/>
      <c r="H204" s="173"/>
      <c r="I204" s="174"/>
      <c r="J204" s="174"/>
      <c r="K204" s="173"/>
      <c r="L204" s="367" t="n">
        <f aca="false">J204-I204</f>
        <v>0</v>
      </c>
      <c r="M204" s="356" t="str">
        <f aca="false">IF(N204&gt;0,"Yes","No")</f>
        <v>No</v>
      </c>
      <c r="N204" s="357" t="n">
        <v>0</v>
      </c>
      <c r="O204" s="358" t="n">
        <f aca="false">ROUNDUP(((Q204/T204)),0)</f>
        <v>0</v>
      </c>
      <c r="P204" s="368" t="n">
        <f aca="false">K204*L204*O204</f>
        <v>0</v>
      </c>
      <c r="Q204" s="360" t="n">
        <f aca="false">S204-(S204*N204)</f>
        <v>0</v>
      </c>
      <c r="R204" s="369" t="n">
        <f aca="false">Q204*K204*L204</f>
        <v>0</v>
      </c>
      <c r="S204" s="361"/>
      <c r="T204" s="362" t="n">
        <v>0.8</v>
      </c>
      <c r="U204" s="361"/>
      <c r="V204" s="361"/>
      <c r="W204" s="361"/>
      <c r="X204" s="363" t="n">
        <f aca="false">X203</f>
        <v>0</v>
      </c>
      <c r="Y204" s="364" t="n">
        <f aca="false">O204*X204</f>
        <v>0</v>
      </c>
      <c r="Z204" s="363" t="n">
        <f aca="false">Z203</f>
        <v>0</v>
      </c>
      <c r="AA204" s="364" t="n">
        <f aca="false">O204*Z203</f>
        <v>0</v>
      </c>
      <c r="AB204" s="363" t="n">
        <f aca="false">AB203</f>
        <v>0</v>
      </c>
      <c r="AC204" s="365" t="n">
        <f aca="false">O204*AB204</f>
        <v>0</v>
      </c>
      <c r="AD204" s="365"/>
      <c r="AE204" s="262" t="s">
        <v>131</v>
      </c>
      <c r="AF204" s="405"/>
      <c r="AI204" s="261" t="n">
        <f aca="false">AI203+1</f>
        <v>204</v>
      </c>
      <c r="AJ204" s="226" t="n">
        <f aca="false">Y204+AA204+AC204</f>
        <v>0</v>
      </c>
    </row>
    <row r="205" customFormat="false" ht="15" hidden="false" customHeight="false" outlineLevel="0" collapsed="false">
      <c r="A205" s="401"/>
      <c r="B205" s="339"/>
      <c r="C205" s="339"/>
      <c r="D205" s="173"/>
      <c r="E205" s="173"/>
      <c r="F205" s="173"/>
      <c r="G205" s="173"/>
      <c r="H205" s="173"/>
      <c r="I205" s="174"/>
      <c r="J205" s="174"/>
      <c r="K205" s="173"/>
      <c r="L205" s="367" t="n">
        <f aca="false">J205-I205</f>
        <v>0</v>
      </c>
      <c r="M205" s="356" t="str">
        <f aca="false">IF(N205&gt;0,"Yes","No")</f>
        <v>No</v>
      </c>
      <c r="N205" s="357" t="n">
        <v>0</v>
      </c>
      <c r="O205" s="358" t="n">
        <f aca="false">ROUNDUP(((Q205/T205)),0)</f>
        <v>0</v>
      </c>
      <c r="P205" s="368" t="n">
        <f aca="false">K205*L205*O205</f>
        <v>0</v>
      </c>
      <c r="Q205" s="360" t="n">
        <f aca="false">S205-(S205*N205)</f>
        <v>0</v>
      </c>
      <c r="R205" s="369" t="n">
        <f aca="false">Q205*K205*L205</f>
        <v>0</v>
      </c>
      <c r="S205" s="361"/>
      <c r="T205" s="362" t="n">
        <v>0.8</v>
      </c>
      <c r="U205" s="361"/>
      <c r="V205" s="361"/>
      <c r="W205" s="361"/>
      <c r="X205" s="363" t="n">
        <f aca="false">X204</f>
        <v>0</v>
      </c>
      <c r="Y205" s="364" t="n">
        <f aca="false">O205*X205</f>
        <v>0</v>
      </c>
      <c r="Z205" s="363" t="n">
        <f aca="false">Z204</f>
        <v>0</v>
      </c>
      <c r="AA205" s="364" t="n">
        <f aca="false">O205*Z204</f>
        <v>0</v>
      </c>
      <c r="AB205" s="363" t="n">
        <f aca="false">AB204</f>
        <v>0</v>
      </c>
      <c r="AC205" s="365" t="n">
        <f aca="false">O205*AB205</f>
        <v>0</v>
      </c>
      <c r="AD205" s="365"/>
      <c r="AE205" s="340"/>
      <c r="AF205" s="405"/>
      <c r="AI205" s="261" t="n">
        <f aca="false">AI204+1</f>
        <v>205</v>
      </c>
      <c r="AJ205" s="226" t="n">
        <f aca="false">Y205+AA205+AC205</f>
        <v>0</v>
      </c>
    </row>
    <row r="206" customFormat="false" ht="15" hidden="false" customHeight="false" outlineLevel="0" collapsed="false">
      <c r="A206" s="401"/>
      <c r="B206" s="339"/>
      <c r="C206" s="339"/>
      <c r="D206" s="173"/>
      <c r="E206" s="173"/>
      <c r="F206" s="173"/>
      <c r="G206" s="173"/>
      <c r="H206" s="173"/>
      <c r="I206" s="174"/>
      <c r="J206" s="174"/>
      <c r="K206" s="173"/>
      <c r="L206" s="367" t="n">
        <f aca="false">J206-I206</f>
        <v>0</v>
      </c>
      <c r="M206" s="356" t="str">
        <f aca="false">IF(N206&gt;0,"Yes","No")</f>
        <v>No</v>
      </c>
      <c r="N206" s="357" t="n">
        <v>0</v>
      </c>
      <c r="O206" s="358" t="n">
        <f aca="false">ROUNDUP(((Q206/T206)),0)</f>
        <v>0</v>
      </c>
      <c r="P206" s="368" t="n">
        <f aca="false">K206*L206*O206</f>
        <v>0</v>
      </c>
      <c r="Q206" s="360" t="n">
        <f aca="false">S206-(S206*N206)</f>
        <v>0</v>
      </c>
      <c r="R206" s="369" t="n">
        <f aca="false">Q206*K206*L206</f>
        <v>0</v>
      </c>
      <c r="S206" s="361"/>
      <c r="T206" s="362" t="n">
        <v>0.8</v>
      </c>
      <c r="U206" s="361"/>
      <c r="V206" s="361"/>
      <c r="W206" s="361"/>
      <c r="X206" s="363" t="n">
        <f aca="false">X205</f>
        <v>0</v>
      </c>
      <c r="Y206" s="364" t="n">
        <f aca="false">O206*X206</f>
        <v>0</v>
      </c>
      <c r="Z206" s="363" t="n">
        <f aca="false">Z205</f>
        <v>0</v>
      </c>
      <c r="AA206" s="364" t="n">
        <f aca="false">O206*Z205</f>
        <v>0</v>
      </c>
      <c r="AB206" s="363" t="n">
        <f aca="false">AB205</f>
        <v>0</v>
      </c>
      <c r="AC206" s="365" t="n">
        <f aca="false">O206*AB206</f>
        <v>0</v>
      </c>
      <c r="AD206" s="365"/>
      <c r="AE206" s="264" t="s">
        <v>132</v>
      </c>
      <c r="AF206" s="405"/>
      <c r="AI206" s="261" t="n">
        <f aca="false">AI205+1</f>
        <v>206</v>
      </c>
      <c r="AJ206" s="226" t="n">
        <f aca="false">Y206+AA206+AC206</f>
        <v>0</v>
      </c>
    </row>
    <row r="207" customFormat="false" ht="15" hidden="false" customHeight="false" outlineLevel="0" collapsed="false">
      <c r="A207" s="401"/>
      <c r="B207" s="339"/>
      <c r="C207" s="339"/>
      <c r="D207" s="173"/>
      <c r="E207" s="173"/>
      <c r="F207" s="173"/>
      <c r="G207" s="173"/>
      <c r="H207" s="173"/>
      <c r="I207" s="174"/>
      <c r="J207" s="174"/>
      <c r="K207" s="173"/>
      <c r="L207" s="367" t="n">
        <f aca="false">J207-I207</f>
        <v>0</v>
      </c>
      <c r="M207" s="356" t="str">
        <f aca="false">IF(N207&gt;0,"Yes","No")</f>
        <v>No</v>
      </c>
      <c r="N207" s="357" t="n">
        <v>0</v>
      </c>
      <c r="O207" s="358" t="n">
        <f aca="false">ROUNDUP(((Q207/T207)),0)</f>
        <v>0</v>
      </c>
      <c r="P207" s="368" t="n">
        <f aca="false">K207*L207*O207</f>
        <v>0</v>
      </c>
      <c r="Q207" s="360" t="n">
        <f aca="false">S207-(S207*N207)</f>
        <v>0</v>
      </c>
      <c r="R207" s="369" t="n">
        <f aca="false">Q207*K207*L207</f>
        <v>0</v>
      </c>
      <c r="S207" s="361"/>
      <c r="T207" s="362" t="n">
        <v>0.8</v>
      </c>
      <c r="U207" s="361"/>
      <c r="V207" s="361"/>
      <c r="W207" s="361"/>
      <c r="X207" s="363" t="n">
        <f aca="false">X206</f>
        <v>0</v>
      </c>
      <c r="Y207" s="364" t="n">
        <f aca="false">O207*X207</f>
        <v>0</v>
      </c>
      <c r="Z207" s="363" t="n">
        <f aca="false">Z206</f>
        <v>0</v>
      </c>
      <c r="AA207" s="364" t="n">
        <f aca="false">O207*Z206</f>
        <v>0</v>
      </c>
      <c r="AB207" s="363" t="n">
        <f aca="false">AB206</f>
        <v>0</v>
      </c>
      <c r="AC207" s="365" t="n">
        <f aca="false">O207*AB207</f>
        <v>0</v>
      </c>
      <c r="AD207" s="365"/>
      <c r="AE207" s="265" t="s">
        <v>154</v>
      </c>
      <c r="AF207" s="405"/>
      <c r="AI207" s="261" t="n">
        <f aca="false">AI206+1</f>
        <v>207</v>
      </c>
      <c r="AJ207" s="226" t="n">
        <f aca="false">Y207+AA207+AC207</f>
        <v>0</v>
      </c>
    </row>
    <row r="208" customFormat="false" ht="15" hidden="false" customHeight="false" outlineLevel="0" collapsed="false">
      <c r="A208" s="401"/>
      <c r="B208" s="339"/>
      <c r="C208" s="339"/>
      <c r="D208" s="173"/>
      <c r="E208" s="173"/>
      <c r="F208" s="173"/>
      <c r="G208" s="173"/>
      <c r="H208" s="173"/>
      <c r="I208" s="174"/>
      <c r="J208" s="174"/>
      <c r="K208" s="173"/>
      <c r="L208" s="367" t="n">
        <f aca="false">J208-I208</f>
        <v>0</v>
      </c>
      <c r="M208" s="356" t="str">
        <f aca="false">IF(N208&gt;0,"Yes","No")</f>
        <v>No</v>
      </c>
      <c r="N208" s="357" t="n">
        <v>0</v>
      </c>
      <c r="O208" s="358" t="n">
        <f aca="false">ROUNDUP(((Q208/T208)),0)</f>
        <v>0</v>
      </c>
      <c r="P208" s="368" t="n">
        <f aca="false">K208*L208*O208</f>
        <v>0</v>
      </c>
      <c r="Q208" s="360" t="n">
        <f aca="false">S208-(S208*N208)</f>
        <v>0</v>
      </c>
      <c r="R208" s="369" t="n">
        <f aca="false">Q208*K208*L208</f>
        <v>0</v>
      </c>
      <c r="S208" s="361"/>
      <c r="T208" s="362" t="n">
        <v>0.8</v>
      </c>
      <c r="U208" s="361"/>
      <c r="V208" s="361"/>
      <c r="W208" s="361"/>
      <c r="X208" s="363" t="n">
        <f aca="false">X207</f>
        <v>0</v>
      </c>
      <c r="Y208" s="364" t="n">
        <f aca="false">O208*X208</f>
        <v>0</v>
      </c>
      <c r="Z208" s="363" t="n">
        <f aca="false">Z207</f>
        <v>0</v>
      </c>
      <c r="AA208" s="364" t="n">
        <f aca="false">O208*Z207</f>
        <v>0</v>
      </c>
      <c r="AB208" s="363" t="n">
        <f aca="false">AB207</f>
        <v>0</v>
      </c>
      <c r="AC208" s="365" t="n">
        <f aca="false">O208*AB208</f>
        <v>0</v>
      </c>
      <c r="AD208" s="365"/>
      <c r="AE208" s="340"/>
      <c r="AF208" s="405"/>
      <c r="AI208" s="261" t="n">
        <f aca="false">AI207+1</f>
        <v>208</v>
      </c>
      <c r="AJ208" s="226" t="n">
        <f aca="false">Y208+AA208+AC208</f>
        <v>0</v>
      </c>
    </row>
    <row r="209" customFormat="false" ht="15" hidden="false" customHeight="false" outlineLevel="0" collapsed="false">
      <c r="A209" s="401"/>
      <c r="B209" s="339"/>
      <c r="C209" s="339"/>
      <c r="D209" s="173"/>
      <c r="E209" s="173"/>
      <c r="F209" s="173"/>
      <c r="G209" s="173"/>
      <c r="H209" s="173"/>
      <c r="I209" s="174"/>
      <c r="J209" s="174"/>
      <c r="K209" s="173"/>
      <c r="L209" s="367" t="n">
        <f aca="false">J209-I209</f>
        <v>0</v>
      </c>
      <c r="M209" s="356" t="str">
        <f aca="false">IF(N209&gt;0,"Yes","No")</f>
        <v>No</v>
      </c>
      <c r="N209" s="357" t="n">
        <v>0</v>
      </c>
      <c r="O209" s="358" t="n">
        <f aca="false">ROUNDUP(((Q209/T209)),0)</f>
        <v>0</v>
      </c>
      <c r="P209" s="368" t="n">
        <f aca="false">K209*L209*O209</f>
        <v>0</v>
      </c>
      <c r="Q209" s="360" t="n">
        <f aca="false">S209-(S209*N209)</f>
        <v>0</v>
      </c>
      <c r="R209" s="369" t="n">
        <f aca="false">Q209*K209*L209</f>
        <v>0</v>
      </c>
      <c r="S209" s="361"/>
      <c r="T209" s="362" t="n">
        <v>0.8</v>
      </c>
      <c r="U209" s="361"/>
      <c r="V209" s="361"/>
      <c r="W209" s="361"/>
      <c r="X209" s="363" t="n">
        <f aca="false">X208</f>
        <v>0</v>
      </c>
      <c r="Y209" s="364" t="n">
        <f aca="false">O209*X209</f>
        <v>0</v>
      </c>
      <c r="Z209" s="363" t="n">
        <f aca="false">Z208</f>
        <v>0</v>
      </c>
      <c r="AA209" s="364" t="n">
        <f aca="false">O209*Z208</f>
        <v>0</v>
      </c>
      <c r="AB209" s="363" t="n">
        <f aca="false">AB208</f>
        <v>0</v>
      </c>
      <c r="AC209" s="365" t="n">
        <f aca="false">O209*AB209</f>
        <v>0</v>
      </c>
      <c r="AD209" s="365"/>
      <c r="AE209" s="340"/>
      <c r="AF209" s="405"/>
      <c r="AI209" s="261" t="n">
        <f aca="false">AI208+1</f>
        <v>209</v>
      </c>
      <c r="AJ209" s="226" t="n">
        <f aca="false">Y209+AA209+AC209</f>
        <v>0</v>
      </c>
    </row>
    <row r="210" customFormat="false" ht="15" hidden="false" customHeight="false" outlineLevel="0" collapsed="false">
      <c r="A210" s="401"/>
      <c r="B210" s="339"/>
      <c r="C210" s="339"/>
      <c r="D210" s="173"/>
      <c r="E210" s="173"/>
      <c r="F210" s="173"/>
      <c r="G210" s="173"/>
      <c r="H210" s="173"/>
      <c r="I210" s="174"/>
      <c r="J210" s="174"/>
      <c r="K210" s="173"/>
      <c r="L210" s="367" t="n">
        <f aca="false">J210-I210</f>
        <v>0</v>
      </c>
      <c r="M210" s="356" t="str">
        <f aca="false">IF(N210&gt;0,"Yes","No")</f>
        <v>No</v>
      </c>
      <c r="N210" s="357" t="n">
        <v>0</v>
      </c>
      <c r="O210" s="358" t="n">
        <f aca="false">ROUNDUP(((Q210/T210)),0)</f>
        <v>0</v>
      </c>
      <c r="P210" s="368" t="n">
        <f aca="false">K210*L210*O210</f>
        <v>0</v>
      </c>
      <c r="Q210" s="360" t="n">
        <f aca="false">S210-(S210*N210)</f>
        <v>0</v>
      </c>
      <c r="R210" s="369" t="n">
        <f aca="false">Q210*K210*L210</f>
        <v>0</v>
      </c>
      <c r="S210" s="361"/>
      <c r="T210" s="362" t="n">
        <v>0.8</v>
      </c>
      <c r="U210" s="361"/>
      <c r="V210" s="361"/>
      <c r="W210" s="361"/>
      <c r="X210" s="363" t="n">
        <f aca="false">X209</f>
        <v>0</v>
      </c>
      <c r="Y210" s="364" t="n">
        <f aca="false">O210*X210</f>
        <v>0</v>
      </c>
      <c r="Z210" s="363" t="n">
        <f aca="false">Z209</f>
        <v>0</v>
      </c>
      <c r="AA210" s="364" t="n">
        <f aca="false">O210*Z209</f>
        <v>0</v>
      </c>
      <c r="AB210" s="363" t="n">
        <f aca="false">AB209</f>
        <v>0</v>
      </c>
      <c r="AC210" s="365" t="n">
        <f aca="false">O210*AB210</f>
        <v>0</v>
      </c>
      <c r="AD210" s="365"/>
      <c r="AE210" s="340"/>
      <c r="AF210" s="405"/>
      <c r="AI210" s="261" t="n">
        <f aca="false">AI209+1</f>
        <v>210</v>
      </c>
      <c r="AJ210" s="226" t="n">
        <f aca="false">Y210+AA210+AC210</f>
        <v>0</v>
      </c>
    </row>
    <row r="211" customFormat="false" ht="15" hidden="false" customHeight="false" outlineLevel="0" collapsed="false">
      <c r="A211" s="401"/>
      <c r="B211" s="339"/>
      <c r="C211" s="339"/>
      <c r="D211" s="173"/>
      <c r="E211" s="173"/>
      <c r="F211" s="173"/>
      <c r="G211" s="173"/>
      <c r="H211" s="173"/>
      <c r="I211" s="174"/>
      <c r="J211" s="174"/>
      <c r="K211" s="173"/>
      <c r="L211" s="367" t="n">
        <f aca="false">J211-I211</f>
        <v>0</v>
      </c>
      <c r="M211" s="356" t="str">
        <f aca="false">IF(N211&gt;0,"Yes","No")</f>
        <v>No</v>
      </c>
      <c r="N211" s="357" t="n">
        <v>0</v>
      </c>
      <c r="O211" s="358" t="n">
        <f aca="false">ROUNDUP(((Q211/T211)),0)</f>
        <v>0</v>
      </c>
      <c r="P211" s="368" t="n">
        <f aca="false">K211*L211*O211</f>
        <v>0</v>
      </c>
      <c r="Q211" s="360" t="n">
        <f aca="false">S211-(S211*N211)</f>
        <v>0</v>
      </c>
      <c r="R211" s="369" t="n">
        <f aca="false">Q211*K211*L211</f>
        <v>0</v>
      </c>
      <c r="S211" s="361"/>
      <c r="T211" s="362" t="n">
        <v>0.8</v>
      </c>
      <c r="U211" s="361"/>
      <c r="V211" s="361"/>
      <c r="W211" s="361"/>
      <c r="X211" s="363" t="n">
        <f aca="false">X210</f>
        <v>0</v>
      </c>
      <c r="Y211" s="364" t="n">
        <f aca="false">O211*X211</f>
        <v>0</v>
      </c>
      <c r="Z211" s="363" t="n">
        <f aca="false">Z210</f>
        <v>0</v>
      </c>
      <c r="AA211" s="364" t="n">
        <f aca="false">O211*Z210</f>
        <v>0</v>
      </c>
      <c r="AB211" s="363" t="n">
        <f aca="false">AB210</f>
        <v>0</v>
      </c>
      <c r="AC211" s="365" t="n">
        <f aca="false">O211*AB211</f>
        <v>0</v>
      </c>
      <c r="AD211" s="365"/>
      <c r="AE211" s="340"/>
      <c r="AF211" s="405"/>
      <c r="AI211" s="261" t="n">
        <f aca="false">AI210+1</f>
        <v>211</v>
      </c>
      <c r="AJ211" s="226" t="n">
        <f aca="false">Y211+AA211+AC211</f>
        <v>0</v>
      </c>
    </row>
    <row r="212" customFormat="false" ht="15" hidden="false" customHeight="false" outlineLevel="0" collapsed="false">
      <c r="A212" s="401"/>
      <c r="B212" s="339"/>
      <c r="C212" s="339"/>
      <c r="D212" s="173"/>
      <c r="E212" s="173"/>
      <c r="F212" s="173"/>
      <c r="G212" s="173"/>
      <c r="H212" s="173"/>
      <c r="I212" s="174"/>
      <c r="J212" s="174"/>
      <c r="K212" s="173"/>
      <c r="L212" s="367" t="n">
        <f aca="false">J212-I212</f>
        <v>0</v>
      </c>
      <c r="M212" s="356" t="str">
        <f aca="false">IF(N212&gt;0,"Yes","No")</f>
        <v>No</v>
      </c>
      <c r="N212" s="357" t="n">
        <v>0</v>
      </c>
      <c r="O212" s="358" t="n">
        <f aca="false">ROUNDUP(((Q212/T212)),0)</f>
        <v>0</v>
      </c>
      <c r="P212" s="368" t="n">
        <f aca="false">K212*L212*O212</f>
        <v>0</v>
      </c>
      <c r="Q212" s="360" t="n">
        <f aca="false">S212-(S212*N212)</f>
        <v>0</v>
      </c>
      <c r="R212" s="369" t="n">
        <f aca="false">Q212*K212*L212</f>
        <v>0</v>
      </c>
      <c r="S212" s="361"/>
      <c r="T212" s="362" t="n">
        <v>0.8</v>
      </c>
      <c r="U212" s="361"/>
      <c r="V212" s="361"/>
      <c r="W212" s="361"/>
      <c r="X212" s="363" t="n">
        <f aca="false">X211</f>
        <v>0</v>
      </c>
      <c r="Y212" s="364" t="n">
        <f aca="false">O212*X212</f>
        <v>0</v>
      </c>
      <c r="Z212" s="363" t="n">
        <f aca="false">Z211</f>
        <v>0</v>
      </c>
      <c r="AA212" s="364" t="n">
        <f aca="false">O212*Z211</f>
        <v>0</v>
      </c>
      <c r="AB212" s="363" t="n">
        <f aca="false">AB211</f>
        <v>0</v>
      </c>
      <c r="AC212" s="365" t="n">
        <f aca="false">O212*AB212</f>
        <v>0</v>
      </c>
      <c r="AD212" s="365"/>
      <c r="AE212" s="340"/>
      <c r="AF212" s="405"/>
      <c r="AI212" s="261" t="n">
        <f aca="false">AI211+1</f>
        <v>212</v>
      </c>
      <c r="AJ212" s="226" t="n">
        <f aca="false">Y212+AA212+AC212</f>
        <v>0</v>
      </c>
    </row>
    <row r="213" customFormat="false" ht="15" hidden="false" customHeight="false" outlineLevel="0" collapsed="false">
      <c r="A213" s="401"/>
      <c r="B213" s="339"/>
      <c r="C213" s="339"/>
      <c r="D213" s="173"/>
      <c r="E213" s="173"/>
      <c r="F213" s="173"/>
      <c r="G213" s="173"/>
      <c r="H213" s="173"/>
      <c r="I213" s="174"/>
      <c r="J213" s="174"/>
      <c r="K213" s="173"/>
      <c r="L213" s="367" t="n">
        <f aca="false">J213-I213</f>
        <v>0</v>
      </c>
      <c r="M213" s="356" t="str">
        <f aca="false">IF(N213&gt;0,"Yes","No")</f>
        <v>No</v>
      </c>
      <c r="N213" s="357" t="n">
        <v>0</v>
      </c>
      <c r="O213" s="358" t="n">
        <f aca="false">ROUNDUP(((Q213/T213)),0)</f>
        <v>0</v>
      </c>
      <c r="P213" s="368" t="n">
        <f aca="false">K213*L213*O213</f>
        <v>0</v>
      </c>
      <c r="Q213" s="360" t="n">
        <f aca="false">S213-(S213*N213)</f>
        <v>0</v>
      </c>
      <c r="R213" s="369" t="n">
        <f aca="false">Q213*K213*L213</f>
        <v>0</v>
      </c>
      <c r="S213" s="361"/>
      <c r="T213" s="362" t="n">
        <v>0.8</v>
      </c>
      <c r="U213" s="361"/>
      <c r="V213" s="361"/>
      <c r="W213" s="361"/>
      <c r="X213" s="363" t="n">
        <f aca="false">X212</f>
        <v>0</v>
      </c>
      <c r="Y213" s="364" t="n">
        <f aca="false">O213*X213</f>
        <v>0</v>
      </c>
      <c r="Z213" s="363" t="n">
        <f aca="false">Z212</f>
        <v>0</v>
      </c>
      <c r="AA213" s="364" t="n">
        <f aca="false">O213*Z212</f>
        <v>0</v>
      </c>
      <c r="AB213" s="363" t="n">
        <f aca="false">AB212</f>
        <v>0</v>
      </c>
      <c r="AC213" s="365" t="n">
        <f aca="false">O213*AB213</f>
        <v>0</v>
      </c>
      <c r="AD213" s="365"/>
      <c r="AE213" s="340"/>
      <c r="AF213" s="405"/>
      <c r="AI213" s="261" t="n">
        <f aca="false">AI212+1</f>
        <v>213</v>
      </c>
      <c r="AJ213" s="226" t="n">
        <f aca="false">Y213+AA213+AC213</f>
        <v>0</v>
      </c>
    </row>
    <row r="214" customFormat="false" ht="15" hidden="false" customHeight="false" outlineLevel="0" collapsed="false">
      <c r="A214" s="401"/>
      <c r="B214" s="339"/>
      <c r="C214" s="339"/>
      <c r="D214" s="173"/>
      <c r="E214" s="173"/>
      <c r="F214" s="173"/>
      <c r="G214" s="173"/>
      <c r="H214" s="173"/>
      <c r="I214" s="174"/>
      <c r="J214" s="174"/>
      <c r="K214" s="173"/>
      <c r="L214" s="367" t="n">
        <f aca="false">J214-I214</f>
        <v>0</v>
      </c>
      <c r="M214" s="356" t="str">
        <f aca="false">IF(N214&gt;0,"Yes","No")</f>
        <v>No</v>
      </c>
      <c r="N214" s="357" t="n">
        <v>0</v>
      </c>
      <c r="O214" s="358" t="n">
        <f aca="false">ROUNDUP(((Q214/T214)),0)</f>
        <v>0</v>
      </c>
      <c r="P214" s="368" t="n">
        <f aca="false">K214*L214*O214</f>
        <v>0</v>
      </c>
      <c r="Q214" s="360" t="n">
        <f aca="false">S214-(S214*N214)</f>
        <v>0</v>
      </c>
      <c r="R214" s="369" t="n">
        <f aca="false">Q214*K214*L214</f>
        <v>0</v>
      </c>
      <c r="S214" s="361"/>
      <c r="T214" s="362" t="n">
        <v>0.8</v>
      </c>
      <c r="U214" s="361"/>
      <c r="V214" s="361"/>
      <c r="W214" s="361"/>
      <c r="X214" s="363" t="n">
        <f aca="false">X213</f>
        <v>0</v>
      </c>
      <c r="Y214" s="364" t="n">
        <f aca="false">O214*X214</f>
        <v>0</v>
      </c>
      <c r="Z214" s="363" t="n">
        <f aca="false">Z213</f>
        <v>0</v>
      </c>
      <c r="AA214" s="364" t="n">
        <f aca="false">O214*Z213</f>
        <v>0</v>
      </c>
      <c r="AB214" s="363" t="n">
        <f aca="false">AB213</f>
        <v>0</v>
      </c>
      <c r="AC214" s="365" t="n">
        <f aca="false">O214*AB214</f>
        <v>0</v>
      </c>
      <c r="AD214" s="365"/>
      <c r="AE214" s="340"/>
      <c r="AF214" s="405"/>
      <c r="AI214" s="261" t="n">
        <f aca="false">AI213+1</f>
        <v>214</v>
      </c>
      <c r="AJ214" s="226" t="n">
        <f aca="false">Y214+AA214+AC214</f>
        <v>0</v>
      </c>
    </row>
    <row r="215" customFormat="false" ht="15" hidden="false" customHeight="false" outlineLevel="0" collapsed="false">
      <c r="A215" s="401"/>
      <c r="B215" s="339"/>
      <c r="C215" s="339"/>
      <c r="D215" s="173"/>
      <c r="E215" s="173"/>
      <c r="F215" s="173"/>
      <c r="G215" s="173"/>
      <c r="H215" s="173"/>
      <c r="I215" s="174"/>
      <c r="J215" s="174"/>
      <c r="K215" s="173"/>
      <c r="L215" s="367" t="n">
        <f aca="false">J215-I215</f>
        <v>0</v>
      </c>
      <c r="M215" s="356" t="str">
        <f aca="false">IF(N215&gt;0,"Yes","No")</f>
        <v>No</v>
      </c>
      <c r="N215" s="357" t="n">
        <v>0</v>
      </c>
      <c r="O215" s="358" t="n">
        <f aca="false">ROUNDUP(((Q215/T215)),0)</f>
        <v>0</v>
      </c>
      <c r="P215" s="368" t="n">
        <f aca="false">K215*L215*O215</f>
        <v>0</v>
      </c>
      <c r="Q215" s="360" t="n">
        <f aca="false">S215-(S215*N215)</f>
        <v>0</v>
      </c>
      <c r="R215" s="369" t="n">
        <f aca="false">Q215*K215*L215</f>
        <v>0</v>
      </c>
      <c r="S215" s="361"/>
      <c r="T215" s="362" t="n">
        <v>0.8</v>
      </c>
      <c r="U215" s="361"/>
      <c r="V215" s="361"/>
      <c r="W215" s="361"/>
      <c r="X215" s="363" t="n">
        <f aca="false">X214</f>
        <v>0</v>
      </c>
      <c r="Y215" s="364" t="n">
        <f aca="false">O215*X215</f>
        <v>0</v>
      </c>
      <c r="Z215" s="363" t="n">
        <f aca="false">Z214</f>
        <v>0</v>
      </c>
      <c r="AA215" s="364" t="n">
        <f aca="false">O215*Z214</f>
        <v>0</v>
      </c>
      <c r="AB215" s="363" t="n">
        <f aca="false">AB214</f>
        <v>0</v>
      </c>
      <c r="AC215" s="365" t="n">
        <f aca="false">O215*AB215</f>
        <v>0</v>
      </c>
      <c r="AD215" s="365"/>
      <c r="AE215" s="340"/>
      <c r="AF215" s="405"/>
      <c r="AI215" s="261" t="n">
        <f aca="false">AI214+1</f>
        <v>215</v>
      </c>
      <c r="AJ215" s="226" t="n">
        <f aca="false">Y215+AA215+AC215</f>
        <v>0</v>
      </c>
    </row>
    <row r="216" customFormat="false" ht="15" hidden="false" customHeight="false" outlineLevel="0" collapsed="false">
      <c r="A216" s="401"/>
      <c r="B216" s="339"/>
      <c r="C216" s="339"/>
      <c r="D216" s="173"/>
      <c r="E216" s="173"/>
      <c r="F216" s="173"/>
      <c r="G216" s="173"/>
      <c r="H216" s="173"/>
      <c r="I216" s="174"/>
      <c r="J216" s="174"/>
      <c r="K216" s="173"/>
      <c r="L216" s="367" t="n">
        <f aca="false">J216-I216</f>
        <v>0</v>
      </c>
      <c r="M216" s="356" t="str">
        <f aca="false">IF(N216&gt;0,"Yes","No")</f>
        <v>No</v>
      </c>
      <c r="N216" s="357" t="n">
        <v>0</v>
      </c>
      <c r="O216" s="358" t="n">
        <f aca="false">ROUNDUP(((Q216/T216)),0)</f>
        <v>0</v>
      </c>
      <c r="P216" s="368" t="n">
        <f aca="false">K216*L216*O216</f>
        <v>0</v>
      </c>
      <c r="Q216" s="360" t="n">
        <f aca="false">S216-(S216*N216)</f>
        <v>0</v>
      </c>
      <c r="R216" s="369" t="n">
        <f aca="false">Q216*K216*L216</f>
        <v>0</v>
      </c>
      <c r="S216" s="361"/>
      <c r="T216" s="362" t="n">
        <v>0.8</v>
      </c>
      <c r="U216" s="361"/>
      <c r="V216" s="361"/>
      <c r="W216" s="361"/>
      <c r="X216" s="363" t="n">
        <f aca="false">X215</f>
        <v>0</v>
      </c>
      <c r="Y216" s="364" t="n">
        <f aca="false">O216*X216</f>
        <v>0</v>
      </c>
      <c r="Z216" s="363" t="n">
        <f aca="false">Z215</f>
        <v>0</v>
      </c>
      <c r="AA216" s="364" t="n">
        <f aca="false">O216*Z215</f>
        <v>0</v>
      </c>
      <c r="AB216" s="363" t="n">
        <f aca="false">AB215</f>
        <v>0</v>
      </c>
      <c r="AC216" s="365" t="n">
        <f aca="false">O216*AB216</f>
        <v>0</v>
      </c>
      <c r="AD216" s="365"/>
      <c r="AE216" s="340"/>
      <c r="AF216" s="405"/>
      <c r="AI216" s="261" t="n">
        <f aca="false">AI215+1</f>
        <v>216</v>
      </c>
      <c r="AJ216" s="226" t="n">
        <f aca="false">Y216+AA216+AC216</f>
        <v>0</v>
      </c>
    </row>
    <row r="217" customFormat="false" ht="15" hidden="false" customHeight="false" outlineLevel="0" collapsed="false">
      <c r="A217" s="401"/>
      <c r="B217" s="339"/>
      <c r="C217" s="339"/>
      <c r="D217" s="173"/>
      <c r="E217" s="173"/>
      <c r="F217" s="173"/>
      <c r="G217" s="173"/>
      <c r="H217" s="173"/>
      <c r="I217" s="174"/>
      <c r="J217" s="174"/>
      <c r="K217" s="173"/>
      <c r="L217" s="367" t="n">
        <f aca="false">J217-I217</f>
        <v>0</v>
      </c>
      <c r="M217" s="356" t="str">
        <f aca="false">IF(N217&gt;0,"Yes","No")</f>
        <v>No</v>
      </c>
      <c r="N217" s="357" t="n">
        <v>0</v>
      </c>
      <c r="O217" s="358" t="n">
        <f aca="false">ROUNDUP(((Q217/T217)),0)</f>
        <v>0</v>
      </c>
      <c r="P217" s="368" t="n">
        <f aca="false">K217*L217*O217</f>
        <v>0</v>
      </c>
      <c r="Q217" s="360" t="n">
        <f aca="false">S217-(S217*N217)</f>
        <v>0</v>
      </c>
      <c r="R217" s="370" t="n">
        <f aca="false">Q217*K217*L217</f>
        <v>0</v>
      </c>
      <c r="S217" s="361"/>
      <c r="T217" s="362" t="n">
        <v>0.8</v>
      </c>
      <c r="U217" s="361"/>
      <c r="V217" s="361"/>
      <c r="W217" s="361"/>
      <c r="X217" s="363" t="n">
        <f aca="false">X216</f>
        <v>0</v>
      </c>
      <c r="Y217" s="364" t="n">
        <f aca="false">O217*X217</f>
        <v>0</v>
      </c>
      <c r="Z217" s="363" t="n">
        <f aca="false">Z216</f>
        <v>0</v>
      </c>
      <c r="AA217" s="364" t="n">
        <f aca="false">O217*Z216</f>
        <v>0</v>
      </c>
      <c r="AB217" s="363" t="n">
        <f aca="false">AB216</f>
        <v>0</v>
      </c>
      <c r="AC217" s="365" t="n">
        <f aca="false">O217*AB217</f>
        <v>0</v>
      </c>
      <c r="AD217" s="365"/>
      <c r="AE217" s="340"/>
      <c r="AF217" s="405"/>
      <c r="AI217" s="261" t="n">
        <f aca="false">AI216+1</f>
        <v>217</v>
      </c>
      <c r="AJ217" s="226" t="n">
        <f aca="false">Y217+AA217+AC217</f>
        <v>0</v>
      </c>
    </row>
    <row r="218" customFormat="false" ht="15" hidden="false" customHeight="false" outlineLevel="0" collapsed="false">
      <c r="A218" s="401"/>
      <c r="B218" s="391" t="s">
        <v>134</v>
      </c>
      <c r="C218" s="371" t="n">
        <f aca="false">IF(L218=0,0,AVERAGEIF(O203:O217,"&lt;&gt;0"))</f>
        <v>0</v>
      </c>
      <c r="D218" s="371"/>
      <c r="E218" s="404"/>
      <c r="F218" s="204" t="s">
        <v>79</v>
      </c>
      <c r="G218" s="204" t="n">
        <f aca="false">(K203*L203)+(K204*L204)+(K205*L205)+(K206*L206)+(K207*L207)+(K208*L208)+(K209*L209)+(K210*L210)+(K211*L211)+(K212*L212)+(K213*L213)+(K214*L214)+(K215*L215)+(K216*L216)+(K217*L217)</f>
        <v>0</v>
      </c>
      <c r="H218" s="404"/>
      <c r="I218" s="404"/>
      <c r="J218" s="204" t="s">
        <v>135</v>
      </c>
      <c r="K218" s="205" t="n">
        <f aca="false">SUM(K203:K217)</f>
        <v>0</v>
      </c>
      <c r="L218" s="205" t="n">
        <f aca="false">SUM(L203:L217)</f>
        <v>0</v>
      </c>
      <c r="M218" s="406"/>
      <c r="N218" s="406"/>
      <c r="O218" s="207" t="s">
        <v>136</v>
      </c>
      <c r="P218" s="208" t="n">
        <f aca="false">SUM(P203:P217)</f>
        <v>0</v>
      </c>
      <c r="Q218" s="209" t="s">
        <v>137</v>
      </c>
      <c r="R218" s="210" t="n">
        <f aca="false">SUM(R203:R217)</f>
        <v>0</v>
      </c>
      <c r="S218" s="205" t="s">
        <v>138</v>
      </c>
      <c r="T218" s="211" t="n">
        <f aca="false">IF(SUM(S203:S217)=0,0,1-(R218/P218))</f>
        <v>0</v>
      </c>
      <c r="U218" s="407"/>
      <c r="V218" s="407"/>
      <c r="W218" s="408"/>
      <c r="X218" s="214" t="s">
        <v>139</v>
      </c>
      <c r="Y218" s="214" t="s">
        <v>140</v>
      </c>
      <c r="Z218" s="215" t="s">
        <v>141</v>
      </c>
      <c r="AA218" s="215" t="s">
        <v>142</v>
      </c>
      <c r="AB218" s="214" t="s">
        <v>143</v>
      </c>
      <c r="AC218" s="216" t="s">
        <v>144</v>
      </c>
      <c r="AD218" s="216"/>
      <c r="AE218" s="409"/>
      <c r="AF218" s="405"/>
      <c r="AI218" s="218" t="s">
        <v>162</v>
      </c>
      <c r="AJ218" s="218"/>
      <c r="AK218" s="218" t="s">
        <v>146</v>
      </c>
      <c r="AL218" s="218"/>
    </row>
    <row r="219" customFormat="false" ht="15" hidden="false" customHeight="false" outlineLevel="0" collapsed="false">
      <c r="A219" s="401"/>
      <c r="B219" s="219" t="s">
        <v>147</v>
      </c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374" t="n">
        <f aca="false"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375" t="n">
        <f aca="false">R218*X202</f>
        <v>0</v>
      </c>
      <c r="Z219" s="374" t="n">
        <f aca="false"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375" t="n">
        <f aca="false">R218*Z202</f>
        <v>0</v>
      </c>
      <c r="AB219" s="374" t="n">
        <f aca="false"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376" t="n">
        <f aca="false">R218*AB202</f>
        <v>0</v>
      </c>
      <c r="AD219" s="376"/>
      <c r="AE219" s="410"/>
      <c r="AF219" s="405"/>
      <c r="AI219" s="225" t="n">
        <v>217</v>
      </c>
      <c r="AJ219" s="226" t="n">
        <f aca="false">Y219+AA219+AC219</f>
        <v>0</v>
      </c>
      <c r="AK219" s="227" t="n">
        <f aca="false">X219+Z219+AB219</f>
        <v>0</v>
      </c>
      <c r="AL219" s="227"/>
    </row>
    <row r="220" customFormat="false" ht="18" hidden="false" customHeight="true" outlineLevel="0" collapsed="false">
      <c r="A220" s="401"/>
      <c r="B220" s="219" t="s">
        <v>148</v>
      </c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377" t="s">
        <v>149</v>
      </c>
      <c r="Y220" s="377"/>
      <c r="Z220" s="378" t="n">
        <f aca="false">P218+X219+Z219+AB219</f>
        <v>0</v>
      </c>
      <c r="AA220" s="378"/>
      <c r="AB220" s="379" t="s">
        <v>150</v>
      </c>
      <c r="AC220" s="380" t="n">
        <f aca="false">((R218*X202)+(R218*Z202)+(R218*AB202))+R218</f>
        <v>0</v>
      </c>
      <c r="AD220" s="380"/>
      <c r="AE220" s="411"/>
      <c r="AF220" s="412"/>
      <c r="AJ220" s="235"/>
      <c r="AN220" s="236" t="e">
        <f aca="false">1-(AC220/Z220)</f>
        <v>#DIV/0!</v>
      </c>
    </row>
    <row r="233" customFormat="false" ht="15" hidden="false" customHeight="false" outlineLevel="0" collapsed="false">
      <c r="A233" s="413"/>
      <c r="B233" s="414" t="n">
        <f aca="false">C19</f>
        <v>476.5</v>
      </c>
      <c r="C233" s="413"/>
    </row>
    <row r="234" customFormat="false" ht="15" hidden="false" customHeight="false" outlineLevel="0" collapsed="false">
      <c r="A234" s="413"/>
      <c r="B234" s="414" t="n">
        <f aca="false">C42</f>
        <v>476.5</v>
      </c>
      <c r="C234" s="413"/>
    </row>
    <row r="235" customFormat="false" ht="15" hidden="false" customHeight="false" outlineLevel="0" collapsed="false">
      <c r="A235" s="413"/>
      <c r="B235" s="414" t="n">
        <f aca="false">C64</f>
        <v>0</v>
      </c>
      <c r="C235" s="413"/>
    </row>
    <row r="236" customFormat="false" ht="15" hidden="false" customHeight="false" outlineLevel="0" collapsed="false">
      <c r="A236" s="413"/>
      <c r="B236" s="414" t="n">
        <f aca="false">C86</f>
        <v>0</v>
      </c>
      <c r="C236" s="413"/>
    </row>
    <row r="237" customFormat="false" ht="15" hidden="false" customHeight="false" outlineLevel="0" collapsed="false">
      <c r="A237" s="413"/>
      <c r="B237" s="414" t="n">
        <f aca="false">C108</f>
        <v>0</v>
      </c>
      <c r="C237" s="413"/>
    </row>
    <row r="238" customFormat="false" ht="15" hidden="false" customHeight="false" outlineLevel="0" collapsed="false">
      <c r="A238" s="413"/>
      <c r="B238" s="414" t="n">
        <f aca="false">C130</f>
        <v>0</v>
      </c>
      <c r="C238" s="413"/>
    </row>
    <row r="239" customFormat="false" ht="15" hidden="false" customHeight="false" outlineLevel="0" collapsed="false">
      <c r="A239" s="413"/>
      <c r="B239" s="414" t="n">
        <f aca="false">C152</f>
        <v>0</v>
      </c>
      <c r="C239" s="413"/>
    </row>
    <row r="240" customFormat="false" ht="15" hidden="false" customHeight="false" outlineLevel="0" collapsed="false">
      <c r="A240" s="413"/>
      <c r="B240" s="415" t="n">
        <f aca="false">C174</f>
        <v>0</v>
      </c>
      <c r="C240" s="413"/>
    </row>
    <row r="241" customFormat="false" ht="15" hidden="false" customHeight="false" outlineLevel="0" collapsed="false">
      <c r="A241" s="413"/>
      <c r="B241" s="415" t="n">
        <f aca="false">C196</f>
        <v>0</v>
      </c>
      <c r="C241" s="413"/>
    </row>
    <row r="242" customFormat="false" ht="15" hidden="false" customHeight="false" outlineLevel="0" collapsed="false">
      <c r="A242" s="413"/>
      <c r="B242" s="415" t="n">
        <f aca="false">C218</f>
        <v>0</v>
      </c>
      <c r="C242" s="413"/>
    </row>
    <row r="243" customFormat="false" ht="15" hidden="false" customHeight="false" outlineLevel="0" collapsed="false">
      <c r="B243" s="416"/>
    </row>
  </sheetData>
  <mergeCells count="539">
    <mergeCell ref="A1:A23"/>
    <mergeCell ref="B1:T1"/>
    <mergeCell ref="U1:AF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W2"/>
    <mergeCell ref="X2:AD2"/>
    <mergeCell ref="AE2:AE3"/>
    <mergeCell ref="AC3:AD3"/>
    <mergeCell ref="B4:B18"/>
    <mergeCell ref="C4:C18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C19:D19"/>
    <mergeCell ref="M19:N19"/>
    <mergeCell ref="U19:V19"/>
    <mergeCell ref="AC19:AD19"/>
    <mergeCell ref="AI19:AJ19"/>
    <mergeCell ref="AK19:AL19"/>
    <mergeCell ref="C20:W20"/>
    <mergeCell ref="AC20:AD20"/>
    <mergeCell ref="AK20:AL20"/>
    <mergeCell ref="C21:W21"/>
    <mergeCell ref="X21:Y21"/>
    <mergeCell ref="Z21:AA21"/>
    <mergeCell ref="AC21:AD21"/>
    <mergeCell ref="A24:A44"/>
    <mergeCell ref="B24:T24"/>
    <mergeCell ref="U24:W24"/>
    <mergeCell ref="X24:AD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W25"/>
    <mergeCell ref="X25:AD25"/>
    <mergeCell ref="AE25:AE26"/>
    <mergeCell ref="AC26:AD26"/>
    <mergeCell ref="B27:B41"/>
    <mergeCell ref="C27:C41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C42:D42"/>
    <mergeCell ref="M42:N42"/>
    <mergeCell ref="U42:V42"/>
    <mergeCell ref="AC42:AD42"/>
    <mergeCell ref="AI42:AJ42"/>
    <mergeCell ref="AK42:AL42"/>
    <mergeCell ref="C43:W43"/>
    <mergeCell ref="AC43:AD43"/>
    <mergeCell ref="AK43:AL43"/>
    <mergeCell ref="C44:W44"/>
    <mergeCell ref="X44:Y44"/>
    <mergeCell ref="Z44:AA44"/>
    <mergeCell ref="AC44:AD44"/>
    <mergeCell ref="A46:A66"/>
    <mergeCell ref="B46:T46"/>
    <mergeCell ref="U46:W46"/>
    <mergeCell ref="X46:AD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N48"/>
    <mergeCell ref="O47:P47"/>
    <mergeCell ref="Q47:R47"/>
    <mergeCell ref="S47:S48"/>
    <mergeCell ref="T47:T48"/>
    <mergeCell ref="U47:W47"/>
    <mergeCell ref="X47:AD47"/>
    <mergeCell ref="AE47:AE48"/>
    <mergeCell ref="AC48:AD48"/>
    <mergeCell ref="B49:B63"/>
    <mergeCell ref="C49:C63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C64:D64"/>
    <mergeCell ref="M64:N64"/>
    <mergeCell ref="U64:V64"/>
    <mergeCell ref="AC64:AD64"/>
    <mergeCell ref="AI64:AJ64"/>
    <mergeCell ref="AK64:AL64"/>
    <mergeCell ref="C65:W65"/>
    <mergeCell ref="AC65:AD65"/>
    <mergeCell ref="AK65:AL65"/>
    <mergeCell ref="C66:W66"/>
    <mergeCell ref="X66:Y66"/>
    <mergeCell ref="Z66:AA66"/>
    <mergeCell ref="AC66:AD66"/>
    <mergeCell ref="A68:A88"/>
    <mergeCell ref="B68:T68"/>
    <mergeCell ref="U68:W68"/>
    <mergeCell ref="X68:AD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N70"/>
    <mergeCell ref="O69:P69"/>
    <mergeCell ref="Q69:R69"/>
    <mergeCell ref="S69:S70"/>
    <mergeCell ref="T69:T70"/>
    <mergeCell ref="U69:W69"/>
    <mergeCell ref="X69:AD69"/>
    <mergeCell ref="AE69:AE70"/>
    <mergeCell ref="AC70:AD70"/>
    <mergeCell ref="B71:B85"/>
    <mergeCell ref="C71:C85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C86:D86"/>
    <mergeCell ref="M86:N86"/>
    <mergeCell ref="U86:V86"/>
    <mergeCell ref="AC86:AD86"/>
    <mergeCell ref="AI86:AJ86"/>
    <mergeCell ref="AK86:AL86"/>
    <mergeCell ref="C87:W87"/>
    <mergeCell ref="AC87:AD87"/>
    <mergeCell ref="AK87:AL87"/>
    <mergeCell ref="C88:W88"/>
    <mergeCell ref="X88:Y88"/>
    <mergeCell ref="Z88:AA88"/>
    <mergeCell ref="AC88:AD88"/>
    <mergeCell ref="A90:A110"/>
    <mergeCell ref="B90:T90"/>
    <mergeCell ref="U90:W90"/>
    <mergeCell ref="X90:AD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N92"/>
    <mergeCell ref="O91:P91"/>
    <mergeCell ref="Q91:R91"/>
    <mergeCell ref="S91:S92"/>
    <mergeCell ref="T91:T92"/>
    <mergeCell ref="U91:W91"/>
    <mergeCell ref="X91:AD91"/>
    <mergeCell ref="AE91:AE92"/>
    <mergeCell ref="AC92:AD92"/>
    <mergeCell ref="B93:B107"/>
    <mergeCell ref="C93:C107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C108:D108"/>
    <mergeCell ref="M108:N108"/>
    <mergeCell ref="U108:V108"/>
    <mergeCell ref="AC108:AD108"/>
    <mergeCell ref="AI108:AJ108"/>
    <mergeCell ref="AK108:AL108"/>
    <mergeCell ref="C109:W109"/>
    <mergeCell ref="AC109:AD109"/>
    <mergeCell ref="AK109:AL109"/>
    <mergeCell ref="C110:W110"/>
    <mergeCell ref="X110:Y110"/>
    <mergeCell ref="Z110:AA110"/>
    <mergeCell ref="AC110:AD110"/>
    <mergeCell ref="A112:A132"/>
    <mergeCell ref="B112:T112"/>
    <mergeCell ref="U112:W112"/>
    <mergeCell ref="X112:AD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S113:S114"/>
    <mergeCell ref="T113:T114"/>
    <mergeCell ref="U113:W113"/>
    <mergeCell ref="X113:AD113"/>
    <mergeCell ref="AE113:AE114"/>
    <mergeCell ref="AC114:AD114"/>
    <mergeCell ref="B115:B129"/>
    <mergeCell ref="C115:C129"/>
    <mergeCell ref="AC115:AD115"/>
    <mergeCell ref="AC116:AD116"/>
    <mergeCell ref="AC117:AD117"/>
    <mergeCell ref="AC118:AD118"/>
    <mergeCell ref="AC119:AD119"/>
    <mergeCell ref="AC120:AD120"/>
    <mergeCell ref="AC121:AD121"/>
    <mergeCell ref="AC122:AD122"/>
    <mergeCell ref="AC123:AD123"/>
    <mergeCell ref="AC124:AD124"/>
    <mergeCell ref="AC125:AD125"/>
    <mergeCell ref="AC126:AD126"/>
    <mergeCell ref="AC127:AD127"/>
    <mergeCell ref="AC128:AD128"/>
    <mergeCell ref="AC129:AD129"/>
    <mergeCell ref="C130:D130"/>
    <mergeCell ref="M130:N130"/>
    <mergeCell ref="U130:V130"/>
    <mergeCell ref="AC130:AD130"/>
    <mergeCell ref="AI130:AJ130"/>
    <mergeCell ref="AK130:AL130"/>
    <mergeCell ref="C131:W131"/>
    <mergeCell ref="AC131:AD131"/>
    <mergeCell ref="AK131:AL131"/>
    <mergeCell ref="C132:W132"/>
    <mergeCell ref="X132:Y132"/>
    <mergeCell ref="Z132:AA132"/>
    <mergeCell ref="AC132:AD132"/>
    <mergeCell ref="A134:A154"/>
    <mergeCell ref="B134:T134"/>
    <mergeCell ref="U134:W134"/>
    <mergeCell ref="X134:AD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N136"/>
    <mergeCell ref="O135:P135"/>
    <mergeCell ref="Q135:R135"/>
    <mergeCell ref="S135:S136"/>
    <mergeCell ref="T135:T136"/>
    <mergeCell ref="U135:W135"/>
    <mergeCell ref="X135:AD135"/>
    <mergeCell ref="AE135:AE136"/>
    <mergeCell ref="AC136:AD136"/>
    <mergeCell ref="B137:B151"/>
    <mergeCell ref="C137:C151"/>
    <mergeCell ref="AC137:AD137"/>
    <mergeCell ref="AC138:AD138"/>
    <mergeCell ref="AC139:AD139"/>
    <mergeCell ref="AC140:AD140"/>
    <mergeCell ref="AC141:AD141"/>
    <mergeCell ref="AC142:AD142"/>
    <mergeCell ref="AC143:AD143"/>
    <mergeCell ref="AC144:AD144"/>
    <mergeCell ref="AC145:AD145"/>
    <mergeCell ref="AC146:AD146"/>
    <mergeCell ref="AC147:AD147"/>
    <mergeCell ref="AC148:AD148"/>
    <mergeCell ref="AC149:AD149"/>
    <mergeCell ref="AC150:AD150"/>
    <mergeCell ref="AC151:AD151"/>
    <mergeCell ref="C152:D152"/>
    <mergeCell ref="M152:N152"/>
    <mergeCell ref="U152:V152"/>
    <mergeCell ref="AC152:AD152"/>
    <mergeCell ref="AI152:AJ152"/>
    <mergeCell ref="AK152:AL152"/>
    <mergeCell ref="C153:W153"/>
    <mergeCell ref="AC153:AD153"/>
    <mergeCell ref="AK153:AL153"/>
    <mergeCell ref="C154:W154"/>
    <mergeCell ref="X154:Y154"/>
    <mergeCell ref="Z154:AA154"/>
    <mergeCell ref="AC154:AD154"/>
    <mergeCell ref="A156:A176"/>
    <mergeCell ref="B156:T156"/>
    <mergeCell ref="U156:W156"/>
    <mergeCell ref="X156:AD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O157:P157"/>
    <mergeCell ref="Q157:R157"/>
    <mergeCell ref="S157:S158"/>
    <mergeCell ref="T157:T158"/>
    <mergeCell ref="U157:W157"/>
    <mergeCell ref="X157:AD157"/>
    <mergeCell ref="AE157:AE158"/>
    <mergeCell ref="AC158:AD158"/>
    <mergeCell ref="B159:B173"/>
    <mergeCell ref="C159:C173"/>
    <mergeCell ref="AC159:AD159"/>
    <mergeCell ref="AC160:AD160"/>
    <mergeCell ref="AC161:AD161"/>
    <mergeCell ref="AC162:AD162"/>
    <mergeCell ref="AC163:AD163"/>
    <mergeCell ref="AC164:AD164"/>
    <mergeCell ref="AC165:AD165"/>
    <mergeCell ref="AC166:AD166"/>
    <mergeCell ref="AC167:AD167"/>
    <mergeCell ref="AC168:AD168"/>
    <mergeCell ref="AC169:AD169"/>
    <mergeCell ref="AC170:AD170"/>
    <mergeCell ref="AC171:AD171"/>
    <mergeCell ref="AC172:AD172"/>
    <mergeCell ref="AC173:AD173"/>
    <mergeCell ref="C174:D174"/>
    <mergeCell ref="M174:N174"/>
    <mergeCell ref="U174:V174"/>
    <mergeCell ref="AC174:AD174"/>
    <mergeCell ref="AI174:AJ174"/>
    <mergeCell ref="AK174:AL174"/>
    <mergeCell ref="C175:W175"/>
    <mergeCell ref="AC175:AD175"/>
    <mergeCell ref="AK175:AL175"/>
    <mergeCell ref="C176:W176"/>
    <mergeCell ref="X176:Y176"/>
    <mergeCell ref="Z176:AA176"/>
    <mergeCell ref="AC176:AD176"/>
    <mergeCell ref="A178:A198"/>
    <mergeCell ref="B178:T178"/>
    <mergeCell ref="U178:W178"/>
    <mergeCell ref="X178:AD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N180"/>
    <mergeCell ref="O179:P179"/>
    <mergeCell ref="Q179:R179"/>
    <mergeCell ref="S179:S180"/>
    <mergeCell ref="T179:T180"/>
    <mergeCell ref="U179:W179"/>
    <mergeCell ref="X179:AD179"/>
    <mergeCell ref="AE179:AE180"/>
    <mergeCell ref="AC180:AD180"/>
    <mergeCell ref="B181:B195"/>
    <mergeCell ref="C181:C195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0:AD190"/>
    <mergeCell ref="AC191:AD191"/>
    <mergeCell ref="AC192:AD192"/>
    <mergeCell ref="AC193:AD193"/>
    <mergeCell ref="AC194:AD194"/>
    <mergeCell ref="AC195:AD195"/>
    <mergeCell ref="C196:D196"/>
    <mergeCell ref="M196:N196"/>
    <mergeCell ref="U196:V196"/>
    <mergeCell ref="AC196:AD196"/>
    <mergeCell ref="AI196:AJ196"/>
    <mergeCell ref="AK196:AL196"/>
    <mergeCell ref="C197:W197"/>
    <mergeCell ref="AC197:AD197"/>
    <mergeCell ref="AK197:AL197"/>
    <mergeCell ref="C198:W198"/>
    <mergeCell ref="X198:Y198"/>
    <mergeCell ref="Z198:AA198"/>
    <mergeCell ref="AC198:AD198"/>
    <mergeCell ref="A200:A220"/>
    <mergeCell ref="B200:T200"/>
    <mergeCell ref="U200:W200"/>
    <mergeCell ref="X200:AD200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N202"/>
    <mergeCell ref="O201:P201"/>
    <mergeCell ref="Q201:R201"/>
    <mergeCell ref="S201:S202"/>
    <mergeCell ref="T201:T202"/>
    <mergeCell ref="U201:W201"/>
    <mergeCell ref="X201:AD201"/>
    <mergeCell ref="AE201:AE202"/>
    <mergeCell ref="AC202:AD202"/>
    <mergeCell ref="B203:B217"/>
    <mergeCell ref="C203:C217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216:AD216"/>
    <mergeCell ref="AC217:AD217"/>
    <mergeCell ref="C218:D218"/>
    <mergeCell ref="M218:N218"/>
    <mergeCell ref="U218:V218"/>
    <mergeCell ref="AC218:AD218"/>
    <mergeCell ref="AI218:AJ218"/>
    <mergeCell ref="AK218:AL218"/>
    <mergeCell ref="C219:W219"/>
    <mergeCell ref="AC219:AD219"/>
    <mergeCell ref="AK219:AL219"/>
    <mergeCell ref="C220:W220"/>
    <mergeCell ref="X220:Y220"/>
    <mergeCell ref="Z220:AA220"/>
    <mergeCell ref="AC220:AD220"/>
  </mergeCells>
  <conditionalFormatting sqref="N4:N18">
    <cfRule type="cellIs" priority="2" operator="greaterThan" aboveAverage="0" equalAverage="0" bottom="0" percent="0" rank="0" text="" dxfId="26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28">
      <formula>0</formula>
    </cfRule>
  </conditionalFormatting>
  <conditionalFormatting sqref="B27:C41">
    <cfRule type="cellIs" priority="5" operator="equal" aboveAverage="0" equalAverage="0" bottom="0" percent="0" rank="0" text="" dxfId="29">
      <formula>0</formula>
    </cfRule>
  </conditionalFormatting>
  <conditionalFormatting sqref="B49:C63">
    <cfRule type="cellIs" priority="6" operator="equal" aboveAverage="0" equalAverage="0" bottom="0" percent="0" rank="0" text="" dxfId="30">
      <formula>0</formula>
    </cfRule>
  </conditionalFormatting>
  <conditionalFormatting sqref="B71:C85">
    <cfRule type="cellIs" priority="7" operator="equal" aboveAverage="0" equalAverage="0" bottom="0" percent="0" rank="0" text="" dxfId="31">
      <formula>0</formula>
    </cfRule>
  </conditionalFormatting>
  <conditionalFormatting sqref="B93:C107">
    <cfRule type="cellIs" priority="8" operator="equal" aboveAverage="0" equalAverage="0" bottom="0" percent="0" rank="0" text="" dxfId="32">
      <formula>0</formula>
    </cfRule>
  </conditionalFormatting>
  <conditionalFormatting sqref="B115:C129">
    <cfRule type="cellIs" priority="9" operator="equal" aboveAverage="0" equalAverage="0" bottom="0" percent="0" rank="0" text="" dxfId="33">
      <formula>0</formula>
    </cfRule>
  </conditionalFormatting>
  <conditionalFormatting sqref="B137:C151">
    <cfRule type="cellIs" priority="10" operator="equal" aboveAverage="0" equalAverage="0" bottom="0" percent="0" rank="0" text="" dxfId="34">
      <formula>0</formula>
    </cfRule>
  </conditionalFormatting>
  <conditionalFormatting sqref="B159:C173">
    <cfRule type="cellIs" priority="11" operator="equal" aboveAverage="0" equalAverage="0" bottom="0" percent="0" rank="0" text="" dxfId="35">
      <formula>0</formula>
    </cfRule>
  </conditionalFormatting>
  <conditionalFormatting sqref="B181:C195">
    <cfRule type="cellIs" priority="12" operator="equal" aboveAverage="0" equalAverage="0" bottom="0" percent="0" rank="0" text="" dxfId="36">
      <formula>0</formula>
    </cfRule>
  </conditionalFormatting>
  <conditionalFormatting sqref="B203:C217">
    <cfRule type="cellIs" priority="13" operator="equal" aboveAverage="0" equalAverage="0" bottom="0" percent="0" rank="0" text="" dxfId="37">
      <formula>0</formula>
    </cfRule>
  </conditionalFormatting>
  <conditionalFormatting sqref="L4:L18">
    <cfRule type="cellIs" priority="14" operator="equal" aboveAverage="0" equalAverage="0" bottom="0" percent="0" rank="0" text="" dxfId="38">
      <formula>0</formula>
    </cfRule>
  </conditionalFormatting>
  <conditionalFormatting sqref="L115:L129">
    <cfRule type="cellIs" priority="15" operator="equal" aboveAverage="0" equalAverage="0" bottom="0" percent="0" rank="0" text="" dxfId="39">
      <formula>0</formula>
    </cfRule>
  </conditionalFormatting>
  <conditionalFormatting sqref="N115:N129">
    <cfRule type="cellIs" priority="16" operator="greaterThan" aboveAverage="0" equalAverage="0" bottom="0" percent="0" rank="0" text="" dxfId="40">
      <formula>0</formula>
    </cfRule>
    <cfRule type="cellIs" priority="17" operator="greaterThan" aboveAverage="0" equalAverage="0" bottom="0" percent="0" rank="0" text="" dxfId="27">
      <formula>0</formula>
    </cfRule>
  </conditionalFormatting>
  <conditionalFormatting sqref="T19">
    <cfRule type="cellIs" priority="18" operator="equal" aboveAverage="0" equalAverage="0" bottom="0" percent="0" rank="0" text="" dxfId="41">
      <formula>0</formula>
    </cfRule>
  </conditionalFormatting>
  <conditionalFormatting sqref="T42">
    <cfRule type="cellIs" priority="19" operator="equal" aboveAverage="0" equalAverage="0" bottom="0" percent="0" rank="0" text="" dxfId="42">
      <formula>0</formula>
    </cfRule>
  </conditionalFormatting>
  <conditionalFormatting sqref="T64">
    <cfRule type="cellIs" priority="20" operator="equal" aboveAverage="0" equalAverage="0" bottom="0" percent="0" rank="0" text="" dxfId="43">
      <formula>0</formula>
    </cfRule>
  </conditionalFormatting>
  <conditionalFormatting sqref="T86">
    <cfRule type="cellIs" priority="21" operator="equal" aboveAverage="0" equalAverage="0" bottom="0" percent="0" rank="0" text="" dxfId="44">
      <formula>0</formula>
    </cfRule>
  </conditionalFormatting>
  <conditionalFormatting sqref="T108">
    <cfRule type="cellIs" priority="22" operator="equal" aboveAverage="0" equalAverage="0" bottom="0" percent="0" rank="0" text="" dxfId="45">
      <formula>0</formula>
    </cfRule>
  </conditionalFormatting>
  <conditionalFormatting sqref="T130">
    <cfRule type="cellIs" priority="23" operator="equal" aboveAverage="0" equalAverage="0" bottom="0" percent="0" rank="0" text="" dxfId="46">
      <formula>0</formula>
    </cfRule>
  </conditionalFormatting>
  <conditionalFormatting sqref="T152">
    <cfRule type="cellIs" priority="24" operator="equal" aboveAverage="0" equalAverage="0" bottom="0" percent="0" rank="0" text="" dxfId="47">
      <formula>0</formula>
    </cfRule>
  </conditionalFormatting>
  <conditionalFormatting sqref="T174">
    <cfRule type="cellIs" priority="25" operator="equal" aboveAverage="0" equalAverage="0" bottom="0" percent="0" rank="0" text="" dxfId="48">
      <formula>0</formula>
    </cfRule>
  </conditionalFormatting>
  <conditionalFormatting sqref="T196">
    <cfRule type="cellIs" priority="26" operator="equal" aboveAverage="0" equalAverage="0" bottom="0" percent="0" rank="0" text="" dxfId="49">
      <formula>0</formula>
    </cfRule>
  </conditionalFormatting>
  <conditionalFormatting sqref="T218">
    <cfRule type="cellIs" priority="27" operator="equal" aboveAverage="0" equalAverage="0" bottom="0" percent="0" rank="0" text="" dxfId="50">
      <formula>0</formula>
    </cfRule>
  </conditionalFormatting>
  <conditionalFormatting sqref="N27:N41">
    <cfRule type="cellIs" priority="28" operator="greaterThan" aboveAverage="0" equalAverage="0" bottom="0" percent="0" rank="0" text="" dxfId="51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L27:L41">
    <cfRule type="cellIs" priority="30" operator="equal" aboveAverage="0" equalAverage="0" bottom="0" percent="0" rank="0" text="" dxfId="52">
      <formula>0</formula>
    </cfRule>
  </conditionalFormatting>
  <conditionalFormatting sqref="N49:N63">
    <cfRule type="cellIs" priority="31" operator="greaterThan" aboveAverage="0" equalAverage="0" bottom="0" percent="0" rank="0" text="" dxfId="53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L49:L63">
    <cfRule type="cellIs" priority="33" operator="equal" aboveAverage="0" equalAverage="0" bottom="0" percent="0" rank="0" text="" dxfId="54">
      <formula>0</formula>
    </cfRule>
  </conditionalFormatting>
  <conditionalFormatting sqref="N71:N85">
    <cfRule type="cellIs" priority="34" operator="greaterThan" aboveAverage="0" equalAverage="0" bottom="0" percent="0" rank="0" text="" dxfId="55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L71:L85">
    <cfRule type="cellIs" priority="36" operator="equal" aboveAverage="0" equalAverage="0" bottom="0" percent="0" rank="0" text="" dxfId="56">
      <formula>0</formula>
    </cfRule>
  </conditionalFormatting>
  <conditionalFormatting sqref="N93:N107">
    <cfRule type="cellIs" priority="37" operator="greaterThan" aboveAverage="0" equalAverage="0" bottom="0" percent="0" rank="0" text="" dxfId="57">
      <formula>0</formula>
    </cfRule>
    <cfRule type="cellIs" priority="38" operator="greaterThan" aboveAverage="0" equalAverage="0" bottom="0" percent="0" rank="0" text="" dxfId="27">
      <formula>0</formula>
    </cfRule>
  </conditionalFormatting>
  <conditionalFormatting sqref="L93:L107">
    <cfRule type="cellIs" priority="39" operator="equal" aboveAverage="0" equalAverage="0" bottom="0" percent="0" rank="0" text="" dxfId="58">
      <formula>0</formula>
    </cfRule>
  </conditionalFormatting>
  <conditionalFormatting sqref="L137:L151">
    <cfRule type="cellIs" priority="40" operator="equal" aboveAverage="0" equalAverage="0" bottom="0" percent="0" rank="0" text="" dxfId="59">
      <formula>0</formula>
    </cfRule>
  </conditionalFormatting>
  <conditionalFormatting sqref="N137:N151">
    <cfRule type="cellIs" priority="41" operator="greaterThan" aboveAverage="0" equalAverage="0" bottom="0" percent="0" rank="0" text="" dxfId="60">
      <formula>0</formula>
    </cfRule>
    <cfRule type="cellIs" priority="42" operator="greaterThan" aboveAverage="0" equalAverage="0" bottom="0" percent="0" rank="0" text="" dxfId="27">
      <formula>0</formula>
    </cfRule>
  </conditionalFormatting>
  <conditionalFormatting sqref="L159:L173">
    <cfRule type="cellIs" priority="43" operator="equal" aboveAverage="0" equalAverage="0" bottom="0" percent="0" rank="0" text="" dxfId="61">
      <formula>0</formula>
    </cfRule>
  </conditionalFormatting>
  <conditionalFormatting sqref="N159:N173">
    <cfRule type="cellIs" priority="44" operator="greaterThan" aboveAverage="0" equalAverage="0" bottom="0" percent="0" rank="0" text="" dxfId="62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L181:L195">
    <cfRule type="cellIs" priority="46" operator="equal" aboveAverage="0" equalAverage="0" bottom="0" percent="0" rank="0" text="" dxfId="63">
      <formula>0</formula>
    </cfRule>
  </conditionalFormatting>
  <conditionalFormatting sqref="N181:N195">
    <cfRule type="cellIs" priority="47" operator="greaterThan" aboveAverage="0" equalAverage="0" bottom="0" percent="0" rank="0" text="" dxfId="64">
      <formula>0</formula>
    </cfRule>
    <cfRule type="cellIs" priority="48" operator="greaterThan" aboveAverage="0" equalAverage="0" bottom="0" percent="0" rank="0" text="" dxfId="27">
      <formula>0</formula>
    </cfRule>
  </conditionalFormatting>
  <conditionalFormatting sqref="L203:L217">
    <cfRule type="cellIs" priority="49" operator="equal" aboveAverage="0" equalAverage="0" bottom="0" percent="0" rank="0" text="" dxfId="65">
      <formula>0</formula>
    </cfRule>
  </conditionalFormatting>
  <conditionalFormatting sqref="N203:N217">
    <cfRule type="cellIs" priority="50" operator="greaterThan" aboveAverage="0" equalAverage="0" bottom="0" percent="0" rank="0" text="" dxfId="6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M4:M19 M27:M42 M49:M64 M71:M86 M93:M108 M115:M130 M137:M152 M159:M174 M181:M196 M203:M218" type="list">
      <formula1>DADOS!$G$3:$G$4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8 N27:N41 N49:N63 N71:N85 N93:N107 N115:N129 N137:N151 N159:N173 N181:N195 N203:N217" type="list">
      <formula1>DADOS!$E$2:$E$27</formula1>
      <formula2>0</formula2>
    </dataValidation>
    <dataValidation allowBlank="true" errorStyle="stop" operator="between" showDropDown="false" showErrorMessage="true" showInputMessage="true" sqref="H4:H18 H27:H41 H49:H63 H71:H85 H93:H107 H115:H129 H137:H151 H159:H173 H181:H195 H203:H217" type="list">
      <formula1>DADOS!$O$4:$O$11</formula1>
      <formula2>0</formula2>
    </dataValidation>
    <dataValidation allowBlank="true" errorStyle="stop" operator="between" showDropDown="false" showErrorMessage="true" showInputMessage="true" sqref="G4:G18 G27:G41 G49:G63 G71:G85 G93:G107 G115:G129 G137:G151 G159:G173 G181:G195 G203:G217" type="list">
      <formula1>DADOS!$N$4:$N$10</formula1>
      <formula2>0</formula2>
    </dataValidation>
    <dataValidation allowBlank="true" errorStyle="stop" operator="between" showDropDown="false" showErrorMessage="true" showInputMessage="true" sqref="F4:F18 F27:F41 F49:F63 F71:F85 F93:F107 F115:F129 F137:F151 F159:F173 F181:F195 F203:F217" type="list">
      <formula1>DADOS!$M$4:$M$16</formula1>
      <formula2>0</formula2>
    </dataValidation>
    <dataValidation allowBlank="true" errorStyle="stop" operator="between" showDropDown="false" showErrorMessage="true" showInputMessage="true" sqref="E4:E18 E27:E41 E49:E63 E71:E85 E93:E107 E115:E129 E137:E151 E159:E173 E181:E195 E203:E217" type="list">
      <formula1>DADOS!$L$4:$L$9</formula1>
      <formula2>0</formula2>
    </dataValidation>
    <dataValidation allowBlank="true" errorStyle="stop" operator="between" showDropDown="false" showErrorMessage="true" showInputMessage="true" sqref="D4:D18 D27:D41 D49:D63 D71:D85 D93:D107 D115:D129 D137:D151 D159:D173 D181:D195 D203:D217" type="list">
      <formula1>DADOS!$J$4:$J$9</formula1>
      <formula2>0</formula2>
    </dataValidation>
    <dataValidation allowBlank="true" errorStyle="stop" operator="between" showDropDown="false" showErrorMessage="true" showInputMessage="true" sqref="AE5 AE28 AE50 AE72 AE94 AE116 AE138 AE160 AE182 AE204" type="list">
      <formula1>DADOS!$BG$3:$BG$12</formula1>
      <formula2>0</formula2>
    </dataValidation>
    <dataValidation allowBlank="true" errorStyle="stop" operator="between" showDropDown="false" showErrorMessage="false" showInputMessage="false" sqref="X3 Z3 AB3 X26 Z26 AB26 X48 Z48 AB48 X70 Z70 AB70 X92 Z92 AB92 X114 Z114 AB114 X136 Z136 AB136 X158 Z158 AB158 X180 Z180 AB180 X202 Z202 AB202" type="list">
      <formula1>DADOS!$E$2:$E$27</formula1>
      <formula2>0</formula2>
    </dataValidation>
    <dataValidation allowBlank="true" errorStyle="stop" operator="between" showDropDown="false" showErrorMessage="true" showInputMessage="true" sqref="AE8 AE31 AE53 AE75 AE97 AE119 AE141 AE163 AE185 AE207" type="list">
      <formula1>DADOS!$G$6:$G$8</formula1>
      <formula2>0</formula2>
    </dataValidation>
    <dataValidation allowBlank="true" errorStyle="stop" operator="between" showDropDown="false" showErrorMessage="true" showInputMessage="true" sqref="I4:J18 I27:J41 I49:J63 I71:J85 I93:J107 I115:J129 I137:J151 I159:J173 I181:J195 I203:J217" type="list">
      <formula1>DADOS!$A$195:$A$810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1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selection pane="topLeft" activeCell="D27" activeCellId="0" sqref="D27"/>
    </sheetView>
  </sheetViews>
  <sheetFormatPr defaultColWidth="9.00390625" defaultRowHeight="15" zeroHeight="false" outlineLevelRow="0" outlineLevelCol="0"/>
  <cols>
    <col collapsed="false" customWidth="true" hidden="false" outlineLevel="0" max="1" min="1" style="152" width="4.9"/>
    <col collapsed="false" customWidth="true" hidden="false" outlineLevel="0" max="2" min="2" style="152" width="20.5"/>
    <col collapsed="false" customWidth="true" hidden="false" outlineLevel="0" max="3" min="3" style="152" width="6.9"/>
    <col collapsed="false" customWidth="true" hidden="false" outlineLevel="0" max="4" min="4" style="152" width="12.1"/>
    <col collapsed="false" customWidth="true" hidden="false" outlineLevel="0" max="5" min="5" style="152" width="12.4"/>
    <col collapsed="false" customWidth="true" hidden="false" outlineLevel="0" max="6" min="6" style="152" width="12.6"/>
    <col collapsed="false" customWidth="true" hidden="false" outlineLevel="0" max="10" min="7" style="152" width="10.7"/>
    <col collapsed="false" customWidth="true" hidden="false" outlineLevel="0" max="11" min="11" style="152" width="7.2"/>
    <col collapsed="false" customWidth="true" hidden="false" outlineLevel="0" max="12" min="12" style="152" width="5.7"/>
    <col collapsed="false" customWidth="true" hidden="false" outlineLevel="0" max="13" min="13" style="152" width="3.2"/>
    <col collapsed="false" customWidth="true" hidden="false" outlineLevel="0" max="14" min="14" style="152" width="3.1"/>
    <col collapsed="false" customWidth="true" hidden="false" outlineLevel="0" max="16" min="15" style="152" width="13.69"/>
    <col collapsed="false" customWidth="true" hidden="false" outlineLevel="0" max="17" min="17" style="152" width="14"/>
    <col collapsed="false" customWidth="true" hidden="false" outlineLevel="0" max="18" min="18" style="152" width="14.6"/>
    <col collapsed="false" customWidth="true" hidden="false" outlineLevel="0" max="19" min="19" style="152" width="17.2"/>
    <col collapsed="false" customWidth="true" hidden="false" outlineLevel="0" max="20" min="20" style="152" width="6.6"/>
    <col collapsed="false" customWidth="true" hidden="false" outlineLevel="0" max="23" min="21" style="152" width="9.7"/>
    <col collapsed="false" customWidth="true" hidden="false" outlineLevel="0" max="24" min="24" style="152" width="12.7"/>
    <col collapsed="false" customWidth="true" hidden="false" outlineLevel="0" max="25" min="25" style="152" width="9.5"/>
    <col collapsed="false" customWidth="true" hidden="false" outlineLevel="0" max="27" min="26" style="152" width="5.6"/>
    <col collapsed="false" customWidth="true" hidden="false" outlineLevel="0" max="28" min="28" style="152" width="15.2"/>
    <col collapsed="false" customWidth="false" hidden="false" outlineLevel="0" max="29" min="29" style="152" width="9"/>
    <col collapsed="false" customWidth="true" hidden="true" outlineLevel="0" max="30" min="30" style="152" width="10.49"/>
    <col collapsed="false" customWidth="false" hidden="true" outlineLevel="0" max="31" min="31" style="152" width="9"/>
    <col collapsed="false" customWidth="true" hidden="true" outlineLevel="0" max="32" min="32" style="152" width="12.7"/>
    <col collapsed="false" customWidth="true" hidden="true" outlineLevel="0" max="33" min="33" style="152" width="11.7"/>
    <col collapsed="false" customWidth="true" hidden="true" outlineLevel="0" max="34" min="34" style="152" width="11.6"/>
    <col collapsed="false" customWidth="false" hidden="false" outlineLevel="0" max="16384" min="35" style="152" width="9"/>
  </cols>
  <sheetData>
    <row r="1" customFormat="false" ht="49.5" hidden="false" customHeight="true" outlineLevel="0" collapsed="false">
      <c r="A1" s="352" t="s">
        <v>163</v>
      </c>
      <c r="B1" s="417" t="s">
        <v>164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8"/>
      <c r="O1" s="419" t="str">
        <f aca="false">IF(B4=0,"",B4)</f>
        <v>Windsor</v>
      </c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</row>
    <row r="2" customFormat="false" ht="19.5" hidden="false" customHeight="true" outlineLevel="0" collapsed="false">
      <c r="A2" s="352"/>
      <c r="B2" s="123" t="s">
        <v>165</v>
      </c>
      <c r="C2" s="123" t="s">
        <v>90</v>
      </c>
      <c r="D2" s="123" t="s">
        <v>99</v>
      </c>
      <c r="E2" s="420" t="s">
        <v>60</v>
      </c>
      <c r="F2" s="163" t="s">
        <v>166</v>
      </c>
      <c r="G2" s="123" t="s">
        <v>167</v>
      </c>
      <c r="H2" s="421" t="s">
        <v>168</v>
      </c>
      <c r="I2" s="421" t="s">
        <v>169</v>
      </c>
      <c r="J2" s="124" t="s">
        <v>170</v>
      </c>
      <c r="K2" s="124" t="s">
        <v>93</v>
      </c>
      <c r="L2" s="422" t="s">
        <v>115</v>
      </c>
      <c r="M2" s="422"/>
      <c r="N2" s="422"/>
      <c r="O2" s="163" t="s">
        <v>61</v>
      </c>
      <c r="P2" s="163"/>
      <c r="Q2" s="163" t="s">
        <v>94</v>
      </c>
      <c r="R2" s="163"/>
      <c r="S2" s="420" t="s">
        <v>117</v>
      </c>
      <c r="T2" s="423" t="s">
        <v>171</v>
      </c>
      <c r="U2" s="159" t="s">
        <v>95</v>
      </c>
      <c r="V2" s="159"/>
      <c r="W2" s="159"/>
      <c r="X2" s="159"/>
      <c r="Y2" s="159"/>
      <c r="Z2" s="159"/>
      <c r="AA2" s="159"/>
      <c r="AB2" s="424" t="s">
        <v>119</v>
      </c>
    </row>
    <row r="3" customFormat="false" ht="15" hidden="false" customHeight="false" outlineLevel="0" collapsed="false">
      <c r="A3" s="352"/>
      <c r="B3" s="123"/>
      <c r="C3" s="123"/>
      <c r="D3" s="123"/>
      <c r="E3" s="420"/>
      <c r="F3" s="163"/>
      <c r="G3" s="123"/>
      <c r="H3" s="421"/>
      <c r="I3" s="421"/>
      <c r="J3" s="124"/>
      <c r="K3" s="124" t="s">
        <v>93</v>
      </c>
      <c r="L3" s="422"/>
      <c r="M3" s="422"/>
      <c r="N3" s="422"/>
      <c r="O3" s="425" t="s">
        <v>120</v>
      </c>
      <c r="P3" s="123" t="s">
        <v>97</v>
      </c>
      <c r="Q3" s="123" t="s">
        <v>120</v>
      </c>
      <c r="R3" s="123" t="s">
        <v>97</v>
      </c>
      <c r="S3" s="420"/>
      <c r="T3" s="423"/>
      <c r="U3" s="426" t="n">
        <v>0.1</v>
      </c>
      <c r="V3" s="427" t="s">
        <v>72</v>
      </c>
      <c r="W3" s="428" t="n">
        <v>0.1</v>
      </c>
      <c r="X3" s="427" t="s">
        <v>123</v>
      </c>
      <c r="Y3" s="429" t="n">
        <v>0.1</v>
      </c>
      <c r="Z3" s="430" t="s">
        <v>74</v>
      </c>
      <c r="AA3" s="430"/>
      <c r="AB3" s="424"/>
    </row>
    <row r="4" customFormat="false" ht="25.35" hidden="false" customHeight="false" outlineLevel="0" collapsed="false">
      <c r="A4" s="352"/>
      <c r="B4" s="431" t="str">
        <f aca="false">'Cadastro Inicial'!B14</f>
        <v>Windsor</v>
      </c>
      <c r="C4" s="432" t="str">
        <f aca="false">'Cadastro Inicial'!C14:D14</f>
        <v>bsb</v>
      </c>
      <c r="D4" s="433" t="s">
        <v>172</v>
      </c>
      <c r="E4" s="433" t="s">
        <v>173</v>
      </c>
      <c r="F4" s="433" t="s">
        <v>174</v>
      </c>
      <c r="G4" s="433" t="s">
        <v>175</v>
      </c>
      <c r="H4" s="434" t="n">
        <v>45022</v>
      </c>
      <c r="I4" s="434" t="n">
        <v>45029</v>
      </c>
      <c r="J4" s="435" t="n">
        <v>30</v>
      </c>
      <c r="K4" s="436" t="n">
        <f aca="false">IF(H4=0,0,(I4-H4)+1)</f>
        <v>8</v>
      </c>
      <c r="L4" s="437" t="s">
        <v>176</v>
      </c>
      <c r="M4" s="438" t="n">
        <v>0.1</v>
      </c>
      <c r="N4" s="438"/>
      <c r="O4" s="439" t="n">
        <f aca="false">ROUNDUP(((Q4/T4)),0)</f>
        <v>286</v>
      </c>
      <c r="P4" s="439" t="n">
        <f aca="false">O4*J4*K4</f>
        <v>68640</v>
      </c>
      <c r="Q4" s="440" t="n">
        <f aca="false">S4-(S4*M4)</f>
        <v>228.6</v>
      </c>
      <c r="R4" s="441" t="n">
        <f aca="false">Q4*J4*K4</f>
        <v>54864</v>
      </c>
      <c r="S4" s="442" t="n">
        <v>254</v>
      </c>
      <c r="T4" s="443" t="n">
        <v>0.8</v>
      </c>
      <c r="U4" s="444" t="n">
        <f aca="false">U3</f>
        <v>0.1</v>
      </c>
      <c r="V4" s="445" t="n">
        <f aca="false">(O4*U4)</f>
        <v>28.6</v>
      </c>
      <c r="W4" s="446" t="n">
        <f aca="false">W3</f>
        <v>0.1</v>
      </c>
      <c r="X4" s="447" t="n">
        <f aca="false">(O4*W4)</f>
        <v>28.6</v>
      </c>
      <c r="Y4" s="448" t="n">
        <f aca="false">Y3</f>
        <v>0.1</v>
      </c>
      <c r="Z4" s="185" t="n">
        <f aca="false">(O4*Y4)</f>
        <v>28.6</v>
      </c>
      <c r="AA4" s="185"/>
      <c r="AB4" s="186" t="s">
        <v>129</v>
      </c>
      <c r="AE4" s="261" t="n">
        <v>4</v>
      </c>
      <c r="AF4" s="449" t="n">
        <f aca="false">V4+X4+Z4</f>
        <v>85.8</v>
      </c>
    </row>
    <row r="5" customFormat="false" ht="15" hidden="false" customHeight="true" outlineLevel="0" collapsed="false">
      <c r="A5" s="352"/>
      <c r="B5" s="431"/>
      <c r="C5" s="432"/>
      <c r="D5" s="433"/>
      <c r="E5" s="433"/>
      <c r="F5" s="433"/>
      <c r="G5" s="433"/>
      <c r="H5" s="434"/>
      <c r="I5" s="434"/>
      <c r="J5" s="435"/>
      <c r="K5" s="436" t="n">
        <f aca="false">IF(H5=0,0,(I5-H5)+1)</f>
        <v>0</v>
      </c>
      <c r="L5" s="450" t="s">
        <v>177</v>
      </c>
      <c r="M5" s="438" t="n">
        <v>0.1</v>
      </c>
      <c r="N5" s="438"/>
      <c r="O5" s="451" t="n">
        <f aca="false">ROUNDUP(((Q5/T5)),0)</f>
        <v>0</v>
      </c>
      <c r="P5" s="451" t="n">
        <f aca="false">O5*J5*K5</f>
        <v>0</v>
      </c>
      <c r="Q5" s="440" t="n">
        <f aca="false">S5-(S5*M5)</f>
        <v>0</v>
      </c>
      <c r="R5" s="452" t="n">
        <f aca="false">Q5*J5*K5</f>
        <v>0</v>
      </c>
      <c r="S5" s="442"/>
      <c r="T5" s="443" t="n">
        <v>0.8</v>
      </c>
      <c r="U5" s="444" t="n">
        <f aca="false">U4</f>
        <v>0.1</v>
      </c>
      <c r="V5" s="445" t="n">
        <f aca="false">(O5*U5)</f>
        <v>0</v>
      </c>
      <c r="W5" s="446" t="n">
        <f aca="false">W4</f>
        <v>0.1</v>
      </c>
      <c r="X5" s="447" t="n">
        <f aca="false">(O5*W5)</f>
        <v>0</v>
      </c>
      <c r="Y5" s="448" t="n">
        <f aca="false">Y4</f>
        <v>0.1</v>
      </c>
      <c r="Z5" s="185" t="n">
        <f aca="false">(O5*Y5)</f>
        <v>0</v>
      </c>
      <c r="AA5" s="185"/>
      <c r="AB5" s="192" t="s">
        <v>131</v>
      </c>
      <c r="AE5" s="261" t="n">
        <f aca="false">AE4+1</f>
        <v>5</v>
      </c>
      <c r="AF5" s="449" t="n">
        <f aca="false">V5+X5+Z5</f>
        <v>0</v>
      </c>
    </row>
    <row r="6" customFormat="false" ht="15" hidden="false" customHeight="true" outlineLevel="0" collapsed="false">
      <c r="A6" s="352"/>
      <c r="B6" s="431"/>
      <c r="C6" s="432"/>
      <c r="D6" s="433"/>
      <c r="E6" s="433"/>
      <c r="F6" s="433"/>
      <c r="G6" s="433"/>
      <c r="H6" s="434"/>
      <c r="I6" s="434"/>
      <c r="J6" s="435"/>
      <c r="K6" s="436" t="n">
        <f aca="false">IF(H6=0,0,(I6-H6)+1)</f>
        <v>0</v>
      </c>
      <c r="L6" s="450" t="s">
        <v>177</v>
      </c>
      <c r="M6" s="438" t="n">
        <v>0.1</v>
      </c>
      <c r="N6" s="438"/>
      <c r="O6" s="451" t="n">
        <f aca="false">ROUNDUP(((Q6/T6)),0)</f>
        <v>0</v>
      </c>
      <c r="P6" s="451" t="n">
        <f aca="false">O6*J6*K6</f>
        <v>0</v>
      </c>
      <c r="Q6" s="440" t="n">
        <f aca="false">S6-(S6*M6)</f>
        <v>0</v>
      </c>
      <c r="R6" s="452" t="n">
        <f aca="false">Q6*J6*K6</f>
        <v>0</v>
      </c>
      <c r="S6" s="442"/>
      <c r="T6" s="443" t="n">
        <v>0.8</v>
      </c>
      <c r="U6" s="444" t="n">
        <f aca="false">U5</f>
        <v>0.1</v>
      </c>
      <c r="V6" s="445" t="n">
        <f aca="false">(O6*U6)</f>
        <v>0</v>
      </c>
      <c r="W6" s="446" t="n">
        <f aca="false">W5</f>
        <v>0.1</v>
      </c>
      <c r="X6" s="447" t="n">
        <f aca="false">(O6*W6)</f>
        <v>0</v>
      </c>
      <c r="Y6" s="448" t="n">
        <f aca="false">Y5</f>
        <v>0.1</v>
      </c>
      <c r="Z6" s="185" t="n">
        <f aca="false">(O6*Y6)</f>
        <v>0</v>
      </c>
      <c r="AA6" s="185"/>
      <c r="AB6" s="195"/>
      <c r="AE6" s="261" t="n">
        <f aca="false">AE5+1</f>
        <v>6</v>
      </c>
      <c r="AF6" s="449" t="n">
        <f aca="false">V6+X6+Z6</f>
        <v>0</v>
      </c>
    </row>
    <row r="7" customFormat="false" ht="15" hidden="false" customHeight="true" outlineLevel="0" collapsed="false">
      <c r="A7" s="352"/>
      <c r="B7" s="431"/>
      <c r="C7" s="432"/>
      <c r="D7" s="433"/>
      <c r="E7" s="433"/>
      <c r="F7" s="433"/>
      <c r="G7" s="433"/>
      <c r="H7" s="434"/>
      <c r="I7" s="434"/>
      <c r="J7" s="435"/>
      <c r="K7" s="436" t="n">
        <f aca="false">IF(H7=0,0,(I7-H7)+1)</f>
        <v>0</v>
      </c>
      <c r="L7" s="450" t="s">
        <v>177</v>
      </c>
      <c r="M7" s="438" t="n">
        <v>0.1</v>
      </c>
      <c r="N7" s="438"/>
      <c r="O7" s="451" t="n">
        <f aca="false">ROUNDUP(((Q7/T7)),0)</f>
        <v>0</v>
      </c>
      <c r="P7" s="451" t="n">
        <f aca="false">O7*J7*K7</f>
        <v>0</v>
      </c>
      <c r="Q7" s="440" t="n">
        <f aca="false">S7-(S7*M7)</f>
        <v>0</v>
      </c>
      <c r="R7" s="452" t="n">
        <f aca="false">Q7*J7*K7</f>
        <v>0</v>
      </c>
      <c r="S7" s="442"/>
      <c r="T7" s="443" t="n">
        <v>0.8</v>
      </c>
      <c r="U7" s="444" t="n">
        <f aca="false">U6</f>
        <v>0.1</v>
      </c>
      <c r="V7" s="445" t="n">
        <f aca="false">(O7*U7)</f>
        <v>0</v>
      </c>
      <c r="W7" s="446" t="n">
        <f aca="false">W6</f>
        <v>0.1</v>
      </c>
      <c r="X7" s="447" t="n">
        <f aca="false">(O7*W7)</f>
        <v>0</v>
      </c>
      <c r="Y7" s="448" t="n">
        <f aca="false">Y6</f>
        <v>0.1</v>
      </c>
      <c r="Z7" s="185" t="n">
        <f aca="false">(O7*Y7)</f>
        <v>0</v>
      </c>
      <c r="AA7" s="185"/>
      <c r="AB7" s="196" t="s">
        <v>132</v>
      </c>
      <c r="AE7" s="261" t="n">
        <f aca="false">AE6+1</f>
        <v>7</v>
      </c>
      <c r="AF7" s="449" t="n">
        <f aca="false">V7+X7+Z7</f>
        <v>0</v>
      </c>
    </row>
    <row r="8" customFormat="false" ht="15" hidden="false" customHeight="true" outlineLevel="0" collapsed="false">
      <c r="A8" s="352"/>
      <c r="B8" s="431"/>
      <c r="C8" s="432"/>
      <c r="D8" s="433"/>
      <c r="E8" s="433"/>
      <c r="F8" s="433"/>
      <c r="G8" s="433"/>
      <c r="H8" s="434"/>
      <c r="I8" s="434"/>
      <c r="J8" s="435"/>
      <c r="K8" s="436" t="n">
        <f aca="false">IF(H8=0,0,(I8-H8)+1)</f>
        <v>0</v>
      </c>
      <c r="L8" s="450" t="s">
        <v>177</v>
      </c>
      <c r="M8" s="438" t="n">
        <v>0.1</v>
      </c>
      <c r="N8" s="438"/>
      <c r="O8" s="451" t="n">
        <f aca="false">ROUNDUP(((Q8/T8)),0)</f>
        <v>0</v>
      </c>
      <c r="P8" s="451" t="n">
        <f aca="false">O8*J8*K8</f>
        <v>0</v>
      </c>
      <c r="Q8" s="440" t="n">
        <f aca="false">S8-(S8*M8)</f>
        <v>0</v>
      </c>
      <c r="R8" s="452" t="n">
        <f aca="false">Q8*J8*K8</f>
        <v>0</v>
      </c>
      <c r="S8" s="442"/>
      <c r="T8" s="443" t="n">
        <v>0.8</v>
      </c>
      <c r="U8" s="444" t="n">
        <f aca="false">U7</f>
        <v>0.1</v>
      </c>
      <c r="V8" s="445" t="n">
        <f aca="false">(O8*U8)</f>
        <v>0</v>
      </c>
      <c r="W8" s="446" t="n">
        <f aca="false">W7</f>
        <v>0.1</v>
      </c>
      <c r="X8" s="447" t="n">
        <f aca="false">(O8*W8)</f>
        <v>0</v>
      </c>
      <c r="Y8" s="448" t="n">
        <f aca="false">Y7</f>
        <v>0.1</v>
      </c>
      <c r="Z8" s="185" t="n">
        <f aca="false">(O8*Y8)</f>
        <v>0</v>
      </c>
      <c r="AA8" s="185"/>
      <c r="AB8" s="197" t="s">
        <v>133</v>
      </c>
      <c r="AE8" s="261" t="n">
        <f aca="false">AE7+1</f>
        <v>8</v>
      </c>
      <c r="AF8" s="449" t="n">
        <f aca="false">V8+X8+Z8</f>
        <v>0</v>
      </c>
    </row>
    <row r="9" customFormat="false" ht="15" hidden="false" customHeight="true" outlineLevel="0" collapsed="false">
      <c r="A9" s="352"/>
      <c r="B9" s="431"/>
      <c r="C9" s="432"/>
      <c r="D9" s="433"/>
      <c r="E9" s="433"/>
      <c r="F9" s="433"/>
      <c r="G9" s="433"/>
      <c r="H9" s="434"/>
      <c r="I9" s="434"/>
      <c r="J9" s="435"/>
      <c r="K9" s="436" t="n">
        <f aca="false">IF(H9=0,0,(I9-H9)+1)</f>
        <v>0</v>
      </c>
      <c r="L9" s="450" t="s">
        <v>177</v>
      </c>
      <c r="M9" s="438" t="n">
        <v>0.1</v>
      </c>
      <c r="N9" s="438"/>
      <c r="O9" s="451" t="n">
        <f aca="false">ROUNDUP(((Q9/T9)),0)</f>
        <v>0</v>
      </c>
      <c r="P9" s="451" t="n">
        <f aca="false">O9*J9*K9</f>
        <v>0</v>
      </c>
      <c r="Q9" s="440" t="n">
        <f aca="false">S9-(S9*M9)</f>
        <v>0</v>
      </c>
      <c r="R9" s="452" t="n">
        <f aca="false">Q9*J9*K9</f>
        <v>0</v>
      </c>
      <c r="S9" s="442"/>
      <c r="T9" s="443" t="n">
        <v>0.8</v>
      </c>
      <c r="U9" s="444" t="n">
        <f aca="false">U8</f>
        <v>0.1</v>
      </c>
      <c r="V9" s="445" t="n">
        <f aca="false">(O9*U9)</f>
        <v>0</v>
      </c>
      <c r="W9" s="446" t="n">
        <f aca="false">W8</f>
        <v>0.1</v>
      </c>
      <c r="X9" s="447" t="n">
        <f aca="false">(O9*W9)</f>
        <v>0</v>
      </c>
      <c r="Y9" s="448" t="n">
        <f aca="false">Y8</f>
        <v>0.1</v>
      </c>
      <c r="Z9" s="185" t="n">
        <f aca="false">(O9*Y9)</f>
        <v>0</v>
      </c>
      <c r="AA9" s="185"/>
      <c r="AB9" s="203"/>
      <c r="AE9" s="261" t="n">
        <f aca="false">AE8+1</f>
        <v>9</v>
      </c>
      <c r="AF9" s="449" t="n">
        <f aca="false">V9+X9+Z9</f>
        <v>0</v>
      </c>
    </row>
    <row r="10" customFormat="false" ht="15" hidden="false" customHeight="true" outlineLevel="0" collapsed="false">
      <c r="A10" s="352"/>
      <c r="B10" s="431"/>
      <c r="C10" s="432"/>
      <c r="D10" s="433"/>
      <c r="E10" s="433"/>
      <c r="F10" s="433"/>
      <c r="G10" s="433"/>
      <c r="H10" s="434"/>
      <c r="I10" s="434"/>
      <c r="J10" s="435"/>
      <c r="K10" s="436" t="n">
        <f aca="false">IF(H10=0,0,(I10-H10)+1)</f>
        <v>0</v>
      </c>
      <c r="L10" s="450" t="s">
        <v>177</v>
      </c>
      <c r="M10" s="438" t="n">
        <v>0.1</v>
      </c>
      <c r="N10" s="438"/>
      <c r="O10" s="451" t="n">
        <f aca="false">ROUNDUP(((Q10/T10)),0)</f>
        <v>0</v>
      </c>
      <c r="P10" s="451" t="n">
        <f aca="false">O10*J10*K10</f>
        <v>0</v>
      </c>
      <c r="Q10" s="440" t="n">
        <f aca="false">S10-(S10*M10)</f>
        <v>0</v>
      </c>
      <c r="R10" s="452" t="n">
        <f aca="false">Q10*J10*K10</f>
        <v>0</v>
      </c>
      <c r="S10" s="442"/>
      <c r="T10" s="443" t="n">
        <v>0.8</v>
      </c>
      <c r="U10" s="444" t="n">
        <f aca="false">U9</f>
        <v>0.1</v>
      </c>
      <c r="V10" s="445" t="n">
        <f aca="false">(O10*U10)</f>
        <v>0</v>
      </c>
      <c r="W10" s="446" t="n">
        <f aca="false">W9</f>
        <v>0.1</v>
      </c>
      <c r="X10" s="447" t="n">
        <f aca="false">(O10*W10)</f>
        <v>0</v>
      </c>
      <c r="Y10" s="448" t="n">
        <f aca="false">Y9</f>
        <v>0.1</v>
      </c>
      <c r="Z10" s="185" t="n">
        <f aca="false">(O10*Y10)</f>
        <v>0</v>
      </c>
      <c r="AA10" s="185"/>
      <c r="AB10" s="203"/>
      <c r="AE10" s="261" t="n">
        <f aca="false">AE9+1</f>
        <v>10</v>
      </c>
      <c r="AF10" s="449" t="n">
        <f aca="false">V10+X10+Z10</f>
        <v>0</v>
      </c>
    </row>
    <row r="11" customFormat="false" ht="15" hidden="false" customHeight="true" outlineLevel="0" collapsed="false">
      <c r="A11" s="352"/>
      <c r="B11" s="431"/>
      <c r="C11" s="432"/>
      <c r="D11" s="433"/>
      <c r="E11" s="433"/>
      <c r="F11" s="433"/>
      <c r="G11" s="433"/>
      <c r="H11" s="434"/>
      <c r="I11" s="434"/>
      <c r="J11" s="435"/>
      <c r="K11" s="436" t="n">
        <f aca="false">IF(H11=0,0,(I11-H11)+1)</f>
        <v>0</v>
      </c>
      <c r="L11" s="450" t="s">
        <v>177</v>
      </c>
      <c r="M11" s="438" t="n">
        <v>0.1</v>
      </c>
      <c r="N11" s="438"/>
      <c r="O11" s="451" t="n">
        <f aca="false">ROUNDUP(((Q11/T11)),0)</f>
        <v>0</v>
      </c>
      <c r="P11" s="451" t="n">
        <f aca="false">O11*J11*K11</f>
        <v>0</v>
      </c>
      <c r="Q11" s="440" t="n">
        <f aca="false">S11-(S11*M11)</f>
        <v>0</v>
      </c>
      <c r="R11" s="452" t="n">
        <f aca="false">Q11*J11*K11</f>
        <v>0</v>
      </c>
      <c r="S11" s="442"/>
      <c r="T11" s="443" t="n">
        <v>0.8</v>
      </c>
      <c r="U11" s="444" t="n">
        <f aca="false">U10</f>
        <v>0.1</v>
      </c>
      <c r="V11" s="445" t="n">
        <f aca="false">(O11*U11)</f>
        <v>0</v>
      </c>
      <c r="W11" s="446" t="n">
        <f aca="false">W10</f>
        <v>0.1</v>
      </c>
      <c r="X11" s="447" t="n">
        <f aca="false">(O11*W11)</f>
        <v>0</v>
      </c>
      <c r="Y11" s="448" t="n">
        <f aca="false">Y10</f>
        <v>0.1</v>
      </c>
      <c r="Z11" s="185" t="n">
        <f aca="false">(O11*Y11)</f>
        <v>0</v>
      </c>
      <c r="AA11" s="185"/>
      <c r="AB11" s="203"/>
      <c r="AE11" s="261" t="n">
        <f aca="false">AE10+1</f>
        <v>11</v>
      </c>
      <c r="AF11" s="449" t="n">
        <f aca="false">V11+X11+Z11</f>
        <v>0</v>
      </c>
    </row>
    <row r="12" customFormat="false" ht="15" hidden="false" customHeight="true" outlineLevel="0" collapsed="false">
      <c r="A12" s="352"/>
      <c r="B12" s="431"/>
      <c r="C12" s="432"/>
      <c r="D12" s="433"/>
      <c r="E12" s="433"/>
      <c r="F12" s="433"/>
      <c r="G12" s="433"/>
      <c r="H12" s="434"/>
      <c r="I12" s="434"/>
      <c r="J12" s="435"/>
      <c r="K12" s="436" t="n">
        <f aca="false">IF(H12=0,0,(I12-H12)+1)</f>
        <v>0</v>
      </c>
      <c r="L12" s="450" t="s">
        <v>177</v>
      </c>
      <c r="M12" s="438" t="n">
        <v>0.1</v>
      </c>
      <c r="N12" s="438"/>
      <c r="O12" s="451" t="n">
        <f aca="false">ROUNDUP(((Q12/T12)),0)</f>
        <v>0</v>
      </c>
      <c r="P12" s="451" t="n">
        <f aca="false">O12*J12*K12</f>
        <v>0</v>
      </c>
      <c r="Q12" s="440" t="n">
        <f aca="false">S12-(S12*M12)</f>
        <v>0</v>
      </c>
      <c r="R12" s="452" t="n">
        <f aca="false">Q12*J12*K12</f>
        <v>0</v>
      </c>
      <c r="S12" s="442"/>
      <c r="T12" s="443" t="n">
        <v>0.8</v>
      </c>
      <c r="U12" s="444" t="n">
        <f aca="false">U11</f>
        <v>0.1</v>
      </c>
      <c r="V12" s="445" t="n">
        <f aca="false">(O12*U12)</f>
        <v>0</v>
      </c>
      <c r="W12" s="446" t="n">
        <f aca="false">W11</f>
        <v>0.1</v>
      </c>
      <c r="X12" s="447" t="n">
        <f aca="false">(O12*W12)</f>
        <v>0</v>
      </c>
      <c r="Y12" s="448" t="n">
        <f aca="false">Y11</f>
        <v>0.1</v>
      </c>
      <c r="Z12" s="185" t="n">
        <f aca="false">(O12*Y12)</f>
        <v>0</v>
      </c>
      <c r="AA12" s="185"/>
      <c r="AB12" s="203"/>
      <c r="AE12" s="261" t="n">
        <f aca="false">AE11+1</f>
        <v>12</v>
      </c>
      <c r="AF12" s="449" t="n">
        <f aca="false">V12+X12+Z12</f>
        <v>0</v>
      </c>
    </row>
    <row r="13" customFormat="false" ht="15" hidden="false" customHeight="true" outlineLevel="0" collapsed="false">
      <c r="A13" s="352"/>
      <c r="B13" s="431"/>
      <c r="C13" s="432"/>
      <c r="D13" s="433"/>
      <c r="E13" s="433"/>
      <c r="F13" s="433"/>
      <c r="G13" s="433"/>
      <c r="H13" s="434"/>
      <c r="I13" s="434"/>
      <c r="J13" s="435"/>
      <c r="K13" s="436" t="n">
        <f aca="false">IF(H13=0,0,(I13-H13)+1)</f>
        <v>0</v>
      </c>
      <c r="L13" s="450" t="s">
        <v>177</v>
      </c>
      <c r="M13" s="438" t="n">
        <v>0.1</v>
      </c>
      <c r="N13" s="438"/>
      <c r="O13" s="451" t="n">
        <f aca="false">ROUNDUP(((Q13/T13)),0)</f>
        <v>0</v>
      </c>
      <c r="P13" s="451" t="n">
        <f aca="false">O13*J13*K13</f>
        <v>0</v>
      </c>
      <c r="Q13" s="440" t="n">
        <f aca="false">S13-(S13*M13)</f>
        <v>0</v>
      </c>
      <c r="R13" s="452" t="n">
        <f aca="false">Q13*J13*K13</f>
        <v>0</v>
      </c>
      <c r="S13" s="442"/>
      <c r="T13" s="443" t="n">
        <v>0.8</v>
      </c>
      <c r="U13" s="444" t="n">
        <f aca="false">U12</f>
        <v>0.1</v>
      </c>
      <c r="V13" s="445" t="n">
        <f aca="false">(O13*U13)</f>
        <v>0</v>
      </c>
      <c r="W13" s="446" t="n">
        <f aca="false">W12</f>
        <v>0.1</v>
      </c>
      <c r="X13" s="447" t="n">
        <f aca="false">(O13*W13)</f>
        <v>0</v>
      </c>
      <c r="Y13" s="448" t="n">
        <f aca="false">Y12</f>
        <v>0.1</v>
      </c>
      <c r="Z13" s="185" t="n">
        <f aca="false">(O13*Y13)</f>
        <v>0</v>
      </c>
      <c r="AA13" s="185"/>
      <c r="AB13" s="203"/>
      <c r="AE13" s="261" t="n">
        <f aca="false">AE12+1</f>
        <v>13</v>
      </c>
      <c r="AF13" s="449" t="n">
        <f aca="false">V13+X13+Z13</f>
        <v>0</v>
      </c>
    </row>
    <row r="14" customFormat="false" ht="15" hidden="false" customHeight="true" outlineLevel="0" collapsed="false">
      <c r="A14" s="352"/>
      <c r="B14" s="431"/>
      <c r="C14" s="432"/>
      <c r="D14" s="433"/>
      <c r="E14" s="433"/>
      <c r="F14" s="433"/>
      <c r="G14" s="433"/>
      <c r="H14" s="434"/>
      <c r="I14" s="434"/>
      <c r="J14" s="435"/>
      <c r="K14" s="436" t="n">
        <f aca="false">IF(H14=0,0,(I14-H14)+1)</f>
        <v>0</v>
      </c>
      <c r="L14" s="450" t="s">
        <v>177</v>
      </c>
      <c r="M14" s="438" t="n">
        <v>0.1</v>
      </c>
      <c r="N14" s="438"/>
      <c r="O14" s="451" t="n">
        <f aca="false">ROUNDUP(((Q14/T14)),0)</f>
        <v>0</v>
      </c>
      <c r="P14" s="451" t="n">
        <f aca="false">O14*J14*K14</f>
        <v>0</v>
      </c>
      <c r="Q14" s="440" t="n">
        <f aca="false">S14-(S14*M14)</f>
        <v>0</v>
      </c>
      <c r="R14" s="452" t="n">
        <f aca="false">Q14*J14*K14</f>
        <v>0</v>
      </c>
      <c r="S14" s="442"/>
      <c r="T14" s="443" t="n">
        <v>0.8</v>
      </c>
      <c r="U14" s="444" t="n">
        <f aca="false">U13</f>
        <v>0.1</v>
      </c>
      <c r="V14" s="445" t="n">
        <f aca="false">(O14*U14)</f>
        <v>0</v>
      </c>
      <c r="W14" s="446" t="n">
        <f aca="false">W13</f>
        <v>0.1</v>
      </c>
      <c r="X14" s="447" t="n">
        <f aca="false">(O14*W14)</f>
        <v>0</v>
      </c>
      <c r="Y14" s="448" t="n">
        <f aca="false">Y13</f>
        <v>0.1</v>
      </c>
      <c r="Z14" s="185" t="n">
        <f aca="false">(O14*Y14)</f>
        <v>0</v>
      </c>
      <c r="AA14" s="185"/>
      <c r="AB14" s="203"/>
      <c r="AE14" s="261" t="n">
        <f aca="false">AE13+1</f>
        <v>14</v>
      </c>
      <c r="AF14" s="449" t="n">
        <f aca="false">V14+X14+Z14</f>
        <v>0</v>
      </c>
    </row>
    <row r="15" customFormat="false" ht="15" hidden="false" customHeight="true" outlineLevel="0" collapsed="false">
      <c r="A15" s="352"/>
      <c r="B15" s="431"/>
      <c r="C15" s="432"/>
      <c r="D15" s="433"/>
      <c r="E15" s="433"/>
      <c r="F15" s="433"/>
      <c r="G15" s="433"/>
      <c r="H15" s="434"/>
      <c r="I15" s="434"/>
      <c r="J15" s="435"/>
      <c r="K15" s="436" t="n">
        <f aca="false">IF(H15=0,0,(I15-H15)+1)</f>
        <v>0</v>
      </c>
      <c r="L15" s="450" t="s">
        <v>177</v>
      </c>
      <c r="M15" s="438" t="n">
        <v>0.1</v>
      </c>
      <c r="N15" s="438"/>
      <c r="O15" s="451" t="n">
        <f aca="false">ROUNDUP(((Q15/T15)),0)</f>
        <v>0</v>
      </c>
      <c r="P15" s="451" t="n">
        <f aca="false">O15*J15*K15</f>
        <v>0</v>
      </c>
      <c r="Q15" s="440" t="n">
        <f aca="false">S15-(S15*M15)</f>
        <v>0</v>
      </c>
      <c r="R15" s="452" t="n">
        <f aca="false">Q15*J15*K15</f>
        <v>0</v>
      </c>
      <c r="S15" s="442"/>
      <c r="T15" s="443" t="n">
        <v>0.8</v>
      </c>
      <c r="U15" s="444" t="n">
        <f aca="false">U14</f>
        <v>0.1</v>
      </c>
      <c r="V15" s="445" t="n">
        <f aca="false">(O15*U15)</f>
        <v>0</v>
      </c>
      <c r="W15" s="446" t="n">
        <f aca="false">W14</f>
        <v>0.1</v>
      </c>
      <c r="X15" s="447" t="n">
        <f aca="false">(O15*W15)</f>
        <v>0</v>
      </c>
      <c r="Y15" s="448" t="n">
        <f aca="false">Y14</f>
        <v>0.1</v>
      </c>
      <c r="Z15" s="185" t="n">
        <f aca="false">(O15*Y15)</f>
        <v>0</v>
      </c>
      <c r="AA15" s="185"/>
      <c r="AB15" s="203"/>
      <c r="AE15" s="261" t="n">
        <f aca="false">AE14+1</f>
        <v>15</v>
      </c>
      <c r="AF15" s="449" t="n">
        <f aca="false">V15+X15+Z15</f>
        <v>0</v>
      </c>
    </row>
    <row r="16" customFormat="false" ht="15" hidden="false" customHeight="true" outlineLevel="0" collapsed="false">
      <c r="A16" s="352"/>
      <c r="B16" s="431"/>
      <c r="C16" s="432"/>
      <c r="D16" s="433"/>
      <c r="E16" s="433"/>
      <c r="F16" s="433"/>
      <c r="G16" s="433"/>
      <c r="H16" s="434"/>
      <c r="I16" s="434"/>
      <c r="J16" s="435"/>
      <c r="K16" s="436" t="n">
        <f aca="false">IF(H16=0,0,(I16-H16)+1)</f>
        <v>0</v>
      </c>
      <c r="L16" s="450" t="s">
        <v>177</v>
      </c>
      <c r="M16" s="438" t="n">
        <v>0.1</v>
      </c>
      <c r="N16" s="438"/>
      <c r="O16" s="451" t="n">
        <f aca="false">ROUNDUP(((Q16/T16)),0)</f>
        <v>0</v>
      </c>
      <c r="P16" s="451" t="n">
        <f aca="false">O16*J16*K16</f>
        <v>0</v>
      </c>
      <c r="Q16" s="440" t="n">
        <f aca="false">S16-(S16*M16)</f>
        <v>0</v>
      </c>
      <c r="R16" s="452" t="n">
        <f aca="false">Q16*J16*K16</f>
        <v>0</v>
      </c>
      <c r="S16" s="442"/>
      <c r="T16" s="443" t="n">
        <v>0.8</v>
      </c>
      <c r="U16" s="444" t="n">
        <f aca="false">U15</f>
        <v>0.1</v>
      </c>
      <c r="V16" s="445" t="n">
        <f aca="false">(O16*U16)</f>
        <v>0</v>
      </c>
      <c r="W16" s="446" t="n">
        <f aca="false">W15</f>
        <v>0.1</v>
      </c>
      <c r="X16" s="447" t="n">
        <f aca="false">(O16*W16)</f>
        <v>0</v>
      </c>
      <c r="Y16" s="448" t="n">
        <f aca="false">Y15</f>
        <v>0.1</v>
      </c>
      <c r="Z16" s="185" t="n">
        <f aca="false">(O16*Y16)</f>
        <v>0</v>
      </c>
      <c r="AA16" s="185"/>
      <c r="AB16" s="203"/>
      <c r="AE16" s="261" t="n">
        <f aca="false">AE15+1</f>
        <v>16</v>
      </c>
      <c r="AF16" s="449" t="n">
        <f aca="false">V16+X16+Z16</f>
        <v>0</v>
      </c>
    </row>
    <row r="17" customFormat="false" ht="15" hidden="false" customHeight="true" outlineLevel="0" collapsed="false">
      <c r="A17" s="352"/>
      <c r="B17" s="431"/>
      <c r="C17" s="432"/>
      <c r="D17" s="433"/>
      <c r="E17" s="433"/>
      <c r="F17" s="433"/>
      <c r="G17" s="433"/>
      <c r="H17" s="434"/>
      <c r="I17" s="434"/>
      <c r="J17" s="435"/>
      <c r="K17" s="436" t="n">
        <f aca="false">IF(H17=0,0,(I17-H17)+1)</f>
        <v>0</v>
      </c>
      <c r="L17" s="450" t="s">
        <v>177</v>
      </c>
      <c r="M17" s="438" t="n">
        <v>0.1</v>
      </c>
      <c r="N17" s="438"/>
      <c r="O17" s="451" t="n">
        <f aca="false">ROUNDUP(((Q17/T17)),0)</f>
        <v>0</v>
      </c>
      <c r="P17" s="451" t="n">
        <f aca="false">O17*J17*K17</f>
        <v>0</v>
      </c>
      <c r="Q17" s="440" t="n">
        <f aca="false">S17-(S17*M17)</f>
        <v>0</v>
      </c>
      <c r="R17" s="452" t="n">
        <f aca="false">Q17*J17*K17</f>
        <v>0</v>
      </c>
      <c r="S17" s="442"/>
      <c r="T17" s="443" t="n">
        <v>0.8</v>
      </c>
      <c r="U17" s="444" t="n">
        <f aca="false">U16</f>
        <v>0.1</v>
      </c>
      <c r="V17" s="445" t="n">
        <f aca="false">(O17*U17)</f>
        <v>0</v>
      </c>
      <c r="W17" s="446" t="n">
        <f aca="false">W16</f>
        <v>0.1</v>
      </c>
      <c r="X17" s="447" t="n">
        <f aca="false">(O17*W17)</f>
        <v>0</v>
      </c>
      <c r="Y17" s="448" t="n">
        <f aca="false">Y16</f>
        <v>0.1</v>
      </c>
      <c r="Z17" s="185" t="n">
        <f aca="false">(O17*Y17)</f>
        <v>0</v>
      </c>
      <c r="AA17" s="185"/>
      <c r="AB17" s="203"/>
      <c r="AE17" s="261" t="n">
        <f aca="false">AE16+1</f>
        <v>17</v>
      </c>
      <c r="AF17" s="449" t="n">
        <f aca="false">V17+X17+Z17</f>
        <v>0</v>
      </c>
    </row>
    <row r="18" customFormat="false" ht="15" hidden="false" customHeight="true" outlineLevel="0" collapsed="false">
      <c r="A18" s="352"/>
      <c r="B18" s="431"/>
      <c r="C18" s="432"/>
      <c r="D18" s="433"/>
      <c r="E18" s="433"/>
      <c r="F18" s="433"/>
      <c r="G18" s="433"/>
      <c r="H18" s="434"/>
      <c r="I18" s="434"/>
      <c r="J18" s="435"/>
      <c r="K18" s="436" t="n">
        <f aca="false">IF(H18=0,0,(I18-H18)+1)</f>
        <v>0</v>
      </c>
      <c r="L18" s="450" t="s">
        <v>177</v>
      </c>
      <c r="M18" s="438" t="n">
        <v>0.1</v>
      </c>
      <c r="N18" s="438"/>
      <c r="O18" s="453" t="n">
        <f aca="false">ROUNDUP(((Q18/T18)),0)</f>
        <v>0</v>
      </c>
      <c r="P18" s="453" t="n">
        <f aca="false">O18*J18*K18</f>
        <v>0</v>
      </c>
      <c r="Q18" s="440" t="n">
        <f aca="false">S18-(S18*M18)</f>
        <v>0</v>
      </c>
      <c r="R18" s="454" t="n">
        <f aca="false">Q18*J18*K18</f>
        <v>0</v>
      </c>
      <c r="S18" s="442"/>
      <c r="T18" s="443" t="n">
        <v>0.8</v>
      </c>
      <c r="U18" s="455" t="n">
        <f aca="false">U17</f>
        <v>0.1</v>
      </c>
      <c r="V18" s="456" t="n">
        <f aca="false">(O18*U18)</f>
        <v>0</v>
      </c>
      <c r="W18" s="457" t="n">
        <f aca="false">W17</f>
        <v>0.1</v>
      </c>
      <c r="X18" s="458" t="n">
        <f aca="false">(O18*W18)</f>
        <v>0</v>
      </c>
      <c r="Y18" s="459" t="n">
        <f aca="false">Y17</f>
        <v>0.1</v>
      </c>
      <c r="Z18" s="460" t="n">
        <f aca="false">(O18*Y18)</f>
        <v>0</v>
      </c>
      <c r="AA18" s="460"/>
      <c r="AB18" s="203"/>
      <c r="AE18" s="261" t="n">
        <f aca="false">AE17+1</f>
        <v>18</v>
      </c>
      <c r="AF18" s="449" t="n">
        <f aca="false">V18+X18+Z18</f>
        <v>0</v>
      </c>
    </row>
    <row r="19" customFormat="false" ht="15" hidden="false" customHeight="false" outlineLevel="0" collapsed="false">
      <c r="A19" s="352"/>
      <c r="B19" s="461"/>
      <c r="C19" s="462"/>
      <c r="D19" s="463" t="s">
        <v>178</v>
      </c>
      <c r="E19" s="204"/>
      <c r="F19" s="464" t="n">
        <f aca="false">(J4*K4)+(J5*K5)+(J6*K6)+(J7*K7)+(J8*K8)+(J9*K9)+(J10*K10)+(J11*K11)+(J12*K12)+(J13*K13)+(J14*K14)+(J15*K15)+(J16*K16)+(J17*K17)+(J18*K18)</f>
        <v>240</v>
      </c>
      <c r="G19" s="204" t="s">
        <v>179</v>
      </c>
      <c r="H19" s="465" t="n">
        <f aca="false">P19/F19</f>
        <v>286</v>
      </c>
      <c r="I19" s="203"/>
      <c r="J19" s="205" t="n">
        <f aca="false">SUM(J4:J18)</f>
        <v>30</v>
      </c>
      <c r="K19" s="205" t="n">
        <f aca="false">SUM(K4:K18)</f>
        <v>8</v>
      </c>
      <c r="L19" s="466"/>
      <c r="M19" s="466"/>
      <c r="N19" s="466"/>
      <c r="O19" s="467" t="s">
        <v>136</v>
      </c>
      <c r="P19" s="468" t="n">
        <f aca="false">SUM(P4:P18)</f>
        <v>68640</v>
      </c>
      <c r="Q19" s="469" t="s">
        <v>137</v>
      </c>
      <c r="R19" s="470" t="n">
        <f aca="false">SUM(R4:R18)</f>
        <v>54864</v>
      </c>
      <c r="S19" s="205" t="s">
        <v>138</v>
      </c>
      <c r="T19" s="471" t="n">
        <f aca="false">IF(R19=0,0,(1-(R19/P19)))</f>
        <v>0.200699300699301</v>
      </c>
      <c r="U19" s="472" t="s">
        <v>139</v>
      </c>
      <c r="V19" s="472" t="s">
        <v>140</v>
      </c>
      <c r="W19" s="472" t="s">
        <v>141</v>
      </c>
      <c r="X19" s="472" t="s">
        <v>142</v>
      </c>
      <c r="Y19" s="473" t="s">
        <v>180</v>
      </c>
      <c r="Z19" s="472" t="s">
        <v>144</v>
      </c>
      <c r="AA19" s="472"/>
      <c r="AB19" s="203"/>
      <c r="AE19" s="218" t="s">
        <v>145</v>
      </c>
      <c r="AF19" s="218"/>
      <c r="AG19" s="218" t="s">
        <v>146</v>
      </c>
      <c r="AH19" s="218"/>
    </row>
    <row r="20" customFormat="false" ht="15" hidden="false" customHeight="false" outlineLevel="0" collapsed="false">
      <c r="A20" s="352"/>
      <c r="B20" s="474" t="s">
        <v>147</v>
      </c>
      <c r="C20" s="475"/>
      <c r="D20" s="475"/>
      <c r="E20" s="475"/>
      <c r="F20" s="475"/>
      <c r="G20" s="475"/>
      <c r="H20" s="475"/>
      <c r="I20" s="475"/>
      <c r="J20" s="475"/>
      <c r="K20" s="475"/>
      <c r="L20" s="475"/>
      <c r="M20" s="475"/>
      <c r="N20" s="475"/>
      <c r="O20" s="475"/>
      <c r="P20" s="475"/>
      <c r="Q20" s="475"/>
      <c r="R20" s="475"/>
      <c r="S20" s="475"/>
      <c r="T20" s="475"/>
      <c r="U20" s="476" t="n">
        <f aca="false"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6864</v>
      </c>
      <c r="V20" s="477" t="n">
        <f aca="false">R19*U3</f>
        <v>5486.4</v>
      </c>
      <c r="W20" s="478" t="n">
        <f aca="false"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6864</v>
      </c>
      <c r="X20" s="477" t="n">
        <f aca="false">R19*W3</f>
        <v>5486.4</v>
      </c>
      <c r="Y20" s="478" t="n">
        <f aca="false"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6864</v>
      </c>
      <c r="Z20" s="477" t="n">
        <f aca="false">R19*Y3</f>
        <v>5486.4</v>
      </c>
      <c r="AA20" s="477"/>
      <c r="AB20" s="203"/>
      <c r="AE20" s="225" t="n">
        <v>20</v>
      </c>
      <c r="AF20" s="449" t="n">
        <f aca="false">V20+X20+Z20</f>
        <v>16459.2</v>
      </c>
      <c r="AG20" s="227" t="n">
        <f aca="false">U20+W20+Y20</f>
        <v>20592</v>
      </c>
      <c r="AH20" s="227"/>
    </row>
    <row r="21" customFormat="false" ht="15" hidden="false" customHeight="true" outlineLevel="0" collapsed="false">
      <c r="A21" s="352"/>
      <c r="B21" s="474" t="s">
        <v>148</v>
      </c>
      <c r="C21" s="475" t="s">
        <v>181</v>
      </c>
      <c r="D21" s="475"/>
      <c r="E21" s="475"/>
      <c r="F21" s="475"/>
      <c r="G21" s="475"/>
      <c r="H21" s="475"/>
      <c r="I21" s="475"/>
      <c r="J21" s="475"/>
      <c r="K21" s="475"/>
      <c r="L21" s="475"/>
      <c r="M21" s="475"/>
      <c r="N21" s="475"/>
      <c r="O21" s="475"/>
      <c r="P21" s="475"/>
      <c r="Q21" s="475"/>
      <c r="R21" s="475"/>
      <c r="S21" s="475"/>
      <c r="T21" s="475"/>
      <c r="U21" s="479" t="s">
        <v>149</v>
      </c>
      <c r="V21" s="479"/>
      <c r="W21" s="480" t="n">
        <f aca="false">P19+U20+W20+Y20</f>
        <v>89232</v>
      </c>
      <c r="X21" s="480"/>
      <c r="Y21" s="481" t="s">
        <v>150</v>
      </c>
      <c r="Z21" s="482" t="n">
        <f aca="false">R19+(R19*U3)+(R19*W3)+(R19*Y3)</f>
        <v>71323.2</v>
      </c>
      <c r="AA21" s="482"/>
      <c r="AB21" s="203"/>
      <c r="AC21" s="483"/>
      <c r="AF21" s="484"/>
    </row>
    <row r="22" customFormat="false" ht="15" hidden="false" customHeight="false" outlineLevel="0" collapsed="false">
      <c r="A22" s="352"/>
      <c r="B22" s="203"/>
      <c r="C22" s="485"/>
      <c r="D22" s="485"/>
      <c r="E22" s="485"/>
      <c r="F22" s="485"/>
      <c r="G22" s="485"/>
      <c r="H22" s="485"/>
      <c r="I22" s="485"/>
      <c r="J22" s="485"/>
      <c r="K22" s="485"/>
      <c r="L22" s="485"/>
      <c r="M22" s="485"/>
      <c r="N22" s="485"/>
      <c r="O22" s="485"/>
      <c r="P22" s="485"/>
      <c r="Q22" s="485"/>
      <c r="R22" s="485"/>
      <c r="S22" s="485"/>
      <c r="T22" s="485"/>
      <c r="U22" s="486"/>
      <c r="V22" s="486"/>
      <c r="W22" s="243"/>
      <c r="X22" s="487"/>
      <c r="Y22" s="242"/>
      <c r="Z22" s="243"/>
      <c r="AA22" s="243"/>
      <c r="AB22" s="203"/>
      <c r="AF22" s="484"/>
    </row>
    <row r="23" customFormat="false" ht="15" hidden="false" customHeight="false" outlineLevel="0" collapsed="false">
      <c r="A23" s="35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F23" s="484"/>
    </row>
    <row r="24" customFormat="false" ht="49.5" hidden="false" customHeight="true" outlineLevel="0" collapsed="false">
      <c r="A24" s="252" t="s">
        <v>151</v>
      </c>
      <c r="B24" s="488" t="s">
        <v>164</v>
      </c>
      <c r="C24" s="488"/>
      <c r="D24" s="488"/>
      <c r="E24" s="488"/>
      <c r="F24" s="488"/>
      <c r="G24" s="488"/>
      <c r="H24" s="488"/>
      <c r="I24" s="488"/>
      <c r="J24" s="488"/>
      <c r="K24" s="488"/>
      <c r="L24" s="488"/>
      <c r="M24" s="488"/>
      <c r="N24" s="488"/>
      <c r="O24" s="489" t="str">
        <f aca="false">IF(B27=0,"",B27)</f>
        <v>1001 noite</v>
      </c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F24" s="484"/>
    </row>
    <row r="25" customFormat="false" ht="26.25" hidden="false" customHeight="true" outlineLevel="0" collapsed="false">
      <c r="A25" s="252"/>
      <c r="B25" s="123" t="s">
        <v>165</v>
      </c>
      <c r="C25" s="123" t="s">
        <v>90</v>
      </c>
      <c r="D25" s="123" t="s">
        <v>99</v>
      </c>
      <c r="E25" s="420" t="s">
        <v>60</v>
      </c>
      <c r="F25" s="163" t="s">
        <v>166</v>
      </c>
      <c r="G25" s="123" t="s">
        <v>167</v>
      </c>
      <c r="H25" s="421" t="s">
        <v>168</v>
      </c>
      <c r="I25" s="421" t="s">
        <v>169</v>
      </c>
      <c r="J25" s="124" t="s">
        <v>170</v>
      </c>
      <c r="K25" s="124" t="s">
        <v>93</v>
      </c>
      <c r="L25" s="422" t="s">
        <v>115</v>
      </c>
      <c r="M25" s="422"/>
      <c r="N25" s="422"/>
      <c r="O25" s="163" t="s">
        <v>61</v>
      </c>
      <c r="P25" s="163"/>
      <c r="Q25" s="163" t="s">
        <v>94</v>
      </c>
      <c r="R25" s="163"/>
      <c r="S25" s="420" t="s">
        <v>117</v>
      </c>
      <c r="T25" s="423" t="s">
        <v>171</v>
      </c>
      <c r="U25" s="159" t="s">
        <v>95</v>
      </c>
      <c r="V25" s="159"/>
      <c r="W25" s="159"/>
      <c r="X25" s="159"/>
      <c r="Y25" s="159"/>
      <c r="Z25" s="159"/>
      <c r="AA25" s="159"/>
      <c r="AB25" s="424" t="s">
        <v>119</v>
      </c>
      <c r="AF25" s="484"/>
    </row>
    <row r="26" customFormat="false" ht="15" hidden="false" customHeight="false" outlineLevel="0" collapsed="false">
      <c r="A26" s="252"/>
      <c r="B26" s="123"/>
      <c r="C26" s="123"/>
      <c r="D26" s="123"/>
      <c r="E26" s="420"/>
      <c r="F26" s="163"/>
      <c r="G26" s="123"/>
      <c r="H26" s="421"/>
      <c r="I26" s="421"/>
      <c r="J26" s="124"/>
      <c r="K26" s="124" t="s">
        <v>93</v>
      </c>
      <c r="L26" s="422"/>
      <c r="M26" s="422"/>
      <c r="N26" s="422"/>
      <c r="O26" s="425" t="s">
        <v>120</v>
      </c>
      <c r="P26" s="123" t="s">
        <v>97</v>
      </c>
      <c r="Q26" s="123" t="s">
        <v>120</v>
      </c>
      <c r="R26" s="123" t="s">
        <v>97</v>
      </c>
      <c r="S26" s="420"/>
      <c r="T26" s="423"/>
      <c r="U26" s="426" t="n">
        <v>0.1</v>
      </c>
      <c r="V26" s="427" t="s">
        <v>72</v>
      </c>
      <c r="W26" s="428" t="n">
        <v>0.1</v>
      </c>
      <c r="X26" s="427" t="s">
        <v>123</v>
      </c>
      <c r="Y26" s="429" t="n">
        <v>0.1</v>
      </c>
      <c r="Z26" s="430" t="s">
        <v>74</v>
      </c>
      <c r="AA26" s="430"/>
      <c r="AB26" s="424"/>
      <c r="AF26" s="484"/>
    </row>
    <row r="27" customFormat="false" ht="15" hidden="false" customHeight="true" outlineLevel="0" collapsed="false">
      <c r="A27" s="252"/>
      <c r="B27" s="431" t="str">
        <f aca="false">'Cadastro Inicial'!B15</f>
        <v>1001 noite</v>
      </c>
      <c r="C27" s="490" t="str">
        <f aca="false">'Cadastro Inicial'!C15:D15</f>
        <v>goy</v>
      </c>
      <c r="D27" s="433" t="s">
        <v>172</v>
      </c>
      <c r="E27" s="433" t="s">
        <v>173</v>
      </c>
      <c r="F27" s="433" t="s">
        <v>174</v>
      </c>
      <c r="G27" s="433" t="s">
        <v>175</v>
      </c>
      <c r="H27" s="434" t="n">
        <v>45022</v>
      </c>
      <c r="I27" s="434" t="n">
        <v>45029</v>
      </c>
      <c r="J27" s="435" t="n">
        <v>30</v>
      </c>
      <c r="K27" s="436" t="n">
        <f aca="false">IF(H27=0,0,(I27-H27)+1)</f>
        <v>8</v>
      </c>
      <c r="L27" s="437" t="s">
        <v>176</v>
      </c>
      <c r="M27" s="438" t="n">
        <v>0.02</v>
      </c>
      <c r="N27" s="438"/>
      <c r="O27" s="439" t="n">
        <f aca="false">ROUNDUP(((Q27/T27)),0)</f>
        <v>577</v>
      </c>
      <c r="P27" s="439" t="n">
        <f aca="false">O27*J27*K27</f>
        <v>138480</v>
      </c>
      <c r="Q27" s="440" t="n">
        <f aca="false">S27-(S27*M27)</f>
        <v>490</v>
      </c>
      <c r="R27" s="441" t="n">
        <f aca="false">Q27*J27*K27</f>
        <v>117600</v>
      </c>
      <c r="S27" s="442" t="n">
        <v>500</v>
      </c>
      <c r="T27" s="443" t="n">
        <v>0.85</v>
      </c>
      <c r="U27" s="444" t="n">
        <f aca="false">U26</f>
        <v>0.1</v>
      </c>
      <c r="V27" s="445" t="n">
        <f aca="false">(O27*U27)</f>
        <v>57.7</v>
      </c>
      <c r="W27" s="446" t="n">
        <f aca="false">W26</f>
        <v>0.1</v>
      </c>
      <c r="X27" s="447" t="n">
        <f aca="false">(O27*W27)</f>
        <v>57.7</v>
      </c>
      <c r="Y27" s="448" t="n">
        <f aca="false">Y26</f>
        <v>0.1</v>
      </c>
      <c r="Z27" s="185" t="n">
        <f aca="false">(O27*Y27)</f>
        <v>57.7</v>
      </c>
      <c r="AA27" s="185"/>
      <c r="AB27" s="310" t="s">
        <v>129</v>
      </c>
      <c r="AE27" s="261" t="n">
        <v>27</v>
      </c>
      <c r="AF27" s="449" t="n">
        <f aca="false">V27+X27+Z27</f>
        <v>173.1</v>
      </c>
    </row>
    <row r="28" customFormat="false" ht="15" hidden="false" customHeight="true" outlineLevel="0" collapsed="false">
      <c r="A28" s="252"/>
      <c r="B28" s="431"/>
      <c r="C28" s="490"/>
      <c r="D28" s="433"/>
      <c r="E28" s="433"/>
      <c r="F28" s="433"/>
      <c r="G28" s="433"/>
      <c r="H28" s="434"/>
      <c r="I28" s="434"/>
      <c r="J28" s="435"/>
      <c r="K28" s="436" t="n">
        <f aca="false">IF(H28=0,0,(I28-H28)+1)</f>
        <v>0</v>
      </c>
      <c r="L28" s="450" t="s">
        <v>177</v>
      </c>
      <c r="M28" s="438" t="n">
        <v>0</v>
      </c>
      <c r="N28" s="438"/>
      <c r="O28" s="451" t="n">
        <f aca="false">ROUNDUP(((Q28/T28)),0)</f>
        <v>0</v>
      </c>
      <c r="P28" s="451" t="n">
        <f aca="false">O28*J28*K28</f>
        <v>0</v>
      </c>
      <c r="Q28" s="440" t="n">
        <f aca="false">S28-(S28*M28)</f>
        <v>0</v>
      </c>
      <c r="R28" s="452" t="n">
        <f aca="false">Q28*J28*K28</f>
        <v>0</v>
      </c>
      <c r="S28" s="442"/>
      <c r="T28" s="443" t="n">
        <v>0.85</v>
      </c>
      <c r="U28" s="444" t="n">
        <f aca="false">U27</f>
        <v>0.1</v>
      </c>
      <c r="V28" s="445" t="n">
        <f aca="false">(O28*U28)</f>
        <v>0</v>
      </c>
      <c r="W28" s="446" t="n">
        <f aca="false">W27</f>
        <v>0.1</v>
      </c>
      <c r="X28" s="447" t="n">
        <f aca="false">(O28*W28)</f>
        <v>0</v>
      </c>
      <c r="Y28" s="448" t="n">
        <f aca="false">Y27</f>
        <v>0.1</v>
      </c>
      <c r="Z28" s="185" t="n">
        <f aca="false">(O28*Y28)</f>
        <v>0</v>
      </c>
      <c r="AA28" s="185"/>
      <c r="AB28" s="262" t="s">
        <v>152</v>
      </c>
      <c r="AE28" s="261" t="n">
        <f aca="false">AE27+1</f>
        <v>28</v>
      </c>
      <c r="AF28" s="449" t="n">
        <f aca="false">V28+X28+Z28</f>
        <v>0</v>
      </c>
    </row>
    <row r="29" customFormat="false" ht="15" hidden="false" customHeight="true" outlineLevel="0" collapsed="false">
      <c r="A29" s="252"/>
      <c r="B29" s="431"/>
      <c r="C29" s="490"/>
      <c r="D29" s="433"/>
      <c r="E29" s="433"/>
      <c r="F29" s="433"/>
      <c r="G29" s="433"/>
      <c r="H29" s="434"/>
      <c r="I29" s="434"/>
      <c r="J29" s="435"/>
      <c r="K29" s="436" t="n">
        <f aca="false">IF(H29=0,0,(I29-H29)+1)</f>
        <v>0</v>
      </c>
      <c r="L29" s="450" t="s">
        <v>177</v>
      </c>
      <c r="M29" s="438" t="n">
        <v>0</v>
      </c>
      <c r="N29" s="438"/>
      <c r="O29" s="451" t="n">
        <f aca="false">ROUNDUP(((Q29/T29)),0)</f>
        <v>0</v>
      </c>
      <c r="P29" s="451" t="n">
        <f aca="false">O29*J29*K29</f>
        <v>0</v>
      </c>
      <c r="Q29" s="440" t="n">
        <f aca="false">S29-(S29*M29)</f>
        <v>0</v>
      </c>
      <c r="R29" s="452" t="n">
        <f aca="false">Q29*J29*K29</f>
        <v>0</v>
      </c>
      <c r="S29" s="442"/>
      <c r="T29" s="443" t="n">
        <v>0.85</v>
      </c>
      <c r="U29" s="444" t="n">
        <f aca="false">U28</f>
        <v>0.1</v>
      </c>
      <c r="V29" s="445" t="n">
        <f aca="false">(O29*U29)</f>
        <v>0</v>
      </c>
      <c r="W29" s="446" t="n">
        <f aca="false">W28</f>
        <v>0.1</v>
      </c>
      <c r="X29" s="447" t="n">
        <f aca="false">(O29*W29)</f>
        <v>0</v>
      </c>
      <c r="Y29" s="448" t="n">
        <f aca="false">Y28</f>
        <v>0.1</v>
      </c>
      <c r="Z29" s="185" t="n">
        <f aca="false">(O29*Y29)</f>
        <v>0</v>
      </c>
      <c r="AA29" s="185"/>
      <c r="AB29" s="263"/>
      <c r="AE29" s="261" t="n">
        <f aca="false">AE28+1</f>
        <v>29</v>
      </c>
      <c r="AF29" s="449" t="n">
        <f aca="false">V29+X29+Z29</f>
        <v>0</v>
      </c>
    </row>
    <row r="30" customFormat="false" ht="15" hidden="false" customHeight="true" outlineLevel="0" collapsed="false">
      <c r="A30" s="252"/>
      <c r="B30" s="431"/>
      <c r="C30" s="490"/>
      <c r="D30" s="433"/>
      <c r="E30" s="433"/>
      <c r="F30" s="433"/>
      <c r="G30" s="433"/>
      <c r="H30" s="434"/>
      <c r="I30" s="434"/>
      <c r="J30" s="435"/>
      <c r="K30" s="436" t="n">
        <f aca="false">IF(H30=0,0,(I30-H30)+1)</f>
        <v>0</v>
      </c>
      <c r="L30" s="450" t="s">
        <v>177</v>
      </c>
      <c r="M30" s="438" t="n">
        <v>0</v>
      </c>
      <c r="N30" s="438"/>
      <c r="O30" s="451" t="n">
        <f aca="false">ROUNDUP(((Q30/T30)),0)</f>
        <v>0</v>
      </c>
      <c r="P30" s="451" t="n">
        <f aca="false">O30*J30*K30</f>
        <v>0</v>
      </c>
      <c r="Q30" s="440" t="n">
        <f aca="false">S30-(S30*M30)</f>
        <v>0</v>
      </c>
      <c r="R30" s="452" t="n">
        <f aca="false">Q30*J30*K30</f>
        <v>0</v>
      </c>
      <c r="S30" s="442"/>
      <c r="T30" s="443" t="n">
        <v>0.85</v>
      </c>
      <c r="U30" s="444" t="n">
        <f aca="false">U29</f>
        <v>0.1</v>
      </c>
      <c r="V30" s="445" t="n">
        <f aca="false">(O30*U30)</f>
        <v>0</v>
      </c>
      <c r="W30" s="446" t="n">
        <f aca="false">W29</f>
        <v>0.1</v>
      </c>
      <c r="X30" s="447" t="n">
        <f aca="false">(O30*W30)</f>
        <v>0</v>
      </c>
      <c r="Y30" s="448" t="n">
        <f aca="false">Y29</f>
        <v>0.1</v>
      </c>
      <c r="Z30" s="185" t="n">
        <f aca="false">(O30*Y30)</f>
        <v>0</v>
      </c>
      <c r="AA30" s="185"/>
      <c r="AB30" s="264" t="s">
        <v>132</v>
      </c>
      <c r="AE30" s="261" t="n">
        <f aca="false">AE29+1</f>
        <v>30</v>
      </c>
      <c r="AF30" s="449" t="n">
        <f aca="false">V30+X30+Z30</f>
        <v>0</v>
      </c>
    </row>
    <row r="31" customFormat="false" ht="15" hidden="false" customHeight="true" outlineLevel="0" collapsed="false">
      <c r="A31" s="252"/>
      <c r="B31" s="431"/>
      <c r="C31" s="490"/>
      <c r="D31" s="433"/>
      <c r="E31" s="433"/>
      <c r="F31" s="433"/>
      <c r="G31" s="433"/>
      <c r="H31" s="434"/>
      <c r="I31" s="434"/>
      <c r="J31" s="435"/>
      <c r="K31" s="436" t="n">
        <f aca="false">IF(H31=0,0,(I31-H31)+1)</f>
        <v>0</v>
      </c>
      <c r="L31" s="450" t="s">
        <v>177</v>
      </c>
      <c r="M31" s="438" t="n">
        <v>0</v>
      </c>
      <c r="N31" s="438"/>
      <c r="O31" s="451" t="n">
        <f aca="false">ROUNDUP(((Q31/T31)),0)</f>
        <v>0</v>
      </c>
      <c r="P31" s="451" t="n">
        <f aca="false">O31*J31*K31</f>
        <v>0</v>
      </c>
      <c r="Q31" s="440" t="n">
        <f aca="false">S31-(S31*M31)</f>
        <v>0</v>
      </c>
      <c r="R31" s="452" t="n">
        <f aca="false">Q31*J31*K31</f>
        <v>0</v>
      </c>
      <c r="S31" s="442"/>
      <c r="T31" s="443" t="n">
        <v>0.85</v>
      </c>
      <c r="U31" s="444" t="n">
        <f aca="false">U30</f>
        <v>0.1</v>
      </c>
      <c r="V31" s="445" t="n">
        <f aca="false">(O31*U31)</f>
        <v>0</v>
      </c>
      <c r="W31" s="446" t="n">
        <f aca="false">W30</f>
        <v>0.1</v>
      </c>
      <c r="X31" s="447" t="n">
        <f aca="false">(O31*W31)</f>
        <v>0</v>
      </c>
      <c r="Y31" s="448" t="n">
        <f aca="false">Y30</f>
        <v>0.1</v>
      </c>
      <c r="Z31" s="185" t="n">
        <f aca="false">(O31*Y31)</f>
        <v>0</v>
      </c>
      <c r="AA31" s="185"/>
      <c r="AB31" s="265" t="s">
        <v>154</v>
      </c>
      <c r="AE31" s="261" t="n">
        <f aca="false">AE30+1</f>
        <v>31</v>
      </c>
      <c r="AF31" s="449" t="n">
        <f aca="false">V31+X31+Z31</f>
        <v>0</v>
      </c>
    </row>
    <row r="32" customFormat="false" ht="15" hidden="false" customHeight="true" outlineLevel="0" collapsed="false">
      <c r="A32" s="252"/>
      <c r="B32" s="431"/>
      <c r="C32" s="490"/>
      <c r="D32" s="433"/>
      <c r="E32" s="433"/>
      <c r="F32" s="433"/>
      <c r="G32" s="433"/>
      <c r="H32" s="434"/>
      <c r="I32" s="434"/>
      <c r="J32" s="435"/>
      <c r="K32" s="436" t="n">
        <f aca="false">IF(H32=0,0,(I32-H32)+1)</f>
        <v>0</v>
      </c>
      <c r="L32" s="450" t="s">
        <v>177</v>
      </c>
      <c r="M32" s="438" t="n">
        <v>0</v>
      </c>
      <c r="N32" s="438"/>
      <c r="O32" s="451" t="n">
        <f aca="false">ROUNDUP(((Q32/T32)),0)</f>
        <v>0</v>
      </c>
      <c r="P32" s="451" t="n">
        <f aca="false">O32*J32*K32</f>
        <v>0</v>
      </c>
      <c r="Q32" s="440" t="n">
        <f aca="false">S32-(S32*M32)</f>
        <v>0</v>
      </c>
      <c r="R32" s="452" t="n">
        <f aca="false">Q32*J32*K32</f>
        <v>0</v>
      </c>
      <c r="S32" s="442"/>
      <c r="T32" s="443" t="n">
        <v>0.85</v>
      </c>
      <c r="U32" s="444" t="n">
        <f aca="false">U31</f>
        <v>0.1</v>
      </c>
      <c r="V32" s="445" t="n">
        <f aca="false">(O32*U32)</f>
        <v>0</v>
      </c>
      <c r="W32" s="446" t="n">
        <f aca="false">W31</f>
        <v>0.1</v>
      </c>
      <c r="X32" s="447" t="n">
        <f aca="false">(O32*W32)</f>
        <v>0</v>
      </c>
      <c r="Y32" s="448" t="n">
        <f aca="false">Y31</f>
        <v>0.1</v>
      </c>
      <c r="Z32" s="185" t="n">
        <f aca="false">(O32*Y32)</f>
        <v>0</v>
      </c>
      <c r="AA32" s="185"/>
      <c r="AB32" s="267"/>
      <c r="AE32" s="261" t="n">
        <f aca="false">AE31+1</f>
        <v>32</v>
      </c>
      <c r="AF32" s="449" t="n">
        <f aca="false">V32+X32+Z32</f>
        <v>0</v>
      </c>
    </row>
    <row r="33" customFormat="false" ht="15" hidden="false" customHeight="true" outlineLevel="0" collapsed="false">
      <c r="A33" s="252"/>
      <c r="B33" s="431"/>
      <c r="C33" s="490"/>
      <c r="D33" s="433"/>
      <c r="E33" s="433"/>
      <c r="F33" s="433"/>
      <c r="G33" s="433"/>
      <c r="H33" s="434"/>
      <c r="I33" s="434"/>
      <c r="J33" s="435"/>
      <c r="K33" s="436" t="n">
        <f aca="false">IF(H33=0,0,(I33-H33)+1)</f>
        <v>0</v>
      </c>
      <c r="L33" s="450" t="s">
        <v>177</v>
      </c>
      <c r="M33" s="438" t="n">
        <v>0</v>
      </c>
      <c r="N33" s="438"/>
      <c r="O33" s="451" t="n">
        <f aca="false">ROUNDUP(((Q33/T33)),0)</f>
        <v>0</v>
      </c>
      <c r="P33" s="451" t="n">
        <f aca="false">O33*J33*K33</f>
        <v>0</v>
      </c>
      <c r="Q33" s="440" t="n">
        <f aca="false">S33-(S33*M33)</f>
        <v>0</v>
      </c>
      <c r="R33" s="452" t="n">
        <f aca="false">Q33*J33*K33</f>
        <v>0</v>
      </c>
      <c r="S33" s="442"/>
      <c r="T33" s="443" t="n">
        <v>0.85</v>
      </c>
      <c r="U33" s="444" t="n">
        <f aca="false">U32</f>
        <v>0.1</v>
      </c>
      <c r="V33" s="445" t="n">
        <f aca="false">(O33*U33)</f>
        <v>0</v>
      </c>
      <c r="W33" s="446" t="n">
        <f aca="false">W32</f>
        <v>0.1</v>
      </c>
      <c r="X33" s="447" t="n">
        <f aca="false">(O33*W33)</f>
        <v>0</v>
      </c>
      <c r="Y33" s="448" t="n">
        <f aca="false">Y32</f>
        <v>0.1</v>
      </c>
      <c r="Z33" s="185" t="n">
        <f aca="false">(O33*Y33)</f>
        <v>0</v>
      </c>
      <c r="AA33" s="185"/>
      <c r="AB33" s="267"/>
      <c r="AE33" s="261" t="n">
        <f aca="false">AE32+1</f>
        <v>33</v>
      </c>
      <c r="AF33" s="449" t="n">
        <f aca="false">V33+X33+Z33</f>
        <v>0</v>
      </c>
    </row>
    <row r="34" customFormat="false" ht="15" hidden="false" customHeight="true" outlineLevel="0" collapsed="false">
      <c r="A34" s="252"/>
      <c r="B34" s="431"/>
      <c r="C34" s="490"/>
      <c r="D34" s="433"/>
      <c r="E34" s="433"/>
      <c r="F34" s="433"/>
      <c r="G34" s="433"/>
      <c r="H34" s="434"/>
      <c r="I34" s="434"/>
      <c r="J34" s="435"/>
      <c r="K34" s="436" t="n">
        <f aca="false">IF(H34=0,0,(I34-H34)+1)</f>
        <v>0</v>
      </c>
      <c r="L34" s="450" t="s">
        <v>177</v>
      </c>
      <c r="M34" s="438" t="n">
        <v>0</v>
      </c>
      <c r="N34" s="438"/>
      <c r="O34" s="451" t="n">
        <f aca="false">ROUNDUP(((Q34/T34)),0)</f>
        <v>0</v>
      </c>
      <c r="P34" s="451" t="n">
        <f aca="false">O34*J34*K34</f>
        <v>0</v>
      </c>
      <c r="Q34" s="440" t="n">
        <f aca="false">S34-(S34*M34)</f>
        <v>0</v>
      </c>
      <c r="R34" s="452" t="n">
        <f aca="false">Q34*J34*K34</f>
        <v>0</v>
      </c>
      <c r="S34" s="442"/>
      <c r="T34" s="443" t="n">
        <v>0.85</v>
      </c>
      <c r="U34" s="444" t="n">
        <f aca="false">U33</f>
        <v>0.1</v>
      </c>
      <c r="V34" s="445" t="n">
        <f aca="false">(O34*U34)</f>
        <v>0</v>
      </c>
      <c r="W34" s="446" t="n">
        <f aca="false">W33</f>
        <v>0.1</v>
      </c>
      <c r="X34" s="447" t="n">
        <f aca="false">(O34*W34)</f>
        <v>0</v>
      </c>
      <c r="Y34" s="448" t="n">
        <f aca="false">Y33</f>
        <v>0.1</v>
      </c>
      <c r="Z34" s="185" t="n">
        <f aca="false">(O34*Y34)</f>
        <v>0</v>
      </c>
      <c r="AA34" s="185"/>
      <c r="AB34" s="267"/>
      <c r="AE34" s="261" t="n">
        <f aca="false">AE33+1</f>
        <v>34</v>
      </c>
      <c r="AF34" s="449" t="n">
        <f aca="false">V34+X34+Z34</f>
        <v>0</v>
      </c>
    </row>
    <row r="35" customFormat="false" ht="15" hidden="false" customHeight="true" outlineLevel="0" collapsed="false">
      <c r="A35" s="252"/>
      <c r="B35" s="431"/>
      <c r="C35" s="490"/>
      <c r="D35" s="433"/>
      <c r="E35" s="433"/>
      <c r="F35" s="433"/>
      <c r="G35" s="433"/>
      <c r="H35" s="434"/>
      <c r="I35" s="434"/>
      <c r="J35" s="435"/>
      <c r="K35" s="436" t="n">
        <f aca="false">IF(H35=0,0,(I35-H35)+1)</f>
        <v>0</v>
      </c>
      <c r="L35" s="450" t="s">
        <v>177</v>
      </c>
      <c r="M35" s="438" t="n">
        <v>0</v>
      </c>
      <c r="N35" s="438"/>
      <c r="O35" s="451" t="n">
        <f aca="false">ROUNDUP(((Q35/T35)),0)</f>
        <v>0</v>
      </c>
      <c r="P35" s="451" t="n">
        <f aca="false">O35*J35*K35</f>
        <v>0</v>
      </c>
      <c r="Q35" s="440" t="n">
        <f aca="false">S35-(S35*M35)</f>
        <v>0</v>
      </c>
      <c r="R35" s="452" t="n">
        <f aca="false">Q35*J35*K35</f>
        <v>0</v>
      </c>
      <c r="S35" s="442"/>
      <c r="T35" s="443" t="n">
        <v>0.85</v>
      </c>
      <c r="U35" s="444" t="n">
        <f aca="false">U34</f>
        <v>0.1</v>
      </c>
      <c r="V35" s="445" t="n">
        <f aca="false">(O35*U35)</f>
        <v>0</v>
      </c>
      <c r="W35" s="446" t="n">
        <f aca="false">W34</f>
        <v>0.1</v>
      </c>
      <c r="X35" s="447" t="n">
        <f aca="false">(O35*W35)</f>
        <v>0</v>
      </c>
      <c r="Y35" s="448" t="n">
        <f aca="false">Y34</f>
        <v>0.1</v>
      </c>
      <c r="Z35" s="185" t="n">
        <f aca="false">(O35*Y35)</f>
        <v>0</v>
      </c>
      <c r="AA35" s="185"/>
      <c r="AB35" s="267"/>
      <c r="AE35" s="261" t="n">
        <f aca="false">AE34+1</f>
        <v>35</v>
      </c>
      <c r="AF35" s="449" t="n">
        <f aca="false">V35+X35+Z35</f>
        <v>0</v>
      </c>
    </row>
    <row r="36" customFormat="false" ht="15" hidden="false" customHeight="true" outlineLevel="0" collapsed="false">
      <c r="A36" s="252"/>
      <c r="B36" s="431"/>
      <c r="C36" s="490"/>
      <c r="D36" s="433"/>
      <c r="E36" s="433"/>
      <c r="F36" s="433"/>
      <c r="G36" s="433"/>
      <c r="H36" s="434"/>
      <c r="I36" s="434"/>
      <c r="J36" s="435"/>
      <c r="K36" s="436" t="n">
        <f aca="false">IF(H36=0,0,(I36-H36)+1)</f>
        <v>0</v>
      </c>
      <c r="L36" s="450" t="s">
        <v>177</v>
      </c>
      <c r="M36" s="438" t="n">
        <v>0</v>
      </c>
      <c r="N36" s="438"/>
      <c r="O36" s="451" t="n">
        <f aca="false">ROUNDUP(((Q36/T36)),0)</f>
        <v>0</v>
      </c>
      <c r="P36" s="451" t="n">
        <f aca="false">O36*J36*K36</f>
        <v>0</v>
      </c>
      <c r="Q36" s="440" t="n">
        <f aca="false">S36-(S36*M36)</f>
        <v>0</v>
      </c>
      <c r="R36" s="452" t="n">
        <f aca="false">Q36*J36*K36</f>
        <v>0</v>
      </c>
      <c r="S36" s="442"/>
      <c r="T36" s="443" t="n">
        <v>0.85</v>
      </c>
      <c r="U36" s="444" t="n">
        <f aca="false">U35</f>
        <v>0.1</v>
      </c>
      <c r="V36" s="445" t="n">
        <f aca="false">(O36*U36)</f>
        <v>0</v>
      </c>
      <c r="W36" s="446" t="n">
        <f aca="false">W35</f>
        <v>0.1</v>
      </c>
      <c r="X36" s="447" t="n">
        <f aca="false">(O36*W36)</f>
        <v>0</v>
      </c>
      <c r="Y36" s="448" t="n">
        <f aca="false">Y35</f>
        <v>0.1</v>
      </c>
      <c r="Z36" s="185" t="n">
        <f aca="false">(O36*Y36)</f>
        <v>0</v>
      </c>
      <c r="AA36" s="185"/>
      <c r="AB36" s="267"/>
      <c r="AE36" s="261" t="n">
        <f aca="false">AE35+1</f>
        <v>36</v>
      </c>
      <c r="AF36" s="449" t="n">
        <f aca="false">V36+X36+Z36</f>
        <v>0</v>
      </c>
    </row>
    <row r="37" customFormat="false" ht="15" hidden="false" customHeight="true" outlineLevel="0" collapsed="false">
      <c r="A37" s="252"/>
      <c r="B37" s="431"/>
      <c r="C37" s="490"/>
      <c r="D37" s="433"/>
      <c r="E37" s="433"/>
      <c r="F37" s="433"/>
      <c r="G37" s="433"/>
      <c r="H37" s="434"/>
      <c r="I37" s="434"/>
      <c r="J37" s="435"/>
      <c r="K37" s="436" t="n">
        <f aca="false">IF(H37=0,0,(I37-H37)+1)</f>
        <v>0</v>
      </c>
      <c r="L37" s="450" t="s">
        <v>177</v>
      </c>
      <c r="M37" s="438" t="n">
        <v>0</v>
      </c>
      <c r="N37" s="438"/>
      <c r="O37" s="451" t="n">
        <f aca="false">ROUNDUP(((Q37/T37)),0)</f>
        <v>0</v>
      </c>
      <c r="P37" s="451" t="n">
        <f aca="false">O37*J37*K37</f>
        <v>0</v>
      </c>
      <c r="Q37" s="440" t="n">
        <f aca="false">S37-(S37*M37)</f>
        <v>0</v>
      </c>
      <c r="R37" s="452" t="n">
        <f aca="false">Q37*J37*K37</f>
        <v>0</v>
      </c>
      <c r="S37" s="442"/>
      <c r="T37" s="443" t="n">
        <v>0.85</v>
      </c>
      <c r="U37" s="444" t="n">
        <f aca="false">U36</f>
        <v>0.1</v>
      </c>
      <c r="V37" s="445" t="n">
        <f aca="false">(O37*U37)</f>
        <v>0</v>
      </c>
      <c r="W37" s="446" t="n">
        <f aca="false">W36</f>
        <v>0.1</v>
      </c>
      <c r="X37" s="447" t="n">
        <f aca="false">(O37*W37)</f>
        <v>0</v>
      </c>
      <c r="Y37" s="448" t="n">
        <f aca="false">Y36</f>
        <v>0.1</v>
      </c>
      <c r="Z37" s="185" t="n">
        <f aca="false">(O37*Y37)</f>
        <v>0</v>
      </c>
      <c r="AA37" s="185"/>
      <c r="AB37" s="267"/>
      <c r="AE37" s="261" t="n">
        <f aca="false">AE36+1</f>
        <v>37</v>
      </c>
      <c r="AF37" s="449" t="n">
        <f aca="false">V37+X37+Z37</f>
        <v>0</v>
      </c>
    </row>
    <row r="38" customFormat="false" ht="15" hidden="false" customHeight="true" outlineLevel="0" collapsed="false">
      <c r="A38" s="252"/>
      <c r="B38" s="431"/>
      <c r="C38" s="490"/>
      <c r="D38" s="433"/>
      <c r="E38" s="433"/>
      <c r="F38" s="433"/>
      <c r="G38" s="433"/>
      <c r="H38" s="434"/>
      <c r="I38" s="434"/>
      <c r="J38" s="435"/>
      <c r="K38" s="436" t="n">
        <f aca="false">IF(H38=0,0,(I38-H38)+1)</f>
        <v>0</v>
      </c>
      <c r="L38" s="450" t="s">
        <v>177</v>
      </c>
      <c r="M38" s="438" t="n">
        <v>0</v>
      </c>
      <c r="N38" s="438"/>
      <c r="O38" s="451" t="n">
        <f aca="false">ROUNDUP(((Q38/T38)),0)</f>
        <v>0</v>
      </c>
      <c r="P38" s="451" t="n">
        <f aca="false">O38*J38*K38</f>
        <v>0</v>
      </c>
      <c r="Q38" s="440" t="n">
        <f aca="false">S38-(S38*M38)</f>
        <v>0</v>
      </c>
      <c r="R38" s="452" t="n">
        <f aca="false">Q38*J38*K38</f>
        <v>0</v>
      </c>
      <c r="S38" s="442"/>
      <c r="T38" s="443" t="n">
        <v>0.85</v>
      </c>
      <c r="U38" s="444" t="n">
        <f aca="false">U37</f>
        <v>0.1</v>
      </c>
      <c r="V38" s="445" t="n">
        <f aca="false">(O38*U38)</f>
        <v>0</v>
      </c>
      <c r="W38" s="446" t="n">
        <f aca="false">W37</f>
        <v>0.1</v>
      </c>
      <c r="X38" s="447" t="n">
        <f aca="false">(O38*W38)</f>
        <v>0</v>
      </c>
      <c r="Y38" s="448" t="n">
        <f aca="false">Y37</f>
        <v>0.1</v>
      </c>
      <c r="Z38" s="185" t="n">
        <f aca="false">(O38*Y38)</f>
        <v>0</v>
      </c>
      <c r="AA38" s="185"/>
      <c r="AB38" s="267"/>
      <c r="AE38" s="261" t="n">
        <f aca="false">AE37+1</f>
        <v>38</v>
      </c>
      <c r="AF38" s="449" t="n">
        <f aca="false">V38+X38+Z38</f>
        <v>0</v>
      </c>
    </row>
    <row r="39" customFormat="false" ht="15" hidden="false" customHeight="true" outlineLevel="0" collapsed="false">
      <c r="A39" s="252"/>
      <c r="B39" s="431"/>
      <c r="C39" s="490"/>
      <c r="D39" s="433"/>
      <c r="E39" s="433"/>
      <c r="F39" s="433"/>
      <c r="G39" s="433"/>
      <c r="H39" s="434"/>
      <c r="I39" s="434"/>
      <c r="J39" s="435"/>
      <c r="K39" s="436" t="n">
        <f aca="false">IF(H39=0,0,(I39-H39)+1)</f>
        <v>0</v>
      </c>
      <c r="L39" s="450" t="s">
        <v>177</v>
      </c>
      <c r="M39" s="438" t="n">
        <v>0</v>
      </c>
      <c r="N39" s="438"/>
      <c r="O39" s="451" t="n">
        <f aca="false">ROUNDUP(((Q39/T39)),0)</f>
        <v>0</v>
      </c>
      <c r="P39" s="451" t="n">
        <f aca="false">O39*J39*K39</f>
        <v>0</v>
      </c>
      <c r="Q39" s="440" t="n">
        <f aca="false">S39-(S39*M39)</f>
        <v>0</v>
      </c>
      <c r="R39" s="452" t="n">
        <f aca="false">Q39*J39*K39</f>
        <v>0</v>
      </c>
      <c r="S39" s="442"/>
      <c r="T39" s="443" t="n">
        <v>0.85</v>
      </c>
      <c r="U39" s="444" t="n">
        <f aca="false">U38</f>
        <v>0.1</v>
      </c>
      <c r="V39" s="445" t="n">
        <f aca="false">(O39*U39)</f>
        <v>0</v>
      </c>
      <c r="W39" s="446" t="n">
        <f aca="false">W38</f>
        <v>0.1</v>
      </c>
      <c r="X39" s="447" t="n">
        <f aca="false">(O39*W39)</f>
        <v>0</v>
      </c>
      <c r="Y39" s="448" t="n">
        <f aca="false">Y38</f>
        <v>0.1</v>
      </c>
      <c r="Z39" s="185" t="n">
        <f aca="false">(O39*Y39)</f>
        <v>0</v>
      </c>
      <c r="AA39" s="185"/>
      <c r="AB39" s="267"/>
      <c r="AE39" s="261" t="n">
        <f aca="false">AE38+1</f>
        <v>39</v>
      </c>
      <c r="AF39" s="449" t="n">
        <f aca="false">V39+X39+Z39</f>
        <v>0</v>
      </c>
    </row>
    <row r="40" customFormat="false" ht="15" hidden="false" customHeight="true" outlineLevel="0" collapsed="false">
      <c r="A40" s="252"/>
      <c r="B40" s="431"/>
      <c r="C40" s="490"/>
      <c r="D40" s="433"/>
      <c r="E40" s="433"/>
      <c r="F40" s="433"/>
      <c r="G40" s="433"/>
      <c r="H40" s="434"/>
      <c r="I40" s="434"/>
      <c r="J40" s="435"/>
      <c r="K40" s="436" t="n">
        <f aca="false">IF(H40=0,0,(I40-H40)+1)</f>
        <v>0</v>
      </c>
      <c r="L40" s="450" t="s">
        <v>177</v>
      </c>
      <c r="M40" s="438" t="n">
        <v>0</v>
      </c>
      <c r="N40" s="438"/>
      <c r="O40" s="451" t="n">
        <f aca="false">ROUNDUP(((Q40/T40)),0)</f>
        <v>0</v>
      </c>
      <c r="P40" s="451" t="n">
        <f aca="false">O40*J40*K40</f>
        <v>0</v>
      </c>
      <c r="Q40" s="440" t="n">
        <f aca="false">S40-(S40*M40)</f>
        <v>0</v>
      </c>
      <c r="R40" s="452" t="n">
        <f aca="false">Q40*J40*K40</f>
        <v>0</v>
      </c>
      <c r="S40" s="442"/>
      <c r="T40" s="443" t="n">
        <v>0.85</v>
      </c>
      <c r="U40" s="444" t="n">
        <f aca="false">U39</f>
        <v>0.1</v>
      </c>
      <c r="V40" s="445" t="n">
        <f aca="false">(O40*U40)</f>
        <v>0</v>
      </c>
      <c r="W40" s="446" t="n">
        <f aca="false">W39</f>
        <v>0.1</v>
      </c>
      <c r="X40" s="447" t="n">
        <f aca="false">(O40*W40)</f>
        <v>0</v>
      </c>
      <c r="Y40" s="448" t="n">
        <f aca="false">Y39</f>
        <v>0.1</v>
      </c>
      <c r="Z40" s="185" t="n">
        <f aca="false">(O40*Y40)</f>
        <v>0</v>
      </c>
      <c r="AA40" s="185"/>
      <c r="AB40" s="267"/>
      <c r="AE40" s="261" t="n">
        <f aca="false">AE39+1</f>
        <v>40</v>
      </c>
      <c r="AF40" s="449" t="n">
        <f aca="false">V40+X40+Z40</f>
        <v>0</v>
      </c>
    </row>
    <row r="41" customFormat="false" ht="15" hidden="false" customHeight="true" outlineLevel="0" collapsed="false">
      <c r="A41" s="252"/>
      <c r="B41" s="431"/>
      <c r="C41" s="490"/>
      <c r="D41" s="433"/>
      <c r="E41" s="433"/>
      <c r="F41" s="433"/>
      <c r="G41" s="433"/>
      <c r="H41" s="434"/>
      <c r="I41" s="434"/>
      <c r="J41" s="435"/>
      <c r="K41" s="436" t="n">
        <f aca="false">IF(H41=0,0,(I41-H41)+1)</f>
        <v>0</v>
      </c>
      <c r="L41" s="450" t="s">
        <v>177</v>
      </c>
      <c r="M41" s="438" t="n">
        <v>0</v>
      </c>
      <c r="N41" s="438"/>
      <c r="O41" s="453" t="n">
        <f aca="false">ROUNDUP(((Q41/T41)),0)</f>
        <v>0</v>
      </c>
      <c r="P41" s="453" t="n">
        <f aca="false">O41*J41*K41</f>
        <v>0</v>
      </c>
      <c r="Q41" s="440" t="n">
        <f aca="false">S41-(S41*M41)</f>
        <v>0</v>
      </c>
      <c r="R41" s="454" t="n">
        <f aca="false">Q41*J41*K41</f>
        <v>0</v>
      </c>
      <c r="S41" s="442"/>
      <c r="T41" s="443" t="n">
        <v>0.85</v>
      </c>
      <c r="U41" s="455" t="n">
        <f aca="false">U40</f>
        <v>0.1</v>
      </c>
      <c r="V41" s="456" t="n">
        <f aca="false">(O41*U41)</f>
        <v>0</v>
      </c>
      <c r="W41" s="457" t="n">
        <f aca="false">W40</f>
        <v>0.1</v>
      </c>
      <c r="X41" s="458" t="n">
        <f aca="false">(O41*W41)</f>
        <v>0</v>
      </c>
      <c r="Y41" s="459" t="n">
        <f aca="false">Y40</f>
        <v>0.1</v>
      </c>
      <c r="Z41" s="460" t="n">
        <f aca="false">(O41*Y41)</f>
        <v>0</v>
      </c>
      <c r="AA41" s="460"/>
      <c r="AB41" s="267"/>
      <c r="AE41" s="261" t="n">
        <f aca="false">AE40+1</f>
        <v>41</v>
      </c>
      <c r="AF41" s="449" t="n">
        <f aca="false">V41+X41+Z41</f>
        <v>0</v>
      </c>
    </row>
    <row r="42" customFormat="false" ht="15" hidden="false" customHeight="false" outlineLevel="0" collapsed="false">
      <c r="A42" s="252"/>
      <c r="B42" s="461"/>
      <c r="C42" s="462"/>
      <c r="D42" s="463" t="s">
        <v>178</v>
      </c>
      <c r="E42" s="204"/>
      <c r="F42" s="464" t="n">
        <f aca="false">(J27*K27)+(J28*K28)+(J29*K29)+(J30*K30)+(J31*K31)+(J32*K32)+(J33*K33)+(J34*K34)+(J35*K35)+(J36*K36)+(J37*K37)+(J38*K38)+(J39*K39)+(J40*K40)+(J41*K41)</f>
        <v>240</v>
      </c>
      <c r="G42" s="204" t="s">
        <v>179</v>
      </c>
      <c r="H42" s="465" t="n">
        <f aca="false">P42/F42</f>
        <v>577</v>
      </c>
      <c r="I42" s="203"/>
      <c r="J42" s="205" t="n">
        <f aca="false">SUM(J27:J41)</f>
        <v>30</v>
      </c>
      <c r="K42" s="205" t="n">
        <f aca="false">SUM(K27:K41)</f>
        <v>8</v>
      </c>
      <c r="L42" s="466"/>
      <c r="M42" s="466"/>
      <c r="N42" s="466"/>
      <c r="O42" s="467" t="s">
        <v>136</v>
      </c>
      <c r="P42" s="468" t="n">
        <f aca="false">SUM(P27:P41)</f>
        <v>138480</v>
      </c>
      <c r="Q42" s="469" t="s">
        <v>137</v>
      </c>
      <c r="R42" s="470" t="n">
        <f aca="false">SUM(R27:R41)</f>
        <v>117600</v>
      </c>
      <c r="S42" s="205" t="s">
        <v>138</v>
      </c>
      <c r="T42" s="471" t="n">
        <f aca="false">IF(R42=0,0,(1-(R42/P42)))</f>
        <v>0.150779896013865</v>
      </c>
      <c r="U42" s="472" t="s">
        <v>139</v>
      </c>
      <c r="V42" s="472" t="s">
        <v>140</v>
      </c>
      <c r="W42" s="472" t="s">
        <v>141</v>
      </c>
      <c r="X42" s="472" t="s">
        <v>142</v>
      </c>
      <c r="Y42" s="473" t="s">
        <v>180</v>
      </c>
      <c r="Z42" s="472" t="s">
        <v>144</v>
      </c>
      <c r="AA42" s="472"/>
      <c r="AB42" s="267"/>
      <c r="AE42" s="218" t="s">
        <v>145</v>
      </c>
      <c r="AF42" s="218"/>
      <c r="AG42" s="218" t="s">
        <v>146</v>
      </c>
      <c r="AH42" s="218"/>
    </row>
    <row r="43" customFormat="false" ht="15" hidden="false" customHeight="false" outlineLevel="0" collapsed="false">
      <c r="A43" s="252"/>
      <c r="B43" s="474" t="s">
        <v>147</v>
      </c>
      <c r="C43" s="475"/>
      <c r="D43" s="475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6" t="n">
        <f aca="false"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13848</v>
      </c>
      <c r="V43" s="477" t="n">
        <f aca="false">R42*U26</f>
        <v>11760</v>
      </c>
      <c r="W43" s="478" t="n">
        <f aca="false"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13848</v>
      </c>
      <c r="X43" s="477" t="n">
        <f aca="false">R42*W26</f>
        <v>11760</v>
      </c>
      <c r="Y43" s="478" t="n">
        <f aca="false"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13848</v>
      </c>
      <c r="Z43" s="477" t="n">
        <f aca="false">R42*Y26</f>
        <v>11760</v>
      </c>
      <c r="AA43" s="477"/>
      <c r="AB43" s="267"/>
      <c r="AE43" s="225" t="n">
        <v>43</v>
      </c>
      <c r="AF43" s="449" t="n">
        <f aca="false">V43+X43+Z43</f>
        <v>35280</v>
      </c>
      <c r="AG43" s="227" t="n">
        <f aca="false">U43+W43+Y43</f>
        <v>41544</v>
      </c>
      <c r="AH43" s="227"/>
    </row>
    <row r="44" customFormat="false" ht="15" hidden="false" customHeight="true" outlineLevel="0" collapsed="false">
      <c r="A44" s="252"/>
      <c r="B44" s="474" t="s">
        <v>148</v>
      </c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9" t="s">
        <v>149</v>
      </c>
      <c r="V44" s="479"/>
      <c r="W44" s="480" t="n">
        <f aca="false">P42+U43+W43+Y43</f>
        <v>180024</v>
      </c>
      <c r="X44" s="480"/>
      <c r="Y44" s="481" t="s">
        <v>150</v>
      </c>
      <c r="Z44" s="482" t="n">
        <f aca="false">R42+(R42*U26)+(R42*W26)+(R42*Y26)</f>
        <v>152880</v>
      </c>
      <c r="AA44" s="482"/>
      <c r="AB44" s="267"/>
      <c r="AF44" s="484"/>
    </row>
    <row r="45" customFormat="false" ht="15" hidden="false" customHeight="false" outlineLevel="0" collapsed="false">
      <c r="A45" s="252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F45" s="484"/>
    </row>
    <row r="46" customFormat="false" ht="15" hidden="false" customHeight="false" outlineLevel="0" collapsed="false">
      <c r="A46" s="252"/>
      <c r="B46" s="267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F46" s="484"/>
    </row>
    <row r="47" customFormat="false" ht="49.5" hidden="false" customHeight="true" outlineLevel="0" collapsed="false">
      <c r="A47" s="283" t="s">
        <v>153</v>
      </c>
      <c r="B47" s="491" t="s">
        <v>164</v>
      </c>
      <c r="C47" s="491"/>
      <c r="D47" s="491"/>
      <c r="E47" s="491"/>
      <c r="F47" s="491"/>
      <c r="G47" s="491"/>
      <c r="H47" s="491"/>
      <c r="I47" s="491"/>
      <c r="J47" s="491"/>
      <c r="K47" s="491"/>
      <c r="L47" s="491"/>
      <c r="M47" s="491"/>
      <c r="N47" s="491"/>
      <c r="O47" s="492" t="str">
        <f aca="false">IF(B50=0,"",B50)</f>
        <v/>
      </c>
      <c r="P47" s="492"/>
      <c r="Q47" s="492"/>
      <c r="R47" s="492"/>
      <c r="S47" s="492"/>
      <c r="T47" s="492"/>
      <c r="U47" s="492"/>
      <c r="V47" s="492"/>
      <c r="W47" s="492"/>
      <c r="X47" s="492"/>
      <c r="Y47" s="492"/>
      <c r="Z47" s="492"/>
      <c r="AA47" s="492"/>
      <c r="AB47" s="492"/>
      <c r="AF47" s="484"/>
    </row>
    <row r="48" customFormat="false" ht="26.25" hidden="false" customHeight="true" outlineLevel="0" collapsed="false">
      <c r="A48" s="283"/>
      <c r="B48" s="123" t="s">
        <v>165</v>
      </c>
      <c r="C48" s="123" t="s">
        <v>90</v>
      </c>
      <c r="D48" s="123" t="s">
        <v>99</v>
      </c>
      <c r="E48" s="420" t="s">
        <v>60</v>
      </c>
      <c r="F48" s="163" t="s">
        <v>166</v>
      </c>
      <c r="G48" s="123" t="s">
        <v>167</v>
      </c>
      <c r="H48" s="421" t="s">
        <v>168</v>
      </c>
      <c r="I48" s="421" t="s">
        <v>169</v>
      </c>
      <c r="J48" s="124" t="s">
        <v>170</v>
      </c>
      <c r="K48" s="124" t="s">
        <v>93</v>
      </c>
      <c r="L48" s="422" t="s">
        <v>115</v>
      </c>
      <c r="M48" s="422"/>
      <c r="N48" s="422"/>
      <c r="O48" s="163" t="s">
        <v>61</v>
      </c>
      <c r="P48" s="163"/>
      <c r="Q48" s="163" t="s">
        <v>94</v>
      </c>
      <c r="R48" s="163"/>
      <c r="S48" s="420" t="s">
        <v>117</v>
      </c>
      <c r="T48" s="423" t="s">
        <v>171</v>
      </c>
      <c r="U48" s="159" t="s">
        <v>95</v>
      </c>
      <c r="V48" s="159"/>
      <c r="W48" s="159"/>
      <c r="X48" s="159"/>
      <c r="Y48" s="159"/>
      <c r="Z48" s="159"/>
      <c r="AA48" s="159"/>
      <c r="AB48" s="424" t="s">
        <v>119</v>
      </c>
      <c r="AF48" s="484"/>
    </row>
    <row r="49" customFormat="false" ht="15" hidden="false" customHeight="false" outlineLevel="0" collapsed="false">
      <c r="A49" s="283"/>
      <c r="B49" s="123"/>
      <c r="C49" s="123"/>
      <c r="D49" s="123"/>
      <c r="E49" s="420"/>
      <c r="F49" s="163"/>
      <c r="G49" s="123"/>
      <c r="H49" s="421"/>
      <c r="I49" s="421"/>
      <c r="J49" s="124"/>
      <c r="K49" s="124" t="s">
        <v>93</v>
      </c>
      <c r="L49" s="422"/>
      <c r="M49" s="422"/>
      <c r="N49" s="422"/>
      <c r="O49" s="425" t="s">
        <v>120</v>
      </c>
      <c r="P49" s="123" t="s">
        <v>97</v>
      </c>
      <c r="Q49" s="123" t="s">
        <v>120</v>
      </c>
      <c r="R49" s="123" t="s">
        <v>97</v>
      </c>
      <c r="S49" s="420"/>
      <c r="T49" s="423"/>
      <c r="U49" s="426" t="n">
        <v>0.1</v>
      </c>
      <c r="V49" s="427" t="s">
        <v>72</v>
      </c>
      <c r="W49" s="428" t="n">
        <v>0.1</v>
      </c>
      <c r="X49" s="427" t="s">
        <v>123</v>
      </c>
      <c r="Y49" s="429" t="n">
        <v>0.1</v>
      </c>
      <c r="Z49" s="430" t="s">
        <v>74</v>
      </c>
      <c r="AA49" s="430"/>
      <c r="AB49" s="424"/>
      <c r="AF49" s="484"/>
    </row>
    <row r="50" customFormat="false" ht="15" hidden="false" customHeight="true" outlineLevel="0" collapsed="false">
      <c r="A50" s="283"/>
      <c r="B50" s="493" t="n">
        <f aca="false">'Cadastro Inicial'!B16</f>
        <v>0</v>
      </c>
      <c r="C50" s="490" t="n">
        <f aca="false">'Cadastro Inicial'!C16:D16</f>
        <v>0</v>
      </c>
      <c r="D50" s="433"/>
      <c r="E50" s="433"/>
      <c r="F50" s="433"/>
      <c r="G50" s="433"/>
      <c r="H50" s="434"/>
      <c r="I50" s="434"/>
      <c r="J50" s="435"/>
      <c r="K50" s="436" t="n">
        <f aca="false">IF(H50=0,0,(I50-H50)+1)</f>
        <v>0</v>
      </c>
      <c r="L50" s="437" t="s">
        <v>177</v>
      </c>
      <c r="M50" s="438" t="n">
        <v>0</v>
      </c>
      <c r="N50" s="438"/>
      <c r="O50" s="439" t="n">
        <f aca="false">ROUNDUP(((Q50/T50)),0)</f>
        <v>0</v>
      </c>
      <c r="P50" s="439" t="n">
        <f aca="false">O50*J50*K50</f>
        <v>0</v>
      </c>
      <c r="Q50" s="440" t="n">
        <f aca="false">S50-(S50*M50)</f>
        <v>0</v>
      </c>
      <c r="R50" s="441" t="n">
        <f aca="false">Q50*J50*K50</f>
        <v>0</v>
      </c>
      <c r="S50" s="442"/>
      <c r="T50" s="443" t="n">
        <v>0.85</v>
      </c>
      <c r="U50" s="444" t="n">
        <f aca="false">U49</f>
        <v>0.1</v>
      </c>
      <c r="V50" s="445" t="n">
        <f aca="false">(O50*U50)</f>
        <v>0</v>
      </c>
      <c r="W50" s="446" t="n">
        <f aca="false">W49</f>
        <v>0.1</v>
      </c>
      <c r="X50" s="447" t="n">
        <f aca="false">(O50*W50)</f>
        <v>0</v>
      </c>
      <c r="Y50" s="448" t="n">
        <f aca="false">Y49</f>
        <v>0.1</v>
      </c>
      <c r="Z50" s="185" t="n">
        <f aca="false">(O50*Y50)</f>
        <v>0</v>
      </c>
      <c r="AA50" s="185"/>
      <c r="AB50" s="310" t="s">
        <v>129</v>
      </c>
      <c r="AE50" s="261" t="n">
        <v>50</v>
      </c>
      <c r="AF50" s="449" t="n">
        <f aca="false">V50+X50+Z50</f>
        <v>0</v>
      </c>
    </row>
    <row r="51" customFormat="false" ht="15" hidden="false" customHeight="true" outlineLevel="0" collapsed="false">
      <c r="A51" s="283"/>
      <c r="B51" s="493"/>
      <c r="C51" s="490"/>
      <c r="D51" s="433"/>
      <c r="E51" s="433"/>
      <c r="F51" s="433"/>
      <c r="G51" s="433"/>
      <c r="H51" s="434"/>
      <c r="I51" s="434"/>
      <c r="J51" s="435"/>
      <c r="K51" s="436" t="n">
        <f aca="false">IF(H51=0,0,(I51-H51)+1)</f>
        <v>0</v>
      </c>
      <c r="L51" s="450" t="s">
        <v>177</v>
      </c>
      <c r="M51" s="438" t="n">
        <v>0</v>
      </c>
      <c r="N51" s="438"/>
      <c r="O51" s="451" t="n">
        <f aca="false">ROUNDUP(((Q51/T51)),0)</f>
        <v>0</v>
      </c>
      <c r="P51" s="451" t="n">
        <f aca="false">O51*J51*K51</f>
        <v>0</v>
      </c>
      <c r="Q51" s="440" t="n">
        <f aca="false">S51-(S51*M51)</f>
        <v>0</v>
      </c>
      <c r="R51" s="452" t="n">
        <f aca="false">Q51*J51*K51</f>
        <v>0</v>
      </c>
      <c r="S51" s="442"/>
      <c r="T51" s="443" t="n">
        <v>0.85</v>
      </c>
      <c r="U51" s="444" t="n">
        <f aca="false">U50</f>
        <v>0.1</v>
      </c>
      <c r="V51" s="445" t="n">
        <f aca="false">(O51*U51)</f>
        <v>0</v>
      </c>
      <c r="W51" s="446" t="n">
        <f aca="false">W50</f>
        <v>0.1</v>
      </c>
      <c r="X51" s="447" t="n">
        <f aca="false">(O51*W51)</f>
        <v>0</v>
      </c>
      <c r="Y51" s="448" t="n">
        <f aca="false">Y50</f>
        <v>0.1</v>
      </c>
      <c r="Z51" s="185" t="n">
        <f aca="false">(O51*Y51)</f>
        <v>0</v>
      </c>
      <c r="AA51" s="185"/>
      <c r="AB51" s="262" t="s">
        <v>152</v>
      </c>
      <c r="AE51" s="261" t="n">
        <f aca="false">AE50+1</f>
        <v>51</v>
      </c>
      <c r="AF51" s="449" t="n">
        <f aca="false">V51+X51+Z51</f>
        <v>0</v>
      </c>
    </row>
    <row r="52" customFormat="false" ht="15" hidden="false" customHeight="true" outlineLevel="0" collapsed="false">
      <c r="A52" s="283"/>
      <c r="B52" s="493"/>
      <c r="C52" s="490"/>
      <c r="D52" s="433"/>
      <c r="E52" s="433"/>
      <c r="F52" s="433"/>
      <c r="G52" s="433"/>
      <c r="H52" s="434"/>
      <c r="I52" s="434"/>
      <c r="J52" s="435"/>
      <c r="K52" s="436" t="n">
        <f aca="false">IF(H52=0,0,(I52-H52)+1)</f>
        <v>0</v>
      </c>
      <c r="L52" s="450" t="s">
        <v>177</v>
      </c>
      <c r="M52" s="438" t="n">
        <v>0</v>
      </c>
      <c r="N52" s="438"/>
      <c r="O52" s="451" t="n">
        <f aca="false">ROUNDUP(((Q52/T52)),0)</f>
        <v>0</v>
      </c>
      <c r="P52" s="451" t="n">
        <f aca="false">O52*J52*K52</f>
        <v>0</v>
      </c>
      <c r="Q52" s="440" t="n">
        <f aca="false">S52-(S52*M52)</f>
        <v>0</v>
      </c>
      <c r="R52" s="452" t="n">
        <f aca="false">Q52*J52*K52</f>
        <v>0</v>
      </c>
      <c r="S52" s="442"/>
      <c r="T52" s="443" t="n">
        <v>0.85</v>
      </c>
      <c r="U52" s="444" t="n">
        <f aca="false">U51</f>
        <v>0.1</v>
      </c>
      <c r="V52" s="445" t="n">
        <f aca="false">(O52*U52)</f>
        <v>0</v>
      </c>
      <c r="W52" s="446" t="n">
        <f aca="false">W51</f>
        <v>0.1</v>
      </c>
      <c r="X52" s="447" t="n">
        <f aca="false">(O52*W52)</f>
        <v>0</v>
      </c>
      <c r="Y52" s="448" t="n">
        <f aca="false">Y51</f>
        <v>0.1</v>
      </c>
      <c r="Z52" s="185" t="n">
        <f aca="false">(O52*Y52)</f>
        <v>0</v>
      </c>
      <c r="AA52" s="185"/>
      <c r="AB52" s="290"/>
      <c r="AE52" s="261" t="n">
        <f aca="false">AE51+1</f>
        <v>52</v>
      </c>
      <c r="AF52" s="449" t="n">
        <f aca="false">V52+X52+Z52</f>
        <v>0</v>
      </c>
    </row>
    <row r="53" customFormat="false" ht="15" hidden="false" customHeight="true" outlineLevel="0" collapsed="false">
      <c r="A53" s="283"/>
      <c r="B53" s="493"/>
      <c r="C53" s="490"/>
      <c r="D53" s="433"/>
      <c r="E53" s="433"/>
      <c r="F53" s="433"/>
      <c r="G53" s="433"/>
      <c r="H53" s="434"/>
      <c r="I53" s="434"/>
      <c r="J53" s="435"/>
      <c r="K53" s="436" t="n">
        <f aca="false">IF(H53=0,0,(I53-H53)+1)</f>
        <v>0</v>
      </c>
      <c r="L53" s="450" t="s">
        <v>177</v>
      </c>
      <c r="M53" s="438" t="n">
        <v>0</v>
      </c>
      <c r="N53" s="438"/>
      <c r="O53" s="451" t="n">
        <f aca="false">ROUNDUP(((Q53/T53)),0)</f>
        <v>0</v>
      </c>
      <c r="P53" s="451" t="n">
        <f aca="false">O53*J53*K53</f>
        <v>0</v>
      </c>
      <c r="Q53" s="440" t="n">
        <f aca="false">S53-(S53*M53)</f>
        <v>0</v>
      </c>
      <c r="R53" s="452" t="n">
        <f aca="false">Q53*J53*K53</f>
        <v>0</v>
      </c>
      <c r="S53" s="442"/>
      <c r="T53" s="443" t="n">
        <v>0.85</v>
      </c>
      <c r="U53" s="444" t="n">
        <f aca="false">U52</f>
        <v>0.1</v>
      </c>
      <c r="V53" s="445" t="n">
        <f aca="false">(O53*U53)</f>
        <v>0</v>
      </c>
      <c r="W53" s="446" t="n">
        <f aca="false">W52</f>
        <v>0.1</v>
      </c>
      <c r="X53" s="447" t="n">
        <f aca="false">(O53*W53)</f>
        <v>0</v>
      </c>
      <c r="Y53" s="448" t="n">
        <f aca="false">Y52</f>
        <v>0.1</v>
      </c>
      <c r="Z53" s="185" t="n">
        <f aca="false">(O53*Y53)</f>
        <v>0</v>
      </c>
      <c r="AA53" s="185"/>
      <c r="AB53" s="264" t="s">
        <v>132</v>
      </c>
      <c r="AE53" s="261" t="n">
        <f aca="false">AE52+1</f>
        <v>53</v>
      </c>
      <c r="AF53" s="449" t="n">
        <f aca="false">V53+X53+Z53</f>
        <v>0</v>
      </c>
    </row>
    <row r="54" customFormat="false" ht="15" hidden="false" customHeight="true" outlineLevel="0" collapsed="false">
      <c r="A54" s="283"/>
      <c r="B54" s="493"/>
      <c r="C54" s="490"/>
      <c r="D54" s="433"/>
      <c r="E54" s="433"/>
      <c r="F54" s="433"/>
      <c r="G54" s="433"/>
      <c r="H54" s="434"/>
      <c r="I54" s="434"/>
      <c r="J54" s="435"/>
      <c r="K54" s="436" t="n">
        <f aca="false">IF(H54=0,0,(I54-H54)+1)</f>
        <v>0</v>
      </c>
      <c r="L54" s="450" t="s">
        <v>177</v>
      </c>
      <c r="M54" s="438" t="n">
        <v>0</v>
      </c>
      <c r="N54" s="438"/>
      <c r="O54" s="451" t="n">
        <f aca="false">ROUNDUP(((Q54/T54)),0)</f>
        <v>0</v>
      </c>
      <c r="P54" s="451" t="n">
        <f aca="false">O54*J54*K54</f>
        <v>0</v>
      </c>
      <c r="Q54" s="440" t="n">
        <f aca="false">S54-(S54*M54)</f>
        <v>0</v>
      </c>
      <c r="R54" s="452" t="n">
        <f aca="false">Q54*J54*K54</f>
        <v>0</v>
      </c>
      <c r="S54" s="442"/>
      <c r="T54" s="443" t="n">
        <v>0.85</v>
      </c>
      <c r="U54" s="444" t="n">
        <f aca="false">U53</f>
        <v>0.1</v>
      </c>
      <c r="V54" s="445" t="n">
        <f aca="false">(O54*U54)</f>
        <v>0</v>
      </c>
      <c r="W54" s="446" t="n">
        <f aca="false">W53</f>
        <v>0.1</v>
      </c>
      <c r="X54" s="447" t="n">
        <f aca="false">(O54*W54)</f>
        <v>0</v>
      </c>
      <c r="Y54" s="448" t="n">
        <f aca="false">Y53</f>
        <v>0.1</v>
      </c>
      <c r="Z54" s="185" t="n">
        <f aca="false">(O54*Y54)</f>
        <v>0</v>
      </c>
      <c r="AA54" s="185"/>
      <c r="AB54" s="265" t="s">
        <v>154</v>
      </c>
      <c r="AE54" s="261" t="n">
        <f aca="false">AE53+1</f>
        <v>54</v>
      </c>
      <c r="AF54" s="449" t="n">
        <f aca="false">V54+X54+Z54</f>
        <v>0</v>
      </c>
    </row>
    <row r="55" customFormat="false" ht="15" hidden="false" customHeight="true" outlineLevel="0" collapsed="false">
      <c r="A55" s="283"/>
      <c r="B55" s="493"/>
      <c r="C55" s="490"/>
      <c r="D55" s="433"/>
      <c r="E55" s="433"/>
      <c r="F55" s="433"/>
      <c r="G55" s="433"/>
      <c r="H55" s="434"/>
      <c r="I55" s="434"/>
      <c r="J55" s="435"/>
      <c r="K55" s="436" t="n">
        <f aca="false">IF(H55=0,0,(I55-H55)+1)</f>
        <v>0</v>
      </c>
      <c r="L55" s="450" t="s">
        <v>177</v>
      </c>
      <c r="M55" s="438" t="n">
        <v>0</v>
      </c>
      <c r="N55" s="438"/>
      <c r="O55" s="451" t="n">
        <f aca="false">ROUNDUP(((Q55/T55)),0)</f>
        <v>0</v>
      </c>
      <c r="P55" s="451" t="n">
        <f aca="false">O55*J55*K55</f>
        <v>0</v>
      </c>
      <c r="Q55" s="440" t="n">
        <f aca="false">S55-(S55*M55)</f>
        <v>0</v>
      </c>
      <c r="R55" s="452" t="n">
        <f aca="false">Q55*J55*K55</f>
        <v>0</v>
      </c>
      <c r="S55" s="442"/>
      <c r="T55" s="443" t="n">
        <v>0.85</v>
      </c>
      <c r="U55" s="444" t="n">
        <f aca="false">U54</f>
        <v>0.1</v>
      </c>
      <c r="V55" s="445" t="n">
        <f aca="false">(O55*U55)</f>
        <v>0</v>
      </c>
      <c r="W55" s="446" t="n">
        <f aca="false">W54</f>
        <v>0.1</v>
      </c>
      <c r="X55" s="447" t="n">
        <f aca="false">(O55*W55)</f>
        <v>0</v>
      </c>
      <c r="Y55" s="448" t="n">
        <f aca="false">Y54</f>
        <v>0.1</v>
      </c>
      <c r="Z55" s="185" t="n">
        <f aca="false">(O55*Y55)</f>
        <v>0</v>
      </c>
      <c r="AA55" s="185"/>
      <c r="AB55" s="287"/>
      <c r="AE55" s="261" t="n">
        <f aca="false">AE54+1</f>
        <v>55</v>
      </c>
      <c r="AF55" s="449" t="n">
        <f aca="false">V55+X55+Z55</f>
        <v>0</v>
      </c>
    </row>
    <row r="56" customFormat="false" ht="15" hidden="false" customHeight="true" outlineLevel="0" collapsed="false">
      <c r="A56" s="283"/>
      <c r="B56" s="493"/>
      <c r="C56" s="490"/>
      <c r="D56" s="433"/>
      <c r="E56" s="433"/>
      <c r="F56" s="433"/>
      <c r="G56" s="433"/>
      <c r="H56" s="434"/>
      <c r="I56" s="434"/>
      <c r="J56" s="435"/>
      <c r="K56" s="436" t="n">
        <f aca="false">IF(H56=0,0,(I56-H56)+1)</f>
        <v>0</v>
      </c>
      <c r="L56" s="450" t="s">
        <v>177</v>
      </c>
      <c r="M56" s="438" t="n">
        <v>0</v>
      </c>
      <c r="N56" s="438"/>
      <c r="O56" s="451" t="n">
        <f aca="false">ROUNDUP(((Q56/T56)),0)</f>
        <v>0</v>
      </c>
      <c r="P56" s="451" t="n">
        <f aca="false">O56*J56*K56</f>
        <v>0</v>
      </c>
      <c r="Q56" s="440" t="n">
        <f aca="false">S56-(S56*M56)</f>
        <v>0</v>
      </c>
      <c r="R56" s="452" t="n">
        <f aca="false">Q56*J56*K56</f>
        <v>0</v>
      </c>
      <c r="S56" s="442"/>
      <c r="T56" s="443" t="n">
        <v>0.85</v>
      </c>
      <c r="U56" s="444" t="n">
        <f aca="false">U55</f>
        <v>0.1</v>
      </c>
      <c r="V56" s="445" t="n">
        <f aca="false">(O56*U56)</f>
        <v>0</v>
      </c>
      <c r="W56" s="446" t="n">
        <f aca="false">W55</f>
        <v>0.1</v>
      </c>
      <c r="X56" s="447" t="n">
        <f aca="false">(O56*W56)</f>
        <v>0</v>
      </c>
      <c r="Y56" s="448" t="n">
        <f aca="false">Y55</f>
        <v>0.1</v>
      </c>
      <c r="Z56" s="185" t="n">
        <f aca="false">(O56*Y56)</f>
        <v>0</v>
      </c>
      <c r="AA56" s="185"/>
      <c r="AB56" s="287"/>
      <c r="AE56" s="261" t="n">
        <f aca="false">AE55+1</f>
        <v>56</v>
      </c>
      <c r="AF56" s="449" t="n">
        <f aca="false">V56+X56+Z56</f>
        <v>0</v>
      </c>
    </row>
    <row r="57" customFormat="false" ht="15" hidden="false" customHeight="true" outlineLevel="0" collapsed="false">
      <c r="A57" s="283"/>
      <c r="B57" s="493"/>
      <c r="C57" s="490"/>
      <c r="D57" s="433"/>
      <c r="E57" s="433"/>
      <c r="F57" s="433"/>
      <c r="G57" s="433"/>
      <c r="H57" s="434"/>
      <c r="I57" s="434"/>
      <c r="J57" s="435"/>
      <c r="K57" s="436" t="n">
        <f aca="false">IF(H57=0,0,(I57-H57)+1)</f>
        <v>0</v>
      </c>
      <c r="L57" s="450" t="s">
        <v>177</v>
      </c>
      <c r="M57" s="438" t="n">
        <v>0</v>
      </c>
      <c r="N57" s="438"/>
      <c r="O57" s="451" t="n">
        <f aca="false">ROUNDUP(((Q57/T57)),0)</f>
        <v>0</v>
      </c>
      <c r="P57" s="451" t="n">
        <f aca="false">O57*J57*K57</f>
        <v>0</v>
      </c>
      <c r="Q57" s="440" t="n">
        <f aca="false">S57-(S57*M57)</f>
        <v>0</v>
      </c>
      <c r="R57" s="452" t="n">
        <f aca="false">Q57*J57*K57</f>
        <v>0</v>
      </c>
      <c r="S57" s="442"/>
      <c r="T57" s="443" t="n">
        <v>0.85</v>
      </c>
      <c r="U57" s="444" t="n">
        <f aca="false">U56</f>
        <v>0.1</v>
      </c>
      <c r="V57" s="445" t="n">
        <f aca="false">(O57*U57)</f>
        <v>0</v>
      </c>
      <c r="W57" s="446" t="n">
        <f aca="false">W56</f>
        <v>0.1</v>
      </c>
      <c r="X57" s="447" t="n">
        <f aca="false">(O57*W57)</f>
        <v>0</v>
      </c>
      <c r="Y57" s="448" t="n">
        <f aca="false">Y56</f>
        <v>0.1</v>
      </c>
      <c r="Z57" s="185" t="n">
        <f aca="false">(O57*Y57)</f>
        <v>0</v>
      </c>
      <c r="AA57" s="185"/>
      <c r="AB57" s="287"/>
      <c r="AE57" s="261" t="n">
        <f aca="false">AE56+1</f>
        <v>57</v>
      </c>
      <c r="AF57" s="449" t="n">
        <f aca="false">V57+X57+Z57</f>
        <v>0</v>
      </c>
    </row>
    <row r="58" customFormat="false" ht="15" hidden="false" customHeight="true" outlineLevel="0" collapsed="false">
      <c r="A58" s="283"/>
      <c r="B58" s="493"/>
      <c r="C58" s="490"/>
      <c r="D58" s="433"/>
      <c r="E58" s="433"/>
      <c r="F58" s="433"/>
      <c r="G58" s="433"/>
      <c r="H58" s="434"/>
      <c r="I58" s="434"/>
      <c r="J58" s="435"/>
      <c r="K58" s="436" t="n">
        <f aca="false">IF(H58=0,0,(I58-H58)+1)</f>
        <v>0</v>
      </c>
      <c r="L58" s="450" t="s">
        <v>177</v>
      </c>
      <c r="M58" s="438" t="n">
        <v>0</v>
      </c>
      <c r="N58" s="438"/>
      <c r="O58" s="451" t="n">
        <f aca="false">ROUNDUP(((Q58/T58)),0)</f>
        <v>0</v>
      </c>
      <c r="P58" s="451" t="n">
        <f aca="false">O58*J58*K58</f>
        <v>0</v>
      </c>
      <c r="Q58" s="440" t="n">
        <f aca="false">S58-(S58*M58)</f>
        <v>0</v>
      </c>
      <c r="R58" s="452" t="n">
        <f aca="false">Q58*J58*K58</f>
        <v>0</v>
      </c>
      <c r="S58" s="442"/>
      <c r="T58" s="443" t="n">
        <v>0.85</v>
      </c>
      <c r="U58" s="444" t="n">
        <f aca="false">U57</f>
        <v>0.1</v>
      </c>
      <c r="V58" s="445" t="n">
        <f aca="false">(O58*U58)</f>
        <v>0</v>
      </c>
      <c r="W58" s="446" t="n">
        <f aca="false">W57</f>
        <v>0.1</v>
      </c>
      <c r="X58" s="447" t="n">
        <f aca="false">(O58*W58)</f>
        <v>0</v>
      </c>
      <c r="Y58" s="448" t="n">
        <f aca="false">Y57</f>
        <v>0.1</v>
      </c>
      <c r="Z58" s="185" t="n">
        <f aca="false">(O58*Y58)</f>
        <v>0</v>
      </c>
      <c r="AA58" s="185"/>
      <c r="AB58" s="287"/>
      <c r="AE58" s="261" t="n">
        <f aca="false">AE57+1</f>
        <v>58</v>
      </c>
      <c r="AF58" s="449" t="n">
        <f aca="false">V58+X58+Z58</f>
        <v>0</v>
      </c>
    </row>
    <row r="59" customFormat="false" ht="15" hidden="false" customHeight="true" outlineLevel="0" collapsed="false">
      <c r="A59" s="283"/>
      <c r="B59" s="493"/>
      <c r="C59" s="490"/>
      <c r="D59" s="433"/>
      <c r="E59" s="433"/>
      <c r="F59" s="433"/>
      <c r="G59" s="433"/>
      <c r="H59" s="434"/>
      <c r="I59" s="434"/>
      <c r="J59" s="435"/>
      <c r="K59" s="436" t="n">
        <f aca="false">IF(H59=0,0,(I59-H59)+1)</f>
        <v>0</v>
      </c>
      <c r="L59" s="450" t="s">
        <v>177</v>
      </c>
      <c r="M59" s="438" t="n">
        <v>0</v>
      </c>
      <c r="N59" s="438"/>
      <c r="O59" s="451" t="n">
        <f aca="false">ROUNDUP(((Q59/T59)),0)</f>
        <v>0</v>
      </c>
      <c r="P59" s="451" t="n">
        <f aca="false">O59*J59*K59</f>
        <v>0</v>
      </c>
      <c r="Q59" s="440" t="n">
        <f aca="false">S59-(S59*M59)</f>
        <v>0</v>
      </c>
      <c r="R59" s="452" t="n">
        <f aca="false">Q59*J59*K59</f>
        <v>0</v>
      </c>
      <c r="S59" s="442"/>
      <c r="T59" s="443" t="n">
        <v>0.85</v>
      </c>
      <c r="U59" s="444" t="n">
        <f aca="false">U58</f>
        <v>0.1</v>
      </c>
      <c r="V59" s="445" t="n">
        <f aca="false">(O59*U59)</f>
        <v>0</v>
      </c>
      <c r="W59" s="446" t="n">
        <f aca="false">W58</f>
        <v>0.1</v>
      </c>
      <c r="X59" s="447" t="n">
        <f aca="false">(O59*W59)</f>
        <v>0</v>
      </c>
      <c r="Y59" s="448" t="n">
        <f aca="false">Y58</f>
        <v>0.1</v>
      </c>
      <c r="Z59" s="185" t="n">
        <f aca="false">(O59*Y59)</f>
        <v>0</v>
      </c>
      <c r="AA59" s="185"/>
      <c r="AB59" s="287"/>
      <c r="AE59" s="261" t="n">
        <f aca="false">AE58+1</f>
        <v>59</v>
      </c>
      <c r="AF59" s="449" t="n">
        <f aca="false">V59+X59+Z59</f>
        <v>0</v>
      </c>
    </row>
    <row r="60" customFormat="false" ht="15" hidden="false" customHeight="true" outlineLevel="0" collapsed="false">
      <c r="A60" s="283"/>
      <c r="B60" s="493"/>
      <c r="C60" s="490"/>
      <c r="D60" s="433"/>
      <c r="E60" s="433"/>
      <c r="F60" s="433"/>
      <c r="G60" s="433"/>
      <c r="H60" s="434"/>
      <c r="I60" s="434"/>
      <c r="J60" s="435"/>
      <c r="K60" s="436" t="n">
        <f aca="false">IF(H60=0,0,(I60-H60)+1)</f>
        <v>0</v>
      </c>
      <c r="L60" s="450" t="s">
        <v>177</v>
      </c>
      <c r="M60" s="438" t="n">
        <v>0</v>
      </c>
      <c r="N60" s="438"/>
      <c r="O60" s="451" t="n">
        <f aca="false">ROUNDUP(((Q60/T60)),0)</f>
        <v>0</v>
      </c>
      <c r="P60" s="451" t="n">
        <f aca="false">O60*J60*K60</f>
        <v>0</v>
      </c>
      <c r="Q60" s="440" t="n">
        <f aca="false">S60-(S60*M60)</f>
        <v>0</v>
      </c>
      <c r="R60" s="452" t="n">
        <f aca="false">Q60*J60*K60</f>
        <v>0</v>
      </c>
      <c r="S60" s="442"/>
      <c r="T60" s="443" t="n">
        <v>0.85</v>
      </c>
      <c r="U60" s="444" t="n">
        <f aca="false">U59</f>
        <v>0.1</v>
      </c>
      <c r="V60" s="445" t="n">
        <f aca="false">(O60*U60)</f>
        <v>0</v>
      </c>
      <c r="W60" s="446" t="n">
        <f aca="false">W59</f>
        <v>0.1</v>
      </c>
      <c r="X60" s="447" t="n">
        <f aca="false">(O60*W60)</f>
        <v>0</v>
      </c>
      <c r="Y60" s="448" t="n">
        <f aca="false">Y59</f>
        <v>0.1</v>
      </c>
      <c r="Z60" s="185" t="n">
        <f aca="false">(O60*Y60)</f>
        <v>0</v>
      </c>
      <c r="AA60" s="185"/>
      <c r="AB60" s="287"/>
      <c r="AE60" s="261" t="n">
        <f aca="false">AE59+1</f>
        <v>60</v>
      </c>
      <c r="AF60" s="449" t="n">
        <f aca="false">V60+X60+Z60</f>
        <v>0</v>
      </c>
    </row>
    <row r="61" customFormat="false" ht="15" hidden="false" customHeight="true" outlineLevel="0" collapsed="false">
      <c r="A61" s="283"/>
      <c r="B61" s="493"/>
      <c r="C61" s="490"/>
      <c r="D61" s="433"/>
      <c r="E61" s="433"/>
      <c r="F61" s="433"/>
      <c r="G61" s="433"/>
      <c r="H61" s="434"/>
      <c r="I61" s="434"/>
      <c r="J61" s="435"/>
      <c r="K61" s="436" t="n">
        <f aca="false">IF(H61=0,0,(I61-H61)+1)</f>
        <v>0</v>
      </c>
      <c r="L61" s="450" t="s">
        <v>177</v>
      </c>
      <c r="M61" s="438" t="n">
        <v>0</v>
      </c>
      <c r="N61" s="438"/>
      <c r="O61" s="451" t="n">
        <f aca="false">ROUNDUP(((Q61/T61)),0)</f>
        <v>0</v>
      </c>
      <c r="P61" s="451" t="n">
        <f aca="false">O61*J61*K61</f>
        <v>0</v>
      </c>
      <c r="Q61" s="440" t="n">
        <f aca="false">S61-(S61*M61)</f>
        <v>0</v>
      </c>
      <c r="R61" s="452" t="n">
        <f aca="false">Q61*J61*K61</f>
        <v>0</v>
      </c>
      <c r="S61" s="442"/>
      <c r="T61" s="443" t="n">
        <v>0.85</v>
      </c>
      <c r="U61" s="444" t="n">
        <f aca="false">U60</f>
        <v>0.1</v>
      </c>
      <c r="V61" s="445" t="n">
        <f aca="false">(O61*U61)</f>
        <v>0</v>
      </c>
      <c r="W61" s="446" t="n">
        <f aca="false">W60</f>
        <v>0.1</v>
      </c>
      <c r="X61" s="447" t="n">
        <f aca="false">(O61*W61)</f>
        <v>0</v>
      </c>
      <c r="Y61" s="448" t="n">
        <f aca="false">Y60</f>
        <v>0.1</v>
      </c>
      <c r="Z61" s="185" t="n">
        <f aca="false">(O61*Y61)</f>
        <v>0</v>
      </c>
      <c r="AA61" s="185"/>
      <c r="AB61" s="287"/>
      <c r="AE61" s="261" t="n">
        <f aca="false">AE60+1</f>
        <v>61</v>
      </c>
      <c r="AF61" s="449" t="n">
        <f aca="false">V61+X61+Z61</f>
        <v>0</v>
      </c>
    </row>
    <row r="62" customFormat="false" ht="15" hidden="false" customHeight="true" outlineLevel="0" collapsed="false">
      <c r="A62" s="283"/>
      <c r="B62" s="493"/>
      <c r="C62" s="490"/>
      <c r="D62" s="433"/>
      <c r="E62" s="433"/>
      <c r="F62" s="433"/>
      <c r="G62" s="433"/>
      <c r="H62" s="434"/>
      <c r="I62" s="434"/>
      <c r="J62" s="435"/>
      <c r="K62" s="436" t="n">
        <f aca="false">IF(H62=0,0,(I62-H62)+1)</f>
        <v>0</v>
      </c>
      <c r="L62" s="450" t="s">
        <v>177</v>
      </c>
      <c r="M62" s="438" t="n">
        <v>0</v>
      </c>
      <c r="N62" s="438"/>
      <c r="O62" s="451" t="n">
        <f aca="false">ROUNDUP(((Q62/T62)),0)</f>
        <v>0</v>
      </c>
      <c r="P62" s="451" t="n">
        <f aca="false">O62*J62*K62</f>
        <v>0</v>
      </c>
      <c r="Q62" s="440" t="n">
        <f aca="false">S62-(S62*M62)</f>
        <v>0</v>
      </c>
      <c r="R62" s="452" t="n">
        <f aca="false">Q62*J62*K62</f>
        <v>0</v>
      </c>
      <c r="S62" s="442"/>
      <c r="T62" s="443" t="n">
        <v>0.85</v>
      </c>
      <c r="U62" s="444" t="n">
        <f aca="false">U61</f>
        <v>0.1</v>
      </c>
      <c r="V62" s="445" t="n">
        <f aca="false">(O62*U62)</f>
        <v>0</v>
      </c>
      <c r="W62" s="446" t="n">
        <f aca="false">W61</f>
        <v>0.1</v>
      </c>
      <c r="X62" s="447" t="n">
        <f aca="false">(O62*W62)</f>
        <v>0</v>
      </c>
      <c r="Y62" s="448" t="n">
        <f aca="false">Y61</f>
        <v>0.1</v>
      </c>
      <c r="Z62" s="185" t="n">
        <f aca="false">(O62*Y62)</f>
        <v>0</v>
      </c>
      <c r="AA62" s="185"/>
      <c r="AB62" s="287"/>
      <c r="AE62" s="261" t="n">
        <f aca="false">AE61+1</f>
        <v>62</v>
      </c>
      <c r="AF62" s="449" t="n">
        <f aca="false">V62+X62+Z62</f>
        <v>0</v>
      </c>
    </row>
    <row r="63" customFormat="false" ht="15" hidden="false" customHeight="true" outlineLevel="0" collapsed="false">
      <c r="A63" s="283"/>
      <c r="B63" s="493"/>
      <c r="C63" s="490"/>
      <c r="D63" s="433"/>
      <c r="E63" s="433"/>
      <c r="F63" s="433"/>
      <c r="G63" s="433"/>
      <c r="H63" s="434"/>
      <c r="I63" s="434"/>
      <c r="J63" s="435"/>
      <c r="K63" s="436" t="n">
        <f aca="false">IF(H63=0,0,(I63-H63)+1)</f>
        <v>0</v>
      </c>
      <c r="L63" s="450" t="s">
        <v>177</v>
      </c>
      <c r="M63" s="438" t="n">
        <v>0</v>
      </c>
      <c r="N63" s="438"/>
      <c r="O63" s="451" t="n">
        <f aca="false">ROUNDUP(((Q63/T63)),0)</f>
        <v>0</v>
      </c>
      <c r="P63" s="451" t="n">
        <f aca="false">O63*J63*K63</f>
        <v>0</v>
      </c>
      <c r="Q63" s="440" t="n">
        <f aca="false">S63-(S63*M63)</f>
        <v>0</v>
      </c>
      <c r="R63" s="452" t="n">
        <f aca="false">Q63*J63*K63</f>
        <v>0</v>
      </c>
      <c r="S63" s="442"/>
      <c r="T63" s="443" t="n">
        <v>0.85</v>
      </c>
      <c r="U63" s="444" t="n">
        <f aca="false">U62</f>
        <v>0.1</v>
      </c>
      <c r="V63" s="445" t="n">
        <f aca="false">(O63*U63)</f>
        <v>0</v>
      </c>
      <c r="W63" s="446" t="n">
        <f aca="false">W62</f>
        <v>0.1</v>
      </c>
      <c r="X63" s="447" t="n">
        <f aca="false">(O63*W63)</f>
        <v>0</v>
      </c>
      <c r="Y63" s="448" t="n">
        <f aca="false">Y62</f>
        <v>0.1</v>
      </c>
      <c r="Z63" s="185" t="n">
        <f aca="false">(O63*Y63)</f>
        <v>0</v>
      </c>
      <c r="AA63" s="185"/>
      <c r="AB63" s="287"/>
      <c r="AE63" s="261" t="n">
        <f aca="false">AE62+1</f>
        <v>63</v>
      </c>
      <c r="AF63" s="449" t="n">
        <f aca="false">V63+X63+Z63</f>
        <v>0</v>
      </c>
    </row>
    <row r="64" customFormat="false" ht="15" hidden="false" customHeight="true" outlineLevel="0" collapsed="false">
      <c r="A64" s="283"/>
      <c r="B64" s="493"/>
      <c r="C64" s="490"/>
      <c r="D64" s="433"/>
      <c r="E64" s="433"/>
      <c r="F64" s="433"/>
      <c r="G64" s="433"/>
      <c r="H64" s="434"/>
      <c r="I64" s="434"/>
      <c r="J64" s="435"/>
      <c r="K64" s="436" t="n">
        <f aca="false">IF(H64=0,0,(I64-H64)+1)</f>
        <v>0</v>
      </c>
      <c r="L64" s="450" t="s">
        <v>177</v>
      </c>
      <c r="M64" s="438" t="n">
        <v>0</v>
      </c>
      <c r="N64" s="438"/>
      <c r="O64" s="453" t="n">
        <f aca="false">ROUNDUP(((Q64/T64)),0)</f>
        <v>0</v>
      </c>
      <c r="P64" s="453" t="n">
        <f aca="false">O64*J64*K64</f>
        <v>0</v>
      </c>
      <c r="Q64" s="440" t="n">
        <f aca="false">S64-(S64*M64)</f>
        <v>0</v>
      </c>
      <c r="R64" s="454" t="n">
        <f aca="false">Q64*J64*K64</f>
        <v>0</v>
      </c>
      <c r="S64" s="442"/>
      <c r="T64" s="443" t="n">
        <v>0.85</v>
      </c>
      <c r="U64" s="455" t="n">
        <f aca="false">U63</f>
        <v>0.1</v>
      </c>
      <c r="V64" s="456" t="n">
        <f aca="false">(O64*U64)</f>
        <v>0</v>
      </c>
      <c r="W64" s="457" t="n">
        <f aca="false">W63</f>
        <v>0.1</v>
      </c>
      <c r="X64" s="458" t="n">
        <f aca="false">(O64*W64)</f>
        <v>0</v>
      </c>
      <c r="Y64" s="459" t="n">
        <f aca="false">Y63</f>
        <v>0.1</v>
      </c>
      <c r="Z64" s="460" t="n">
        <f aca="false">(O64*Y64)</f>
        <v>0</v>
      </c>
      <c r="AA64" s="460"/>
      <c r="AB64" s="287"/>
      <c r="AE64" s="261" t="n">
        <f aca="false">AE63+1</f>
        <v>64</v>
      </c>
      <c r="AF64" s="449" t="n">
        <f aca="false">V64+X64+Z64</f>
        <v>0</v>
      </c>
    </row>
    <row r="65" customFormat="false" ht="15" hidden="false" customHeight="false" outlineLevel="0" collapsed="false">
      <c r="A65" s="283"/>
      <c r="B65" s="461"/>
      <c r="C65" s="462"/>
      <c r="D65" s="463" t="s">
        <v>178</v>
      </c>
      <c r="E65" s="204"/>
      <c r="F65" s="464" t="n">
        <f aca="false">(J50*K50)+(J51*K51)+(J52*K52)+(J53*K53)+(J54*K54)+(J55*K55)+(J56*K56)+(J57*K57)+(J58*K58)+(J59*K59)+(J60*K60)+(J61*K61)+(J62*K62)+(J63*K63)+(J64*K64)</f>
        <v>0</v>
      </c>
      <c r="G65" s="204" t="s">
        <v>179</v>
      </c>
      <c r="H65" s="465" t="e">
        <f aca="false">P65/F65</f>
        <v>#DIV/0!</v>
      </c>
      <c r="I65" s="203"/>
      <c r="J65" s="205" t="n">
        <f aca="false">SUM(J50:J64)</f>
        <v>0</v>
      </c>
      <c r="K65" s="205" t="n">
        <f aca="false">SUM(K50:K64)</f>
        <v>0</v>
      </c>
      <c r="L65" s="466"/>
      <c r="M65" s="466"/>
      <c r="N65" s="466"/>
      <c r="O65" s="467" t="s">
        <v>136</v>
      </c>
      <c r="P65" s="468" t="n">
        <f aca="false">SUM(P50:P64)</f>
        <v>0</v>
      </c>
      <c r="Q65" s="469" t="s">
        <v>137</v>
      </c>
      <c r="R65" s="470" t="n">
        <f aca="false">SUM(R50:R64)</f>
        <v>0</v>
      </c>
      <c r="S65" s="205" t="s">
        <v>138</v>
      </c>
      <c r="T65" s="471" t="n">
        <f aca="false">IF(R65=0,0,(1-(R65/P65)))</f>
        <v>0</v>
      </c>
      <c r="U65" s="472" t="s">
        <v>139</v>
      </c>
      <c r="V65" s="472" t="s">
        <v>140</v>
      </c>
      <c r="W65" s="472" t="s">
        <v>141</v>
      </c>
      <c r="X65" s="472" t="s">
        <v>142</v>
      </c>
      <c r="Y65" s="473" t="s">
        <v>180</v>
      </c>
      <c r="Z65" s="472" t="s">
        <v>144</v>
      </c>
      <c r="AA65" s="472"/>
      <c r="AB65" s="287"/>
      <c r="AE65" s="218" t="s">
        <v>145</v>
      </c>
      <c r="AF65" s="218"/>
      <c r="AG65" s="218" t="s">
        <v>146</v>
      </c>
      <c r="AH65" s="218"/>
    </row>
    <row r="66" customFormat="false" ht="15" hidden="false" customHeight="false" outlineLevel="0" collapsed="false">
      <c r="A66" s="283"/>
      <c r="B66" s="474" t="s">
        <v>147</v>
      </c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475"/>
      <c r="N66" s="475"/>
      <c r="O66" s="475"/>
      <c r="P66" s="475"/>
      <c r="Q66" s="475"/>
      <c r="R66" s="475"/>
      <c r="S66" s="475"/>
      <c r="T66" s="475"/>
      <c r="U66" s="476" t="n">
        <f aca="false"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477" t="n">
        <f aca="false">R65*U49</f>
        <v>0</v>
      </c>
      <c r="W66" s="478" t="n">
        <f aca="false"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477" t="n">
        <f aca="false">R65*W49</f>
        <v>0</v>
      </c>
      <c r="Y66" s="478" t="n">
        <f aca="false"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477" t="n">
        <f aca="false">R65*Y49</f>
        <v>0</v>
      </c>
      <c r="AA66" s="477"/>
      <c r="AB66" s="287"/>
      <c r="AE66" s="225" t="n">
        <v>66</v>
      </c>
      <c r="AF66" s="449" t="n">
        <f aca="false">V66+X66+Z66</f>
        <v>0</v>
      </c>
      <c r="AG66" s="227" t="n">
        <f aca="false">U66+W66+Y66</f>
        <v>0</v>
      </c>
      <c r="AH66" s="227"/>
    </row>
    <row r="67" customFormat="false" ht="15" hidden="false" customHeight="true" outlineLevel="0" collapsed="false">
      <c r="A67" s="283"/>
      <c r="B67" s="474" t="s">
        <v>148</v>
      </c>
      <c r="C67" s="475"/>
      <c r="D67" s="475"/>
      <c r="E67" s="475"/>
      <c r="F67" s="475"/>
      <c r="G67" s="475"/>
      <c r="H67" s="475"/>
      <c r="I67" s="475"/>
      <c r="J67" s="475"/>
      <c r="K67" s="475"/>
      <c r="L67" s="475"/>
      <c r="M67" s="475"/>
      <c r="N67" s="475"/>
      <c r="O67" s="475"/>
      <c r="P67" s="475"/>
      <c r="Q67" s="475"/>
      <c r="R67" s="475"/>
      <c r="S67" s="475"/>
      <c r="T67" s="475"/>
      <c r="U67" s="479" t="s">
        <v>149</v>
      </c>
      <c r="V67" s="479"/>
      <c r="W67" s="480" t="n">
        <f aca="false">P65+U66+W66+Y66</f>
        <v>0</v>
      </c>
      <c r="X67" s="480"/>
      <c r="Y67" s="481" t="s">
        <v>150</v>
      </c>
      <c r="Z67" s="482" t="n">
        <f aca="false">R65+(R65*U49)+(R65*W49)+(R65*Y49)</f>
        <v>0</v>
      </c>
      <c r="AA67" s="482"/>
      <c r="AB67" s="287"/>
      <c r="AF67" s="484"/>
    </row>
    <row r="68" customFormat="false" ht="15" hidden="false" customHeight="false" outlineLevel="0" collapsed="false">
      <c r="A68" s="283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F68" s="484"/>
    </row>
    <row r="69" customFormat="false" ht="15" hidden="false" customHeight="false" outlineLevel="0" collapsed="false">
      <c r="A69" s="283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F69" s="484"/>
    </row>
    <row r="70" customFormat="false" ht="49.5" hidden="false" customHeight="true" outlineLevel="0" collapsed="false">
      <c r="A70" s="305" t="s">
        <v>155</v>
      </c>
      <c r="B70" s="494" t="s">
        <v>164</v>
      </c>
      <c r="C70" s="494"/>
      <c r="D70" s="494"/>
      <c r="E70" s="494"/>
      <c r="F70" s="494"/>
      <c r="G70" s="494"/>
      <c r="H70" s="494"/>
      <c r="I70" s="494"/>
      <c r="J70" s="494"/>
      <c r="K70" s="494"/>
      <c r="L70" s="494"/>
      <c r="M70" s="494"/>
      <c r="N70" s="494"/>
      <c r="O70" s="495" t="str">
        <f aca="false">IF(B73=0,"",B73)</f>
        <v/>
      </c>
      <c r="P70" s="495"/>
      <c r="Q70" s="495"/>
      <c r="R70" s="495"/>
      <c r="S70" s="495"/>
      <c r="T70" s="495"/>
      <c r="U70" s="495"/>
      <c r="V70" s="495"/>
      <c r="W70" s="495"/>
      <c r="X70" s="495"/>
      <c r="Y70" s="495"/>
      <c r="Z70" s="495"/>
      <c r="AA70" s="495"/>
      <c r="AB70" s="495"/>
      <c r="AF70" s="484"/>
    </row>
    <row r="71" customFormat="false" ht="26.25" hidden="false" customHeight="true" outlineLevel="0" collapsed="false">
      <c r="A71" s="305"/>
      <c r="B71" s="123" t="s">
        <v>165</v>
      </c>
      <c r="C71" s="123" t="s">
        <v>90</v>
      </c>
      <c r="D71" s="123" t="s">
        <v>99</v>
      </c>
      <c r="E71" s="420" t="s">
        <v>60</v>
      </c>
      <c r="F71" s="163" t="s">
        <v>166</v>
      </c>
      <c r="G71" s="123" t="s">
        <v>167</v>
      </c>
      <c r="H71" s="421" t="s">
        <v>168</v>
      </c>
      <c r="I71" s="421" t="s">
        <v>169</v>
      </c>
      <c r="J71" s="124" t="s">
        <v>170</v>
      </c>
      <c r="K71" s="124" t="s">
        <v>93</v>
      </c>
      <c r="L71" s="422" t="s">
        <v>115</v>
      </c>
      <c r="M71" s="422"/>
      <c r="N71" s="422"/>
      <c r="O71" s="163" t="s">
        <v>61</v>
      </c>
      <c r="P71" s="163"/>
      <c r="Q71" s="163" t="s">
        <v>94</v>
      </c>
      <c r="R71" s="163"/>
      <c r="S71" s="420" t="s">
        <v>117</v>
      </c>
      <c r="T71" s="423" t="s">
        <v>171</v>
      </c>
      <c r="U71" s="159" t="s">
        <v>95</v>
      </c>
      <c r="V71" s="159"/>
      <c r="W71" s="159"/>
      <c r="X71" s="159"/>
      <c r="Y71" s="159"/>
      <c r="Z71" s="159"/>
      <c r="AA71" s="159"/>
      <c r="AB71" s="424" t="s">
        <v>119</v>
      </c>
      <c r="AF71" s="484"/>
    </row>
    <row r="72" customFormat="false" ht="15" hidden="false" customHeight="false" outlineLevel="0" collapsed="false">
      <c r="A72" s="305"/>
      <c r="B72" s="123"/>
      <c r="C72" s="123"/>
      <c r="D72" s="123"/>
      <c r="E72" s="420"/>
      <c r="F72" s="163"/>
      <c r="G72" s="123"/>
      <c r="H72" s="421"/>
      <c r="I72" s="421"/>
      <c r="J72" s="124"/>
      <c r="K72" s="124" t="s">
        <v>93</v>
      </c>
      <c r="L72" s="422"/>
      <c r="M72" s="422"/>
      <c r="N72" s="422"/>
      <c r="O72" s="425" t="s">
        <v>120</v>
      </c>
      <c r="P72" s="123" t="s">
        <v>97</v>
      </c>
      <c r="Q72" s="123" t="s">
        <v>120</v>
      </c>
      <c r="R72" s="123" t="s">
        <v>97</v>
      </c>
      <c r="S72" s="420"/>
      <c r="T72" s="423"/>
      <c r="U72" s="426" t="n">
        <v>0.1</v>
      </c>
      <c r="V72" s="427" t="s">
        <v>72</v>
      </c>
      <c r="W72" s="428" t="n">
        <v>0.1</v>
      </c>
      <c r="X72" s="427" t="s">
        <v>123</v>
      </c>
      <c r="Y72" s="429" t="n">
        <v>0.1</v>
      </c>
      <c r="Z72" s="430" t="s">
        <v>74</v>
      </c>
      <c r="AA72" s="430"/>
      <c r="AB72" s="424"/>
      <c r="AF72" s="484"/>
    </row>
    <row r="73" customFormat="false" ht="15.75" hidden="false" customHeight="true" outlineLevel="0" collapsed="false">
      <c r="A73" s="305"/>
      <c r="B73" s="493" t="n">
        <f aca="false">'Cadastro Inicial'!B17</f>
        <v>0</v>
      </c>
      <c r="C73" s="490" t="n">
        <f aca="false">'Cadastro Inicial'!C17:D17</f>
        <v>0</v>
      </c>
      <c r="D73" s="433"/>
      <c r="E73" s="433"/>
      <c r="F73" s="433"/>
      <c r="G73" s="433"/>
      <c r="H73" s="434"/>
      <c r="I73" s="434"/>
      <c r="J73" s="435"/>
      <c r="K73" s="436" t="n">
        <f aca="false">IF(H73=0,0,(I73-H73)+1)</f>
        <v>0</v>
      </c>
      <c r="L73" s="437" t="s">
        <v>177</v>
      </c>
      <c r="M73" s="438" t="n">
        <v>0</v>
      </c>
      <c r="N73" s="438"/>
      <c r="O73" s="439" t="n">
        <f aca="false">ROUNDUP(((Q73/T73)),0)</f>
        <v>0</v>
      </c>
      <c r="P73" s="439" t="n">
        <f aca="false">O73*J73*K73</f>
        <v>0</v>
      </c>
      <c r="Q73" s="440" t="n">
        <f aca="false">S73-(S73*M73)</f>
        <v>0</v>
      </c>
      <c r="R73" s="441" t="n">
        <f aca="false">Q73*J73*K73</f>
        <v>0</v>
      </c>
      <c r="S73" s="442"/>
      <c r="T73" s="443" t="n">
        <v>0.85</v>
      </c>
      <c r="U73" s="444" t="n">
        <f aca="false">U72</f>
        <v>0.1</v>
      </c>
      <c r="V73" s="445" t="n">
        <f aca="false">(O73*U73)</f>
        <v>0</v>
      </c>
      <c r="W73" s="446" t="n">
        <f aca="false">W72</f>
        <v>0.1</v>
      </c>
      <c r="X73" s="447" t="n">
        <f aca="false">(O73*W73)</f>
        <v>0</v>
      </c>
      <c r="Y73" s="448" t="n">
        <f aca="false">Y72</f>
        <v>0.1</v>
      </c>
      <c r="Z73" s="185" t="n">
        <f aca="false">(O73*Y73)</f>
        <v>0</v>
      </c>
      <c r="AA73" s="185"/>
      <c r="AB73" s="310" t="s">
        <v>129</v>
      </c>
      <c r="AE73" s="261" t="n">
        <v>73</v>
      </c>
      <c r="AF73" s="449" t="n">
        <f aca="false">V73+X73+Z73</f>
        <v>0</v>
      </c>
    </row>
    <row r="74" customFormat="false" ht="15" hidden="false" customHeight="true" outlineLevel="0" collapsed="false">
      <c r="A74" s="305"/>
      <c r="B74" s="493"/>
      <c r="C74" s="490"/>
      <c r="D74" s="433"/>
      <c r="E74" s="433"/>
      <c r="F74" s="433"/>
      <c r="G74" s="433"/>
      <c r="H74" s="434"/>
      <c r="I74" s="434"/>
      <c r="J74" s="435"/>
      <c r="K74" s="436" t="n">
        <f aca="false">IF(H74=0,0,(I74-H74)+1)</f>
        <v>0</v>
      </c>
      <c r="L74" s="450" t="s">
        <v>177</v>
      </c>
      <c r="M74" s="438" t="n">
        <v>0</v>
      </c>
      <c r="N74" s="438"/>
      <c r="O74" s="451" t="n">
        <f aca="false">ROUNDUP(((Q74/T74)),0)</f>
        <v>0</v>
      </c>
      <c r="P74" s="451" t="n">
        <f aca="false">O74*J74*K74</f>
        <v>0</v>
      </c>
      <c r="Q74" s="440" t="n">
        <f aca="false">S74-(S74*M74)</f>
        <v>0</v>
      </c>
      <c r="R74" s="452" t="n">
        <f aca="false">Q74*J74*K74</f>
        <v>0</v>
      </c>
      <c r="S74" s="442"/>
      <c r="T74" s="443" t="n">
        <v>0.85</v>
      </c>
      <c r="U74" s="444" t="n">
        <f aca="false">U73</f>
        <v>0.1</v>
      </c>
      <c r="V74" s="445" t="n">
        <f aca="false">(O74*U74)</f>
        <v>0</v>
      </c>
      <c r="W74" s="446" t="n">
        <f aca="false">W73</f>
        <v>0.1</v>
      </c>
      <c r="X74" s="447" t="n">
        <f aca="false">(O74*W74)</f>
        <v>0</v>
      </c>
      <c r="Y74" s="448" t="n">
        <f aca="false">Y73</f>
        <v>0.1</v>
      </c>
      <c r="Z74" s="185" t="n">
        <f aca="false">(O74*Y74)</f>
        <v>0</v>
      </c>
      <c r="AA74" s="185"/>
      <c r="AB74" s="262" t="s">
        <v>152</v>
      </c>
      <c r="AE74" s="261" t="n">
        <f aca="false">AE73+1</f>
        <v>74</v>
      </c>
      <c r="AF74" s="449" t="n">
        <f aca="false">V74+X74+Z74</f>
        <v>0</v>
      </c>
    </row>
    <row r="75" customFormat="false" ht="15" hidden="false" customHeight="true" outlineLevel="0" collapsed="false">
      <c r="A75" s="305"/>
      <c r="B75" s="493"/>
      <c r="C75" s="490"/>
      <c r="D75" s="433"/>
      <c r="E75" s="433"/>
      <c r="F75" s="433"/>
      <c r="G75" s="433"/>
      <c r="H75" s="434"/>
      <c r="I75" s="434"/>
      <c r="J75" s="435"/>
      <c r="K75" s="436" t="n">
        <f aca="false">IF(H75=0,0,(I75-H75)+1)</f>
        <v>0</v>
      </c>
      <c r="L75" s="450" t="s">
        <v>177</v>
      </c>
      <c r="M75" s="438" t="n">
        <v>0</v>
      </c>
      <c r="N75" s="438"/>
      <c r="O75" s="451" t="n">
        <f aca="false">ROUNDUP(((Q75/T75)),0)</f>
        <v>0</v>
      </c>
      <c r="P75" s="451" t="n">
        <f aca="false">O75*J75*K75</f>
        <v>0</v>
      </c>
      <c r="Q75" s="440" t="n">
        <f aca="false">S75-(S75*M75)</f>
        <v>0</v>
      </c>
      <c r="R75" s="452" t="n">
        <f aca="false">Q75*J75*K75</f>
        <v>0</v>
      </c>
      <c r="S75" s="442"/>
      <c r="T75" s="443" t="n">
        <v>0.85</v>
      </c>
      <c r="U75" s="444" t="n">
        <f aca="false">U74</f>
        <v>0.1</v>
      </c>
      <c r="V75" s="445" t="n">
        <f aca="false">(O75*U75)</f>
        <v>0</v>
      </c>
      <c r="W75" s="446" t="n">
        <f aca="false">W74</f>
        <v>0.1</v>
      </c>
      <c r="X75" s="447" t="n">
        <f aca="false">(O75*W75)</f>
        <v>0</v>
      </c>
      <c r="Y75" s="448" t="n">
        <f aca="false">Y74</f>
        <v>0.1</v>
      </c>
      <c r="Z75" s="185" t="n">
        <f aca="false">(O75*Y75)</f>
        <v>0</v>
      </c>
      <c r="AA75" s="185"/>
      <c r="AB75" s="311"/>
      <c r="AE75" s="261" t="n">
        <f aca="false">AE74+1</f>
        <v>75</v>
      </c>
      <c r="AF75" s="449" t="n">
        <f aca="false">V75+X75+Z75</f>
        <v>0</v>
      </c>
    </row>
    <row r="76" customFormat="false" ht="15" hidden="false" customHeight="true" outlineLevel="0" collapsed="false">
      <c r="A76" s="305"/>
      <c r="B76" s="493"/>
      <c r="C76" s="490"/>
      <c r="D76" s="433"/>
      <c r="E76" s="433"/>
      <c r="F76" s="433"/>
      <c r="G76" s="433"/>
      <c r="H76" s="434"/>
      <c r="I76" s="434"/>
      <c r="J76" s="435"/>
      <c r="K76" s="436" t="n">
        <f aca="false">IF(H76=0,0,(I76-H76)+1)</f>
        <v>0</v>
      </c>
      <c r="L76" s="450" t="s">
        <v>177</v>
      </c>
      <c r="M76" s="438" t="n">
        <v>0</v>
      </c>
      <c r="N76" s="438"/>
      <c r="O76" s="451" t="n">
        <f aca="false">ROUNDUP(((Q76/T76)),0)</f>
        <v>0</v>
      </c>
      <c r="P76" s="451" t="n">
        <f aca="false">O76*J76*K76</f>
        <v>0</v>
      </c>
      <c r="Q76" s="440" t="n">
        <f aca="false">S76-(S76*M76)</f>
        <v>0</v>
      </c>
      <c r="R76" s="452" t="n">
        <f aca="false">Q76*J76*K76</f>
        <v>0</v>
      </c>
      <c r="S76" s="442"/>
      <c r="T76" s="443" t="n">
        <v>0.85</v>
      </c>
      <c r="U76" s="444" t="n">
        <f aca="false">U75</f>
        <v>0.1</v>
      </c>
      <c r="V76" s="445" t="n">
        <f aca="false">(O76*U76)</f>
        <v>0</v>
      </c>
      <c r="W76" s="446" t="n">
        <f aca="false">W75</f>
        <v>0.1</v>
      </c>
      <c r="X76" s="447" t="n">
        <f aca="false">(O76*W76)</f>
        <v>0</v>
      </c>
      <c r="Y76" s="448" t="n">
        <f aca="false">Y75</f>
        <v>0.1</v>
      </c>
      <c r="Z76" s="185" t="n">
        <f aca="false">(O76*Y76)</f>
        <v>0</v>
      </c>
      <c r="AA76" s="185"/>
      <c r="AB76" s="264" t="s">
        <v>132</v>
      </c>
      <c r="AE76" s="261" t="n">
        <f aca="false">AE75+1</f>
        <v>76</v>
      </c>
      <c r="AF76" s="449" t="n">
        <f aca="false">V76+X76+Z76</f>
        <v>0</v>
      </c>
    </row>
    <row r="77" customFormat="false" ht="15" hidden="false" customHeight="true" outlineLevel="0" collapsed="false">
      <c r="A77" s="305"/>
      <c r="B77" s="493"/>
      <c r="C77" s="490"/>
      <c r="D77" s="433"/>
      <c r="E77" s="433"/>
      <c r="F77" s="433"/>
      <c r="G77" s="433"/>
      <c r="H77" s="434"/>
      <c r="I77" s="434"/>
      <c r="J77" s="435"/>
      <c r="K77" s="436" t="n">
        <f aca="false">IF(H77=0,0,(I77-H77)+1)</f>
        <v>0</v>
      </c>
      <c r="L77" s="450" t="s">
        <v>177</v>
      </c>
      <c r="M77" s="438" t="n">
        <v>0</v>
      </c>
      <c r="N77" s="438"/>
      <c r="O77" s="451" t="n">
        <f aca="false">ROUNDUP(((Q77/T77)),0)</f>
        <v>0</v>
      </c>
      <c r="P77" s="451" t="n">
        <f aca="false">O77*J77*K77</f>
        <v>0</v>
      </c>
      <c r="Q77" s="440" t="n">
        <f aca="false">S77-(S77*M77)</f>
        <v>0</v>
      </c>
      <c r="R77" s="452" t="n">
        <f aca="false">Q77*J77*K77</f>
        <v>0</v>
      </c>
      <c r="S77" s="442"/>
      <c r="T77" s="443" t="n">
        <v>0.85</v>
      </c>
      <c r="U77" s="444" t="n">
        <f aca="false">U76</f>
        <v>0.1</v>
      </c>
      <c r="V77" s="445" t="n">
        <f aca="false">(O77*U77)</f>
        <v>0</v>
      </c>
      <c r="W77" s="446" t="n">
        <f aca="false">W76</f>
        <v>0.1</v>
      </c>
      <c r="X77" s="447" t="n">
        <f aca="false">(O77*W77)</f>
        <v>0</v>
      </c>
      <c r="Y77" s="448" t="n">
        <f aca="false">Y76</f>
        <v>0.1</v>
      </c>
      <c r="Z77" s="185" t="n">
        <f aca="false">(O77*Y77)</f>
        <v>0</v>
      </c>
      <c r="AA77" s="185"/>
      <c r="AB77" s="265" t="s">
        <v>154</v>
      </c>
      <c r="AE77" s="261" t="n">
        <f aca="false">AE76+1</f>
        <v>77</v>
      </c>
      <c r="AF77" s="449" t="n">
        <f aca="false">V77+X77+Z77</f>
        <v>0</v>
      </c>
    </row>
    <row r="78" customFormat="false" ht="15" hidden="false" customHeight="true" outlineLevel="0" collapsed="false">
      <c r="A78" s="305"/>
      <c r="B78" s="493"/>
      <c r="C78" s="490"/>
      <c r="D78" s="433"/>
      <c r="E78" s="433"/>
      <c r="F78" s="433"/>
      <c r="G78" s="433"/>
      <c r="H78" s="434"/>
      <c r="I78" s="434"/>
      <c r="J78" s="435"/>
      <c r="K78" s="436" t="n">
        <f aca="false">IF(H78=0,0,(I78-H78)+1)</f>
        <v>0</v>
      </c>
      <c r="L78" s="450" t="s">
        <v>177</v>
      </c>
      <c r="M78" s="438" t="n">
        <v>0</v>
      </c>
      <c r="N78" s="438"/>
      <c r="O78" s="451" t="n">
        <f aca="false">ROUNDUP(((Q78/T78)),0)</f>
        <v>0</v>
      </c>
      <c r="P78" s="451" t="n">
        <f aca="false">O78*J78*K78</f>
        <v>0</v>
      </c>
      <c r="Q78" s="440" t="n">
        <f aca="false">S78-(S78*M78)</f>
        <v>0</v>
      </c>
      <c r="R78" s="452" t="n">
        <f aca="false">Q78*J78*K78</f>
        <v>0</v>
      </c>
      <c r="S78" s="442"/>
      <c r="T78" s="443" t="n">
        <v>0.85</v>
      </c>
      <c r="U78" s="444" t="n">
        <f aca="false">U77</f>
        <v>0.1</v>
      </c>
      <c r="V78" s="445" t="n">
        <f aca="false">(O78*U78)</f>
        <v>0</v>
      </c>
      <c r="W78" s="446" t="n">
        <f aca="false">W77</f>
        <v>0.1</v>
      </c>
      <c r="X78" s="447" t="n">
        <f aca="false">(O78*W78)</f>
        <v>0</v>
      </c>
      <c r="Y78" s="448" t="n">
        <f aca="false">Y77</f>
        <v>0.1</v>
      </c>
      <c r="Z78" s="185" t="n">
        <f aca="false">(O78*Y78)</f>
        <v>0</v>
      </c>
      <c r="AA78" s="185"/>
      <c r="AB78" s="308"/>
      <c r="AE78" s="261" t="n">
        <f aca="false">AE77+1</f>
        <v>78</v>
      </c>
      <c r="AF78" s="449" t="n">
        <f aca="false">V78+X78+Z78</f>
        <v>0</v>
      </c>
    </row>
    <row r="79" customFormat="false" ht="15" hidden="false" customHeight="true" outlineLevel="0" collapsed="false">
      <c r="A79" s="305"/>
      <c r="B79" s="493"/>
      <c r="C79" s="490"/>
      <c r="D79" s="433"/>
      <c r="E79" s="433"/>
      <c r="F79" s="433"/>
      <c r="G79" s="433"/>
      <c r="H79" s="434"/>
      <c r="I79" s="434"/>
      <c r="J79" s="435"/>
      <c r="K79" s="436" t="n">
        <f aca="false">IF(H79=0,0,(I79-H79)+1)</f>
        <v>0</v>
      </c>
      <c r="L79" s="450" t="s">
        <v>177</v>
      </c>
      <c r="M79" s="438" t="n">
        <v>0</v>
      </c>
      <c r="N79" s="438"/>
      <c r="O79" s="451" t="n">
        <f aca="false">ROUNDUP(((Q79/T79)),0)</f>
        <v>0</v>
      </c>
      <c r="P79" s="451" t="n">
        <f aca="false">O79*J79*K79</f>
        <v>0</v>
      </c>
      <c r="Q79" s="440" t="n">
        <f aca="false">S79-(S79*M79)</f>
        <v>0</v>
      </c>
      <c r="R79" s="452" t="n">
        <f aca="false">Q79*J79*K79</f>
        <v>0</v>
      </c>
      <c r="S79" s="442"/>
      <c r="T79" s="443" t="n">
        <v>0.85</v>
      </c>
      <c r="U79" s="444" t="n">
        <f aca="false">U78</f>
        <v>0.1</v>
      </c>
      <c r="V79" s="445" t="n">
        <f aca="false">(O79*U79)</f>
        <v>0</v>
      </c>
      <c r="W79" s="446" t="n">
        <f aca="false">W78</f>
        <v>0.1</v>
      </c>
      <c r="X79" s="447" t="n">
        <f aca="false">(O79*W79)</f>
        <v>0</v>
      </c>
      <c r="Y79" s="448" t="n">
        <f aca="false">Y78</f>
        <v>0.1</v>
      </c>
      <c r="Z79" s="185" t="n">
        <f aca="false">(O79*Y79)</f>
        <v>0</v>
      </c>
      <c r="AA79" s="185"/>
      <c r="AB79" s="308"/>
      <c r="AE79" s="261" t="n">
        <f aca="false">AE78+1</f>
        <v>79</v>
      </c>
      <c r="AF79" s="449" t="n">
        <f aca="false">V79+X79+Z79</f>
        <v>0</v>
      </c>
    </row>
    <row r="80" customFormat="false" ht="15" hidden="false" customHeight="true" outlineLevel="0" collapsed="false">
      <c r="A80" s="305"/>
      <c r="B80" s="493"/>
      <c r="C80" s="490"/>
      <c r="D80" s="433"/>
      <c r="E80" s="433"/>
      <c r="F80" s="433"/>
      <c r="G80" s="433"/>
      <c r="H80" s="434"/>
      <c r="I80" s="434"/>
      <c r="J80" s="435"/>
      <c r="K80" s="436" t="n">
        <f aca="false">IF(H80=0,0,(I80-H80)+1)</f>
        <v>0</v>
      </c>
      <c r="L80" s="450" t="s">
        <v>177</v>
      </c>
      <c r="M80" s="438" t="n">
        <v>0</v>
      </c>
      <c r="N80" s="438"/>
      <c r="O80" s="451" t="n">
        <f aca="false">ROUNDUP(((Q80/T80)),0)</f>
        <v>0</v>
      </c>
      <c r="P80" s="451" t="n">
        <f aca="false">O80*J80*K80</f>
        <v>0</v>
      </c>
      <c r="Q80" s="440" t="n">
        <f aca="false">S80-(S80*M80)</f>
        <v>0</v>
      </c>
      <c r="R80" s="452" t="n">
        <f aca="false">Q80*J80*K80</f>
        <v>0</v>
      </c>
      <c r="S80" s="442"/>
      <c r="T80" s="443" t="n">
        <v>0.85</v>
      </c>
      <c r="U80" s="444" t="n">
        <f aca="false">U79</f>
        <v>0.1</v>
      </c>
      <c r="V80" s="445" t="n">
        <f aca="false">(O80*U80)</f>
        <v>0</v>
      </c>
      <c r="W80" s="446" t="n">
        <f aca="false">W79</f>
        <v>0.1</v>
      </c>
      <c r="X80" s="447" t="n">
        <f aca="false">(O80*W80)</f>
        <v>0</v>
      </c>
      <c r="Y80" s="448" t="n">
        <f aca="false">Y79</f>
        <v>0.1</v>
      </c>
      <c r="Z80" s="185" t="n">
        <f aca="false">(O80*Y80)</f>
        <v>0</v>
      </c>
      <c r="AA80" s="185"/>
      <c r="AB80" s="308"/>
      <c r="AE80" s="261" t="n">
        <f aca="false">AE79+1</f>
        <v>80</v>
      </c>
      <c r="AF80" s="449" t="n">
        <f aca="false">V80+X80+Z80</f>
        <v>0</v>
      </c>
    </row>
    <row r="81" customFormat="false" ht="15" hidden="false" customHeight="true" outlineLevel="0" collapsed="false">
      <c r="A81" s="305"/>
      <c r="B81" s="493"/>
      <c r="C81" s="490"/>
      <c r="D81" s="433"/>
      <c r="E81" s="433"/>
      <c r="F81" s="433"/>
      <c r="G81" s="433"/>
      <c r="H81" s="434"/>
      <c r="I81" s="434"/>
      <c r="J81" s="435"/>
      <c r="K81" s="436" t="n">
        <f aca="false">IF(H81=0,0,(I81-H81)+1)</f>
        <v>0</v>
      </c>
      <c r="L81" s="450" t="s">
        <v>177</v>
      </c>
      <c r="M81" s="438" t="n">
        <v>0</v>
      </c>
      <c r="N81" s="438"/>
      <c r="O81" s="451" t="n">
        <f aca="false">ROUNDUP(((Q81/T81)),0)</f>
        <v>0</v>
      </c>
      <c r="P81" s="451" t="n">
        <f aca="false">O81*J81*K81</f>
        <v>0</v>
      </c>
      <c r="Q81" s="440" t="n">
        <f aca="false">S81-(S81*M81)</f>
        <v>0</v>
      </c>
      <c r="R81" s="452" t="n">
        <f aca="false">Q81*J81*K81</f>
        <v>0</v>
      </c>
      <c r="S81" s="442"/>
      <c r="T81" s="443" t="n">
        <v>0.85</v>
      </c>
      <c r="U81" s="444" t="n">
        <f aca="false">U80</f>
        <v>0.1</v>
      </c>
      <c r="V81" s="445" t="n">
        <f aca="false">(O81*U81)</f>
        <v>0</v>
      </c>
      <c r="W81" s="446" t="n">
        <f aca="false">W80</f>
        <v>0.1</v>
      </c>
      <c r="X81" s="447" t="n">
        <f aca="false">(O81*W81)</f>
        <v>0</v>
      </c>
      <c r="Y81" s="448" t="n">
        <f aca="false">Y80</f>
        <v>0.1</v>
      </c>
      <c r="Z81" s="185" t="n">
        <f aca="false">(O81*Y81)</f>
        <v>0</v>
      </c>
      <c r="AA81" s="185"/>
      <c r="AB81" s="308"/>
      <c r="AE81" s="261" t="n">
        <f aca="false">AE80+1</f>
        <v>81</v>
      </c>
      <c r="AF81" s="449" t="n">
        <f aca="false">V81+X81+Z81</f>
        <v>0</v>
      </c>
    </row>
    <row r="82" customFormat="false" ht="15" hidden="false" customHeight="true" outlineLevel="0" collapsed="false">
      <c r="A82" s="305"/>
      <c r="B82" s="493"/>
      <c r="C82" s="490"/>
      <c r="D82" s="433"/>
      <c r="E82" s="433"/>
      <c r="F82" s="433"/>
      <c r="G82" s="433"/>
      <c r="H82" s="434"/>
      <c r="I82" s="434"/>
      <c r="J82" s="435"/>
      <c r="K82" s="436" t="n">
        <f aca="false">IF(H82=0,0,(I82-H82)+1)</f>
        <v>0</v>
      </c>
      <c r="L82" s="450" t="s">
        <v>177</v>
      </c>
      <c r="M82" s="438" t="n">
        <v>0</v>
      </c>
      <c r="N82" s="438"/>
      <c r="O82" s="451" t="n">
        <f aca="false">ROUNDUP(((Q82/T82)),0)</f>
        <v>0</v>
      </c>
      <c r="P82" s="451" t="n">
        <f aca="false">O82*J82*K82</f>
        <v>0</v>
      </c>
      <c r="Q82" s="440" t="n">
        <f aca="false">S82-(S82*M82)</f>
        <v>0</v>
      </c>
      <c r="R82" s="452" t="n">
        <f aca="false">Q82*J82*K82</f>
        <v>0</v>
      </c>
      <c r="S82" s="442"/>
      <c r="T82" s="443" t="n">
        <v>0.85</v>
      </c>
      <c r="U82" s="444" t="n">
        <f aca="false">U81</f>
        <v>0.1</v>
      </c>
      <c r="V82" s="445" t="n">
        <f aca="false">(O82*U82)</f>
        <v>0</v>
      </c>
      <c r="W82" s="446" t="n">
        <f aca="false">W81</f>
        <v>0.1</v>
      </c>
      <c r="X82" s="447" t="n">
        <f aca="false">(O82*W82)</f>
        <v>0</v>
      </c>
      <c r="Y82" s="448" t="n">
        <f aca="false">Y81</f>
        <v>0.1</v>
      </c>
      <c r="Z82" s="185" t="n">
        <f aca="false">(O82*Y82)</f>
        <v>0</v>
      </c>
      <c r="AA82" s="185"/>
      <c r="AB82" s="308"/>
      <c r="AE82" s="261" t="n">
        <f aca="false">AE81+1</f>
        <v>82</v>
      </c>
      <c r="AF82" s="449" t="n">
        <f aca="false">V82+X82+Z82</f>
        <v>0</v>
      </c>
    </row>
    <row r="83" customFormat="false" ht="15" hidden="false" customHeight="true" outlineLevel="0" collapsed="false">
      <c r="A83" s="305"/>
      <c r="B83" s="493"/>
      <c r="C83" s="490"/>
      <c r="D83" s="433"/>
      <c r="E83" s="433"/>
      <c r="F83" s="433"/>
      <c r="G83" s="433"/>
      <c r="H83" s="434"/>
      <c r="I83" s="434"/>
      <c r="J83" s="435"/>
      <c r="K83" s="436" t="n">
        <f aca="false">IF(H83=0,0,(I83-H83)+1)</f>
        <v>0</v>
      </c>
      <c r="L83" s="450" t="s">
        <v>177</v>
      </c>
      <c r="M83" s="438" t="n">
        <v>0</v>
      </c>
      <c r="N83" s="438"/>
      <c r="O83" s="451" t="n">
        <f aca="false">ROUNDUP(((Q83/T83)),0)</f>
        <v>0</v>
      </c>
      <c r="P83" s="451" t="n">
        <f aca="false">O83*J83*K83</f>
        <v>0</v>
      </c>
      <c r="Q83" s="440" t="n">
        <f aca="false">S83-(S83*M83)</f>
        <v>0</v>
      </c>
      <c r="R83" s="452" t="n">
        <f aca="false">Q83*J83*K83</f>
        <v>0</v>
      </c>
      <c r="S83" s="442"/>
      <c r="T83" s="443" t="n">
        <v>0.85</v>
      </c>
      <c r="U83" s="444" t="n">
        <f aca="false">U82</f>
        <v>0.1</v>
      </c>
      <c r="V83" s="445" t="n">
        <f aca="false">(O83*U83)</f>
        <v>0</v>
      </c>
      <c r="W83" s="446" t="n">
        <f aca="false">W82</f>
        <v>0.1</v>
      </c>
      <c r="X83" s="447" t="n">
        <f aca="false">(O83*W83)</f>
        <v>0</v>
      </c>
      <c r="Y83" s="448" t="n">
        <f aca="false">Y82</f>
        <v>0.1</v>
      </c>
      <c r="Z83" s="185" t="n">
        <f aca="false">(O83*Y83)</f>
        <v>0</v>
      </c>
      <c r="AA83" s="185"/>
      <c r="AB83" s="308"/>
      <c r="AE83" s="261" t="n">
        <f aca="false">AE82+1</f>
        <v>83</v>
      </c>
      <c r="AF83" s="449" t="n">
        <f aca="false">V83+X83+Z83</f>
        <v>0</v>
      </c>
    </row>
    <row r="84" customFormat="false" ht="15" hidden="false" customHeight="true" outlineLevel="0" collapsed="false">
      <c r="A84" s="305"/>
      <c r="B84" s="493"/>
      <c r="C84" s="490"/>
      <c r="D84" s="433"/>
      <c r="E84" s="433"/>
      <c r="F84" s="433"/>
      <c r="G84" s="433"/>
      <c r="H84" s="434"/>
      <c r="I84" s="434"/>
      <c r="J84" s="435"/>
      <c r="K84" s="436" t="n">
        <f aca="false">IF(H84=0,0,(I84-H84)+1)</f>
        <v>0</v>
      </c>
      <c r="L84" s="450" t="s">
        <v>177</v>
      </c>
      <c r="M84" s="438" t="n">
        <v>0</v>
      </c>
      <c r="N84" s="438"/>
      <c r="O84" s="451" t="n">
        <f aca="false">ROUNDUP(((Q84/T84)),0)</f>
        <v>0</v>
      </c>
      <c r="P84" s="451" t="n">
        <f aca="false">O84*J84*K84</f>
        <v>0</v>
      </c>
      <c r="Q84" s="440" t="n">
        <f aca="false">S84-(S84*M84)</f>
        <v>0</v>
      </c>
      <c r="R84" s="452" t="n">
        <f aca="false">Q84*J84*K84</f>
        <v>0</v>
      </c>
      <c r="S84" s="442"/>
      <c r="T84" s="443" t="n">
        <v>0.85</v>
      </c>
      <c r="U84" s="444" t="n">
        <f aca="false">U83</f>
        <v>0.1</v>
      </c>
      <c r="V84" s="445" t="n">
        <f aca="false">(O84*U84)</f>
        <v>0</v>
      </c>
      <c r="W84" s="446" t="n">
        <f aca="false">W83</f>
        <v>0.1</v>
      </c>
      <c r="X84" s="447" t="n">
        <f aca="false">(O84*W84)</f>
        <v>0</v>
      </c>
      <c r="Y84" s="448" t="n">
        <f aca="false">Y83</f>
        <v>0.1</v>
      </c>
      <c r="Z84" s="185" t="n">
        <f aca="false">(O84*Y84)</f>
        <v>0</v>
      </c>
      <c r="AA84" s="185"/>
      <c r="AB84" s="308"/>
      <c r="AE84" s="261" t="n">
        <f aca="false">AE83+1</f>
        <v>84</v>
      </c>
      <c r="AF84" s="449" t="n">
        <f aca="false">V84+X84+Z84</f>
        <v>0</v>
      </c>
    </row>
    <row r="85" customFormat="false" ht="15" hidden="false" customHeight="true" outlineLevel="0" collapsed="false">
      <c r="A85" s="305"/>
      <c r="B85" s="493"/>
      <c r="C85" s="490"/>
      <c r="D85" s="433"/>
      <c r="E85" s="433"/>
      <c r="F85" s="433"/>
      <c r="G85" s="433"/>
      <c r="H85" s="434"/>
      <c r="I85" s="434"/>
      <c r="J85" s="435"/>
      <c r="K85" s="436" t="n">
        <f aca="false">IF(H85=0,0,(I85-H85)+1)</f>
        <v>0</v>
      </c>
      <c r="L85" s="450" t="s">
        <v>177</v>
      </c>
      <c r="M85" s="438" t="n">
        <v>0</v>
      </c>
      <c r="N85" s="438"/>
      <c r="O85" s="451" t="n">
        <f aca="false">ROUNDUP(((Q85/T85)),0)</f>
        <v>0</v>
      </c>
      <c r="P85" s="451" t="n">
        <f aca="false">O85*J85*K85</f>
        <v>0</v>
      </c>
      <c r="Q85" s="440" t="n">
        <f aca="false">S85-(S85*M85)</f>
        <v>0</v>
      </c>
      <c r="R85" s="452" t="n">
        <f aca="false">Q85*J85*K85</f>
        <v>0</v>
      </c>
      <c r="S85" s="442"/>
      <c r="T85" s="443" t="n">
        <v>0.85</v>
      </c>
      <c r="U85" s="444" t="n">
        <f aca="false">U84</f>
        <v>0.1</v>
      </c>
      <c r="V85" s="445" t="n">
        <f aca="false">(O85*U85)</f>
        <v>0</v>
      </c>
      <c r="W85" s="446" t="n">
        <f aca="false">W84</f>
        <v>0.1</v>
      </c>
      <c r="X85" s="447" t="n">
        <f aca="false">(O85*W85)</f>
        <v>0</v>
      </c>
      <c r="Y85" s="448" t="n">
        <f aca="false">Y84</f>
        <v>0.1</v>
      </c>
      <c r="Z85" s="185" t="n">
        <f aca="false">(O85*Y85)</f>
        <v>0</v>
      </c>
      <c r="AA85" s="185"/>
      <c r="AB85" s="308"/>
      <c r="AE85" s="261" t="n">
        <f aca="false">AE84+1</f>
        <v>85</v>
      </c>
      <c r="AF85" s="449" t="n">
        <f aca="false">V85+X85+Z85</f>
        <v>0</v>
      </c>
    </row>
    <row r="86" customFormat="false" ht="15" hidden="false" customHeight="true" outlineLevel="0" collapsed="false">
      <c r="A86" s="305"/>
      <c r="B86" s="493"/>
      <c r="C86" s="490"/>
      <c r="D86" s="433"/>
      <c r="E86" s="433"/>
      <c r="F86" s="433"/>
      <c r="G86" s="433"/>
      <c r="H86" s="434"/>
      <c r="I86" s="434"/>
      <c r="J86" s="435"/>
      <c r="K86" s="436" t="n">
        <f aca="false">IF(H86=0,0,(I86-H86)+1)</f>
        <v>0</v>
      </c>
      <c r="L86" s="450" t="s">
        <v>177</v>
      </c>
      <c r="M86" s="438" t="n">
        <v>0</v>
      </c>
      <c r="N86" s="438"/>
      <c r="O86" s="451" t="n">
        <f aca="false">ROUNDUP(((Q86/T86)),0)</f>
        <v>0</v>
      </c>
      <c r="P86" s="451" t="n">
        <f aca="false">O86*J86*K86</f>
        <v>0</v>
      </c>
      <c r="Q86" s="440" t="n">
        <f aca="false">S86-(S86*M86)</f>
        <v>0</v>
      </c>
      <c r="R86" s="452" t="n">
        <f aca="false">Q86*J86*K86</f>
        <v>0</v>
      </c>
      <c r="S86" s="442"/>
      <c r="T86" s="443" t="n">
        <v>0.85</v>
      </c>
      <c r="U86" s="444" t="n">
        <f aca="false">U85</f>
        <v>0.1</v>
      </c>
      <c r="V86" s="445" t="n">
        <f aca="false">(O86*U86)</f>
        <v>0</v>
      </c>
      <c r="W86" s="446" t="n">
        <f aca="false">W85</f>
        <v>0.1</v>
      </c>
      <c r="X86" s="447" t="n">
        <f aca="false">(O86*W86)</f>
        <v>0</v>
      </c>
      <c r="Y86" s="448" t="n">
        <f aca="false">Y85</f>
        <v>0.1</v>
      </c>
      <c r="Z86" s="185" t="n">
        <f aca="false">(O86*Y86)</f>
        <v>0</v>
      </c>
      <c r="AA86" s="185"/>
      <c r="AB86" s="308"/>
      <c r="AE86" s="261" t="n">
        <f aca="false">AE85+1</f>
        <v>86</v>
      </c>
      <c r="AF86" s="449" t="n">
        <f aca="false">V86+X86+Z86</f>
        <v>0</v>
      </c>
    </row>
    <row r="87" customFormat="false" ht="15" hidden="false" customHeight="true" outlineLevel="0" collapsed="false">
      <c r="A87" s="305"/>
      <c r="B87" s="493"/>
      <c r="C87" s="490"/>
      <c r="D87" s="433"/>
      <c r="E87" s="433"/>
      <c r="F87" s="433"/>
      <c r="G87" s="433"/>
      <c r="H87" s="434"/>
      <c r="I87" s="434"/>
      <c r="J87" s="435"/>
      <c r="K87" s="436" t="n">
        <f aca="false">IF(H87=0,0,(I87-H87)+1)</f>
        <v>0</v>
      </c>
      <c r="L87" s="450" t="s">
        <v>177</v>
      </c>
      <c r="M87" s="438" t="n">
        <v>0</v>
      </c>
      <c r="N87" s="438"/>
      <c r="O87" s="453" t="n">
        <f aca="false">ROUNDUP(((Q87/T87)),0)</f>
        <v>0</v>
      </c>
      <c r="P87" s="453" t="n">
        <f aca="false">O87*J87*K87</f>
        <v>0</v>
      </c>
      <c r="Q87" s="440" t="n">
        <f aca="false">S87-(S87*M87)</f>
        <v>0</v>
      </c>
      <c r="R87" s="454" t="n">
        <f aca="false">Q87*J87*K87</f>
        <v>0</v>
      </c>
      <c r="S87" s="442"/>
      <c r="T87" s="443" t="n">
        <v>0.85</v>
      </c>
      <c r="U87" s="455" t="n">
        <f aca="false">U86</f>
        <v>0.1</v>
      </c>
      <c r="V87" s="456" t="n">
        <f aca="false">(O87*U87)</f>
        <v>0</v>
      </c>
      <c r="W87" s="457" t="n">
        <f aca="false">W86</f>
        <v>0.1</v>
      </c>
      <c r="X87" s="458" t="n">
        <f aca="false">(O87*W87)</f>
        <v>0</v>
      </c>
      <c r="Y87" s="459" t="n">
        <f aca="false">Y86</f>
        <v>0.1</v>
      </c>
      <c r="Z87" s="460" t="n">
        <f aca="false">(O87*Y87)</f>
        <v>0</v>
      </c>
      <c r="AA87" s="460"/>
      <c r="AB87" s="308"/>
      <c r="AE87" s="261" t="n">
        <f aca="false">AE86+1</f>
        <v>87</v>
      </c>
      <c r="AF87" s="449" t="n">
        <f aca="false">V87+X87+Z87</f>
        <v>0</v>
      </c>
    </row>
    <row r="88" customFormat="false" ht="15" hidden="false" customHeight="false" outlineLevel="0" collapsed="false">
      <c r="A88" s="305"/>
      <c r="B88" s="461"/>
      <c r="C88" s="462"/>
      <c r="D88" s="463" t="s">
        <v>178</v>
      </c>
      <c r="E88" s="204"/>
      <c r="F88" s="464" t="n">
        <f aca="false">(J73*K73)+(J74*K74)+(J75*K75)+(J76*K76)+(J77*K77)+(J78*K78)+(J79*K79)+(J80*K80)+(J81*K81)+(J82*K82)+(J83*K83)+(J84*K84)+(J85*K85)+(J86*K86)+(J87*K87)</f>
        <v>0</v>
      </c>
      <c r="G88" s="204" t="s">
        <v>179</v>
      </c>
      <c r="H88" s="465" t="e">
        <f aca="false">P88/F88</f>
        <v>#DIV/0!</v>
      </c>
      <c r="I88" s="203"/>
      <c r="J88" s="205" t="n">
        <f aca="false">SUM(J73:J87)</f>
        <v>0</v>
      </c>
      <c r="K88" s="205" t="n">
        <f aca="false">SUM(K73:K87)</f>
        <v>0</v>
      </c>
      <c r="L88" s="466"/>
      <c r="M88" s="466"/>
      <c r="N88" s="466"/>
      <c r="O88" s="467" t="s">
        <v>136</v>
      </c>
      <c r="P88" s="468" t="n">
        <f aca="false">SUM(P73:P87)</f>
        <v>0</v>
      </c>
      <c r="Q88" s="469" t="s">
        <v>137</v>
      </c>
      <c r="R88" s="470" t="n">
        <f aca="false">SUM(R73:R87)</f>
        <v>0</v>
      </c>
      <c r="S88" s="205" t="s">
        <v>138</v>
      </c>
      <c r="T88" s="471" t="n">
        <f aca="false">IF(R88=0,0,(1-(R88/P88)))</f>
        <v>0</v>
      </c>
      <c r="U88" s="472" t="s">
        <v>139</v>
      </c>
      <c r="V88" s="472" t="s">
        <v>140</v>
      </c>
      <c r="W88" s="472" t="s">
        <v>141</v>
      </c>
      <c r="X88" s="472" t="s">
        <v>142</v>
      </c>
      <c r="Y88" s="473" t="s">
        <v>180</v>
      </c>
      <c r="Z88" s="472" t="s">
        <v>144</v>
      </c>
      <c r="AA88" s="472"/>
      <c r="AB88" s="308"/>
      <c r="AE88" s="218" t="s">
        <v>145</v>
      </c>
      <c r="AF88" s="218"/>
      <c r="AG88" s="218" t="s">
        <v>146</v>
      </c>
      <c r="AH88" s="218"/>
    </row>
    <row r="89" customFormat="false" ht="15" hidden="false" customHeight="false" outlineLevel="0" collapsed="false">
      <c r="A89" s="305"/>
      <c r="B89" s="474" t="s">
        <v>147</v>
      </c>
      <c r="C89" s="475"/>
      <c r="D89" s="475"/>
      <c r="E89" s="475"/>
      <c r="F89" s="475"/>
      <c r="G89" s="475"/>
      <c r="H89" s="475"/>
      <c r="I89" s="475"/>
      <c r="J89" s="475"/>
      <c r="K89" s="475"/>
      <c r="L89" s="475"/>
      <c r="M89" s="475"/>
      <c r="N89" s="475"/>
      <c r="O89" s="475"/>
      <c r="P89" s="475"/>
      <c r="Q89" s="475"/>
      <c r="R89" s="475"/>
      <c r="S89" s="475"/>
      <c r="T89" s="475"/>
      <c r="U89" s="476" t="n">
        <f aca="false"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477" t="n">
        <f aca="false">R88*U72</f>
        <v>0</v>
      </c>
      <c r="W89" s="478" t="n">
        <f aca="false"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477" t="n">
        <f aca="false">R88*W72</f>
        <v>0</v>
      </c>
      <c r="Y89" s="478" t="n">
        <f aca="false"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477" t="n">
        <f aca="false">R88*Y72</f>
        <v>0</v>
      </c>
      <c r="AA89" s="477"/>
      <c r="AB89" s="308"/>
      <c r="AE89" s="225" t="n">
        <v>89</v>
      </c>
      <c r="AF89" s="449" t="n">
        <f aca="false">V89+X89+Z89</f>
        <v>0</v>
      </c>
      <c r="AG89" s="227" t="n">
        <f aca="false">U89+W89+Y89</f>
        <v>0</v>
      </c>
      <c r="AH89" s="227"/>
    </row>
    <row r="90" customFormat="false" ht="15" hidden="false" customHeight="true" outlineLevel="0" collapsed="false">
      <c r="A90" s="305"/>
      <c r="B90" s="474" t="s">
        <v>148</v>
      </c>
      <c r="C90" s="475"/>
      <c r="D90" s="475"/>
      <c r="E90" s="475"/>
      <c r="F90" s="475"/>
      <c r="G90" s="475"/>
      <c r="H90" s="475"/>
      <c r="I90" s="475"/>
      <c r="J90" s="475"/>
      <c r="K90" s="475"/>
      <c r="L90" s="475"/>
      <c r="M90" s="475"/>
      <c r="N90" s="475"/>
      <c r="O90" s="475"/>
      <c r="P90" s="475"/>
      <c r="Q90" s="475"/>
      <c r="R90" s="475"/>
      <c r="S90" s="475"/>
      <c r="T90" s="475"/>
      <c r="U90" s="479" t="s">
        <v>149</v>
      </c>
      <c r="V90" s="479"/>
      <c r="W90" s="480" t="n">
        <f aca="false">P88+U89+W89+Y89</f>
        <v>0</v>
      </c>
      <c r="X90" s="480"/>
      <c r="Y90" s="481" t="s">
        <v>150</v>
      </c>
      <c r="Z90" s="482" t="n">
        <f aca="false">R88+(R88*U72)+(R88*W72)+(R88*Y72)</f>
        <v>0</v>
      </c>
      <c r="AA90" s="482"/>
      <c r="AB90" s="308"/>
      <c r="AF90" s="484"/>
    </row>
    <row r="91" customFormat="false" ht="15" hidden="false" customHeight="false" outlineLevel="0" collapsed="false">
      <c r="A91" s="305"/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F91" s="484"/>
    </row>
    <row r="92" customFormat="false" ht="15" hidden="false" customHeight="false" outlineLevel="0" collapsed="false">
      <c r="A92" s="305"/>
      <c r="B92" s="308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308"/>
      <c r="AB92" s="308"/>
      <c r="AF92" s="484"/>
    </row>
    <row r="93" customFormat="false" ht="49.5" hidden="false" customHeight="true" outlineLevel="0" collapsed="false">
      <c r="A93" s="324" t="s">
        <v>156</v>
      </c>
      <c r="B93" s="496" t="s">
        <v>164</v>
      </c>
      <c r="C93" s="496"/>
      <c r="D93" s="496"/>
      <c r="E93" s="496"/>
      <c r="F93" s="496"/>
      <c r="G93" s="496"/>
      <c r="H93" s="496"/>
      <c r="I93" s="496"/>
      <c r="J93" s="496"/>
      <c r="K93" s="496"/>
      <c r="L93" s="496"/>
      <c r="M93" s="496"/>
      <c r="N93" s="496"/>
      <c r="O93" s="497" t="str">
        <f aca="false">IF(B96=0,"",B96)</f>
        <v/>
      </c>
      <c r="P93" s="497"/>
      <c r="Q93" s="497"/>
      <c r="R93" s="497"/>
      <c r="S93" s="497"/>
      <c r="T93" s="497"/>
      <c r="U93" s="497"/>
      <c r="V93" s="497"/>
      <c r="W93" s="497"/>
      <c r="X93" s="497"/>
      <c r="Y93" s="497"/>
      <c r="Z93" s="497"/>
      <c r="AA93" s="497"/>
      <c r="AB93" s="497"/>
      <c r="AF93" s="484"/>
    </row>
    <row r="94" customFormat="false" ht="15" hidden="false" customHeight="true" outlineLevel="0" collapsed="false">
      <c r="A94" s="324"/>
      <c r="B94" s="123" t="s">
        <v>165</v>
      </c>
      <c r="C94" s="123" t="s">
        <v>90</v>
      </c>
      <c r="D94" s="123" t="s">
        <v>99</v>
      </c>
      <c r="E94" s="420" t="s">
        <v>60</v>
      </c>
      <c r="F94" s="163" t="s">
        <v>166</v>
      </c>
      <c r="G94" s="123" t="s">
        <v>167</v>
      </c>
      <c r="H94" s="421" t="s">
        <v>168</v>
      </c>
      <c r="I94" s="421" t="s">
        <v>169</v>
      </c>
      <c r="J94" s="124" t="s">
        <v>170</v>
      </c>
      <c r="K94" s="124" t="s">
        <v>93</v>
      </c>
      <c r="L94" s="422" t="s">
        <v>115</v>
      </c>
      <c r="M94" s="422"/>
      <c r="N94" s="422"/>
      <c r="O94" s="163" t="s">
        <v>61</v>
      </c>
      <c r="P94" s="163"/>
      <c r="Q94" s="163" t="s">
        <v>94</v>
      </c>
      <c r="R94" s="163"/>
      <c r="S94" s="420" t="s">
        <v>117</v>
      </c>
      <c r="T94" s="423" t="s">
        <v>171</v>
      </c>
      <c r="U94" s="159" t="s">
        <v>95</v>
      </c>
      <c r="V94" s="159"/>
      <c r="W94" s="159"/>
      <c r="X94" s="159"/>
      <c r="Y94" s="159"/>
      <c r="Z94" s="159"/>
      <c r="AA94" s="159"/>
      <c r="AB94" s="424" t="s">
        <v>119</v>
      </c>
      <c r="AF94" s="484"/>
    </row>
    <row r="95" customFormat="false" ht="15" hidden="false" customHeight="false" outlineLevel="0" collapsed="false">
      <c r="A95" s="324"/>
      <c r="B95" s="123"/>
      <c r="C95" s="123"/>
      <c r="D95" s="123"/>
      <c r="E95" s="420"/>
      <c r="F95" s="163"/>
      <c r="G95" s="123"/>
      <c r="H95" s="421"/>
      <c r="I95" s="421"/>
      <c r="J95" s="124"/>
      <c r="K95" s="124" t="s">
        <v>93</v>
      </c>
      <c r="L95" s="422"/>
      <c r="M95" s="422"/>
      <c r="N95" s="422"/>
      <c r="O95" s="425" t="s">
        <v>120</v>
      </c>
      <c r="P95" s="123" t="s">
        <v>97</v>
      </c>
      <c r="Q95" s="123" t="s">
        <v>120</v>
      </c>
      <c r="R95" s="123" t="s">
        <v>97</v>
      </c>
      <c r="S95" s="420"/>
      <c r="T95" s="423"/>
      <c r="U95" s="426" t="n">
        <v>0.1</v>
      </c>
      <c r="V95" s="427" t="s">
        <v>72</v>
      </c>
      <c r="W95" s="428" t="n">
        <v>0.1</v>
      </c>
      <c r="X95" s="427" t="s">
        <v>123</v>
      </c>
      <c r="Y95" s="429" t="n">
        <v>0.1</v>
      </c>
      <c r="Z95" s="430" t="s">
        <v>74</v>
      </c>
      <c r="AA95" s="430"/>
      <c r="AB95" s="424"/>
      <c r="AF95" s="484"/>
    </row>
    <row r="96" customFormat="false" ht="15" hidden="false" customHeight="true" outlineLevel="0" collapsed="false">
      <c r="A96" s="324"/>
      <c r="B96" s="493" t="n">
        <f aca="false">'Cadastro Inicial'!B18</f>
        <v>0</v>
      </c>
      <c r="C96" s="490" t="n">
        <f aca="false">'Cadastro Inicial'!C18:D18</f>
        <v>0</v>
      </c>
      <c r="D96" s="433"/>
      <c r="E96" s="433"/>
      <c r="F96" s="433"/>
      <c r="G96" s="433"/>
      <c r="H96" s="434"/>
      <c r="I96" s="434"/>
      <c r="J96" s="435"/>
      <c r="K96" s="436" t="n">
        <f aca="false">IF(H96=0,0,(I96-H96)+1)</f>
        <v>0</v>
      </c>
      <c r="L96" s="437" t="s">
        <v>177</v>
      </c>
      <c r="M96" s="438" t="n">
        <v>0</v>
      </c>
      <c r="N96" s="438"/>
      <c r="O96" s="439" t="n">
        <f aca="false">ROUNDUP(((Q96/T96)),0)</f>
        <v>0</v>
      </c>
      <c r="P96" s="439" t="n">
        <f aca="false">O96*J96*K96</f>
        <v>0</v>
      </c>
      <c r="Q96" s="440" t="n">
        <f aca="false">S96-(S96*M96)</f>
        <v>0</v>
      </c>
      <c r="R96" s="441" t="n">
        <f aca="false">Q96*J96*K96</f>
        <v>0</v>
      </c>
      <c r="S96" s="442"/>
      <c r="T96" s="443" t="n">
        <v>0.85</v>
      </c>
      <c r="U96" s="444" t="n">
        <f aca="false">U95</f>
        <v>0.1</v>
      </c>
      <c r="V96" s="445" t="n">
        <f aca="false">(O96*U96)</f>
        <v>0</v>
      </c>
      <c r="W96" s="446" t="n">
        <f aca="false">W95</f>
        <v>0.1</v>
      </c>
      <c r="X96" s="447" t="n">
        <f aca="false">(O96*W96)</f>
        <v>0</v>
      </c>
      <c r="Y96" s="448" t="n">
        <f aca="false">Y95</f>
        <v>0.1</v>
      </c>
      <c r="Z96" s="185" t="n">
        <f aca="false">(O96*Y96)</f>
        <v>0</v>
      </c>
      <c r="AA96" s="185"/>
      <c r="AB96" s="310" t="s">
        <v>129</v>
      </c>
      <c r="AE96" s="261" t="n">
        <v>96</v>
      </c>
      <c r="AF96" s="449" t="n">
        <f aca="false">V96+X96+Z96</f>
        <v>0</v>
      </c>
    </row>
    <row r="97" customFormat="false" ht="15" hidden="false" customHeight="true" outlineLevel="0" collapsed="false">
      <c r="A97" s="324"/>
      <c r="B97" s="493"/>
      <c r="C97" s="490"/>
      <c r="D97" s="433"/>
      <c r="E97" s="433"/>
      <c r="F97" s="433"/>
      <c r="G97" s="433"/>
      <c r="H97" s="434"/>
      <c r="I97" s="434"/>
      <c r="J97" s="435"/>
      <c r="K97" s="436" t="n">
        <f aca="false">IF(H97=0,0,(I97-H97)+1)</f>
        <v>0</v>
      </c>
      <c r="L97" s="450" t="s">
        <v>177</v>
      </c>
      <c r="M97" s="438" t="n">
        <v>0</v>
      </c>
      <c r="N97" s="438"/>
      <c r="O97" s="451" t="n">
        <f aca="false">ROUNDUP(((Q97/T97)),0)</f>
        <v>0</v>
      </c>
      <c r="P97" s="451" t="n">
        <f aca="false">O97*J97*K97</f>
        <v>0</v>
      </c>
      <c r="Q97" s="440" t="n">
        <f aca="false">S97-(S97*M97)</f>
        <v>0</v>
      </c>
      <c r="R97" s="452" t="n">
        <f aca="false">Q97*J97*K97</f>
        <v>0</v>
      </c>
      <c r="S97" s="442"/>
      <c r="T97" s="443" t="n">
        <v>0.85</v>
      </c>
      <c r="U97" s="444" t="n">
        <f aca="false">U96</f>
        <v>0.1</v>
      </c>
      <c r="V97" s="445" t="n">
        <f aca="false">(O97*U97)</f>
        <v>0</v>
      </c>
      <c r="W97" s="446" t="n">
        <f aca="false">W96</f>
        <v>0.1</v>
      </c>
      <c r="X97" s="447" t="n">
        <f aca="false">(O97*W97)</f>
        <v>0</v>
      </c>
      <c r="Y97" s="448" t="n">
        <f aca="false">Y96</f>
        <v>0.1</v>
      </c>
      <c r="Z97" s="185" t="n">
        <f aca="false">(O97*Y97)</f>
        <v>0</v>
      </c>
      <c r="AA97" s="185"/>
      <c r="AB97" s="262" t="s">
        <v>152</v>
      </c>
      <c r="AE97" s="261" t="n">
        <f aca="false">AE96+1</f>
        <v>97</v>
      </c>
      <c r="AF97" s="449" t="n">
        <f aca="false">V97+X97+Z97</f>
        <v>0</v>
      </c>
    </row>
    <row r="98" customFormat="false" ht="15" hidden="false" customHeight="true" outlineLevel="0" collapsed="false">
      <c r="A98" s="324"/>
      <c r="B98" s="493"/>
      <c r="C98" s="490"/>
      <c r="D98" s="433"/>
      <c r="E98" s="433"/>
      <c r="F98" s="433"/>
      <c r="G98" s="433"/>
      <c r="H98" s="434"/>
      <c r="I98" s="434"/>
      <c r="J98" s="435"/>
      <c r="K98" s="436" t="n">
        <f aca="false">IF(H98=0,0,(I98-H98)+1)</f>
        <v>0</v>
      </c>
      <c r="L98" s="450" t="s">
        <v>177</v>
      </c>
      <c r="M98" s="438" t="n">
        <v>0</v>
      </c>
      <c r="N98" s="438"/>
      <c r="O98" s="451" t="n">
        <f aca="false">ROUNDUP(((Q98/T98)),0)</f>
        <v>0</v>
      </c>
      <c r="P98" s="451" t="n">
        <f aca="false">O98*J98*K98</f>
        <v>0</v>
      </c>
      <c r="Q98" s="440" t="n">
        <f aca="false">S98-(S98*M98)</f>
        <v>0</v>
      </c>
      <c r="R98" s="452" t="n">
        <f aca="false">Q98*J98*K98</f>
        <v>0</v>
      </c>
      <c r="S98" s="442"/>
      <c r="T98" s="443" t="n">
        <v>0.85</v>
      </c>
      <c r="U98" s="444" t="n">
        <f aca="false">U97</f>
        <v>0.1</v>
      </c>
      <c r="V98" s="445" t="n">
        <f aca="false">(O98*U98)</f>
        <v>0</v>
      </c>
      <c r="W98" s="446" t="n">
        <f aca="false">W97</f>
        <v>0.1</v>
      </c>
      <c r="X98" s="447" t="n">
        <f aca="false">(O98*W98)</f>
        <v>0</v>
      </c>
      <c r="Y98" s="448" t="n">
        <f aca="false">Y97</f>
        <v>0.1</v>
      </c>
      <c r="Z98" s="185" t="n">
        <f aca="false">(O98*Y98)</f>
        <v>0</v>
      </c>
      <c r="AA98" s="185"/>
      <c r="AB98" s="498"/>
      <c r="AE98" s="261" t="n">
        <f aca="false">AE97+1</f>
        <v>98</v>
      </c>
      <c r="AF98" s="449" t="n">
        <f aca="false">V98+X98+Z98</f>
        <v>0</v>
      </c>
    </row>
    <row r="99" customFormat="false" ht="15" hidden="false" customHeight="true" outlineLevel="0" collapsed="false">
      <c r="A99" s="324"/>
      <c r="B99" s="493"/>
      <c r="C99" s="490"/>
      <c r="D99" s="433"/>
      <c r="E99" s="433"/>
      <c r="F99" s="433"/>
      <c r="G99" s="433"/>
      <c r="H99" s="434"/>
      <c r="I99" s="434"/>
      <c r="J99" s="435"/>
      <c r="K99" s="436" t="n">
        <f aca="false">IF(H99=0,0,(I99-H99)+1)</f>
        <v>0</v>
      </c>
      <c r="L99" s="450" t="s">
        <v>177</v>
      </c>
      <c r="M99" s="438" t="n">
        <v>0</v>
      </c>
      <c r="N99" s="438"/>
      <c r="O99" s="451" t="n">
        <f aca="false">ROUNDUP(((Q99/T99)),0)</f>
        <v>0</v>
      </c>
      <c r="P99" s="451" t="n">
        <f aca="false">O99*J99*K99</f>
        <v>0</v>
      </c>
      <c r="Q99" s="440" t="n">
        <f aca="false">S99-(S99*M99)</f>
        <v>0</v>
      </c>
      <c r="R99" s="452" t="n">
        <f aca="false">Q99*J99*K99</f>
        <v>0</v>
      </c>
      <c r="S99" s="442"/>
      <c r="T99" s="443" t="n">
        <v>0.85</v>
      </c>
      <c r="U99" s="444" t="n">
        <f aca="false">U98</f>
        <v>0.1</v>
      </c>
      <c r="V99" s="445" t="n">
        <f aca="false">(O99*U99)</f>
        <v>0</v>
      </c>
      <c r="W99" s="446" t="n">
        <f aca="false">W98</f>
        <v>0.1</v>
      </c>
      <c r="X99" s="447" t="n">
        <f aca="false">(O99*W99)</f>
        <v>0</v>
      </c>
      <c r="Y99" s="448" t="n">
        <f aca="false">Y98</f>
        <v>0.1</v>
      </c>
      <c r="Z99" s="185" t="n">
        <f aca="false">(O99*Y99)</f>
        <v>0</v>
      </c>
      <c r="AA99" s="185"/>
      <c r="AB99" s="264" t="s">
        <v>132</v>
      </c>
      <c r="AE99" s="261" t="n">
        <f aca="false">AE98+1</f>
        <v>99</v>
      </c>
      <c r="AF99" s="449" t="n">
        <f aca="false">V99+X99+Z99</f>
        <v>0</v>
      </c>
    </row>
    <row r="100" customFormat="false" ht="15" hidden="false" customHeight="true" outlineLevel="0" collapsed="false">
      <c r="A100" s="324"/>
      <c r="B100" s="493"/>
      <c r="C100" s="490"/>
      <c r="D100" s="433"/>
      <c r="E100" s="433"/>
      <c r="F100" s="433"/>
      <c r="G100" s="433"/>
      <c r="H100" s="434"/>
      <c r="I100" s="434"/>
      <c r="J100" s="435"/>
      <c r="K100" s="436" t="n">
        <f aca="false">IF(H100=0,0,(I100-H100)+1)</f>
        <v>0</v>
      </c>
      <c r="L100" s="450" t="s">
        <v>177</v>
      </c>
      <c r="M100" s="438" t="n">
        <v>0</v>
      </c>
      <c r="N100" s="438"/>
      <c r="O100" s="451" t="n">
        <f aca="false">ROUNDUP(((Q100/T100)),0)</f>
        <v>0</v>
      </c>
      <c r="P100" s="451" t="n">
        <f aca="false">O100*J100*K100</f>
        <v>0</v>
      </c>
      <c r="Q100" s="440" t="n">
        <f aca="false">S100-(S100*M100)</f>
        <v>0</v>
      </c>
      <c r="R100" s="452" t="n">
        <f aca="false">Q100*J100*K100</f>
        <v>0</v>
      </c>
      <c r="S100" s="442"/>
      <c r="T100" s="443" t="n">
        <v>0.85</v>
      </c>
      <c r="U100" s="444" t="n">
        <f aca="false">U99</f>
        <v>0.1</v>
      </c>
      <c r="V100" s="445" t="n">
        <f aca="false">(O100*U100)</f>
        <v>0</v>
      </c>
      <c r="W100" s="446" t="n">
        <f aca="false">W99</f>
        <v>0.1</v>
      </c>
      <c r="X100" s="447" t="n">
        <f aca="false">(O100*W100)</f>
        <v>0</v>
      </c>
      <c r="Y100" s="448" t="n">
        <f aca="false">Y99</f>
        <v>0.1</v>
      </c>
      <c r="Z100" s="185" t="n">
        <f aca="false">(O100*Y100)</f>
        <v>0</v>
      </c>
      <c r="AA100" s="185"/>
      <c r="AB100" s="265" t="s">
        <v>154</v>
      </c>
      <c r="AE100" s="261" t="n">
        <f aca="false">AE99+1</f>
        <v>100</v>
      </c>
      <c r="AF100" s="449" t="n">
        <f aca="false">V100+X100+Z100</f>
        <v>0</v>
      </c>
    </row>
    <row r="101" customFormat="false" ht="15" hidden="false" customHeight="true" outlineLevel="0" collapsed="false">
      <c r="A101" s="324"/>
      <c r="B101" s="493"/>
      <c r="C101" s="490"/>
      <c r="D101" s="433"/>
      <c r="E101" s="433"/>
      <c r="F101" s="433"/>
      <c r="G101" s="433"/>
      <c r="H101" s="434"/>
      <c r="I101" s="434"/>
      <c r="J101" s="435"/>
      <c r="K101" s="436" t="n">
        <f aca="false">IF(H101=0,0,(I101-H101)+1)</f>
        <v>0</v>
      </c>
      <c r="L101" s="450" t="s">
        <v>177</v>
      </c>
      <c r="M101" s="438" t="n">
        <v>0</v>
      </c>
      <c r="N101" s="438"/>
      <c r="O101" s="451" t="n">
        <f aca="false">ROUNDUP(((Q101/T101)),0)</f>
        <v>0</v>
      </c>
      <c r="P101" s="451" t="n">
        <f aca="false">O101*J101*K101</f>
        <v>0</v>
      </c>
      <c r="Q101" s="440" t="n">
        <f aca="false">S101-(S101*M101)</f>
        <v>0</v>
      </c>
      <c r="R101" s="452" t="n">
        <f aca="false">Q101*J101*K101</f>
        <v>0</v>
      </c>
      <c r="S101" s="442"/>
      <c r="T101" s="443" t="n">
        <v>0.85</v>
      </c>
      <c r="U101" s="444" t="n">
        <f aca="false">U100</f>
        <v>0.1</v>
      </c>
      <c r="V101" s="445" t="n">
        <f aca="false">(O101*U101)</f>
        <v>0</v>
      </c>
      <c r="W101" s="446" t="n">
        <f aca="false">W100</f>
        <v>0.1</v>
      </c>
      <c r="X101" s="447" t="n">
        <f aca="false">(O101*W101)</f>
        <v>0</v>
      </c>
      <c r="Y101" s="448" t="n">
        <f aca="false">Y100</f>
        <v>0.1</v>
      </c>
      <c r="Z101" s="185" t="n">
        <f aca="false">(O101*Y101)</f>
        <v>0</v>
      </c>
      <c r="AA101" s="185"/>
      <c r="AB101" s="404"/>
      <c r="AE101" s="261" t="n">
        <f aca="false">AE100+1</f>
        <v>101</v>
      </c>
      <c r="AF101" s="449" t="n">
        <f aca="false">V101+X101+Z101</f>
        <v>0</v>
      </c>
    </row>
    <row r="102" customFormat="false" ht="15" hidden="false" customHeight="true" outlineLevel="0" collapsed="false">
      <c r="A102" s="324"/>
      <c r="B102" s="493"/>
      <c r="C102" s="490"/>
      <c r="D102" s="433"/>
      <c r="E102" s="433"/>
      <c r="F102" s="433"/>
      <c r="G102" s="433"/>
      <c r="H102" s="434"/>
      <c r="I102" s="434"/>
      <c r="J102" s="435"/>
      <c r="K102" s="436" t="n">
        <f aca="false">IF(H102=0,0,(I102-H102)+1)</f>
        <v>0</v>
      </c>
      <c r="L102" s="450" t="s">
        <v>177</v>
      </c>
      <c r="M102" s="438" t="n">
        <v>0</v>
      </c>
      <c r="N102" s="438"/>
      <c r="O102" s="451" t="n">
        <f aca="false">ROUNDUP(((Q102/T102)),0)</f>
        <v>0</v>
      </c>
      <c r="P102" s="451" t="n">
        <f aca="false">O102*J102*K102</f>
        <v>0</v>
      </c>
      <c r="Q102" s="440" t="n">
        <f aca="false">S102-(S102*M102)</f>
        <v>0</v>
      </c>
      <c r="R102" s="452" t="n">
        <f aca="false">Q102*J102*K102</f>
        <v>0</v>
      </c>
      <c r="S102" s="442"/>
      <c r="T102" s="443" t="n">
        <v>0.85</v>
      </c>
      <c r="U102" s="444" t="n">
        <f aca="false">U101</f>
        <v>0.1</v>
      </c>
      <c r="V102" s="445" t="n">
        <f aca="false">(O102*U102)</f>
        <v>0</v>
      </c>
      <c r="W102" s="446" t="n">
        <f aca="false">W101</f>
        <v>0.1</v>
      </c>
      <c r="X102" s="447" t="n">
        <f aca="false">(O102*W102)</f>
        <v>0</v>
      </c>
      <c r="Y102" s="448" t="n">
        <f aca="false">Y101</f>
        <v>0.1</v>
      </c>
      <c r="Z102" s="185" t="n">
        <f aca="false">(O102*Y102)</f>
        <v>0</v>
      </c>
      <c r="AA102" s="185"/>
      <c r="AB102" s="404"/>
      <c r="AE102" s="261" t="n">
        <f aca="false">AE101+1</f>
        <v>102</v>
      </c>
      <c r="AF102" s="449" t="n">
        <f aca="false">V102+X102+Z102</f>
        <v>0</v>
      </c>
    </row>
    <row r="103" customFormat="false" ht="15" hidden="false" customHeight="true" outlineLevel="0" collapsed="false">
      <c r="A103" s="324"/>
      <c r="B103" s="493"/>
      <c r="C103" s="490"/>
      <c r="D103" s="433"/>
      <c r="E103" s="433"/>
      <c r="F103" s="433"/>
      <c r="G103" s="433"/>
      <c r="H103" s="434"/>
      <c r="I103" s="434"/>
      <c r="J103" s="435"/>
      <c r="K103" s="436" t="n">
        <f aca="false">IF(H103=0,0,(I103-H103)+1)</f>
        <v>0</v>
      </c>
      <c r="L103" s="450" t="s">
        <v>177</v>
      </c>
      <c r="M103" s="438" t="n">
        <v>0</v>
      </c>
      <c r="N103" s="438"/>
      <c r="O103" s="451" t="n">
        <f aca="false">ROUNDUP(((Q103/T103)),0)</f>
        <v>0</v>
      </c>
      <c r="P103" s="451" t="n">
        <f aca="false">O103*J103*K103</f>
        <v>0</v>
      </c>
      <c r="Q103" s="440" t="n">
        <f aca="false">S103-(S103*M103)</f>
        <v>0</v>
      </c>
      <c r="R103" s="452" t="n">
        <f aca="false">Q103*J103*K103</f>
        <v>0</v>
      </c>
      <c r="S103" s="442"/>
      <c r="T103" s="443" t="n">
        <v>0.85</v>
      </c>
      <c r="U103" s="444" t="n">
        <f aca="false">U102</f>
        <v>0.1</v>
      </c>
      <c r="V103" s="445" t="n">
        <f aca="false">(O103*U103)</f>
        <v>0</v>
      </c>
      <c r="W103" s="446" t="n">
        <f aca="false">W102</f>
        <v>0.1</v>
      </c>
      <c r="X103" s="447" t="n">
        <f aca="false">(O103*W103)</f>
        <v>0</v>
      </c>
      <c r="Y103" s="448" t="n">
        <f aca="false">Y102</f>
        <v>0.1</v>
      </c>
      <c r="Z103" s="185" t="n">
        <f aca="false">(O103*Y103)</f>
        <v>0</v>
      </c>
      <c r="AA103" s="185"/>
      <c r="AB103" s="404"/>
      <c r="AE103" s="261" t="n">
        <f aca="false">AE102+1</f>
        <v>103</v>
      </c>
      <c r="AF103" s="449" t="n">
        <f aca="false">V103+X103+Z103</f>
        <v>0</v>
      </c>
    </row>
    <row r="104" customFormat="false" ht="15" hidden="false" customHeight="true" outlineLevel="0" collapsed="false">
      <c r="A104" s="324"/>
      <c r="B104" s="493"/>
      <c r="C104" s="490"/>
      <c r="D104" s="433"/>
      <c r="E104" s="433"/>
      <c r="F104" s="433"/>
      <c r="G104" s="433"/>
      <c r="H104" s="434"/>
      <c r="I104" s="434"/>
      <c r="J104" s="435"/>
      <c r="K104" s="436" t="n">
        <f aca="false">IF(H104=0,0,(I104-H104)+1)</f>
        <v>0</v>
      </c>
      <c r="L104" s="450" t="s">
        <v>177</v>
      </c>
      <c r="M104" s="438" t="n">
        <v>0</v>
      </c>
      <c r="N104" s="438"/>
      <c r="O104" s="451" t="n">
        <f aca="false">ROUNDUP(((Q104/T104)),0)</f>
        <v>0</v>
      </c>
      <c r="P104" s="451" t="n">
        <f aca="false">O104*J104*K104</f>
        <v>0</v>
      </c>
      <c r="Q104" s="440" t="n">
        <f aca="false">S104-(S104*M104)</f>
        <v>0</v>
      </c>
      <c r="R104" s="452" t="n">
        <f aca="false">Q104*J104*K104</f>
        <v>0</v>
      </c>
      <c r="S104" s="442"/>
      <c r="T104" s="443" t="n">
        <v>0.85</v>
      </c>
      <c r="U104" s="444" t="n">
        <f aca="false">U103</f>
        <v>0.1</v>
      </c>
      <c r="V104" s="445" t="n">
        <f aca="false">(O104*U104)</f>
        <v>0</v>
      </c>
      <c r="W104" s="446" t="n">
        <f aca="false">W103</f>
        <v>0.1</v>
      </c>
      <c r="X104" s="447" t="n">
        <f aca="false">(O104*W104)</f>
        <v>0</v>
      </c>
      <c r="Y104" s="448" t="n">
        <f aca="false">Y103</f>
        <v>0.1</v>
      </c>
      <c r="Z104" s="185" t="n">
        <f aca="false">(O104*Y104)</f>
        <v>0</v>
      </c>
      <c r="AA104" s="185"/>
      <c r="AB104" s="404"/>
      <c r="AE104" s="261" t="n">
        <f aca="false">AE103+1</f>
        <v>104</v>
      </c>
      <c r="AF104" s="449" t="n">
        <f aca="false">V104+X104+Z104</f>
        <v>0</v>
      </c>
    </row>
    <row r="105" customFormat="false" ht="15" hidden="false" customHeight="true" outlineLevel="0" collapsed="false">
      <c r="A105" s="324"/>
      <c r="B105" s="493"/>
      <c r="C105" s="490"/>
      <c r="D105" s="433"/>
      <c r="E105" s="433"/>
      <c r="F105" s="433"/>
      <c r="G105" s="433"/>
      <c r="H105" s="434"/>
      <c r="I105" s="434"/>
      <c r="J105" s="435"/>
      <c r="K105" s="436" t="n">
        <f aca="false">IF(H105=0,0,(I105-H105)+1)</f>
        <v>0</v>
      </c>
      <c r="L105" s="450" t="s">
        <v>177</v>
      </c>
      <c r="M105" s="438" t="n">
        <v>0</v>
      </c>
      <c r="N105" s="438"/>
      <c r="O105" s="451" t="n">
        <f aca="false">ROUNDUP(((Q105/T105)),0)</f>
        <v>0</v>
      </c>
      <c r="P105" s="451" t="n">
        <f aca="false">O105*J105*K105</f>
        <v>0</v>
      </c>
      <c r="Q105" s="440" t="n">
        <f aca="false">S105-(S105*M105)</f>
        <v>0</v>
      </c>
      <c r="R105" s="452" t="n">
        <f aca="false">Q105*J105*K105</f>
        <v>0</v>
      </c>
      <c r="S105" s="442"/>
      <c r="T105" s="443" t="n">
        <v>0.85</v>
      </c>
      <c r="U105" s="444" t="n">
        <f aca="false">U104</f>
        <v>0.1</v>
      </c>
      <c r="V105" s="445" t="n">
        <f aca="false">(O105*U105)</f>
        <v>0</v>
      </c>
      <c r="W105" s="446" t="n">
        <f aca="false">W104</f>
        <v>0.1</v>
      </c>
      <c r="X105" s="447" t="n">
        <f aca="false">(O105*W105)</f>
        <v>0</v>
      </c>
      <c r="Y105" s="448" t="n">
        <f aca="false">Y104</f>
        <v>0.1</v>
      </c>
      <c r="Z105" s="185" t="n">
        <f aca="false">(O105*Y105)</f>
        <v>0</v>
      </c>
      <c r="AA105" s="185"/>
      <c r="AB105" s="404"/>
      <c r="AE105" s="261" t="n">
        <f aca="false">AE104+1</f>
        <v>105</v>
      </c>
      <c r="AF105" s="449" t="n">
        <f aca="false">V105+X105+Z105</f>
        <v>0</v>
      </c>
    </row>
    <row r="106" customFormat="false" ht="15" hidden="false" customHeight="true" outlineLevel="0" collapsed="false">
      <c r="A106" s="324"/>
      <c r="B106" s="493"/>
      <c r="C106" s="490"/>
      <c r="D106" s="433"/>
      <c r="E106" s="433"/>
      <c r="F106" s="433"/>
      <c r="G106" s="433"/>
      <c r="H106" s="434"/>
      <c r="I106" s="434"/>
      <c r="J106" s="435"/>
      <c r="K106" s="436" t="n">
        <f aca="false">IF(H106=0,0,(I106-H106)+1)</f>
        <v>0</v>
      </c>
      <c r="L106" s="450" t="s">
        <v>177</v>
      </c>
      <c r="M106" s="438" t="n">
        <v>0</v>
      </c>
      <c r="N106" s="438"/>
      <c r="O106" s="451" t="n">
        <f aca="false">ROUNDUP(((Q106/T106)),0)</f>
        <v>0</v>
      </c>
      <c r="P106" s="451" t="n">
        <f aca="false">O106*J106*K106</f>
        <v>0</v>
      </c>
      <c r="Q106" s="440" t="n">
        <f aca="false">S106-(S106*M106)</f>
        <v>0</v>
      </c>
      <c r="R106" s="452" t="n">
        <f aca="false">Q106*J106*K106</f>
        <v>0</v>
      </c>
      <c r="S106" s="442"/>
      <c r="T106" s="443" t="n">
        <v>0.85</v>
      </c>
      <c r="U106" s="444" t="n">
        <f aca="false">U105</f>
        <v>0.1</v>
      </c>
      <c r="V106" s="445" t="n">
        <f aca="false">(O106*U106)</f>
        <v>0</v>
      </c>
      <c r="W106" s="446" t="n">
        <f aca="false">W105</f>
        <v>0.1</v>
      </c>
      <c r="X106" s="447" t="n">
        <f aca="false">(O106*W106)</f>
        <v>0</v>
      </c>
      <c r="Y106" s="448" t="n">
        <f aca="false">Y105</f>
        <v>0.1</v>
      </c>
      <c r="Z106" s="185" t="n">
        <f aca="false">(O106*Y106)</f>
        <v>0</v>
      </c>
      <c r="AA106" s="185"/>
      <c r="AB106" s="404"/>
      <c r="AE106" s="261" t="n">
        <f aca="false">AE105+1</f>
        <v>106</v>
      </c>
      <c r="AF106" s="449" t="n">
        <f aca="false">V106+X106+Z106</f>
        <v>0</v>
      </c>
    </row>
    <row r="107" customFormat="false" ht="15" hidden="false" customHeight="true" outlineLevel="0" collapsed="false">
      <c r="A107" s="324"/>
      <c r="B107" s="493"/>
      <c r="C107" s="490"/>
      <c r="D107" s="433"/>
      <c r="E107" s="433"/>
      <c r="F107" s="433"/>
      <c r="G107" s="433"/>
      <c r="H107" s="434"/>
      <c r="I107" s="434"/>
      <c r="J107" s="435"/>
      <c r="K107" s="436" t="n">
        <f aca="false">IF(H107=0,0,(I107-H107)+1)</f>
        <v>0</v>
      </c>
      <c r="L107" s="450" t="s">
        <v>177</v>
      </c>
      <c r="M107" s="438" t="n">
        <v>0</v>
      </c>
      <c r="N107" s="438"/>
      <c r="O107" s="451" t="n">
        <f aca="false">ROUNDUP(((Q107/T107)),0)</f>
        <v>0</v>
      </c>
      <c r="P107" s="451" t="n">
        <f aca="false">O107*J107*K107</f>
        <v>0</v>
      </c>
      <c r="Q107" s="440" t="n">
        <f aca="false">S107-(S107*M107)</f>
        <v>0</v>
      </c>
      <c r="R107" s="452" t="n">
        <f aca="false">Q107*J107*K107</f>
        <v>0</v>
      </c>
      <c r="S107" s="442"/>
      <c r="T107" s="443" t="n">
        <v>0.85</v>
      </c>
      <c r="U107" s="444" t="n">
        <f aca="false">U106</f>
        <v>0.1</v>
      </c>
      <c r="V107" s="445" t="n">
        <f aca="false">(O107*U107)</f>
        <v>0</v>
      </c>
      <c r="W107" s="446" t="n">
        <f aca="false">W106</f>
        <v>0.1</v>
      </c>
      <c r="X107" s="447" t="n">
        <f aca="false">(O107*W107)</f>
        <v>0</v>
      </c>
      <c r="Y107" s="448" t="n">
        <f aca="false">Y106</f>
        <v>0.1</v>
      </c>
      <c r="Z107" s="185" t="n">
        <f aca="false">(O107*Y107)</f>
        <v>0</v>
      </c>
      <c r="AA107" s="185"/>
      <c r="AB107" s="404"/>
      <c r="AE107" s="261" t="n">
        <f aca="false">AE106+1</f>
        <v>107</v>
      </c>
      <c r="AF107" s="449" t="n">
        <f aca="false">V107+X107+Z107</f>
        <v>0</v>
      </c>
    </row>
    <row r="108" customFormat="false" ht="15" hidden="false" customHeight="true" outlineLevel="0" collapsed="false">
      <c r="A108" s="324"/>
      <c r="B108" s="493"/>
      <c r="C108" s="490"/>
      <c r="D108" s="433"/>
      <c r="E108" s="433"/>
      <c r="F108" s="433"/>
      <c r="G108" s="433"/>
      <c r="H108" s="434"/>
      <c r="I108" s="434"/>
      <c r="J108" s="435"/>
      <c r="K108" s="436" t="n">
        <f aca="false">IF(H108=0,0,(I108-H108)+1)</f>
        <v>0</v>
      </c>
      <c r="L108" s="450" t="s">
        <v>177</v>
      </c>
      <c r="M108" s="438" t="n">
        <v>0</v>
      </c>
      <c r="N108" s="438"/>
      <c r="O108" s="451" t="n">
        <f aca="false">ROUNDUP(((Q108/T108)),0)</f>
        <v>0</v>
      </c>
      <c r="P108" s="451" t="n">
        <f aca="false">O108*J108*K108</f>
        <v>0</v>
      </c>
      <c r="Q108" s="440" t="n">
        <f aca="false">S108-(S108*M108)</f>
        <v>0</v>
      </c>
      <c r="R108" s="452" t="n">
        <f aca="false">Q108*J108*K108</f>
        <v>0</v>
      </c>
      <c r="S108" s="442"/>
      <c r="T108" s="443" t="n">
        <v>0.85</v>
      </c>
      <c r="U108" s="444" t="n">
        <f aca="false">U107</f>
        <v>0.1</v>
      </c>
      <c r="V108" s="445" t="n">
        <f aca="false">(O108*U108)</f>
        <v>0</v>
      </c>
      <c r="W108" s="446" t="n">
        <f aca="false">W107</f>
        <v>0.1</v>
      </c>
      <c r="X108" s="447" t="n">
        <f aca="false">(O108*W108)</f>
        <v>0</v>
      </c>
      <c r="Y108" s="448" t="n">
        <f aca="false">Y107</f>
        <v>0.1</v>
      </c>
      <c r="Z108" s="185" t="n">
        <f aca="false">(O108*Y108)</f>
        <v>0</v>
      </c>
      <c r="AA108" s="185"/>
      <c r="AB108" s="404"/>
      <c r="AE108" s="261" t="n">
        <f aca="false">AE107+1</f>
        <v>108</v>
      </c>
      <c r="AF108" s="449" t="n">
        <f aca="false">V108+X108+Z108</f>
        <v>0</v>
      </c>
    </row>
    <row r="109" customFormat="false" ht="15" hidden="false" customHeight="true" outlineLevel="0" collapsed="false">
      <c r="A109" s="324"/>
      <c r="B109" s="493"/>
      <c r="C109" s="490"/>
      <c r="D109" s="433"/>
      <c r="E109" s="433"/>
      <c r="F109" s="433"/>
      <c r="G109" s="433"/>
      <c r="H109" s="434"/>
      <c r="I109" s="434"/>
      <c r="J109" s="435"/>
      <c r="K109" s="436" t="n">
        <f aca="false">IF(H109=0,0,(I109-H109)+1)</f>
        <v>0</v>
      </c>
      <c r="L109" s="450" t="s">
        <v>177</v>
      </c>
      <c r="M109" s="438" t="n">
        <v>0</v>
      </c>
      <c r="N109" s="438"/>
      <c r="O109" s="451" t="n">
        <f aca="false">ROUNDUP(((Q109/T109)),0)</f>
        <v>0</v>
      </c>
      <c r="P109" s="451" t="n">
        <f aca="false">O109*J109*K109</f>
        <v>0</v>
      </c>
      <c r="Q109" s="440" t="n">
        <f aca="false">S109-(S109*M109)</f>
        <v>0</v>
      </c>
      <c r="R109" s="452" t="n">
        <f aca="false">Q109*J109*K109</f>
        <v>0</v>
      </c>
      <c r="S109" s="442"/>
      <c r="T109" s="443" t="n">
        <v>0.85</v>
      </c>
      <c r="U109" s="444" t="n">
        <f aca="false">U108</f>
        <v>0.1</v>
      </c>
      <c r="V109" s="445" t="n">
        <f aca="false">(O109*U109)</f>
        <v>0</v>
      </c>
      <c r="W109" s="446" t="n">
        <f aca="false">W108</f>
        <v>0.1</v>
      </c>
      <c r="X109" s="447" t="n">
        <f aca="false">(O109*W109)</f>
        <v>0</v>
      </c>
      <c r="Y109" s="448" t="n">
        <f aca="false">Y108</f>
        <v>0.1</v>
      </c>
      <c r="Z109" s="185" t="n">
        <f aca="false">(O109*Y109)</f>
        <v>0</v>
      </c>
      <c r="AA109" s="185"/>
      <c r="AB109" s="404"/>
      <c r="AE109" s="261" t="n">
        <f aca="false">AE108+1</f>
        <v>109</v>
      </c>
      <c r="AF109" s="449" t="n">
        <f aca="false">V109+X109+Z109</f>
        <v>0</v>
      </c>
    </row>
    <row r="110" customFormat="false" ht="15" hidden="false" customHeight="true" outlineLevel="0" collapsed="false">
      <c r="A110" s="324"/>
      <c r="B110" s="493"/>
      <c r="C110" s="490"/>
      <c r="D110" s="433"/>
      <c r="E110" s="433"/>
      <c r="F110" s="433"/>
      <c r="G110" s="433"/>
      <c r="H110" s="434"/>
      <c r="I110" s="434"/>
      <c r="J110" s="435"/>
      <c r="K110" s="436" t="n">
        <f aca="false">IF(H110=0,0,(I110-H110)+1)</f>
        <v>0</v>
      </c>
      <c r="L110" s="450" t="s">
        <v>177</v>
      </c>
      <c r="M110" s="438" t="n">
        <v>0</v>
      </c>
      <c r="N110" s="438"/>
      <c r="O110" s="453" t="n">
        <f aca="false">ROUNDUP(((Q110/T110)),0)</f>
        <v>0</v>
      </c>
      <c r="P110" s="453" t="n">
        <f aca="false">O110*J110*K110</f>
        <v>0</v>
      </c>
      <c r="Q110" s="440" t="n">
        <f aca="false">S110-(S110*M110)</f>
        <v>0</v>
      </c>
      <c r="R110" s="454" t="n">
        <f aca="false">Q110*J110*K110</f>
        <v>0</v>
      </c>
      <c r="S110" s="442"/>
      <c r="T110" s="443" t="n">
        <v>0.85</v>
      </c>
      <c r="U110" s="455" t="n">
        <f aca="false">U109</f>
        <v>0.1</v>
      </c>
      <c r="V110" s="456" t="n">
        <f aca="false">(O110*U110)</f>
        <v>0</v>
      </c>
      <c r="W110" s="457" t="n">
        <f aca="false">W109</f>
        <v>0.1</v>
      </c>
      <c r="X110" s="458" t="n">
        <f aca="false">(O110*W110)</f>
        <v>0</v>
      </c>
      <c r="Y110" s="459" t="n">
        <f aca="false">Y109</f>
        <v>0.1</v>
      </c>
      <c r="Z110" s="460" t="n">
        <f aca="false">(O110*Y110)</f>
        <v>0</v>
      </c>
      <c r="AA110" s="460"/>
      <c r="AB110" s="404"/>
      <c r="AE110" s="261" t="n">
        <f aca="false">AE109+1</f>
        <v>110</v>
      </c>
      <c r="AF110" s="449" t="n">
        <f aca="false">V110+X110+Z110</f>
        <v>0</v>
      </c>
    </row>
    <row r="111" customFormat="false" ht="15" hidden="false" customHeight="false" outlineLevel="0" collapsed="false">
      <c r="A111" s="324"/>
      <c r="B111" s="461"/>
      <c r="C111" s="462"/>
      <c r="D111" s="463" t="s">
        <v>178</v>
      </c>
      <c r="E111" s="204"/>
      <c r="F111" s="464" t="n">
        <f aca="false">(J96*K96)+(J97*K97)+(J98*K98)+(J99*K99)+(J100*K100)+(J101*K101)+(J102*K102)+(J103*K103)+(J104*K104)+(J105*K105)+(J106*K106)+(J107*K107)+(J108*K108)+(J109*K109)+(J110*K110)</f>
        <v>0</v>
      </c>
      <c r="G111" s="204" t="s">
        <v>179</v>
      </c>
      <c r="H111" s="465" t="e">
        <f aca="false">P111/F111</f>
        <v>#DIV/0!</v>
      </c>
      <c r="I111" s="203"/>
      <c r="J111" s="205" t="n">
        <f aca="false">SUM(J96:J110)</f>
        <v>0</v>
      </c>
      <c r="K111" s="205" t="n">
        <f aca="false">SUM(K96:K110)</f>
        <v>0</v>
      </c>
      <c r="L111" s="466"/>
      <c r="M111" s="466"/>
      <c r="N111" s="466"/>
      <c r="O111" s="467" t="s">
        <v>136</v>
      </c>
      <c r="P111" s="468" t="n">
        <f aca="false">SUM(P96:P110)</f>
        <v>0</v>
      </c>
      <c r="Q111" s="469" t="s">
        <v>137</v>
      </c>
      <c r="R111" s="470" t="n">
        <f aca="false">SUM(R96:R110)</f>
        <v>0</v>
      </c>
      <c r="S111" s="205" t="s">
        <v>138</v>
      </c>
      <c r="T111" s="471" t="n">
        <f aca="false">IF(R111=0,0,(1-(R111/P111)))</f>
        <v>0</v>
      </c>
      <c r="U111" s="472" t="s">
        <v>139</v>
      </c>
      <c r="V111" s="472" t="s">
        <v>140</v>
      </c>
      <c r="W111" s="472" t="s">
        <v>141</v>
      </c>
      <c r="X111" s="472" t="s">
        <v>142</v>
      </c>
      <c r="Y111" s="473" t="s">
        <v>180</v>
      </c>
      <c r="Z111" s="472" t="s">
        <v>144</v>
      </c>
      <c r="AA111" s="472"/>
      <c r="AB111" s="404"/>
      <c r="AE111" s="218" t="s">
        <v>145</v>
      </c>
      <c r="AF111" s="218"/>
      <c r="AG111" s="218" t="s">
        <v>146</v>
      </c>
      <c r="AH111" s="218"/>
    </row>
    <row r="112" customFormat="false" ht="15" hidden="false" customHeight="false" outlineLevel="0" collapsed="false">
      <c r="A112" s="324"/>
      <c r="B112" s="474" t="s">
        <v>147</v>
      </c>
      <c r="C112" s="475"/>
      <c r="D112" s="475"/>
      <c r="E112" s="475"/>
      <c r="F112" s="475"/>
      <c r="G112" s="475"/>
      <c r="H112" s="475"/>
      <c r="I112" s="475"/>
      <c r="J112" s="475"/>
      <c r="K112" s="475"/>
      <c r="L112" s="475"/>
      <c r="M112" s="475"/>
      <c r="N112" s="475"/>
      <c r="O112" s="475"/>
      <c r="P112" s="475"/>
      <c r="Q112" s="475"/>
      <c r="R112" s="475"/>
      <c r="S112" s="475"/>
      <c r="T112" s="475"/>
      <c r="U112" s="476" t="n">
        <f aca="false"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477" t="n">
        <f aca="false">R111*U95</f>
        <v>0</v>
      </c>
      <c r="W112" s="478" t="n">
        <f aca="false"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477" t="n">
        <f aca="false">R111*W95</f>
        <v>0</v>
      </c>
      <c r="Y112" s="478" t="n">
        <f aca="false"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477" t="n">
        <f aca="false">R111*Y95</f>
        <v>0</v>
      </c>
      <c r="AA112" s="477"/>
      <c r="AB112" s="404"/>
      <c r="AE112" s="225" t="n">
        <v>112</v>
      </c>
      <c r="AF112" s="449" t="n">
        <f aca="false">V112+X112+Z112</f>
        <v>0</v>
      </c>
      <c r="AG112" s="227" t="n">
        <f aca="false">U112+W112+Y112</f>
        <v>0</v>
      </c>
      <c r="AH112" s="227"/>
    </row>
    <row r="113" customFormat="false" ht="15" hidden="false" customHeight="true" outlineLevel="0" collapsed="false">
      <c r="A113" s="324"/>
      <c r="B113" s="474" t="s">
        <v>148</v>
      </c>
      <c r="C113" s="475"/>
      <c r="D113" s="475"/>
      <c r="E113" s="475"/>
      <c r="F113" s="475"/>
      <c r="G113" s="475"/>
      <c r="H113" s="475"/>
      <c r="I113" s="475"/>
      <c r="J113" s="475"/>
      <c r="K113" s="475"/>
      <c r="L113" s="475"/>
      <c r="M113" s="475"/>
      <c r="N113" s="475"/>
      <c r="O113" s="475"/>
      <c r="P113" s="475"/>
      <c r="Q113" s="475"/>
      <c r="R113" s="475"/>
      <c r="S113" s="475"/>
      <c r="T113" s="475"/>
      <c r="U113" s="479" t="s">
        <v>149</v>
      </c>
      <c r="V113" s="479"/>
      <c r="W113" s="480" t="n">
        <f aca="false">P111+U112+W112+Y112</f>
        <v>0</v>
      </c>
      <c r="X113" s="480"/>
      <c r="Y113" s="481" t="s">
        <v>150</v>
      </c>
      <c r="Z113" s="482" t="n">
        <f aca="false">R111+(R111*U95)+(R111*W95)+(R111*Y95)</f>
        <v>0</v>
      </c>
      <c r="AA113" s="482"/>
      <c r="AB113" s="327"/>
      <c r="AF113" s="484"/>
    </row>
    <row r="114" customFormat="false" ht="15" hidden="false" customHeight="false" outlineLevel="0" collapsed="false">
      <c r="A114" s="324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27"/>
      <c r="AB114" s="327"/>
      <c r="AF114" s="484"/>
    </row>
    <row r="115" customFormat="false" ht="15" hidden="false" customHeight="false" outlineLevel="0" collapsed="false">
      <c r="A115" s="324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27"/>
      <c r="AB115" s="327"/>
      <c r="AF115" s="484"/>
    </row>
    <row r="116" customFormat="false" ht="49.5" hidden="false" customHeight="true" outlineLevel="0" collapsed="false">
      <c r="A116" s="352" t="s">
        <v>182</v>
      </c>
      <c r="B116" s="417" t="s">
        <v>164</v>
      </c>
      <c r="C116" s="417"/>
      <c r="D116" s="417"/>
      <c r="E116" s="417"/>
      <c r="F116" s="417"/>
      <c r="G116" s="417"/>
      <c r="H116" s="417"/>
      <c r="I116" s="417"/>
      <c r="J116" s="417"/>
      <c r="K116" s="417"/>
      <c r="L116" s="417"/>
      <c r="M116" s="417"/>
      <c r="N116" s="417"/>
      <c r="O116" s="419" t="str">
        <f aca="false">IF(B119=0,"","b119")</f>
        <v/>
      </c>
      <c r="P116" s="419"/>
      <c r="Q116" s="419"/>
      <c r="R116" s="419"/>
      <c r="S116" s="419"/>
      <c r="T116" s="419"/>
      <c r="U116" s="419"/>
      <c r="V116" s="419"/>
      <c r="W116" s="419"/>
      <c r="X116" s="419"/>
      <c r="Y116" s="419"/>
      <c r="Z116" s="419"/>
      <c r="AA116" s="419"/>
      <c r="AB116" s="419"/>
      <c r="AF116" s="484"/>
    </row>
    <row r="117" customFormat="false" ht="33" hidden="false" customHeight="true" outlineLevel="0" collapsed="false">
      <c r="A117" s="352"/>
      <c r="B117" s="123" t="s">
        <v>165</v>
      </c>
      <c r="C117" s="123" t="s">
        <v>90</v>
      </c>
      <c r="D117" s="123" t="s">
        <v>99</v>
      </c>
      <c r="E117" s="420" t="s">
        <v>60</v>
      </c>
      <c r="F117" s="163" t="s">
        <v>166</v>
      </c>
      <c r="G117" s="123" t="s">
        <v>167</v>
      </c>
      <c r="H117" s="421" t="s">
        <v>168</v>
      </c>
      <c r="I117" s="421" t="s">
        <v>169</v>
      </c>
      <c r="J117" s="124" t="s">
        <v>170</v>
      </c>
      <c r="K117" s="124" t="s">
        <v>93</v>
      </c>
      <c r="L117" s="422" t="s">
        <v>115</v>
      </c>
      <c r="M117" s="422"/>
      <c r="N117" s="422"/>
      <c r="O117" s="163" t="s">
        <v>61</v>
      </c>
      <c r="P117" s="163"/>
      <c r="Q117" s="163" t="s">
        <v>94</v>
      </c>
      <c r="R117" s="163"/>
      <c r="S117" s="420" t="s">
        <v>117</v>
      </c>
      <c r="T117" s="423" t="s">
        <v>171</v>
      </c>
      <c r="U117" s="159" t="s">
        <v>95</v>
      </c>
      <c r="V117" s="159"/>
      <c r="W117" s="159"/>
      <c r="X117" s="159"/>
      <c r="Y117" s="159"/>
      <c r="Z117" s="159"/>
      <c r="AA117" s="159"/>
      <c r="AB117" s="424" t="s">
        <v>119</v>
      </c>
      <c r="AF117" s="484"/>
    </row>
    <row r="118" customFormat="false" ht="15" hidden="false" customHeight="true" outlineLevel="0" collapsed="false">
      <c r="A118" s="352"/>
      <c r="B118" s="123"/>
      <c r="C118" s="123"/>
      <c r="D118" s="123"/>
      <c r="E118" s="420"/>
      <c r="F118" s="163"/>
      <c r="G118" s="123"/>
      <c r="H118" s="421"/>
      <c r="I118" s="421"/>
      <c r="J118" s="124"/>
      <c r="K118" s="124" t="s">
        <v>93</v>
      </c>
      <c r="L118" s="422"/>
      <c r="M118" s="422"/>
      <c r="N118" s="422"/>
      <c r="O118" s="425" t="s">
        <v>120</v>
      </c>
      <c r="P118" s="123" t="s">
        <v>97</v>
      </c>
      <c r="Q118" s="123" t="s">
        <v>120</v>
      </c>
      <c r="R118" s="123" t="s">
        <v>97</v>
      </c>
      <c r="S118" s="420"/>
      <c r="T118" s="423"/>
      <c r="U118" s="426" t="n">
        <v>0.1</v>
      </c>
      <c r="V118" s="427" t="s">
        <v>72</v>
      </c>
      <c r="W118" s="428" t="n">
        <v>0.1</v>
      </c>
      <c r="X118" s="427" t="s">
        <v>123</v>
      </c>
      <c r="Y118" s="429" t="n">
        <v>0.1</v>
      </c>
      <c r="Z118" s="430" t="s">
        <v>74</v>
      </c>
      <c r="AA118" s="430"/>
      <c r="AB118" s="424"/>
      <c r="AF118" s="484"/>
    </row>
    <row r="119" customFormat="false" ht="15" hidden="false" customHeight="true" outlineLevel="0" collapsed="false">
      <c r="A119" s="352"/>
      <c r="B119" s="493" t="n">
        <f aca="false">'Cadastro Inicial'!B21</f>
        <v>0</v>
      </c>
      <c r="C119" s="490" t="n">
        <f aca="false">'Cadastro Inicial'!C21</f>
        <v>0</v>
      </c>
      <c r="D119" s="433"/>
      <c r="E119" s="433"/>
      <c r="F119" s="433"/>
      <c r="G119" s="433"/>
      <c r="H119" s="434"/>
      <c r="I119" s="434"/>
      <c r="J119" s="435"/>
      <c r="K119" s="436" t="n">
        <f aca="false">IF(H119=0,0,(I119-H119)+1)</f>
        <v>0</v>
      </c>
      <c r="L119" s="437" t="s">
        <v>177</v>
      </c>
      <c r="M119" s="438" t="n">
        <v>0</v>
      </c>
      <c r="N119" s="438"/>
      <c r="O119" s="499" t="n">
        <f aca="false">ROUNDUP(((Q119/T119)),0)</f>
        <v>0</v>
      </c>
      <c r="P119" s="499" t="n">
        <f aca="false">O119*J119*K119</f>
        <v>0</v>
      </c>
      <c r="Q119" s="500" t="n">
        <f aca="false">S119-(S119*M119)</f>
        <v>0</v>
      </c>
      <c r="R119" s="501" t="n">
        <f aca="false">Q119*J119*K119</f>
        <v>0</v>
      </c>
      <c r="S119" s="442"/>
      <c r="T119" s="502" t="n">
        <v>0.85</v>
      </c>
      <c r="U119" s="444" t="n">
        <f aca="false">U118</f>
        <v>0.1</v>
      </c>
      <c r="V119" s="445" t="n">
        <f aca="false">(O119*U119)</f>
        <v>0</v>
      </c>
      <c r="W119" s="446" t="n">
        <f aca="false">W118</f>
        <v>0.1</v>
      </c>
      <c r="X119" s="447" t="n">
        <f aca="false">(O119*W119)</f>
        <v>0</v>
      </c>
      <c r="Y119" s="448" t="n">
        <f aca="false">Y118</f>
        <v>0.1</v>
      </c>
      <c r="Z119" s="185" t="n">
        <f aca="false">(O119*Y119)</f>
        <v>0</v>
      </c>
      <c r="AA119" s="185"/>
      <c r="AB119" s="310" t="s">
        <v>129</v>
      </c>
      <c r="AE119" s="261" t="n">
        <v>119</v>
      </c>
      <c r="AF119" s="449" t="n">
        <f aca="false">V119+X119+Z119</f>
        <v>0</v>
      </c>
    </row>
    <row r="120" customFormat="false" ht="15" hidden="false" customHeight="true" outlineLevel="0" collapsed="false">
      <c r="A120" s="352"/>
      <c r="B120" s="493"/>
      <c r="C120" s="490"/>
      <c r="D120" s="433"/>
      <c r="E120" s="433"/>
      <c r="F120" s="433"/>
      <c r="G120" s="433"/>
      <c r="H120" s="434"/>
      <c r="I120" s="434"/>
      <c r="J120" s="435"/>
      <c r="K120" s="436" t="n">
        <f aca="false">IF(H120=0,0,(I120-H120)+1)</f>
        <v>0</v>
      </c>
      <c r="L120" s="450" t="s">
        <v>177</v>
      </c>
      <c r="M120" s="438" t="n">
        <v>0</v>
      </c>
      <c r="N120" s="438"/>
      <c r="O120" s="503" t="n">
        <f aca="false">ROUNDUP(((Q120/T120)),0)</f>
        <v>0</v>
      </c>
      <c r="P120" s="503" t="n">
        <f aca="false">O120*J120*K120</f>
        <v>0</v>
      </c>
      <c r="Q120" s="500" t="n">
        <f aca="false">S120-(S120*M120)</f>
        <v>0</v>
      </c>
      <c r="R120" s="504" t="n">
        <f aca="false">Q120*J120*K120</f>
        <v>0</v>
      </c>
      <c r="S120" s="442"/>
      <c r="T120" s="502" t="n">
        <v>0.85</v>
      </c>
      <c r="U120" s="444" t="n">
        <f aca="false">U119</f>
        <v>0.1</v>
      </c>
      <c r="V120" s="445" t="n">
        <f aca="false">(O120*U120)</f>
        <v>0</v>
      </c>
      <c r="W120" s="446" t="n">
        <f aca="false">W119</f>
        <v>0.1</v>
      </c>
      <c r="X120" s="447" t="n">
        <f aca="false">(O120*W120)</f>
        <v>0</v>
      </c>
      <c r="Y120" s="448" t="n">
        <f aca="false">Y119</f>
        <v>0.1</v>
      </c>
      <c r="Z120" s="185" t="n">
        <f aca="false">(O120*Y120)</f>
        <v>0</v>
      </c>
      <c r="AA120" s="185"/>
      <c r="AB120" s="262" t="s">
        <v>183</v>
      </c>
      <c r="AE120" s="261" t="n">
        <f aca="false">AE119+1</f>
        <v>120</v>
      </c>
      <c r="AF120" s="449" t="n">
        <f aca="false">V120+X120+Z120</f>
        <v>0</v>
      </c>
    </row>
    <row r="121" customFormat="false" ht="15" hidden="false" customHeight="true" outlineLevel="0" collapsed="false">
      <c r="A121" s="352"/>
      <c r="B121" s="493"/>
      <c r="C121" s="490"/>
      <c r="D121" s="433"/>
      <c r="E121" s="433"/>
      <c r="F121" s="433"/>
      <c r="G121" s="433"/>
      <c r="H121" s="434"/>
      <c r="I121" s="434"/>
      <c r="J121" s="435"/>
      <c r="K121" s="436" t="n">
        <f aca="false">IF(H121=0,0,(I121-H121)+1)</f>
        <v>0</v>
      </c>
      <c r="L121" s="450" t="s">
        <v>177</v>
      </c>
      <c r="M121" s="438" t="n">
        <v>0</v>
      </c>
      <c r="N121" s="438"/>
      <c r="O121" s="503" t="n">
        <f aca="false">ROUNDUP(((Q121/T121)),0)</f>
        <v>0</v>
      </c>
      <c r="P121" s="503" t="n">
        <f aca="false">O121*J121*K121</f>
        <v>0</v>
      </c>
      <c r="Q121" s="500" t="n">
        <f aca="false">S121-(S121*M121)</f>
        <v>0</v>
      </c>
      <c r="R121" s="504" t="n">
        <f aca="false">Q121*J121*K121</f>
        <v>0</v>
      </c>
      <c r="S121" s="442"/>
      <c r="T121" s="502" t="n">
        <v>0.85</v>
      </c>
      <c r="U121" s="444" t="n">
        <f aca="false">U120</f>
        <v>0.1</v>
      </c>
      <c r="V121" s="445" t="n">
        <f aca="false">(O121*U121)</f>
        <v>0</v>
      </c>
      <c r="W121" s="446" t="n">
        <f aca="false">W120</f>
        <v>0.1</v>
      </c>
      <c r="X121" s="447" t="n">
        <f aca="false">(O121*W121)</f>
        <v>0</v>
      </c>
      <c r="Y121" s="448" t="n">
        <f aca="false">Y120</f>
        <v>0.1</v>
      </c>
      <c r="Z121" s="185" t="n">
        <f aca="false">(O121*Y121)</f>
        <v>0</v>
      </c>
      <c r="AA121" s="185"/>
      <c r="AB121" s="195"/>
      <c r="AE121" s="261" t="n">
        <f aca="false">AE120+1</f>
        <v>121</v>
      </c>
      <c r="AF121" s="449" t="n">
        <f aca="false">V121+X121+Z121</f>
        <v>0</v>
      </c>
    </row>
    <row r="122" customFormat="false" ht="15" hidden="false" customHeight="true" outlineLevel="0" collapsed="false">
      <c r="A122" s="352"/>
      <c r="B122" s="493"/>
      <c r="C122" s="490"/>
      <c r="D122" s="433"/>
      <c r="E122" s="433"/>
      <c r="F122" s="433"/>
      <c r="G122" s="433"/>
      <c r="H122" s="434"/>
      <c r="I122" s="434"/>
      <c r="J122" s="435"/>
      <c r="K122" s="436" t="n">
        <f aca="false">IF(H122=0,0,(I122-H122)+1)</f>
        <v>0</v>
      </c>
      <c r="L122" s="450" t="s">
        <v>177</v>
      </c>
      <c r="M122" s="438" t="n">
        <v>0</v>
      </c>
      <c r="N122" s="438"/>
      <c r="O122" s="503" t="n">
        <f aca="false">ROUNDUP(((Q122/T122)),0)</f>
        <v>0</v>
      </c>
      <c r="P122" s="503" t="n">
        <f aca="false">O122*J122*K122</f>
        <v>0</v>
      </c>
      <c r="Q122" s="500" t="n">
        <f aca="false">S122-(S122*M122)</f>
        <v>0</v>
      </c>
      <c r="R122" s="504" t="n">
        <f aca="false">Q122*J122*K122</f>
        <v>0</v>
      </c>
      <c r="S122" s="442"/>
      <c r="T122" s="502" t="n">
        <v>0.85</v>
      </c>
      <c r="U122" s="444" t="n">
        <f aca="false">U121</f>
        <v>0.1</v>
      </c>
      <c r="V122" s="445" t="n">
        <f aca="false">(O122*U122)</f>
        <v>0</v>
      </c>
      <c r="W122" s="446" t="n">
        <f aca="false">W121</f>
        <v>0.1</v>
      </c>
      <c r="X122" s="447" t="n">
        <f aca="false">(O122*W122)</f>
        <v>0</v>
      </c>
      <c r="Y122" s="448" t="n">
        <f aca="false">Y121</f>
        <v>0.1</v>
      </c>
      <c r="Z122" s="185" t="n">
        <f aca="false">(O122*Y122)</f>
        <v>0</v>
      </c>
      <c r="AA122" s="185"/>
      <c r="AB122" s="264" t="s">
        <v>132</v>
      </c>
      <c r="AE122" s="261" t="n">
        <f aca="false">AE121+1</f>
        <v>122</v>
      </c>
      <c r="AF122" s="449" t="n">
        <f aca="false">V122+X122+Z122</f>
        <v>0</v>
      </c>
    </row>
    <row r="123" customFormat="false" ht="15" hidden="false" customHeight="true" outlineLevel="0" collapsed="false">
      <c r="A123" s="352"/>
      <c r="B123" s="493"/>
      <c r="C123" s="490"/>
      <c r="D123" s="433"/>
      <c r="E123" s="433"/>
      <c r="F123" s="433"/>
      <c r="G123" s="433"/>
      <c r="H123" s="434"/>
      <c r="I123" s="434"/>
      <c r="J123" s="435"/>
      <c r="K123" s="436" t="n">
        <f aca="false">IF(H123=0,0,(I123-H123)+1)</f>
        <v>0</v>
      </c>
      <c r="L123" s="450" t="s">
        <v>177</v>
      </c>
      <c r="M123" s="438" t="n">
        <v>0</v>
      </c>
      <c r="N123" s="438"/>
      <c r="O123" s="503" t="n">
        <f aca="false">ROUNDUP(((Q123/T123)),0)</f>
        <v>0</v>
      </c>
      <c r="P123" s="503" t="n">
        <f aca="false">O123*J123*K123</f>
        <v>0</v>
      </c>
      <c r="Q123" s="500" t="n">
        <f aca="false">S123-(S123*M123)</f>
        <v>0</v>
      </c>
      <c r="R123" s="504" t="n">
        <f aca="false">Q123*J123*K123</f>
        <v>0</v>
      </c>
      <c r="S123" s="442"/>
      <c r="T123" s="502" t="n">
        <v>0.85</v>
      </c>
      <c r="U123" s="444" t="n">
        <f aca="false">U122</f>
        <v>0.1</v>
      </c>
      <c r="V123" s="445" t="n">
        <f aca="false">(O123*U123)</f>
        <v>0</v>
      </c>
      <c r="W123" s="446" t="n">
        <f aca="false">W122</f>
        <v>0.1</v>
      </c>
      <c r="X123" s="447" t="n">
        <f aca="false">(O123*W123)</f>
        <v>0</v>
      </c>
      <c r="Y123" s="448" t="n">
        <f aca="false">Y122</f>
        <v>0.1</v>
      </c>
      <c r="Z123" s="185" t="n">
        <f aca="false">(O123*Y123)</f>
        <v>0</v>
      </c>
      <c r="AA123" s="185"/>
      <c r="AB123" s="265" t="s">
        <v>154</v>
      </c>
      <c r="AE123" s="261" t="n">
        <f aca="false">AE122+1</f>
        <v>123</v>
      </c>
      <c r="AF123" s="449" t="n">
        <f aca="false">V123+X123+Z123</f>
        <v>0</v>
      </c>
    </row>
    <row r="124" customFormat="false" ht="15" hidden="false" customHeight="true" outlineLevel="0" collapsed="false">
      <c r="A124" s="352"/>
      <c r="B124" s="493"/>
      <c r="C124" s="490"/>
      <c r="D124" s="433"/>
      <c r="E124" s="433"/>
      <c r="F124" s="433"/>
      <c r="G124" s="433"/>
      <c r="H124" s="434"/>
      <c r="I124" s="434"/>
      <c r="J124" s="435"/>
      <c r="K124" s="436" t="n">
        <f aca="false">IF(H124=0,0,(I124-H124)+1)</f>
        <v>0</v>
      </c>
      <c r="L124" s="450" t="s">
        <v>177</v>
      </c>
      <c r="M124" s="438" t="n">
        <v>0</v>
      </c>
      <c r="N124" s="438"/>
      <c r="O124" s="503" t="n">
        <f aca="false">ROUNDUP(((Q124/T124)),0)</f>
        <v>0</v>
      </c>
      <c r="P124" s="503" t="n">
        <f aca="false">O124*J124*K124</f>
        <v>0</v>
      </c>
      <c r="Q124" s="500" t="n">
        <f aca="false">S124-(S124*M124)</f>
        <v>0</v>
      </c>
      <c r="R124" s="504" t="n">
        <f aca="false">Q124*J124*K124</f>
        <v>0</v>
      </c>
      <c r="S124" s="442"/>
      <c r="T124" s="502" t="n">
        <v>0.85</v>
      </c>
      <c r="U124" s="444" t="n">
        <f aca="false">U123</f>
        <v>0.1</v>
      </c>
      <c r="V124" s="445" t="n">
        <f aca="false">(O124*U124)</f>
        <v>0</v>
      </c>
      <c r="W124" s="446" t="n">
        <f aca="false">W123</f>
        <v>0.1</v>
      </c>
      <c r="X124" s="447" t="n">
        <f aca="false">(O124*W124)</f>
        <v>0</v>
      </c>
      <c r="Y124" s="448" t="n">
        <f aca="false">Y123</f>
        <v>0.1</v>
      </c>
      <c r="Z124" s="185" t="n">
        <f aca="false">(O124*Y124)</f>
        <v>0</v>
      </c>
      <c r="AA124" s="185"/>
      <c r="AB124" s="203"/>
      <c r="AE124" s="261" t="n">
        <f aca="false">AE123+1</f>
        <v>124</v>
      </c>
      <c r="AF124" s="449" t="n">
        <f aca="false">V124+X124+Z124</f>
        <v>0</v>
      </c>
    </row>
    <row r="125" customFormat="false" ht="15" hidden="false" customHeight="true" outlineLevel="0" collapsed="false">
      <c r="A125" s="352"/>
      <c r="B125" s="493"/>
      <c r="C125" s="490"/>
      <c r="D125" s="433"/>
      <c r="E125" s="433"/>
      <c r="F125" s="433"/>
      <c r="G125" s="433"/>
      <c r="H125" s="434"/>
      <c r="I125" s="434"/>
      <c r="J125" s="435"/>
      <c r="K125" s="436" t="n">
        <f aca="false">IF(H125=0,0,(I125-H125)+1)</f>
        <v>0</v>
      </c>
      <c r="L125" s="450" t="s">
        <v>177</v>
      </c>
      <c r="M125" s="438" t="n">
        <v>0</v>
      </c>
      <c r="N125" s="438"/>
      <c r="O125" s="503" t="n">
        <f aca="false">ROUNDUP(((Q125/T125)),0)</f>
        <v>0</v>
      </c>
      <c r="P125" s="503" t="n">
        <f aca="false">O125*J125*K125</f>
        <v>0</v>
      </c>
      <c r="Q125" s="500" t="n">
        <f aca="false">S125-(S125*M125)</f>
        <v>0</v>
      </c>
      <c r="R125" s="504" t="n">
        <f aca="false">Q125*J125*K125</f>
        <v>0</v>
      </c>
      <c r="S125" s="442"/>
      <c r="T125" s="502" t="n">
        <v>0.85</v>
      </c>
      <c r="U125" s="444" t="n">
        <f aca="false">U124</f>
        <v>0.1</v>
      </c>
      <c r="V125" s="445" t="n">
        <f aca="false">(O125*U125)</f>
        <v>0</v>
      </c>
      <c r="W125" s="446" t="n">
        <f aca="false">W124</f>
        <v>0.1</v>
      </c>
      <c r="X125" s="447" t="n">
        <f aca="false">(O125*W125)</f>
        <v>0</v>
      </c>
      <c r="Y125" s="448" t="n">
        <f aca="false">Y124</f>
        <v>0.1</v>
      </c>
      <c r="Z125" s="185" t="n">
        <f aca="false">(O125*Y125)</f>
        <v>0</v>
      </c>
      <c r="AA125" s="185"/>
      <c r="AB125" s="203"/>
      <c r="AE125" s="261" t="n">
        <f aca="false">AE124+1</f>
        <v>125</v>
      </c>
      <c r="AF125" s="449" t="n">
        <f aca="false">V125+X125+Z125</f>
        <v>0</v>
      </c>
    </row>
    <row r="126" customFormat="false" ht="15" hidden="false" customHeight="true" outlineLevel="0" collapsed="false">
      <c r="A126" s="352"/>
      <c r="B126" s="493"/>
      <c r="C126" s="490"/>
      <c r="D126" s="433"/>
      <c r="E126" s="433"/>
      <c r="F126" s="433"/>
      <c r="G126" s="433"/>
      <c r="H126" s="434"/>
      <c r="I126" s="434"/>
      <c r="J126" s="435"/>
      <c r="K126" s="436" t="n">
        <f aca="false">IF(H126=0,0,(I126-H126)+1)</f>
        <v>0</v>
      </c>
      <c r="L126" s="450" t="s">
        <v>177</v>
      </c>
      <c r="M126" s="438" t="n">
        <v>0</v>
      </c>
      <c r="N126" s="438"/>
      <c r="O126" s="503" t="n">
        <f aca="false">ROUNDUP(((Q126/T126)),0)</f>
        <v>0</v>
      </c>
      <c r="P126" s="503" t="n">
        <f aca="false">O126*J126*K126</f>
        <v>0</v>
      </c>
      <c r="Q126" s="500" t="n">
        <f aca="false">S126-(S126*M126)</f>
        <v>0</v>
      </c>
      <c r="R126" s="504" t="n">
        <f aca="false">Q126*J126*K126</f>
        <v>0</v>
      </c>
      <c r="S126" s="442"/>
      <c r="T126" s="502" t="n">
        <v>0.85</v>
      </c>
      <c r="U126" s="444" t="n">
        <f aca="false">U125</f>
        <v>0.1</v>
      </c>
      <c r="V126" s="445" t="n">
        <f aca="false">(O126*U126)</f>
        <v>0</v>
      </c>
      <c r="W126" s="446" t="n">
        <f aca="false">W125</f>
        <v>0.1</v>
      </c>
      <c r="X126" s="447" t="n">
        <f aca="false">(O126*W126)</f>
        <v>0</v>
      </c>
      <c r="Y126" s="448" t="n">
        <f aca="false">Y125</f>
        <v>0.1</v>
      </c>
      <c r="Z126" s="185" t="n">
        <f aca="false">(O126*Y126)</f>
        <v>0</v>
      </c>
      <c r="AA126" s="185"/>
      <c r="AB126" s="203"/>
      <c r="AE126" s="261" t="n">
        <f aca="false">AE125+1</f>
        <v>126</v>
      </c>
      <c r="AF126" s="449" t="n">
        <f aca="false">V126+X126+Z126</f>
        <v>0</v>
      </c>
    </row>
    <row r="127" customFormat="false" ht="15" hidden="false" customHeight="true" outlineLevel="0" collapsed="false">
      <c r="A127" s="352"/>
      <c r="B127" s="493"/>
      <c r="C127" s="490"/>
      <c r="D127" s="433"/>
      <c r="E127" s="433"/>
      <c r="F127" s="433"/>
      <c r="G127" s="433"/>
      <c r="H127" s="434"/>
      <c r="I127" s="434"/>
      <c r="J127" s="435"/>
      <c r="K127" s="436" t="n">
        <f aca="false">IF(H127=0,0,(I127-H127)+1)</f>
        <v>0</v>
      </c>
      <c r="L127" s="450" t="s">
        <v>177</v>
      </c>
      <c r="M127" s="438" t="n">
        <v>0</v>
      </c>
      <c r="N127" s="438"/>
      <c r="O127" s="503" t="n">
        <f aca="false">ROUNDUP(((Q127/T127)),0)</f>
        <v>0</v>
      </c>
      <c r="P127" s="503" t="n">
        <f aca="false">O127*J127*K127</f>
        <v>0</v>
      </c>
      <c r="Q127" s="500" t="n">
        <f aca="false">S127-(S127*M127)</f>
        <v>0</v>
      </c>
      <c r="R127" s="504" t="n">
        <f aca="false">Q127*J127*K127</f>
        <v>0</v>
      </c>
      <c r="S127" s="442"/>
      <c r="T127" s="502" t="n">
        <v>0.85</v>
      </c>
      <c r="U127" s="444" t="n">
        <f aca="false">U126</f>
        <v>0.1</v>
      </c>
      <c r="V127" s="445" t="n">
        <f aca="false">(O127*U127)</f>
        <v>0</v>
      </c>
      <c r="W127" s="446" t="n">
        <f aca="false">W126</f>
        <v>0.1</v>
      </c>
      <c r="X127" s="447" t="n">
        <f aca="false">(O127*W127)</f>
        <v>0</v>
      </c>
      <c r="Y127" s="448" t="n">
        <f aca="false">Y126</f>
        <v>0.1</v>
      </c>
      <c r="Z127" s="185" t="n">
        <f aca="false">(O127*Y127)</f>
        <v>0</v>
      </c>
      <c r="AA127" s="185"/>
      <c r="AB127" s="203"/>
      <c r="AE127" s="261" t="n">
        <f aca="false">AE126+1</f>
        <v>127</v>
      </c>
      <c r="AF127" s="449" t="n">
        <f aca="false">V127+X127+Z127</f>
        <v>0</v>
      </c>
    </row>
    <row r="128" customFormat="false" ht="15" hidden="false" customHeight="true" outlineLevel="0" collapsed="false">
      <c r="A128" s="352"/>
      <c r="B128" s="493"/>
      <c r="C128" s="490"/>
      <c r="D128" s="433"/>
      <c r="E128" s="433"/>
      <c r="F128" s="433"/>
      <c r="G128" s="433"/>
      <c r="H128" s="434"/>
      <c r="I128" s="434"/>
      <c r="J128" s="435"/>
      <c r="K128" s="436" t="n">
        <f aca="false">IF(H128=0,0,(I128-H128)+1)</f>
        <v>0</v>
      </c>
      <c r="L128" s="450" t="s">
        <v>177</v>
      </c>
      <c r="M128" s="438" t="n">
        <v>0</v>
      </c>
      <c r="N128" s="438"/>
      <c r="O128" s="503" t="n">
        <f aca="false">ROUNDUP(((Q128/T128)),0)</f>
        <v>0</v>
      </c>
      <c r="P128" s="503" t="n">
        <f aca="false">O128*J128*K128</f>
        <v>0</v>
      </c>
      <c r="Q128" s="500" t="n">
        <f aca="false">S128-(S128*M128)</f>
        <v>0</v>
      </c>
      <c r="R128" s="504" t="n">
        <f aca="false">Q128*J128*K128</f>
        <v>0</v>
      </c>
      <c r="S128" s="442"/>
      <c r="T128" s="502" t="n">
        <v>0.85</v>
      </c>
      <c r="U128" s="444" t="n">
        <f aca="false">U127</f>
        <v>0.1</v>
      </c>
      <c r="V128" s="445" t="n">
        <f aca="false">(O128*U128)</f>
        <v>0</v>
      </c>
      <c r="W128" s="446" t="n">
        <f aca="false">W127</f>
        <v>0.1</v>
      </c>
      <c r="X128" s="447" t="n">
        <f aca="false">(O128*W128)</f>
        <v>0</v>
      </c>
      <c r="Y128" s="448" t="n">
        <f aca="false">Y127</f>
        <v>0.1</v>
      </c>
      <c r="Z128" s="185" t="n">
        <f aca="false">(O128*Y128)</f>
        <v>0</v>
      </c>
      <c r="AA128" s="185"/>
      <c r="AB128" s="203"/>
      <c r="AE128" s="261" t="n">
        <f aca="false">AE127+1</f>
        <v>128</v>
      </c>
      <c r="AF128" s="449" t="n">
        <f aca="false">V128+X128+Z128</f>
        <v>0</v>
      </c>
    </row>
    <row r="129" customFormat="false" ht="15" hidden="false" customHeight="true" outlineLevel="0" collapsed="false">
      <c r="A129" s="352"/>
      <c r="B129" s="493"/>
      <c r="C129" s="490"/>
      <c r="D129" s="433"/>
      <c r="E129" s="433"/>
      <c r="F129" s="433"/>
      <c r="G129" s="433"/>
      <c r="H129" s="434"/>
      <c r="I129" s="434"/>
      <c r="J129" s="435"/>
      <c r="K129" s="436" t="n">
        <f aca="false">IF(H129=0,0,(I129-H129)+1)</f>
        <v>0</v>
      </c>
      <c r="L129" s="450" t="s">
        <v>177</v>
      </c>
      <c r="M129" s="438" t="n">
        <v>0</v>
      </c>
      <c r="N129" s="438"/>
      <c r="O129" s="503" t="n">
        <f aca="false">ROUNDUP(((Q129/T129)),0)</f>
        <v>0</v>
      </c>
      <c r="P129" s="503" t="n">
        <f aca="false">O129*J129*K129</f>
        <v>0</v>
      </c>
      <c r="Q129" s="500" t="n">
        <f aca="false">S129-(S129*M129)</f>
        <v>0</v>
      </c>
      <c r="R129" s="504" t="n">
        <f aca="false">Q129*J129*K129</f>
        <v>0</v>
      </c>
      <c r="S129" s="442"/>
      <c r="T129" s="502" t="n">
        <v>0.85</v>
      </c>
      <c r="U129" s="444" t="n">
        <f aca="false">U128</f>
        <v>0.1</v>
      </c>
      <c r="V129" s="445" t="n">
        <f aca="false">(O129*U129)</f>
        <v>0</v>
      </c>
      <c r="W129" s="446" t="n">
        <f aca="false">W128</f>
        <v>0.1</v>
      </c>
      <c r="X129" s="447" t="n">
        <f aca="false">(O129*W129)</f>
        <v>0</v>
      </c>
      <c r="Y129" s="448" t="n">
        <f aca="false">Y128</f>
        <v>0.1</v>
      </c>
      <c r="Z129" s="185" t="n">
        <f aca="false">(O129*Y129)</f>
        <v>0</v>
      </c>
      <c r="AA129" s="185"/>
      <c r="AB129" s="203"/>
      <c r="AE129" s="261" t="n">
        <f aca="false">AE128+1</f>
        <v>129</v>
      </c>
      <c r="AF129" s="449" t="n">
        <f aca="false">V129+X129+Z129</f>
        <v>0</v>
      </c>
    </row>
    <row r="130" customFormat="false" ht="15" hidden="false" customHeight="true" outlineLevel="0" collapsed="false">
      <c r="A130" s="352"/>
      <c r="B130" s="493"/>
      <c r="C130" s="490"/>
      <c r="D130" s="433"/>
      <c r="E130" s="433"/>
      <c r="F130" s="433"/>
      <c r="G130" s="433"/>
      <c r="H130" s="434"/>
      <c r="I130" s="434"/>
      <c r="J130" s="435"/>
      <c r="K130" s="436" t="n">
        <f aca="false">IF(H130=0,0,(I130-H130)+1)</f>
        <v>0</v>
      </c>
      <c r="L130" s="450" t="s">
        <v>177</v>
      </c>
      <c r="M130" s="438" t="n">
        <v>0</v>
      </c>
      <c r="N130" s="438"/>
      <c r="O130" s="503" t="n">
        <f aca="false">ROUNDUP(((Q130/T130)),0)</f>
        <v>0</v>
      </c>
      <c r="P130" s="503" t="n">
        <f aca="false">O130*J130*K130</f>
        <v>0</v>
      </c>
      <c r="Q130" s="500" t="n">
        <f aca="false">S130-(S130*M130)</f>
        <v>0</v>
      </c>
      <c r="R130" s="504" t="n">
        <f aca="false">Q130*J130*K130</f>
        <v>0</v>
      </c>
      <c r="S130" s="442"/>
      <c r="T130" s="502" t="n">
        <v>0.85</v>
      </c>
      <c r="U130" s="444" t="n">
        <f aca="false">U129</f>
        <v>0.1</v>
      </c>
      <c r="V130" s="445" t="n">
        <f aca="false">(O130*U130)</f>
        <v>0</v>
      </c>
      <c r="W130" s="446" t="n">
        <f aca="false">W129</f>
        <v>0.1</v>
      </c>
      <c r="X130" s="447" t="n">
        <f aca="false">(O130*W130)</f>
        <v>0</v>
      </c>
      <c r="Y130" s="448" t="n">
        <f aca="false">Y129</f>
        <v>0.1</v>
      </c>
      <c r="Z130" s="185" t="n">
        <f aca="false">(O130*Y130)</f>
        <v>0</v>
      </c>
      <c r="AA130" s="185"/>
      <c r="AB130" s="203"/>
      <c r="AE130" s="261" t="n">
        <f aca="false">AE129+1</f>
        <v>130</v>
      </c>
      <c r="AF130" s="449" t="n">
        <f aca="false">V130+X130+Z130</f>
        <v>0</v>
      </c>
    </row>
    <row r="131" customFormat="false" ht="15" hidden="false" customHeight="true" outlineLevel="0" collapsed="false">
      <c r="A131" s="352"/>
      <c r="B131" s="493"/>
      <c r="C131" s="490"/>
      <c r="D131" s="433"/>
      <c r="E131" s="433"/>
      <c r="F131" s="433"/>
      <c r="G131" s="433"/>
      <c r="H131" s="434"/>
      <c r="I131" s="434"/>
      <c r="J131" s="435"/>
      <c r="K131" s="436" t="n">
        <f aca="false">IF(H131=0,0,(I131-H131)+1)</f>
        <v>0</v>
      </c>
      <c r="L131" s="450" t="s">
        <v>177</v>
      </c>
      <c r="M131" s="438" t="n">
        <v>0</v>
      </c>
      <c r="N131" s="438"/>
      <c r="O131" s="503" t="n">
        <f aca="false">ROUNDUP(((Q131/T131)),0)</f>
        <v>0</v>
      </c>
      <c r="P131" s="503" t="n">
        <f aca="false">O131*J131*K131</f>
        <v>0</v>
      </c>
      <c r="Q131" s="500" t="n">
        <f aca="false">S131-(S131*M131)</f>
        <v>0</v>
      </c>
      <c r="R131" s="504" t="n">
        <f aca="false">Q131*J131*K131</f>
        <v>0</v>
      </c>
      <c r="S131" s="442"/>
      <c r="T131" s="502" t="n">
        <v>0.85</v>
      </c>
      <c r="U131" s="444" t="n">
        <f aca="false">U130</f>
        <v>0.1</v>
      </c>
      <c r="V131" s="445" t="n">
        <f aca="false">(O131*U131)</f>
        <v>0</v>
      </c>
      <c r="W131" s="446" t="n">
        <f aca="false">W130</f>
        <v>0.1</v>
      </c>
      <c r="X131" s="447" t="n">
        <f aca="false">(O131*W131)</f>
        <v>0</v>
      </c>
      <c r="Y131" s="448" t="n">
        <f aca="false">Y130</f>
        <v>0.1</v>
      </c>
      <c r="Z131" s="185" t="n">
        <f aca="false">(O131*Y131)</f>
        <v>0</v>
      </c>
      <c r="AA131" s="185"/>
      <c r="AB131" s="203"/>
      <c r="AE131" s="261" t="n">
        <f aca="false">AE130+1</f>
        <v>131</v>
      </c>
      <c r="AF131" s="449" t="n">
        <f aca="false">V131+X131+Z131</f>
        <v>0</v>
      </c>
    </row>
    <row r="132" customFormat="false" ht="15" hidden="false" customHeight="true" outlineLevel="0" collapsed="false">
      <c r="A132" s="352"/>
      <c r="B132" s="493"/>
      <c r="C132" s="490"/>
      <c r="D132" s="433"/>
      <c r="E132" s="433"/>
      <c r="F132" s="433"/>
      <c r="G132" s="433"/>
      <c r="H132" s="434"/>
      <c r="I132" s="434"/>
      <c r="J132" s="435"/>
      <c r="K132" s="436" t="n">
        <f aca="false">IF(H132=0,0,(I132-H132)+1)</f>
        <v>0</v>
      </c>
      <c r="L132" s="450" t="s">
        <v>177</v>
      </c>
      <c r="M132" s="438" t="n">
        <v>0</v>
      </c>
      <c r="N132" s="438"/>
      <c r="O132" s="503" t="n">
        <f aca="false">ROUNDUP(((Q132/T132)),0)</f>
        <v>0</v>
      </c>
      <c r="P132" s="503" t="n">
        <f aca="false">O132*J132*K132</f>
        <v>0</v>
      </c>
      <c r="Q132" s="500" t="n">
        <f aca="false">S132-(S132*M132)</f>
        <v>0</v>
      </c>
      <c r="R132" s="504" t="n">
        <f aca="false">Q132*J132*K132</f>
        <v>0</v>
      </c>
      <c r="S132" s="442"/>
      <c r="T132" s="502" t="n">
        <v>0.85</v>
      </c>
      <c r="U132" s="444" t="n">
        <f aca="false">U131</f>
        <v>0.1</v>
      </c>
      <c r="V132" s="445" t="n">
        <f aca="false">(O132*U132)</f>
        <v>0</v>
      </c>
      <c r="W132" s="446" t="n">
        <f aca="false">W131</f>
        <v>0.1</v>
      </c>
      <c r="X132" s="447" t="n">
        <f aca="false">(O132*W132)</f>
        <v>0</v>
      </c>
      <c r="Y132" s="448" t="n">
        <f aca="false">Y131</f>
        <v>0.1</v>
      </c>
      <c r="Z132" s="185" t="n">
        <f aca="false">(O132*Y132)</f>
        <v>0</v>
      </c>
      <c r="AA132" s="185"/>
      <c r="AB132" s="203"/>
      <c r="AE132" s="261" t="n">
        <f aca="false">AE131+1</f>
        <v>132</v>
      </c>
      <c r="AF132" s="449" t="n">
        <f aca="false">V132+X132+Z132</f>
        <v>0</v>
      </c>
    </row>
    <row r="133" customFormat="false" ht="15" hidden="false" customHeight="true" outlineLevel="0" collapsed="false">
      <c r="A133" s="352"/>
      <c r="B133" s="493"/>
      <c r="C133" s="490"/>
      <c r="D133" s="433"/>
      <c r="E133" s="433"/>
      <c r="F133" s="433"/>
      <c r="G133" s="433"/>
      <c r="H133" s="434"/>
      <c r="I133" s="434"/>
      <c r="J133" s="435"/>
      <c r="K133" s="436" t="n">
        <f aca="false">IF(H133=0,0,(I133-H133)+1)</f>
        <v>0</v>
      </c>
      <c r="L133" s="450" t="s">
        <v>177</v>
      </c>
      <c r="M133" s="438" t="n">
        <v>0</v>
      </c>
      <c r="N133" s="438"/>
      <c r="O133" s="505" t="n">
        <f aca="false">ROUNDUP(((Q133/T133)),0)</f>
        <v>0</v>
      </c>
      <c r="P133" s="505" t="n">
        <f aca="false">O133*J133*K133</f>
        <v>0</v>
      </c>
      <c r="Q133" s="500" t="n">
        <f aca="false">S133-(S133*M133)</f>
        <v>0</v>
      </c>
      <c r="R133" s="506" t="n">
        <f aca="false">Q133*J133*K133</f>
        <v>0</v>
      </c>
      <c r="S133" s="442"/>
      <c r="T133" s="502" t="n">
        <v>0.85</v>
      </c>
      <c r="U133" s="455" t="n">
        <f aca="false">U132</f>
        <v>0.1</v>
      </c>
      <c r="V133" s="456" t="n">
        <f aca="false">(O133*U133)</f>
        <v>0</v>
      </c>
      <c r="W133" s="457" t="n">
        <f aca="false">W132</f>
        <v>0.1</v>
      </c>
      <c r="X133" s="458" t="n">
        <f aca="false">(O133*W133)</f>
        <v>0</v>
      </c>
      <c r="Y133" s="459" t="n">
        <f aca="false">Y132</f>
        <v>0.1</v>
      </c>
      <c r="Z133" s="460" t="n">
        <f aca="false">(O133*Y133)</f>
        <v>0</v>
      </c>
      <c r="AA133" s="460"/>
      <c r="AB133" s="203"/>
      <c r="AE133" s="261" t="n">
        <f aca="false">AE132+1</f>
        <v>133</v>
      </c>
      <c r="AF133" s="449" t="n">
        <f aca="false">V133+X133+Z133</f>
        <v>0</v>
      </c>
    </row>
    <row r="134" customFormat="false" ht="15" hidden="false" customHeight="false" outlineLevel="0" collapsed="false">
      <c r="A134" s="352"/>
      <c r="B134" s="461"/>
      <c r="C134" s="462"/>
      <c r="D134" s="463" t="s">
        <v>178</v>
      </c>
      <c r="E134" s="204"/>
      <c r="F134" s="464" t="n">
        <f aca="false">(J119*K119)+(J120*K120)+(J121*K121)+(J122*K122)+(J123*K123)+(J124*K124)+(J125*K125)+(J126*K126)+(J127*K127)+(J128*K128)+(J129*K129)+(J130*K130)+(J131*K131)+(J132*K132)+(J133*K133)</f>
        <v>0</v>
      </c>
      <c r="G134" s="204" t="s">
        <v>179</v>
      </c>
      <c r="H134" s="465" t="e">
        <f aca="false">P134/F134</f>
        <v>#DIV/0!</v>
      </c>
      <c r="I134" s="203"/>
      <c r="J134" s="205" t="n">
        <f aca="false">SUM(J119:J133)</f>
        <v>0</v>
      </c>
      <c r="K134" s="205" t="n">
        <f aca="false">SUM(K119:K133)</f>
        <v>0</v>
      </c>
      <c r="L134" s="466"/>
      <c r="M134" s="466"/>
      <c r="N134" s="466"/>
      <c r="O134" s="467" t="s">
        <v>136</v>
      </c>
      <c r="P134" s="468" t="n">
        <f aca="false">SUM(P119:P133)</f>
        <v>0</v>
      </c>
      <c r="Q134" s="469" t="s">
        <v>137</v>
      </c>
      <c r="R134" s="470" t="n">
        <f aca="false">SUM(R119:R133)</f>
        <v>0</v>
      </c>
      <c r="S134" s="205" t="s">
        <v>138</v>
      </c>
      <c r="T134" s="471" t="n">
        <f aca="false">IF(R134=0,0,(1-(R134/P134)))</f>
        <v>0</v>
      </c>
      <c r="U134" s="472" t="s">
        <v>139</v>
      </c>
      <c r="V134" s="472" t="s">
        <v>140</v>
      </c>
      <c r="W134" s="472" t="s">
        <v>141</v>
      </c>
      <c r="X134" s="472" t="s">
        <v>142</v>
      </c>
      <c r="Y134" s="472" t="s">
        <v>180</v>
      </c>
      <c r="Z134" s="472" t="s">
        <v>144</v>
      </c>
      <c r="AA134" s="472"/>
      <c r="AB134" s="203"/>
      <c r="AE134" s="218" t="s">
        <v>145</v>
      </c>
      <c r="AF134" s="218"/>
      <c r="AG134" s="218" t="s">
        <v>146</v>
      </c>
      <c r="AH134" s="218"/>
    </row>
    <row r="135" customFormat="false" ht="15" hidden="false" customHeight="false" outlineLevel="0" collapsed="false">
      <c r="A135" s="352"/>
      <c r="B135" s="474" t="s">
        <v>147</v>
      </c>
      <c r="C135" s="475"/>
      <c r="D135" s="475"/>
      <c r="E135" s="475"/>
      <c r="F135" s="475"/>
      <c r="G135" s="475"/>
      <c r="H135" s="475"/>
      <c r="I135" s="475"/>
      <c r="J135" s="475"/>
      <c r="K135" s="475"/>
      <c r="L135" s="475"/>
      <c r="M135" s="475"/>
      <c r="N135" s="475"/>
      <c r="O135" s="475"/>
      <c r="P135" s="475"/>
      <c r="Q135" s="475"/>
      <c r="R135" s="475"/>
      <c r="S135" s="475"/>
      <c r="T135" s="475"/>
      <c r="U135" s="476" t="n">
        <f aca="false"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477" t="n">
        <f aca="false">R134*U118</f>
        <v>0</v>
      </c>
      <c r="W135" s="478" t="n">
        <f aca="false"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477" t="n">
        <f aca="false">R134*W118</f>
        <v>0</v>
      </c>
      <c r="Y135" s="478" t="n">
        <f aca="false"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477" t="n">
        <f aca="false">R134*Y118</f>
        <v>0</v>
      </c>
      <c r="AA135" s="477"/>
      <c r="AB135" s="203"/>
      <c r="AE135" s="225" t="n">
        <v>135</v>
      </c>
      <c r="AF135" s="449" t="n">
        <f aca="false">V135+X135+Z135</f>
        <v>0</v>
      </c>
      <c r="AG135" s="227" t="n">
        <f aca="false">U135+W135+Y135</f>
        <v>0</v>
      </c>
      <c r="AH135" s="227"/>
    </row>
    <row r="136" customFormat="false" ht="15" hidden="false" customHeight="true" outlineLevel="0" collapsed="false">
      <c r="A136" s="352"/>
      <c r="B136" s="474" t="s">
        <v>148</v>
      </c>
      <c r="C136" s="475"/>
      <c r="D136" s="475"/>
      <c r="E136" s="475"/>
      <c r="F136" s="475"/>
      <c r="G136" s="475"/>
      <c r="H136" s="475"/>
      <c r="I136" s="475"/>
      <c r="J136" s="475"/>
      <c r="K136" s="475"/>
      <c r="L136" s="475"/>
      <c r="M136" s="475"/>
      <c r="N136" s="475"/>
      <c r="O136" s="475"/>
      <c r="P136" s="475"/>
      <c r="Q136" s="475"/>
      <c r="R136" s="475"/>
      <c r="S136" s="475"/>
      <c r="T136" s="475"/>
      <c r="U136" s="479" t="s">
        <v>149</v>
      </c>
      <c r="V136" s="479"/>
      <c r="W136" s="480" t="n">
        <f aca="false">P134+U135+W135+Y135</f>
        <v>0</v>
      </c>
      <c r="X136" s="480"/>
      <c r="Y136" s="481" t="s">
        <v>150</v>
      </c>
      <c r="Z136" s="482" t="n">
        <f aca="false">R134+(R134*U118)+(R134*W118)+(R134*Y118)</f>
        <v>0</v>
      </c>
      <c r="AA136" s="482"/>
      <c r="AB136" s="203"/>
      <c r="AF136" s="484"/>
    </row>
    <row r="137" customFormat="false" ht="15" hidden="false" customHeight="false" outlineLevel="0" collapsed="false">
      <c r="A137" s="352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F137" s="484"/>
    </row>
    <row r="138" customFormat="false" ht="15" hidden="false" customHeight="false" outlineLevel="0" collapsed="false">
      <c r="A138" s="352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F138" s="484"/>
    </row>
    <row r="139" customFormat="false" ht="49.5" hidden="false" customHeight="true" outlineLevel="0" collapsed="false">
      <c r="A139" s="252" t="s">
        <v>158</v>
      </c>
      <c r="B139" s="488" t="s">
        <v>164</v>
      </c>
      <c r="C139" s="488"/>
      <c r="D139" s="488"/>
      <c r="E139" s="488"/>
      <c r="F139" s="488"/>
      <c r="G139" s="488"/>
      <c r="H139" s="488"/>
      <c r="I139" s="488"/>
      <c r="J139" s="488"/>
      <c r="K139" s="488"/>
      <c r="L139" s="488"/>
      <c r="M139" s="488"/>
      <c r="N139" s="488"/>
      <c r="O139" s="489" t="str">
        <f aca="false">IF(B142=0,"",B142)</f>
        <v/>
      </c>
      <c r="P139" s="489"/>
      <c r="Q139" s="489"/>
      <c r="R139" s="489"/>
      <c r="S139" s="489"/>
      <c r="T139" s="489"/>
      <c r="U139" s="489"/>
      <c r="V139" s="489"/>
      <c r="W139" s="489"/>
      <c r="X139" s="489"/>
      <c r="Y139" s="489"/>
      <c r="Z139" s="489"/>
      <c r="AA139" s="489"/>
      <c r="AB139" s="489"/>
      <c r="AF139" s="484"/>
    </row>
    <row r="140" customFormat="false" ht="26.25" hidden="false" customHeight="true" outlineLevel="0" collapsed="false">
      <c r="A140" s="252"/>
      <c r="B140" s="129" t="s">
        <v>165</v>
      </c>
      <c r="C140" s="129" t="s">
        <v>90</v>
      </c>
      <c r="D140" s="123" t="s">
        <v>99</v>
      </c>
      <c r="E140" s="420" t="s">
        <v>60</v>
      </c>
      <c r="F140" s="163" t="s">
        <v>166</v>
      </c>
      <c r="G140" s="123" t="s">
        <v>167</v>
      </c>
      <c r="H140" s="421" t="s">
        <v>168</v>
      </c>
      <c r="I140" s="421" t="s">
        <v>169</v>
      </c>
      <c r="J140" s="124" t="s">
        <v>170</v>
      </c>
      <c r="K140" s="124" t="s">
        <v>93</v>
      </c>
      <c r="L140" s="422" t="s">
        <v>115</v>
      </c>
      <c r="M140" s="422"/>
      <c r="N140" s="422"/>
      <c r="O140" s="163" t="s">
        <v>61</v>
      </c>
      <c r="P140" s="163"/>
      <c r="Q140" s="163" t="s">
        <v>94</v>
      </c>
      <c r="R140" s="163"/>
      <c r="S140" s="420" t="s">
        <v>117</v>
      </c>
      <c r="T140" s="423" t="s">
        <v>171</v>
      </c>
      <c r="U140" s="159" t="s">
        <v>95</v>
      </c>
      <c r="V140" s="159"/>
      <c r="W140" s="159"/>
      <c r="X140" s="159"/>
      <c r="Y140" s="159"/>
      <c r="Z140" s="159"/>
      <c r="AA140" s="159"/>
      <c r="AB140" s="424" t="s">
        <v>119</v>
      </c>
      <c r="AF140" s="484"/>
    </row>
    <row r="141" customFormat="false" ht="15" hidden="false" customHeight="false" outlineLevel="0" collapsed="false">
      <c r="A141" s="252"/>
      <c r="B141" s="129"/>
      <c r="C141" s="129"/>
      <c r="D141" s="123"/>
      <c r="E141" s="420"/>
      <c r="F141" s="163"/>
      <c r="G141" s="123"/>
      <c r="H141" s="421"/>
      <c r="I141" s="421"/>
      <c r="J141" s="124"/>
      <c r="K141" s="124" t="s">
        <v>93</v>
      </c>
      <c r="L141" s="422"/>
      <c r="M141" s="422"/>
      <c r="N141" s="422"/>
      <c r="O141" s="425" t="s">
        <v>120</v>
      </c>
      <c r="P141" s="123" t="s">
        <v>97</v>
      </c>
      <c r="Q141" s="123" t="s">
        <v>120</v>
      </c>
      <c r="R141" s="123" t="s">
        <v>97</v>
      </c>
      <c r="S141" s="420"/>
      <c r="T141" s="423"/>
      <c r="U141" s="426" t="n">
        <v>0.1</v>
      </c>
      <c r="V141" s="427" t="s">
        <v>72</v>
      </c>
      <c r="W141" s="428" t="n">
        <v>0.1</v>
      </c>
      <c r="X141" s="427" t="s">
        <v>123</v>
      </c>
      <c r="Y141" s="429" t="n">
        <v>0.1</v>
      </c>
      <c r="Z141" s="430" t="s">
        <v>74</v>
      </c>
      <c r="AA141" s="430"/>
      <c r="AB141" s="424"/>
      <c r="AF141" s="484"/>
    </row>
    <row r="142" customFormat="false" ht="15" hidden="false" customHeight="true" outlineLevel="0" collapsed="false">
      <c r="A142" s="252"/>
      <c r="B142" s="493" t="n">
        <f aca="false">'Cadastro Inicial'!B22</f>
        <v>0</v>
      </c>
      <c r="C142" s="490" t="n">
        <f aca="false">'Cadastro Inicial'!C22</f>
        <v>0</v>
      </c>
      <c r="D142" s="433"/>
      <c r="E142" s="433"/>
      <c r="F142" s="433"/>
      <c r="G142" s="433"/>
      <c r="H142" s="434"/>
      <c r="I142" s="434"/>
      <c r="J142" s="435"/>
      <c r="K142" s="436" t="n">
        <f aca="false">IF(H142=0,0,(I142-H142)+1)</f>
        <v>0</v>
      </c>
      <c r="L142" s="437" t="s">
        <v>177</v>
      </c>
      <c r="M142" s="438" t="n">
        <v>0</v>
      </c>
      <c r="N142" s="438"/>
      <c r="O142" s="499" t="n">
        <f aca="false">ROUNDUP(((Q142/T142)),0)</f>
        <v>0</v>
      </c>
      <c r="P142" s="499" t="n">
        <f aca="false">O142*J142*K142</f>
        <v>0</v>
      </c>
      <c r="Q142" s="500" t="n">
        <f aca="false">S142-(S142*M142)</f>
        <v>0</v>
      </c>
      <c r="R142" s="501" t="n">
        <f aca="false">Q142*J142*K142</f>
        <v>0</v>
      </c>
      <c r="S142" s="442"/>
      <c r="T142" s="502" t="n">
        <v>0.85</v>
      </c>
      <c r="U142" s="444" t="n">
        <f aca="false">U141</f>
        <v>0.1</v>
      </c>
      <c r="V142" s="445" t="n">
        <f aca="false">(O142*U142)</f>
        <v>0</v>
      </c>
      <c r="W142" s="446" t="n">
        <f aca="false">W141</f>
        <v>0.1</v>
      </c>
      <c r="X142" s="447" t="n">
        <f aca="false">(O142*W142)</f>
        <v>0</v>
      </c>
      <c r="Y142" s="448" t="n">
        <f aca="false">Y141</f>
        <v>0.1</v>
      </c>
      <c r="Z142" s="185" t="n">
        <f aca="false">(O142*Y142)</f>
        <v>0</v>
      </c>
      <c r="AA142" s="185"/>
      <c r="AB142" s="310" t="s">
        <v>129</v>
      </c>
      <c r="AE142" s="261" t="n">
        <v>142</v>
      </c>
      <c r="AF142" s="449" t="n">
        <f aca="false">V142+X142+Z142</f>
        <v>0</v>
      </c>
    </row>
    <row r="143" customFormat="false" ht="15" hidden="false" customHeight="true" outlineLevel="0" collapsed="false">
      <c r="A143" s="252"/>
      <c r="B143" s="493"/>
      <c r="C143" s="490"/>
      <c r="D143" s="433"/>
      <c r="E143" s="433"/>
      <c r="F143" s="433"/>
      <c r="G143" s="433"/>
      <c r="H143" s="434"/>
      <c r="I143" s="434"/>
      <c r="J143" s="435"/>
      <c r="K143" s="436" t="n">
        <f aca="false">IF(H143=0,0,(I143-H143)+1)</f>
        <v>0</v>
      </c>
      <c r="L143" s="450" t="s">
        <v>177</v>
      </c>
      <c r="M143" s="438" t="n">
        <v>0</v>
      </c>
      <c r="N143" s="438"/>
      <c r="O143" s="503" t="n">
        <f aca="false">ROUNDUP(((Q143/T143)),0)</f>
        <v>0</v>
      </c>
      <c r="P143" s="503" t="n">
        <f aca="false">O143*J143*K143</f>
        <v>0</v>
      </c>
      <c r="Q143" s="500" t="n">
        <f aca="false">S143-(S143*M143)</f>
        <v>0</v>
      </c>
      <c r="R143" s="504" t="n">
        <f aca="false">Q143*J143*K143</f>
        <v>0</v>
      </c>
      <c r="S143" s="442"/>
      <c r="T143" s="502" t="n">
        <v>0.85</v>
      </c>
      <c r="U143" s="444" t="n">
        <f aca="false">U142</f>
        <v>0.1</v>
      </c>
      <c r="V143" s="445" t="n">
        <f aca="false">(O143*U143)</f>
        <v>0</v>
      </c>
      <c r="W143" s="446" t="n">
        <f aca="false">W142</f>
        <v>0.1</v>
      </c>
      <c r="X143" s="447" t="n">
        <f aca="false">(O143*W143)</f>
        <v>0</v>
      </c>
      <c r="Y143" s="448" t="n">
        <f aca="false">Y142</f>
        <v>0.1</v>
      </c>
      <c r="Z143" s="185" t="n">
        <f aca="false">(O143*Y143)</f>
        <v>0</v>
      </c>
      <c r="AA143" s="185"/>
      <c r="AB143" s="262" t="s">
        <v>183</v>
      </c>
      <c r="AE143" s="261" t="n">
        <f aca="false">AE142+1</f>
        <v>143</v>
      </c>
      <c r="AF143" s="449" t="n">
        <f aca="false">V143+X143+Z143</f>
        <v>0</v>
      </c>
    </row>
    <row r="144" customFormat="false" ht="15" hidden="false" customHeight="true" outlineLevel="0" collapsed="false">
      <c r="A144" s="252"/>
      <c r="B144" s="493"/>
      <c r="C144" s="490"/>
      <c r="D144" s="433"/>
      <c r="E144" s="433"/>
      <c r="F144" s="433"/>
      <c r="G144" s="433"/>
      <c r="H144" s="434"/>
      <c r="I144" s="434"/>
      <c r="J144" s="435"/>
      <c r="K144" s="436" t="n">
        <f aca="false">IF(H144=0,0,(I144-H144)+1)</f>
        <v>0</v>
      </c>
      <c r="L144" s="450" t="s">
        <v>177</v>
      </c>
      <c r="M144" s="438" t="n">
        <v>0</v>
      </c>
      <c r="N144" s="438"/>
      <c r="O144" s="503" t="n">
        <f aca="false">ROUNDUP(((Q144/T144)),0)</f>
        <v>0</v>
      </c>
      <c r="P144" s="503" t="n">
        <f aca="false">O144*J144*K144</f>
        <v>0</v>
      </c>
      <c r="Q144" s="500" t="n">
        <f aca="false">S144-(S144*M144)</f>
        <v>0</v>
      </c>
      <c r="R144" s="504" t="n">
        <f aca="false">Q144*J144*K144</f>
        <v>0</v>
      </c>
      <c r="S144" s="442"/>
      <c r="T144" s="502" t="n">
        <v>0.85</v>
      </c>
      <c r="U144" s="444" t="n">
        <f aca="false">U143</f>
        <v>0.1</v>
      </c>
      <c r="V144" s="445" t="n">
        <f aca="false">(O144*U144)</f>
        <v>0</v>
      </c>
      <c r="W144" s="446" t="n">
        <f aca="false">W143</f>
        <v>0.1</v>
      </c>
      <c r="X144" s="447" t="n">
        <f aca="false">(O144*W144)</f>
        <v>0</v>
      </c>
      <c r="Y144" s="448" t="n">
        <f aca="false">Y143</f>
        <v>0.1</v>
      </c>
      <c r="Z144" s="185" t="n">
        <f aca="false">(O144*Y144)</f>
        <v>0</v>
      </c>
      <c r="AA144" s="185"/>
      <c r="AB144" s="263"/>
      <c r="AE144" s="261" t="n">
        <f aca="false">AE143+1</f>
        <v>144</v>
      </c>
      <c r="AF144" s="449" t="n">
        <f aca="false">V144+X144+Z144</f>
        <v>0</v>
      </c>
    </row>
    <row r="145" customFormat="false" ht="15" hidden="false" customHeight="true" outlineLevel="0" collapsed="false">
      <c r="A145" s="252"/>
      <c r="B145" s="493"/>
      <c r="C145" s="490"/>
      <c r="D145" s="433"/>
      <c r="E145" s="433"/>
      <c r="F145" s="433"/>
      <c r="G145" s="433"/>
      <c r="H145" s="434"/>
      <c r="I145" s="434"/>
      <c r="J145" s="435"/>
      <c r="K145" s="436" t="n">
        <f aca="false">IF(H145=0,0,(I145-H145)+1)</f>
        <v>0</v>
      </c>
      <c r="L145" s="450" t="s">
        <v>177</v>
      </c>
      <c r="M145" s="438" t="n">
        <v>0</v>
      </c>
      <c r="N145" s="438"/>
      <c r="O145" s="503" t="n">
        <f aca="false">ROUNDUP(((Q145/T145)),0)</f>
        <v>0</v>
      </c>
      <c r="P145" s="503" t="n">
        <f aca="false">O145*J145*K145</f>
        <v>0</v>
      </c>
      <c r="Q145" s="500" t="n">
        <f aca="false">S145-(S145*M145)</f>
        <v>0</v>
      </c>
      <c r="R145" s="504" t="n">
        <f aca="false">Q145*J145*K145</f>
        <v>0</v>
      </c>
      <c r="S145" s="442"/>
      <c r="T145" s="502" t="n">
        <v>0.85</v>
      </c>
      <c r="U145" s="444" t="n">
        <f aca="false">U144</f>
        <v>0.1</v>
      </c>
      <c r="V145" s="445" t="n">
        <f aca="false">(O145*U145)</f>
        <v>0</v>
      </c>
      <c r="W145" s="446" t="n">
        <f aca="false">W144</f>
        <v>0.1</v>
      </c>
      <c r="X145" s="447" t="n">
        <f aca="false">(O145*W145)</f>
        <v>0</v>
      </c>
      <c r="Y145" s="448" t="n">
        <f aca="false">Y144</f>
        <v>0.1</v>
      </c>
      <c r="Z145" s="185" t="n">
        <f aca="false">(O145*Y145)</f>
        <v>0</v>
      </c>
      <c r="AA145" s="185"/>
      <c r="AB145" s="264" t="s">
        <v>132</v>
      </c>
      <c r="AE145" s="261" t="n">
        <f aca="false">AE144+1</f>
        <v>145</v>
      </c>
      <c r="AF145" s="449" t="n">
        <f aca="false">V145+X145+Z145</f>
        <v>0</v>
      </c>
    </row>
    <row r="146" customFormat="false" ht="15" hidden="false" customHeight="true" outlineLevel="0" collapsed="false">
      <c r="A146" s="252"/>
      <c r="B146" s="493"/>
      <c r="C146" s="490"/>
      <c r="D146" s="433"/>
      <c r="E146" s="433"/>
      <c r="F146" s="433"/>
      <c r="G146" s="433"/>
      <c r="H146" s="434"/>
      <c r="I146" s="434"/>
      <c r="J146" s="435"/>
      <c r="K146" s="436" t="n">
        <f aca="false">IF(H146=0,0,(I146-H146)+1)</f>
        <v>0</v>
      </c>
      <c r="L146" s="450" t="s">
        <v>177</v>
      </c>
      <c r="M146" s="438" t="n">
        <v>0</v>
      </c>
      <c r="N146" s="438"/>
      <c r="O146" s="503" t="n">
        <f aca="false">ROUNDUP(((Q146/T146)),0)</f>
        <v>0</v>
      </c>
      <c r="P146" s="503" t="n">
        <f aca="false">O146*J146*K146</f>
        <v>0</v>
      </c>
      <c r="Q146" s="500" t="n">
        <f aca="false">S146-(S146*M146)</f>
        <v>0</v>
      </c>
      <c r="R146" s="504" t="n">
        <f aca="false">Q146*J146*K146</f>
        <v>0</v>
      </c>
      <c r="S146" s="442"/>
      <c r="T146" s="502" t="n">
        <v>0.85</v>
      </c>
      <c r="U146" s="444" t="n">
        <f aca="false">U145</f>
        <v>0.1</v>
      </c>
      <c r="V146" s="445" t="n">
        <f aca="false">(O146*U146)</f>
        <v>0</v>
      </c>
      <c r="W146" s="446" t="n">
        <f aca="false">W145</f>
        <v>0.1</v>
      </c>
      <c r="X146" s="447" t="n">
        <f aca="false">(O146*W146)</f>
        <v>0</v>
      </c>
      <c r="Y146" s="448" t="n">
        <f aca="false">Y145</f>
        <v>0.1</v>
      </c>
      <c r="Z146" s="185" t="n">
        <f aca="false">(O146*Y146)</f>
        <v>0</v>
      </c>
      <c r="AA146" s="185"/>
      <c r="AB146" s="265" t="s">
        <v>154</v>
      </c>
      <c r="AE146" s="261" t="n">
        <f aca="false">AE145+1</f>
        <v>146</v>
      </c>
      <c r="AF146" s="449" t="n">
        <f aca="false">V146+X146+Z146</f>
        <v>0</v>
      </c>
    </row>
    <row r="147" customFormat="false" ht="15" hidden="false" customHeight="true" outlineLevel="0" collapsed="false">
      <c r="A147" s="252"/>
      <c r="B147" s="493"/>
      <c r="C147" s="490"/>
      <c r="D147" s="433"/>
      <c r="E147" s="433"/>
      <c r="F147" s="433"/>
      <c r="G147" s="433"/>
      <c r="H147" s="434"/>
      <c r="I147" s="434"/>
      <c r="J147" s="435"/>
      <c r="K147" s="436" t="n">
        <f aca="false">IF(H147=0,0,(I147-H147)+1)</f>
        <v>0</v>
      </c>
      <c r="L147" s="450" t="s">
        <v>177</v>
      </c>
      <c r="M147" s="438" t="n">
        <v>0</v>
      </c>
      <c r="N147" s="438"/>
      <c r="O147" s="503" t="n">
        <f aca="false">ROUNDUP(((Q147/T147)),0)</f>
        <v>0</v>
      </c>
      <c r="P147" s="503" t="n">
        <f aca="false">O147*J147*K147</f>
        <v>0</v>
      </c>
      <c r="Q147" s="500" t="n">
        <f aca="false">S147-(S147*M147)</f>
        <v>0</v>
      </c>
      <c r="R147" s="504" t="n">
        <f aca="false">Q147*J147*K147</f>
        <v>0</v>
      </c>
      <c r="S147" s="442"/>
      <c r="T147" s="502" t="n">
        <v>0.85</v>
      </c>
      <c r="U147" s="444" t="n">
        <f aca="false">U146</f>
        <v>0.1</v>
      </c>
      <c r="V147" s="445" t="n">
        <f aca="false">(O147*U147)</f>
        <v>0</v>
      </c>
      <c r="W147" s="446" t="n">
        <f aca="false">W146</f>
        <v>0.1</v>
      </c>
      <c r="X147" s="447" t="n">
        <f aca="false">(O147*W147)</f>
        <v>0</v>
      </c>
      <c r="Y147" s="448" t="n">
        <f aca="false">Y146</f>
        <v>0.1</v>
      </c>
      <c r="Z147" s="185" t="n">
        <f aca="false">(O147*Y147)</f>
        <v>0</v>
      </c>
      <c r="AA147" s="185"/>
      <c r="AE147" s="261" t="n">
        <f aca="false">AE146+1</f>
        <v>147</v>
      </c>
      <c r="AF147" s="449" t="n">
        <f aca="false">V147+X147+Z147</f>
        <v>0</v>
      </c>
    </row>
    <row r="148" customFormat="false" ht="15" hidden="false" customHeight="true" outlineLevel="0" collapsed="false">
      <c r="A148" s="252"/>
      <c r="B148" s="493"/>
      <c r="C148" s="490"/>
      <c r="D148" s="433"/>
      <c r="E148" s="433"/>
      <c r="F148" s="433"/>
      <c r="G148" s="433"/>
      <c r="H148" s="434"/>
      <c r="I148" s="434"/>
      <c r="J148" s="435"/>
      <c r="K148" s="436" t="n">
        <f aca="false">IF(H148=0,0,(I148-H148)+1)</f>
        <v>0</v>
      </c>
      <c r="L148" s="450" t="s">
        <v>177</v>
      </c>
      <c r="M148" s="438" t="n">
        <v>0</v>
      </c>
      <c r="N148" s="438"/>
      <c r="O148" s="503" t="n">
        <f aca="false">ROUNDUP(((Q148/T148)),0)</f>
        <v>0</v>
      </c>
      <c r="P148" s="503" t="n">
        <f aca="false">O148*J148*K148</f>
        <v>0</v>
      </c>
      <c r="Q148" s="500" t="n">
        <f aca="false">S148-(S148*M148)</f>
        <v>0</v>
      </c>
      <c r="R148" s="504" t="n">
        <f aca="false">Q148*J148*K148</f>
        <v>0</v>
      </c>
      <c r="S148" s="442"/>
      <c r="T148" s="502" t="n">
        <v>0.85</v>
      </c>
      <c r="U148" s="444" t="n">
        <f aca="false">U147</f>
        <v>0.1</v>
      </c>
      <c r="V148" s="445" t="n">
        <f aca="false">(O148*U148)</f>
        <v>0</v>
      </c>
      <c r="W148" s="446" t="n">
        <f aca="false">W147</f>
        <v>0.1</v>
      </c>
      <c r="X148" s="447" t="n">
        <f aca="false">(O148*W148)</f>
        <v>0</v>
      </c>
      <c r="Y148" s="448" t="n">
        <f aca="false">Y147</f>
        <v>0.1</v>
      </c>
      <c r="Z148" s="185" t="n">
        <f aca="false">(O148*Y148)</f>
        <v>0</v>
      </c>
      <c r="AA148" s="185"/>
      <c r="AB148" s="267"/>
      <c r="AE148" s="261" t="n">
        <f aca="false">AE147+1</f>
        <v>148</v>
      </c>
      <c r="AF148" s="449" t="n">
        <f aca="false">V148+X148+Z148</f>
        <v>0</v>
      </c>
    </row>
    <row r="149" customFormat="false" ht="15" hidden="false" customHeight="true" outlineLevel="0" collapsed="false">
      <c r="A149" s="252"/>
      <c r="B149" s="493"/>
      <c r="C149" s="490"/>
      <c r="D149" s="433"/>
      <c r="E149" s="433"/>
      <c r="F149" s="433"/>
      <c r="G149" s="433"/>
      <c r="H149" s="434"/>
      <c r="I149" s="434"/>
      <c r="J149" s="435"/>
      <c r="K149" s="436" t="n">
        <f aca="false">IF(H149=0,0,(I149-H149)+1)</f>
        <v>0</v>
      </c>
      <c r="L149" s="450" t="s">
        <v>177</v>
      </c>
      <c r="M149" s="438" t="n">
        <v>0</v>
      </c>
      <c r="N149" s="438"/>
      <c r="O149" s="503" t="n">
        <f aca="false">ROUNDUP(((Q149/T149)),0)</f>
        <v>0</v>
      </c>
      <c r="P149" s="503" t="n">
        <f aca="false">O149*J149*K149</f>
        <v>0</v>
      </c>
      <c r="Q149" s="500" t="n">
        <f aca="false">S149-(S149*M149)</f>
        <v>0</v>
      </c>
      <c r="R149" s="504" t="n">
        <f aca="false">Q149*J149*K149</f>
        <v>0</v>
      </c>
      <c r="S149" s="442"/>
      <c r="T149" s="502" t="n">
        <v>0.85</v>
      </c>
      <c r="U149" s="444" t="n">
        <f aca="false">U148</f>
        <v>0.1</v>
      </c>
      <c r="V149" s="445" t="n">
        <f aca="false">(O149*U149)</f>
        <v>0</v>
      </c>
      <c r="W149" s="446" t="n">
        <f aca="false">W148</f>
        <v>0.1</v>
      </c>
      <c r="X149" s="447" t="n">
        <f aca="false">(O149*W149)</f>
        <v>0</v>
      </c>
      <c r="Y149" s="448" t="n">
        <f aca="false">Y148</f>
        <v>0.1</v>
      </c>
      <c r="Z149" s="185" t="n">
        <f aca="false">(O149*Y149)</f>
        <v>0</v>
      </c>
      <c r="AA149" s="185"/>
      <c r="AB149" s="267"/>
      <c r="AE149" s="261" t="n">
        <f aca="false">AE148+1</f>
        <v>149</v>
      </c>
      <c r="AF149" s="449" t="n">
        <f aca="false">V149+X149+Z149</f>
        <v>0</v>
      </c>
    </row>
    <row r="150" customFormat="false" ht="15" hidden="false" customHeight="true" outlineLevel="0" collapsed="false">
      <c r="A150" s="252"/>
      <c r="B150" s="493"/>
      <c r="C150" s="490"/>
      <c r="D150" s="433"/>
      <c r="E150" s="433"/>
      <c r="F150" s="433"/>
      <c r="G150" s="433"/>
      <c r="H150" s="434"/>
      <c r="I150" s="434"/>
      <c r="J150" s="435"/>
      <c r="K150" s="436" t="n">
        <f aca="false">IF(H150=0,0,(I150-H150)+1)</f>
        <v>0</v>
      </c>
      <c r="L150" s="450" t="s">
        <v>177</v>
      </c>
      <c r="M150" s="438" t="n">
        <v>0</v>
      </c>
      <c r="N150" s="438"/>
      <c r="O150" s="503" t="n">
        <f aca="false">ROUNDUP(((Q150/T150)),0)</f>
        <v>0</v>
      </c>
      <c r="P150" s="503" t="n">
        <f aca="false">O150*J150*K150</f>
        <v>0</v>
      </c>
      <c r="Q150" s="500" t="n">
        <f aca="false">S150-(S150*M150)</f>
        <v>0</v>
      </c>
      <c r="R150" s="504" t="n">
        <f aca="false">Q150*J150*K150</f>
        <v>0</v>
      </c>
      <c r="S150" s="442"/>
      <c r="T150" s="502" t="n">
        <v>0.85</v>
      </c>
      <c r="U150" s="444" t="n">
        <f aca="false">U149</f>
        <v>0.1</v>
      </c>
      <c r="V150" s="445" t="n">
        <f aca="false">(O150*U150)</f>
        <v>0</v>
      </c>
      <c r="W150" s="446" t="n">
        <f aca="false">W149</f>
        <v>0.1</v>
      </c>
      <c r="X150" s="447" t="n">
        <f aca="false">(O150*W150)</f>
        <v>0</v>
      </c>
      <c r="Y150" s="448" t="n">
        <f aca="false">Y149</f>
        <v>0.1</v>
      </c>
      <c r="Z150" s="185" t="n">
        <f aca="false">(O150*Y150)</f>
        <v>0</v>
      </c>
      <c r="AA150" s="185"/>
      <c r="AB150" s="267"/>
      <c r="AE150" s="261" t="n">
        <f aca="false">AE149+1</f>
        <v>150</v>
      </c>
      <c r="AF150" s="449" t="n">
        <f aca="false">V150+X150+Z150</f>
        <v>0</v>
      </c>
    </row>
    <row r="151" customFormat="false" ht="15" hidden="false" customHeight="true" outlineLevel="0" collapsed="false">
      <c r="A151" s="252"/>
      <c r="B151" s="493"/>
      <c r="C151" s="490"/>
      <c r="D151" s="433"/>
      <c r="E151" s="433"/>
      <c r="F151" s="433"/>
      <c r="G151" s="433"/>
      <c r="H151" s="434"/>
      <c r="I151" s="434"/>
      <c r="J151" s="435"/>
      <c r="K151" s="436" t="n">
        <f aca="false">IF(H151=0,0,(I151-H151)+1)</f>
        <v>0</v>
      </c>
      <c r="L151" s="450" t="s">
        <v>177</v>
      </c>
      <c r="M151" s="438" t="n">
        <v>0</v>
      </c>
      <c r="N151" s="438"/>
      <c r="O151" s="503" t="n">
        <f aca="false">ROUNDUP(((Q151/T151)),0)</f>
        <v>0</v>
      </c>
      <c r="P151" s="503" t="n">
        <f aca="false">O151*J151*K151</f>
        <v>0</v>
      </c>
      <c r="Q151" s="500" t="n">
        <f aca="false">S151-(S151*M151)</f>
        <v>0</v>
      </c>
      <c r="R151" s="504" t="n">
        <f aca="false">Q151*J151*K151</f>
        <v>0</v>
      </c>
      <c r="S151" s="442"/>
      <c r="T151" s="502" t="n">
        <v>0.85</v>
      </c>
      <c r="U151" s="444" t="n">
        <f aca="false">U150</f>
        <v>0.1</v>
      </c>
      <c r="V151" s="445" t="n">
        <f aca="false">(O151*U151)</f>
        <v>0</v>
      </c>
      <c r="W151" s="446" t="n">
        <f aca="false">W150</f>
        <v>0.1</v>
      </c>
      <c r="X151" s="447" t="n">
        <f aca="false">(O151*W151)</f>
        <v>0</v>
      </c>
      <c r="Y151" s="448" t="n">
        <f aca="false">Y150</f>
        <v>0.1</v>
      </c>
      <c r="Z151" s="185" t="n">
        <f aca="false">(O151*Y151)</f>
        <v>0</v>
      </c>
      <c r="AA151" s="185"/>
      <c r="AB151" s="267"/>
      <c r="AE151" s="261" t="n">
        <f aca="false">AE150+1</f>
        <v>151</v>
      </c>
      <c r="AF151" s="449" t="n">
        <f aca="false">V151+X151+Z151</f>
        <v>0</v>
      </c>
    </row>
    <row r="152" customFormat="false" ht="15" hidden="false" customHeight="true" outlineLevel="0" collapsed="false">
      <c r="A152" s="252"/>
      <c r="B152" s="493"/>
      <c r="C152" s="490"/>
      <c r="D152" s="433"/>
      <c r="E152" s="433"/>
      <c r="F152" s="433"/>
      <c r="G152" s="433"/>
      <c r="H152" s="434"/>
      <c r="I152" s="434"/>
      <c r="J152" s="435"/>
      <c r="K152" s="436" t="n">
        <f aca="false">IF(H152=0,0,(I152-H152)+1)</f>
        <v>0</v>
      </c>
      <c r="L152" s="450" t="s">
        <v>177</v>
      </c>
      <c r="M152" s="438" t="n">
        <v>0</v>
      </c>
      <c r="N152" s="438"/>
      <c r="O152" s="503" t="n">
        <f aca="false">ROUNDUP(((Q152/T152)),0)</f>
        <v>0</v>
      </c>
      <c r="P152" s="503" t="n">
        <f aca="false">O152*J152*K152</f>
        <v>0</v>
      </c>
      <c r="Q152" s="500" t="n">
        <f aca="false">S152-(S152*M152)</f>
        <v>0</v>
      </c>
      <c r="R152" s="504" t="n">
        <f aca="false">Q152*J152*K152</f>
        <v>0</v>
      </c>
      <c r="S152" s="442"/>
      <c r="T152" s="502" t="n">
        <v>0.85</v>
      </c>
      <c r="U152" s="444" t="n">
        <f aca="false">U151</f>
        <v>0.1</v>
      </c>
      <c r="V152" s="445" t="n">
        <f aca="false">(O152*U152)</f>
        <v>0</v>
      </c>
      <c r="W152" s="446" t="n">
        <f aca="false">W151</f>
        <v>0.1</v>
      </c>
      <c r="X152" s="447" t="n">
        <f aca="false">(O152*W152)</f>
        <v>0</v>
      </c>
      <c r="Y152" s="448" t="n">
        <f aca="false">Y151</f>
        <v>0.1</v>
      </c>
      <c r="Z152" s="185" t="n">
        <f aca="false">(O152*Y152)</f>
        <v>0</v>
      </c>
      <c r="AA152" s="185"/>
      <c r="AB152" s="267"/>
      <c r="AE152" s="261" t="n">
        <f aca="false">AE151+1</f>
        <v>152</v>
      </c>
      <c r="AF152" s="449" t="n">
        <f aca="false">V152+X152+Z152</f>
        <v>0</v>
      </c>
    </row>
    <row r="153" customFormat="false" ht="15" hidden="false" customHeight="true" outlineLevel="0" collapsed="false">
      <c r="A153" s="252"/>
      <c r="B153" s="493"/>
      <c r="C153" s="490"/>
      <c r="D153" s="433"/>
      <c r="E153" s="433"/>
      <c r="F153" s="433"/>
      <c r="G153" s="433"/>
      <c r="H153" s="434"/>
      <c r="I153" s="434"/>
      <c r="J153" s="435"/>
      <c r="K153" s="436" t="n">
        <f aca="false">IF(H153=0,0,(I153-H153)+1)</f>
        <v>0</v>
      </c>
      <c r="L153" s="450" t="s">
        <v>177</v>
      </c>
      <c r="M153" s="438" t="n">
        <v>0</v>
      </c>
      <c r="N153" s="438"/>
      <c r="O153" s="503" t="n">
        <f aca="false">ROUNDUP(((Q153/T153)),0)</f>
        <v>0</v>
      </c>
      <c r="P153" s="503" t="n">
        <f aca="false">O153*J153*K153</f>
        <v>0</v>
      </c>
      <c r="Q153" s="500" t="n">
        <f aca="false">S153-(S153*M153)</f>
        <v>0</v>
      </c>
      <c r="R153" s="504" t="n">
        <f aca="false">Q153*J153*K153</f>
        <v>0</v>
      </c>
      <c r="S153" s="442"/>
      <c r="T153" s="502" t="n">
        <v>0.85</v>
      </c>
      <c r="U153" s="444" t="n">
        <f aca="false">U152</f>
        <v>0.1</v>
      </c>
      <c r="V153" s="445" t="n">
        <f aca="false">(O153*U153)</f>
        <v>0</v>
      </c>
      <c r="W153" s="446" t="n">
        <f aca="false">W152</f>
        <v>0.1</v>
      </c>
      <c r="X153" s="447" t="n">
        <f aca="false">(O153*W153)</f>
        <v>0</v>
      </c>
      <c r="Y153" s="448" t="n">
        <f aca="false">Y152</f>
        <v>0.1</v>
      </c>
      <c r="Z153" s="185" t="n">
        <f aca="false">(O153*Y153)</f>
        <v>0</v>
      </c>
      <c r="AA153" s="185"/>
      <c r="AB153" s="267"/>
      <c r="AE153" s="261" t="n">
        <f aca="false">AE152+1</f>
        <v>153</v>
      </c>
      <c r="AF153" s="449" t="n">
        <f aca="false">V153+X153+Z153</f>
        <v>0</v>
      </c>
    </row>
    <row r="154" customFormat="false" ht="15" hidden="false" customHeight="true" outlineLevel="0" collapsed="false">
      <c r="A154" s="252"/>
      <c r="B154" s="493"/>
      <c r="C154" s="490"/>
      <c r="D154" s="433"/>
      <c r="E154" s="433"/>
      <c r="F154" s="433"/>
      <c r="G154" s="433"/>
      <c r="H154" s="434"/>
      <c r="I154" s="434"/>
      <c r="J154" s="435"/>
      <c r="K154" s="436" t="n">
        <f aca="false">IF(H154=0,0,(I154-H154)+1)</f>
        <v>0</v>
      </c>
      <c r="L154" s="450" t="s">
        <v>177</v>
      </c>
      <c r="M154" s="438" t="n">
        <v>0</v>
      </c>
      <c r="N154" s="438"/>
      <c r="O154" s="503" t="n">
        <f aca="false">ROUNDUP(((Q154/T154)),0)</f>
        <v>0</v>
      </c>
      <c r="P154" s="503" t="n">
        <f aca="false">O154*J154*K154</f>
        <v>0</v>
      </c>
      <c r="Q154" s="500" t="n">
        <f aca="false">S154-(S154*M154)</f>
        <v>0</v>
      </c>
      <c r="R154" s="504" t="n">
        <f aca="false">Q154*J154*K154</f>
        <v>0</v>
      </c>
      <c r="S154" s="442"/>
      <c r="T154" s="502" t="n">
        <v>0.85</v>
      </c>
      <c r="U154" s="444" t="n">
        <f aca="false">U153</f>
        <v>0.1</v>
      </c>
      <c r="V154" s="445" t="n">
        <f aca="false">(O154*U154)</f>
        <v>0</v>
      </c>
      <c r="W154" s="446" t="n">
        <f aca="false">W153</f>
        <v>0.1</v>
      </c>
      <c r="X154" s="447" t="n">
        <f aca="false">(O154*W154)</f>
        <v>0</v>
      </c>
      <c r="Y154" s="448" t="n">
        <f aca="false">Y153</f>
        <v>0.1</v>
      </c>
      <c r="Z154" s="185" t="n">
        <f aca="false">(O154*Y154)</f>
        <v>0</v>
      </c>
      <c r="AA154" s="185"/>
      <c r="AB154" s="267"/>
      <c r="AE154" s="261" t="n">
        <f aca="false">AE153+1</f>
        <v>154</v>
      </c>
      <c r="AF154" s="449" t="n">
        <f aca="false">V154+X154+Z154</f>
        <v>0</v>
      </c>
    </row>
    <row r="155" customFormat="false" ht="15" hidden="false" customHeight="true" outlineLevel="0" collapsed="false">
      <c r="A155" s="252"/>
      <c r="B155" s="493"/>
      <c r="C155" s="490"/>
      <c r="D155" s="433"/>
      <c r="E155" s="433"/>
      <c r="F155" s="433"/>
      <c r="G155" s="433"/>
      <c r="H155" s="434"/>
      <c r="I155" s="434"/>
      <c r="J155" s="435"/>
      <c r="K155" s="436" t="n">
        <f aca="false">IF(H155=0,0,(I155-H155)+1)</f>
        <v>0</v>
      </c>
      <c r="L155" s="450" t="s">
        <v>177</v>
      </c>
      <c r="M155" s="438" t="n">
        <v>0</v>
      </c>
      <c r="N155" s="438"/>
      <c r="O155" s="503" t="n">
        <f aca="false">ROUNDUP(((Q155/T155)),0)</f>
        <v>0</v>
      </c>
      <c r="P155" s="503" t="n">
        <f aca="false">O155*J155*K155</f>
        <v>0</v>
      </c>
      <c r="Q155" s="500" t="n">
        <f aca="false">S155-(S155*M155)</f>
        <v>0</v>
      </c>
      <c r="R155" s="504" t="n">
        <f aca="false">Q155*J155*K155</f>
        <v>0</v>
      </c>
      <c r="S155" s="442"/>
      <c r="T155" s="502" t="n">
        <v>0.85</v>
      </c>
      <c r="U155" s="444" t="n">
        <f aca="false">U154</f>
        <v>0.1</v>
      </c>
      <c r="V155" s="445" t="n">
        <f aca="false">(O155*U155)</f>
        <v>0</v>
      </c>
      <c r="W155" s="446" t="n">
        <f aca="false">W154</f>
        <v>0.1</v>
      </c>
      <c r="X155" s="447" t="n">
        <f aca="false">(O155*W155)</f>
        <v>0</v>
      </c>
      <c r="Y155" s="448" t="n">
        <f aca="false">Y154</f>
        <v>0.1</v>
      </c>
      <c r="Z155" s="185" t="n">
        <f aca="false">(O155*Y155)</f>
        <v>0</v>
      </c>
      <c r="AA155" s="185"/>
      <c r="AB155" s="267"/>
      <c r="AE155" s="261" t="n">
        <f aca="false">AE154+1</f>
        <v>155</v>
      </c>
      <c r="AF155" s="449" t="n">
        <f aca="false">V155+X155+Z155</f>
        <v>0</v>
      </c>
    </row>
    <row r="156" customFormat="false" ht="15" hidden="false" customHeight="true" outlineLevel="0" collapsed="false">
      <c r="A156" s="252"/>
      <c r="B156" s="493"/>
      <c r="C156" s="490"/>
      <c r="D156" s="433"/>
      <c r="E156" s="433"/>
      <c r="F156" s="433"/>
      <c r="G156" s="433"/>
      <c r="H156" s="434"/>
      <c r="I156" s="434"/>
      <c r="J156" s="435"/>
      <c r="K156" s="436" t="n">
        <f aca="false">IF(H156=0,0,(I156-H156)+1)</f>
        <v>0</v>
      </c>
      <c r="L156" s="450" t="s">
        <v>177</v>
      </c>
      <c r="M156" s="438" t="n">
        <v>0</v>
      </c>
      <c r="N156" s="438"/>
      <c r="O156" s="505" t="n">
        <f aca="false">ROUNDUP(((Q156/T156)),0)</f>
        <v>0</v>
      </c>
      <c r="P156" s="505" t="n">
        <f aca="false">O156*J156*K156</f>
        <v>0</v>
      </c>
      <c r="Q156" s="500" t="n">
        <f aca="false">S156-(S156*M156)</f>
        <v>0</v>
      </c>
      <c r="R156" s="506" t="n">
        <f aca="false">Q156*J156*K156</f>
        <v>0</v>
      </c>
      <c r="S156" s="442"/>
      <c r="T156" s="502" t="n">
        <v>0.85</v>
      </c>
      <c r="U156" s="455" t="n">
        <f aca="false">U155</f>
        <v>0.1</v>
      </c>
      <c r="V156" s="456" t="n">
        <f aca="false">(O156*U156)</f>
        <v>0</v>
      </c>
      <c r="W156" s="457" t="n">
        <f aca="false">W155</f>
        <v>0.1</v>
      </c>
      <c r="X156" s="458" t="n">
        <f aca="false">(O156*W156)</f>
        <v>0</v>
      </c>
      <c r="Y156" s="459" t="n">
        <f aca="false">Y155</f>
        <v>0.1</v>
      </c>
      <c r="Z156" s="460" t="n">
        <f aca="false">(O156*Y156)</f>
        <v>0</v>
      </c>
      <c r="AA156" s="460"/>
      <c r="AB156" s="267"/>
      <c r="AE156" s="261" t="n">
        <f aca="false">AE155+1</f>
        <v>156</v>
      </c>
      <c r="AF156" s="449" t="n">
        <f aca="false">V156+X156+Z156</f>
        <v>0</v>
      </c>
    </row>
    <row r="157" customFormat="false" ht="15" hidden="false" customHeight="false" outlineLevel="0" collapsed="false">
      <c r="A157" s="252"/>
      <c r="B157" s="461"/>
      <c r="C157" s="462"/>
      <c r="D157" s="463" t="s">
        <v>178</v>
      </c>
      <c r="E157" s="204"/>
      <c r="F157" s="464" t="n">
        <f aca="false">(J142*K142)+(J143*K143)+(J144*K144)+(J145*K145)+(J146*K146)+(J147*K147)+(J148*K148)+(J149*K149)+(J150*K150)+(J151*K151)+(J152*K152)+(J153*K153)+(J154*K154)+(J155*K155)+(J156*K156)</f>
        <v>0</v>
      </c>
      <c r="G157" s="204" t="s">
        <v>179</v>
      </c>
      <c r="H157" s="465" t="e">
        <f aca="false">P157/F157</f>
        <v>#DIV/0!</v>
      </c>
      <c r="I157" s="203"/>
      <c r="J157" s="205" t="n">
        <f aca="false">SUM(J142:J156)</f>
        <v>0</v>
      </c>
      <c r="K157" s="205" t="n">
        <f aca="false">SUM(K142:K156)</f>
        <v>0</v>
      </c>
      <c r="L157" s="466"/>
      <c r="M157" s="466"/>
      <c r="N157" s="466"/>
      <c r="O157" s="467" t="s">
        <v>136</v>
      </c>
      <c r="P157" s="468" t="n">
        <f aca="false">SUM(P142:P156)</f>
        <v>0</v>
      </c>
      <c r="Q157" s="469" t="s">
        <v>137</v>
      </c>
      <c r="R157" s="470" t="n">
        <f aca="false">SUM(R142:R156)</f>
        <v>0</v>
      </c>
      <c r="S157" s="205" t="s">
        <v>138</v>
      </c>
      <c r="T157" s="471" t="n">
        <f aca="false">IF(R157=0,0,(1-(R157/P157)))</f>
        <v>0</v>
      </c>
      <c r="U157" s="472" t="s">
        <v>139</v>
      </c>
      <c r="V157" s="472" t="s">
        <v>140</v>
      </c>
      <c r="W157" s="472" t="s">
        <v>141</v>
      </c>
      <c r="X157" s="472" t="s">
        <v>142</v>
      </c>
      <c r="Y157" s="473" t="s">
        <v>180</v>
      </c>
      <c r="Z157" s="472" t="s">
        <v>144</v>
      </c>
      <c r="AA157" s="472"/>
      <c r="AB157" s="267"/>
      <c r="AE157" s="218" t="s">
        <v>145</v>
      </c>
      <c r="AF157" s="218"/>
      <c r="AG157" s="218" t="s">
        <v>146</v>
      </c>
      <c r="AH157" s="218"/>
    </row>
    <row r="158" customFormat="false" ht="15" hidden="false" customHeight="false" outlineLevel="0" collapsed="false">
      <c r="A158" s="252"/>
      <c r="B158" s="474" t="s">
        <v>147</v>
      </c>
      <c r="C158" s="475"/>
      <c r="D158" s="475"/>
      <c r="E158" s="475"/>
      <c r="F158" s="475"/>
      <c r="G158" s="475"/>
      <c r="H158" s="475"/>
      <c r="I158" s="475"/>
      <c r="J158" s="475"/>
      <c r="K158" s="475"/>
      <c r="L158" s="475"/>
      <c r="M158" s="475"/>
      <c r="N158" s="475"/>
      <c r="O158" s="475"/>
      <c r="P158" s="475"/>
      <c r="Q158" s="475"/>
      <c r="R158" s="475"/>
      <c r="S158" s="475"/>
      <c r="T158" s="475"/>
      <c r="U158" s="476" t="n">
        <f aca="false"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477" t="n">
        <f aca="false">R157*U141</f>
        <v>0</v>
      </c>
      <c r="W158" s="478" t="n">
        <f aca="false"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477" t="n">
        <f aca="false">R157*W141</f>
        <v>0</v>
      </c>
      <c r="Y158" s="478" t="n">
        <f aca="false"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477" t="n">
        <f aca="false">R157*Y141</f>
        <v>0</v>
      </c>
      <c r="AA158" s="477"/>
      <c r="AB158" s="267"/>
      <c r="AE158" s="225" t="n">
        <v>158</v>
      </c>
      <c r="AF158" s="449" t="n">
        <f aca="false">V158+X158+Z158</f>
        <v>0</v>
      </c>
      <c r="AG158" s="227" t="n">
        <f aca="false">U158+W158+Y158</f>
        <v>0</v>
      </c>
      <c r="AH158" s="227"/>
    </row>
    <row r="159" customFormat="false" ht="15" hidden="false" customHeight="true" outlineLevel="0" collapsed="false">
      <c r="A159" s="252"/>
      <c r="B159" s="474" t="s">
        <v>148</v>
      </c>
      <c r="C159" s="475"/>
      <c r="D159" s="475"/>
      <c r="E159" s="475"/>
      <c r="F159" s="475"/>
      <c r="G159" s="475"/>
      <c r="H159" s="475"/>
      <c r="I159" s="475"/>
      <c r="J159" s="475"/>
      <c r="K159" s="475"/>
      <c r="L159" s="475"/>
      <c r="M159" s="475"/>
      <c r="N159" s="475"/>
      <c r="O159" s="475"/>
      <c r="P159" s="475"/>
      <c r="Q159" s="475"/>
      <c r="R159" s="475"/>
      <c r="S159" s="475"/>
      <c r="T159" s="475"/>
      <c r="U159" s="479" t="s">
        <v>149</v>
      </c>
      <c r="V159" s="479"/>
      <c r="W159" s="480" t="n">
        <f aca="false">P157+U158+W158+Y158</f>
        <v>0</v>
      </c>
      <c r="X159" s="480"/>
      <c r="Y159" s="481" t="s">
        <v>150</v>
      </c>
      <c r="Z159" s="482" t="n">
        <f aca="false">R157+(R157*U141)+(R157*W141)+(R157*Y141)</f>
        <v>0</v>
      </c>
      <c r="AA159" s="482"/>
      <c r="AB159" s="267"/>
      <c r="AF159" s="484"/>
    </row>
    <row r="160" customFormat="false" ht="15" hidden="false" customHeight="false" outlineLevel="0" collapsed="false">
      <c r="A160" s="252"/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B160" s="267"/>
      <c r="AF160" s="484"/>
    </row>
    <row r="161" customFormat="false" ht="15" hidden="false" customHeight="false" outlineLevel="0" collapsed="false">
      <c r="A161" s="252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B161" s="267"/>
      <c r="AF161" s="484"/>
    </row>
    <row r="162" customFormat="false" ht="49.5" hidden="false" customHeight="true" outlineLevel="0" collapsed="false">
      <c r="A162" s="283" t="s">
        <v>159</v>
      </c>
      <c r="B162" s="491" t="s">
        <v>164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1"/>
      <c r="O162" s="492" t="str">
        <f aca="false">IF(B165=0,"",B165)</f>
        <v/>
      </c>
      <c r="P162" s="492"/>
      <c r="Q162" s="492"/>
      <c r="R162" s="492"/>
      <c r="S162" s="492"/>
      <c r="T162" s="492"/>
      <c r="U162" s="492"/>
      <c r="V162" s="492"/>
      <c r="W162" s="492"/>
      <c r="X162" s="492"/>
      <c r="Y162" s="492"/>
      <c r="Z162" s="492"/>
      <c r="AA162" s="492"/>
      <c r="AB162" s="492"/>
      <c r="AF162" s="484"/>
    </row>
    <row r="163" customFormat="false" ht="15" hidden="false" customHeight="true" outlineLevel="0" collapsed="false">
      <c r="A163" s="283"/>
      <c r="B163" s="123" t="s">
        <v>165</v>
      </c>
      <c r="C163" s="123" t="s">
        <v>90</v>
      </c>
      <c r="D163" s="123" t="s">
        <v>99</v>
      </c>
      <c r="E163" s="420" t="s">
        <v>60</v>
      </c>
      <c r="F163" s="163" t="s">
        <v>166</v>
      </c>
      <c r="G163" s="123" t="s">
        <v>167</v>
      </c>
      <c r="H163" s="421" t="s">
        <v>168</v>
      </c>
      <c r="I163" s="421" t="s">
        <v>169</v>
      </c>
      <c r="J163" s="124" t="s">
        <v>170</v>
      </c>
      <c r="K163" s="124" t="s">
        <v>93</v>
      </c>
      <c r="L163" s="422" t="s">
        <v>115</v>
      </c>
      <c r="M163" s="422"/>
      <c r="N163" s="422"/>
      <c r="O163" s="163" t="s">
        <v>61</v>
      </c>
      <c r="P163" s="163"/>
      <c r="Q163" s="163" t="s">
        <v>94</v>
      </c>
      <c r="R163" s="163"/>
      <c r="S163" s="420" t="s">
        <v>117</v>
      </c>
      <c r="T163" s="423" t="s">
        <v>171</v>
      </c>
      <c r="U163" s="159" t="s">
        <v>95</v>
      </c>
      <c r="V163" s="159"/>
      <c r="W163" s="159"/>
      <c r="X163" s="159"/>
      <c r="Y163" s="159"/>
      <c r="Z163" s="159"/>
      <c r="AA163" s="159"/>
      <c r="AB163" s="424" t="s">
        <v>119</v>
      </c>
      <c r="AF163" s="484"/>
    </row>
    <row r="164" customFormat="false" ht="15" hidden="false" customHeight="false" outlineLevel="0" collapsed="false">
      <c r="A164" s="283"/>
      <c r="B164" s="123"/>
      <c r="C164" s="123"/>
      <c r="D164" s="123"/>
      <c r="E164" s="420"/>
      <c r="F164" s="163"/>
      <c r="G164" s="123"/>
      <c r="H164" s="421"/>
      <c r="I164" s="421"/>
      <c r="J164" s="124"/>
      <c r="K164" s="124" t="s">
        <v>93</v>
      </c>
      <c r="L164" s="422"/>
      <c r="M164" s="422"/>
      <c r="N164" s="422"/>
      <c r="O164" s="425" t="s">
        <v>120</v>
      </c>
      <c r="P164" s="123" t="s">
        <v>97</v>
      </c>
      <c r="Q164" s="123" t="s">
        <v>120</v>
      </c>
      <c r="R164" s="123" t="s">
        <v>97</v>
      </c>
      <c r="S164" s="420"/>
      <c r="T164" s="423"/>
      <c r="U164" s="426" t="n">
        <v>0.1</v>
      </c>
      <c r="V164" s="427" t="s">
        <v>72</v>
      </c>
      <c r="W164" s="428" t="n">
        <v>0.1</v>
      </c>
      <c r="X164" s="427" t="s">
        <v>123</v>
      </c>
      <c r="Y164" s="429" t="n">
        <v>0.1</v>
      </c>
      <c r="Z164" s="430" t="s">
        <v>74</v>
      </c>
      <c r="AA164" s="430"/>
      <c r="AB164" s="424"/>
      <c r="AF164" s="484"/>
    </row>
    <row r="165" customFormat="false" ht="15" hidden="false" customHeight="true" outlineLevel="0" collapsed="false">
      <c r="A165" s="283"/>
      <c r="B165" s="493" t="n">
        <f aca="false">'Cadastro Inicial'!B23</f>
        <v>0</v>
      </c>
      <c r="C165" s="490" t="n">
        <f aca="false">'Cadastro Inicial'!C23</f>
        <v>0</v>
      </c>
      <c r="D165" s="433"/>
      <c r="E165" s="433"/>
      <c r="F165" s="433"/>
      <c r="G165" s="433"/>
      <c r="H165" s="434"/>
      <c r="I165" s="434"/>
      <c r="J165" s="435"/>
      <c r="K165" s="436" t="n">
        <f aca="false">IF(H165=0,0,(I165-H165)+1)</f>
        <v>0</v>
      </c>
      <c r="L165" s="437" t="s">
        <v>177</v>
      </c>
      <c r="M165" s="438" t="n">
        <v>0</v>
      </c>
      <c r="N165" s="438"/>
      <c r="O165" s="499" t="n">
        <f aca="false">ROUNDUP(((Q165/T165)),0)</f>
        <v>0</v>
      </c>
      <c r="P165" s="499" t="n">
        <f aca="false">O165*J165*K165</f>
        <v>0</v>
      </c>
      <c r="Q165" s="500" t="n">
        <f aca="false">S165-(S165*M165)</f>
        <v>0</v>
      </c>
      <c r="R165" s="501" t="n">
        <f aca="false">Q165*J165*K165</f>
        <v>0</v>
      </c>
      <c r="S165" s="442"/>
      <c r="T165" s="502" t="n">
        <v>0.85</v>
      </c>
      <c r="U165" s="444" t="n">
        <f aca="false">U164</f>
        <v>0.1</v>
      </c>
      <c r="V165" s="445" t="n">
        <f aca="false">(O165*U165)</f>
        <v>0</v>
      </c>
      <c r="W165" s="446" t="n">
        <f aca="false">W164</f>
        <v>0.1</v>
      </c>
      <c r="X165" s="447" t="n">
        <f aca="false">(O165*W165)</f>
        <v>0</v>
      </c>
      <c r="Y165" s="448" t="n">
        <f aca="false">Y164</f>
        <v>0.1</v>
      </c>
      <c r="Z165" s="185" t="n">
        <f aca="false">(O165*Y165)</f>
        <v>0</v>
      </c>
      <c r="AA165" s="185"/>
      <c r="AB165" s="310" t="s">
        <v>129</v>
      </c>
      <c r="AE165" s="261" t="n">
        <v>165</v>
      </c>
      <c r="AF165" s="449" t="n">
        <f aca="false">V165+X165+Z165</f>
        <v>0</v>
      </c>
    </row>
    <row r="166" customFormat="false" ht="15" hidden="false" customHeight="true" outlineLevel="0" collapsed="false">
      <c r="A166" s="283"/>
      <c r="B166" s="493"/>
      <c r="C166" s="490"/>
      <c r="D166" s="433"/>
      <c r="E166" s="433"/>
      <c r="F166" s="433"/>
      <c r="G166" s="433"/>
      <c r="H166" s="434"/>
      <c r="I166" s="434"/>
      <c r="J166" s="435"/>
      <c r="K166" s="436" t="n">
        <f aca="false">IF(H166=0,0,(I166-H166)+1)</f>
        <v>0</v>
      </c>
      <c r="L166" s="450" t="s">
        <v>177</v>
      </c>
      <c r="M166" s="438" t="n">
        <v>0</v>
      </c>
      <c r="N166" s="438"/>
      <c r="O166" s="503" t="n">
        <f aca="false">ROUNDUP(((Q166/T166)),0)</f>
        <v>0</v>
      </c>
      <c r="P166" s="503" t="n">
        <f aca="false">O166*J166*K166</f>
        <v>0</v>
      </c>
      <c r="Q166" s="500" t="n">
        <f aca="false">S166-(S166*M166)</f>
        <v>0</v>
      </c>
      <c r="R166" s="504" t="n">
        <f aca="false">Q166*J166*K166</f>
        <v>0</v>
      </c>
      <c r="S166" s="442"/>
      <c r="T166" s="502" t="n">
        <v>0.85</v>
      </c>
      <c r="U166" s="444" t="n">
        <f aca="false">U165</f>
        <v>0.1</v>
      </c>
      <c r="V166" s="445" t="n">
        <f aca="false">(O166*U166)</f>
        <v>0</v>
      </c>
      <c r="W166" s="446" t="n">
        <f aca="false">W165</f>
        <v>0.1</v>
      </c>
      <c r="X166" s="447" t="n">
        <f aca="false">(O166*W166)</f>
        <v>0</v>
      </c>
      <c r="Y166" s="448" t="n">
        <f aca="false">Y165</f>
        <v>0.1</v>
      </c>
      <c r="Z166" s="185" t="n">
        <f aca="false">(O166*Y166)</f>
        <v>0</v>
      </c>
      <c r="AA166" s="185"/>
      <c r="AB166" s="262" t="s">
        <v>183</v>
      </c>
      <c r="AE166" s="261" t="n">
        <f aca="false">AE165+1</f>
        <v>166</v>
      </c>
      <c r="AF166" s="449" t="n">
        <f aca="false">V166+X166+Z166</f>
        <v>0</v>
      </c>
    </row>
    <row r="167" customFormat="false" ht="15" hidden="false" customHeight="true" outlineLevel="0" collapsed="false">
      <c r="A167" s="283"/>
      <c r="B167" s="493"/>
      <c r="C167" s="490"/>
      <c r="D167" s="433"/>
      <c r="E167" s="433"/>
      <c r="F167" s="433"/>
      <c r="G167" s="433"/>
      <c r="H167" s="434"/>
      <c r="I167" s="434"/>
      <c r="J167" s="435"/>
      <c r="K167" s="436" t="n">
        <f aca="false">IF(H167=0,0,(I167-H167)+1)</f>
        <v>0</v>
      </c>
      <c r="L167" s="450" t="s">
        <v>177</v>
      </c>
      <c r="M167" s="438" t="n">
        <v>0</v>
      </c>
      <c r="N167" s="438"/>
      <c r="O167" s="503" t="n">
        <f aca="false">ROUNDUP(((Q167/T167)),0)</f>
        <v>0</v>
      </c>
      <c r="P167" s="503" t="n">
        <f aca="false">O167*J167*K167</f>
        <v>0</v>
      </c>
      <c r="Q167" s="500" t="n">
        <f aca="false">S167-(S167*M167)</f>
        <v>0</v>
      </c>
      <c r="R167" s="504" t="n">
        <f aca="false">Q167*J167*K167</f>
        <v>0</v>
      </c>
      <c r="S167" s="442"/>
      <c r="T167" s="502" t="n">
        <v>0.85</v>
      </c>
      <c r="U167" s="444" t="n">
        <f aca="false">U166</f>
        <v>0.1</v>
      </c>
      <c r="V167" s="445" t="n">
        <f aca="false">(O167*U167)</f>
        <v>0</v>
      </c>
      <c r="W167" s="446" t="n">
        <f aca="false">W166</f>
        <v>0.1</v>
      </c>
      <c r="X167" s="447" t="n">
        <f aca="false">(O167*W167)</f>
        <v>0</v>
      </c>
      <c r="Y167" s="448" t="n">
        <f aca="false">Y166</f>
        <v>0.1</v>
      </c>
      <c r="Z167" s="185" t="n">
        <f aca="false">(O167*Y167)</f>
        <v>0</v>
      </c>
      <c r="AA167" s="185"/>
      <c r="AB167" s="290"/>
      <c r="AE167" s="261" t="n">
        <f aca="false">AE166+1</f>
        <v>167</v>
      </c>
      <c r="AF167" s="449" t="n">
        <f aca="false">V167+X167+Z167</f>
        <v>0</v>
      </c>
    </row>
    <row r="168" customFormat="false" ht="15" hidden="false" customHeight="true" outlineLevel="0" collapsed="false">
      <c r="A168" s="283"/>
      <c r="B168" s="493"/>
      <c r="C168" s="490"/>
      <c r="D168" s="433"/>
      <c r="E168" s="433"/>
      <c r="F168" s="433"/>
      <c r="G168" s="433"/>
      <c r="H168" s="434"/>
      <c r="I168" s="434"/>
      <c r="J168" s="435"/>
      <c r="K168" s="436" t="n">
        <f aca="false">IF(H168=0,0,(I168-H168)+1)</f>
        <v>0</v>
      </c>
      <c r="L168" s="450" t="s">
        <v>177</v>
      </c>
      <c r="M168" s="438" t="n">
        <v>0</v>
      </c>
      <c r="N168" s="438"/>
      <c r="O168" s="503" t="n">
        <f aca="false">ROUNDUP(((Q168/T168)),0)</f>
        <v>0</v>
      </c>
      <c r="P168" s="503" t="n">
        <f aca="false">O168*J168*K168</f>
        <v>0</v>
      </c>
      <c r="Q168" s="500" t="n">
        <f aca="false">S168-(S168*M168)</f>
        <v>0</v>
      </c>
      <c r="R168" s="504" t="n">
        <f aca="false">Q168*J168*K168</f>
        <v>0</v>
      </c>
      <c r="S168" s="442"/>
      <c r="T168" s="502" t="n">
        <v>0.85</v>
      </c>
      <c r="U168" s="444" t="n">
        <f aca="false">U167</f>
        <v>0.1</v>
      </c>
      <c r="V168" s="445" t="n">
        <f aca="false">(O168*U168)</f>
        <v>0</v>
      </c>
      <c r="W168" s="446" t="n">
        <f aca="false">W167</f>
        <v>0.1</v>
      </c>
      <c r="X168" s="447" t="n">
        <f aca="false">(O168*W168)</f>
        <v>0</v>
      </c>
      <c r="Y168" s="448" t="n">
        <f aca="false">Y167</f>
        <v>0.1</v>
      </c>
      <c r="Z168" s="185" t="n">
        <f aca="false">(O168*Y168)</f>
        <v>0</v>
      </c>
      <c r="AA168" s="185"/>
      <c r="AB168" s="264" t="s">
        <v>132</v>
      </c>
      <c r="AE168" s="261" t="n">
        <f aca="false">AE167+1</f>
        <v>168</v>
      </c>
      <c r="AF168" s="449" t="n">
        <f aca="false">V168+X168+Z168</f>
        <v>0</v>
      </c>
    </row>
    <row r="169" customFormat="false" ht="15" hidden="false" customHeight="true" outlineLevel="0" collapsed="false">
      <c r="A169" s="283"/>
      <c r="B169" s="493"/>
      <c r="C169" s="490"/>
      <c r="D169" s="433"/>
      <c r="E169" s="433"/>
      <c r="F169" s="433"/>
      <c r="G169" s="433"/>
      <c r="H169" s="434"/>
      <c r="I169" s="434"/>
      <c r="J169" s="435"/>
      <c r="K169" s="436" t="n">
        <f aca="false">IF(H169=0,0,(I169-H169)+1)</f>
        <v>0</v>
      </c>
      <c r="L169" s="450" t="s">
        <v>177</v>
      </c>
      <c r="M169" s="438" t="n">
        <v>0</v>
      </c>
      <c r="N169" s="438"/>
      <c r="O169" s="503" t="n">
        <f aca="false">ROUNDUP(((Q169/T169)),0)</f>
        <v>0</v>
      </c>
      <c r="P169" s="503" t="n">
        <f aca="false">O169*J169*K169</f>
        <v>0</v>
      </c>
      <c r="Q169" s="500" t="n">
        <f aca="false">S169-(S169*M169)</f>
        <v>0</v>
      </c>
      <c r="R169" s="504" t="n">
        <f aca="false">Q169*J169*K169</f>
        <v>0</v>
      </c>
      <c r="S169" s="442"/>
      <c r="T169" s="502" t="n">
        <v>0.85</v>
      </c>
      <c r="U169" s="444" t="n">
        <f aca="false">U168</f>
        <v>0.1</v>
      </c>
      <c r="V169" s="445" t="n">
        <f aca="false">(O169*U169)</f>
        <v>0</v>
      </c>
      <c r="W169" s="446" t="n">
        <f aca="false">W168</f>
        <v>0.1</v>
      </c>
      <c r="X169" s="447" t="n">
        <f aca="false">(O169*W169)</f>
        <v>0</v>
      </c>
      <c r="Y169" s="448" t="n">
        <f aca="false">Y168</f>
        <v>0.1</v>
      </c>
      <c r="Z169" s="185" t="n">
        <f aca="false">(O169*Y169)</f>
        <v>0</v>
      </c>
      <c r="AA169" s="185"/>
      <c r="AB169" s="265" t="s">
        <v>154</v>
      </c>
      <c r="AE169" s="261" t="n">
        <f aca="false">AE168+1</f>
        <v>169</v>
      </c>
      <c r="AF169" s="449" t="n">
        <f aca="false">V169+X169+Z169</f>
        <v>0</v>
      </c>
    </row>
    <row r="170" customFormat="false" ht="15" hidden="false" customHeight="true" outlineLevel="0" collapsed="false">
      <c r="A170" s="283"/>
      <c r="B170" s="493"/>
      <c r="C170" s="490"/>
      <c r="D170" s="433"/>
      <c r="E170" s="433"/>
      <c r="F170" s="433"/>
      <c r="G170" s="433"/>
      <c r="H170" s="434"/>
      <c r="I170" s="434"/>
      <c r="J170" s="435"/>
      <c r="K170" s="436" t="n">
        <f aca="false">IF(H170=0,0,(I170-H170)+1)</f>
        <v>0</v>
      </c>
      <c r="L170" s="450" t="s">
        <v>177</v>
      </c>
      <c r="M170" s="438" t="n">
        <v>0</v>
      </c>
      <c r="N170" s="438"/>
      <c r="O170" s="503" t="n">
        <f aca="false">ROUNDUP(((Q170/T170)),0)</f>
        <v>0</v>
      </c>
      <c r="P170" s="503" t="n">
        <f aca="false">O170*J170*K170</f>
        <v>0</v>
      </c>
      <c r="Q170" s="500" t="n">
        <f aca="false">S170-(S170*M170)</f>
        <v>0</v>
      </c>
      <c r="R170" s="504" t="n">
        <f aca="false">Q170*J170*K170</f>
        <v>0</v>
      </c>
      <c r="S170" s="442"/>
      <c r="T170" s="502" t="n">
        <v>0.85</v>
      </c>
      <c r="U170" s="444" t="n">
        <f aca="false">U169</f>
        <v>0.1</v>
      </c>
      <c r="V170" s="445" t="n">
        <f aca="false">(O170*U170)</f>
        <v>0</v>
      </c>
      <c r="W170" s="446" t="n">
        <f aca="false">W169</f>
        <v>0.1</v>
      </c>
      <c r="X170" s="447" t="n">
        <f aca="false">(O170*W170)</f>
        <v>0</v>
      </c>
      <c r="Y170" s="448" t="n">
        <f aca="false">Y169</f>
        <v>0.1</v>
      </c>
      <c r="Z170" s="185" t="n">
        <f aca="false">(O170*Y170)</f>
        <v>0</v>
      </c>
      <c r="AA170" s="185"/>
      <c r="AB170" s="287"/>
      <c r="AE170" s="261" t="n">
        <f aca="false">AE169+1</f>
        <v>170</v>
      </c>
      <c r="AF170" s="449" t="n">
        <f aca="false">V170+X170+Z170</f>
        <v>0</v>
      </c>
    </row>
    <row r="171" customFormat="false" ht="15" hidden="false" customHeight="true" outlineLevel="0" collapsed="false">
      <c r="A171" s="283"/>
      <c r="B171" s="493"/>
      <c r="C171" s="490"/>
      <c r="D171" s="433"/>
      <c r="E171" s="433"/>
      <c r="F171" s="433"/>
      <c r="G171" s="433"/>
      <c r="H171" s="434"/>
      <c r="I171" s="434"/>
      <c r="J171" s="435"/>
      <c r="K171" s="436" t="n">
        <f aca="false">IF(H171=0,0,(I171-H171)+1)</f>
        <v>0</v>
      </c>
      <c r="L171" s="450" t="s">
        <v>177</v>
      </c>
      <c r="M171" s="438" t="n">
        <v>0</v>
      </c>
      <c r="N171" s="438"/>
      <c r="O171" s="503" t="n">
        <f aca="false">ROUNDUP(((Q171/T171)),0)</f>
        <v>0</v>
      </c>
      <c r="P171" s="503" t="n">
        <f aca="false">O171*J171*K171</f>
        <v>0</v>
      </c>
      <c r="Q171" s="500" t="n">
        <f aca="false">S171-(S171*M171)</f>
        <v>0</v>
      </c>
      <c r="R171" s="504" t="n">
        <f aca="false">Q171*J171*K171</f>
        <v>0</v>
      </c>
      <c r="S171" s="442"/>
      <c r="T171" s="502" t="n">
        <v>0.85</v>
      </c>
      <c r="U171" s="444" t="n">
        <f aca="false">U170</f>
        <v>0.1</v>
      </c>
      <c r="V171" s="445" t="n">
        <f aca="false">(O171*U171)</f>
        <v>0</v>
      </c>
      <c r="W171" s="446" t="n">
        <f aca="false">W170</f>
        <v>0.1</v>
      </c>
      <c r="X171" s="447" t="n">
        <f aca="false">(O171*W171)</f>
        <v>0</v>
      </c>
      <c r="Y171" s="448" t="n">
        <f aca="false">Y170</f>
        <v>0.1</v>
      </c>
      <c r="Z171" s="185" t="n">
        <f aca="false">(O171*Y171)</f>
        <v>0</v>
      </c>
      <c r="AA171" s="185"/>
      <c r="AB171" s="287"/>
      <c r="AE171" s="261" t="n">
        <f aca="false">AE170+1</f>
        <v>171</v>
      </c>
      <c r="AF171" s="449" t="n">
        <f aca="false">V171+X171+Z171</f>
        <v>0</v>
      </c>
    </row>
    <row r="172" customFormat="false" ht="15" hidden="false" customHeight="true" outlineLevel="0" collapsed="false">
      <c r="A172" s="283"/>
      <c r="B172" s="493"/>
      <c r="C172" s="490"/>
      <c r="D172" s="433"/>
      <c r="E172" s="433"/>
      <c r="F172" s="433"/>
      <c r="G172" s="433"/>
      <c r="H172" s="434"/>
      <c r="I172" s="434"/>
      <c r="J172" s="435"/>
      <c r="K172" s="436" t="n">
        <f aca="false">IF(H172=0,0,(I172-H172)+1)</f>
        <v>0</v>
      </c>
      <c r="L172" s="450" t="s">
        <v>177</v>
      </c>
      <c r="M172" s="438" t="n">
        <v>0</v>
      </c>
      <c r="N172" s="438"/>
      <c r="O172" s="503" t="n">
        <f aca="false">ROUNDUP(((Q172/T172)),0)</f>
        <v>0</v>
      </c>
      <c r="P172" s="503" t="n">
        <f aca="false">O172*J172*K172</f>
        <v>0</v>
      </c>
      <c r="Q172" s="500" t="n">
        <f aca="false">S172-(S172*M172)</f>
        <v>0</v>
      </c>
      <c r="R172" s="504" t="n">
        <f aca="false">Q172*J172*K172</f>
        <v>0</v>
      </c>
      <c r="S172" s="442"/>
      <c r="T172" s="502" t="n">
        <v>0.85</v>
      </c>
      <c r="U172" s="444" t="n">
        <f aca="false">U171</f>
        <v>0.1</v>
      </c>
      <c r="V172" s="445" t="n">
        <f aca="false">(O172*U172)</f>
        <v>0</v>
      </c>
      <c r="W172" s="446" t="n">
        <f aca="false">W171</f>
        <v>0.1</v>
      </c>
      <c r="X172" s="447" t="n">
        <f aca="false">(O172*W172)</f>
        <v>0</v>
      </c>
      <c r="Y172" s="448" t="n">
        <f aca="false">Y171</f>
        <v>0.1</v>
      </c>
      <c r="Z172" s="185" t="n">
        <f aca="false">(O172*Y172)</f>
        <v>0</v>
      </c>
      <c r="AA172" s="185"/>
      <c r="AB172" s="287"/>
      <c r="AE172" s="261" t="n">
        <f aca="false">AE171+1</f>
        <v>172</v>
      </c>
      <c r="AF172" s="449" t="n">
        <f aca="false">V172+X172+Z172</f>
        <v>0</v>
      </c>
    </row>
    <row r="173" customFormat="false" ht="15" hidden="false" customHeight="true" outlineLevel="0" collapsed="false">
      <c r="A173" s="283"/>
      <c r="B173" s="493"/>
      <c r="C173" s="490"/>
      <c r="D173" s="433"/>
      <c r="E173" s="433"/>
      <c r="F173" s="433"/>
      <c r="G173" s="433"/>
      <c r="H173" s="434"/>
      <c r="I173" s="434"/>
      <c r="J173" s="435"/>
      <c r="K173" s="436" t="n">
        <f aca="false">IF(H173=0,0,(I173-H173)+1)</f>
        <v>0</v>
      </c>
      <c r="L173" s="450" t="s">
        <v>177</v>
      </c>
      <c r="M173" s="438" t="n">
        <v>0</v>
      </c>
      <c r="N173" s="438"/>
      <c r="O173" s="503" t="n">
        <f aca="false">ROUNDUP(((Q173/T173)),0)</f>
        <v>0</v>
      </c>
      <c r="P173" s="503" t="n">
        <f aca="false">O173*J173*K173</f>
        <v>0</v>
      </c>
      <c r="Q173" s="500" t="n">
        <f aca="false">S173-(S173*M173)</f>
        <v>0</v>
      </c>
      <c r="R173" s="504" t="n">
        <f aca="false">Q173*J173*K173</f>
        <v>0</v>
      </c>
      <c r="S173" s="442"/>
      <c r="T173" s="502" t="n">
        <v>0.85</v>
      </c>
      <c r="U173" s="444" t="n">
        <f aca="false">U172</f>
        <v>0.1</v>
      </c>
      <c r="V173" s="445" t="n">
        <f aca="false">(O173*U173)</f>
        <v>0</v>
      </c>
      <c r="W173" s="446" t="n">
        <f aca="false">W172</f>
        <v>0.1</v>
      </c>
      <c r="X173" s="447" t="n">
        <f aca="false">(O173*W173)</f>
        <v>0</v>
      </c>
      <c r="Y173" s="448" t="n">
        <f aca="false">Y172</f>
        <v>0.1</v>
      </c>
      <c r="Z173" s="185" t="n">
        <f aca="false">(O173*Y173)</f>
        <v>0</v>
      </c>
      <c r="AA173" s="185"/>
      <c r="AB173" s="287"/>
      <c r="AE173" s="261" t="n">
        <f aca="false">AE172+1</f>
        <v>173</v>
      </c>
      <c r="AF173" s="449" t="n">
        <f aca="false">V173+X173+Z173</f>
        <v>0</v>
      </c>
    </row>
    <row r="174" customFormat="false" ht="15" hidden="false" customHeight="true" outlineLevel="0" collapsed="false">
      <c r="A174" s="283"/>
      <c r="B174" s="493"/>
      <c r="C174" s="490"/>
      <c r="D174" s="433"/>
      <c r="E174" s="433"/>
      <c r="F174" s="433"/>
      <c r="G174" s="433"/>
      <c r="H174" s="434"/>
      <c r="I174" s="434"/>
      <c r="J174" s="435"/>
      <c r="K174" s="436" t="n">
        <f aca="false">IF(H174=0,0,(I174-H174)+1)</f>
        <v>0</v>
      </c>
      <c r="L174" s="450" t="s">
        <v>177</v>
      </c>
      <c r="M174" s="438" t="n">
        <v>0</v>
      </c>
      <c r="N174" s="438"/>
      <c r="O174" s="503" t="n">
        <f aca="false">ROUNDUP(((Q174/T174)),0)</f>
        <v>0</v>
      </c>
      <c r="P174" s="503" t="n">
        <f aca="false">O174*J174*K174</f>
        <v>0</v>
      </c>
      <c r="Q174" s="500" t="n">
        <f aca="false">S174-(S174*M174)</f>
        <v>0</v>
      </c>
      <c r="R174" s="504" t="n">
        <f aca="false">Q174*J174*K174</f>
        <v>0</v>
      </c>
      <c r="S174" s="442"/>
      <c r="T174" s="502" t="n">
        <v>0.85</v>
      </c>
      <c r="U174" s="444" t="n">
        <f aca="false">U173</f>
        <v>0.1</v>
      </c>
      <c r="V174" s="445" t="n">
        <f aca="false">(O174*U174)</f>
        <v>0</v>
      </c>
      <c r="W174" s="446" t="n">
        <f aca="false">W173</f>
        <v>0.1</v>
      </c>
      <c r="X174" s="447" t="n">
        <f aca="false">(O174*W174)</f>
        <v>0</v>
      </c>
      <c r="Y174" s="448" t="n">
        <f aca="false">Y173</f>
        <v>0.1</v>
      </c>
      <c r="Z174" s="185" t="n">
        <f aca="false">(O174*Y174)</f>
        <v>0</v>
      </c>
      <c r="AA174" s="185"/>
      <c r="AB174" s="287"/>
      <c r="AE174" s="261" t="n">
        <f aca="false">AE173+1</f>
        <v>174</v>
      </c>
      <c r="AF174" s="449" t="n">
        <f aca="false">V174+X174+Z174</f>
        <v>0</v>
      </c>
    </row>
    <row r="175" customFormat="false" ht="15" hidden="false" customHeight="true" outlineLevel="0" collapsed="false">
      <c r="A175" s="283"/>
      <c r="B175" s="493"/>
      <c r="C175" s="490"/>
      <c r="D175" s="433"/>
      <c r="E175" s="433"/>
      <c r="F175" s="433"/>
      <c r="G175" s="433"/>
      <c r="H175" s="434"/>
      <c r="I175" s="434"/>
      <c r="J175" s="435"/>
      <c r="K175" s="436" t="n">
        <f aca="false">IF(H175=0,0,(I175-H175)+1)</f>
        <v>0</v>
      </c>
      <c r="L175" s="450" t="s">
        <v>177</v>
      </c>
      <c r="M175" s="438" t="n">
        <v>0</v>
      </c>
      <c r="N175" s="438"/>
      <c r="O175" s="503" t="n">
        <f aca="false">ROUNDUP(((Q175/T175)),0)</f>
        <v>0</v>
      </c>
      <c r="P175" s="503" t="n">
        <f aca="false">O175*J175*K175</f>
        <v>0</v>
      </c>
      <c r="Q175" s="500" t="n">
        <f aca="false">S175-(S175*M175)</f>
        <v>0</v>
      </c>
      <c r="R175" s="504" t="n">
        <f aca="false">Q175*J175*K175</f>
        <v>0</v>
      </c>
      <c r="S175" s="442"/>
      <c r="T175" s="502" t="n">
        <v>0.85</v>
      </c>
      <c r="U175" s="444" t="n">
        <f aca="false">U174</f>
        <v>0.1</v>
      </c>
      <c r="V175" s="445" t="n">
        <f aca="false">(O175*U175)</f>
        <v>0</v>
      </c>
      <c r="W175" s="446" t="n">
        <f aca="false">W174</f>
        <v>0.1</v>
      </c>
      <c r="X175" s="447" t="n">
        <f aca="false">(O175*W175)</f>
        <v>0</v>
      </c>
      <c r="Y175" s="448" t="n">
        <f aca="false">Y174</f>
        <v>0.1</v>
      </c>
      <c r="Z175" s="185" t="n">
        <f aca="false">(O175*Y175)</f>
        <v>0</v>
      </c>
      <c r="AA175" s="185"/>
      <c r="AB175" s="287"/>
      <c r="AE175" s="261" t="n">
        <f aca="false">AE174+1</f>
        <v>175</v>
      </c>
      <c r="AF175" s="449" t="n">
        <f aca="false">V175+X175+Z175</f>
        <v>0</v>
      </c>
    </row>
    <row r="176" customFormat="false" ht="15" hidden="false" customHeight="true" outlineLevel="0" collapsed="false">
      <c r="A176" s="283"/>
      <c r="B176" s="493"/>
      <c r="C176" s="490"/>
      <c r="D176" s="433"/>
      <c r="E176" s="433"/>
      <c r="F176" s="433"/>
      <c r="G176" s="433"/>
      <c r="H176" s="434"/>
      <c r="I176" s="434"/>
      <c r="J176" s="435"/>
      <c r="K176" s="436" t="n">
        <f aca="false">IF(H176=0,0,(I176-H176)+1)</f>
        <v>0</v>
      </c>
      <c r="L176" s="450" t="s">
        <v>177</v>
      </c>
      <c r="M176" s="438" t="n">
        <v>0</v>
      </c>
      <c r="N176" s="438"/>
      <c r="O176" s="503" t="n">
        <f aca="false">ROUNDUP(((Q176/T176)),0)</f>
        <v>0</v>
      </c>
      <c r="P176" s="503" t="n">
        <f aca="false">O176*J176*K176</f>
        <v>0</v>
      </c>
      <c r="Q176" s="500" t="n">
        <f aca="false">S176-(S176*M176)</f>
        <v>0</v>
      </c>
      <c r="R176" s="504" t="n">
        <f aca="false">Q176*J176*K176</f>
        <v>0</v>
      </c>
      <c r="S176" s="442"/>
      <c r="T176" s="502" t="n">
        <v>0.85</v>
      </c>
      <c r="U176" s="444" t="n">
        <f aca="false">U175</f>
        <v>0.1</v>
      </c>
      <c r="V176" s="445" t="n">
        <f aca="false">(O176*U176)</f>
        <v>0</v>
      </c>
      <c r="W176" s="446" t="n">
        <f aca="false">W175</f>
        <v>0.1</v>
      </c>
      <c r="X176" s="447" t="n">
        <f aca="false">(O176*W176)</f>
        <v>0</v>
      </c>
      <c r="Y176" s="448" t="n">
        <f aca="false">Y175</f>
        <v>0.1</v>
      </c>
      <c r="Z176" s="185" t="n">
        <f aca="false">(O176*Y176)</f>
        <v>0</v>
      </c>
      <c r="AA176" s="185"/>
      <c r="AB176" s="287"/>
      <c r="AE176" s="261" t="n">
        <f aca="false">AE175+1</f>
        <v>176</v>
      </c>
      <c r="AF176" s="449" t="n">
        <f aca="false">V176+X176+Z176</f>
        <v>0</v>
      </c>
    </row>
    <row r="177" customFormat="false" ht="15" hidden="false" customHeight="true" outlineLevel="0" collapsed="false">
      <c r="A177" s="283"/>
      <c r="B177" s="493"/>
      <c r="C177" s="490"/>
      <c r="D177" s="433"/>
      <c r="E177" s="433"/>
      <c r="F177" s="433"/>
      <c r="G177" s="433"/>
      <c r="H177" s="434"/>
      <c r="I177" s="434"/>
      <c r="J177" s="435"/>
      <c r="K177" s="436" t="n">
        <f aca="false">IF(H177=0,0,(I177-H177)+1)</f>
        <v>0</v>
      </c>
      <c r="L177" s="450" t="s">
        <v>177</v>
      </c>
      <c r="M177" s="438" t="n">
        <v>0</v>
      </c>
      <c r="N177" s="438"/>
      <c r="O177" s="503" t="n">
        <f aca="false">ROUNDUP(((Q177/T177)),0)</f>
        <v>0</v>
      </c>
      <c r="P177" s="503" t="n">
        <f aca="false">O177*J177*K177</f>
        <v>0</v>
      </c>
      <c r="Q177" s="500" t="n">
        <f aca="false">S177-(S177*M177)</f>
        <v>0</v>
      </c>
      <c r="R177" s="504" t="n">
        <f aca="false">Q177*J177*K177</f>
        <v>0</v>
      </c>
      <c r="S177" s="442"/>
      <c r="T177" s="502" t="n">
        <v>0.85</v>
      </c>
      <c r="U177" s="444" t="n">
        <f aca="false">U176</f>
        <v>0.1</v>
      </c>
      <c r="V177" s="445" t="n">
        <f aca="false">(O177*U177)</f>
        <v>0</v>
      </c>
      <c r="W177" s="446" t="n">
        <f aca="false">W176</f>
        <v>0.1</v>
      </c>
      <c r="X177" s="447" t="n">
        <f aca="false">(O177*W177)</f>
        <v>0</v>
      </c>
      <c r="Y177" s="448" t="n">
        <f aca="false">Y176</f>
        <v>0.1</v>
      </c>
      <c r="Z177" s="185" t="n">
        <f aca="false">(O177*Y177)</f>
        <v>0</v>
      </c>
      <c r="AA177" s="185"/>
      <c r="AB177" s="287"/>
      <c r="AE177" s="261" t="n">
        <f aca="false">AE176+1</f>
        <v>177</v>
      </c>
      <c r="AF177" s="449" t="n">
        <f aca="false">V177+X177+Z177</f>
        <v>0</v>
      </c>
    </row>
    <row r="178" customFormat="false" ht="15" hidden="false" customHeight="true" outlineLevel="0" collapsed="false">
      <c r="A178" s="283"/>
      <c r="B178" s="493"/>
      <c r="C178" s="490"/>
      <c r="D178" s="433"/>
      <c r="E178" s="433"/>
      <c r="F178" s="433"/>
      <c r="G178" s="433"/>
      <c r="H178" s="434"/>
      <c r="I178" s="434"/>
      <c r="J178" s="435"/>
      <c r="K178" s="436" t="n">
        <f aca="false">IF(H178=0,0,(I178-H178)+1)</f>
        <v>0</v>
      </c>
      <c r="L178" s="450" t="s">
        <v>177</v>
      </c>
      <c r="M178" s="438" t="n">
        <v>0</v>
      </c>
      <c r="N178" s="438"/>
      <c r="O178" s="503" t="n">
        <f aca="false">ROUNDUP(((Q178/T178)),0)</f>
        <v>0</v>
      </c>
      <c r="P178" s="503" t="n">
        <f aca="false">O178*J178*K178</f>
        <v>0</v>
      </c>
      <c r="Q178" s="500" t="n">
        <f aca="false">S178-(S178*M178)</f>
        <v>0</v>
      </c>
      <c r="R178" s="504" t="n">
        <f aca="false">Q178*J178*K178</f>
        <v>0</v>
      </c>
      <c r="S178" s="442"/>
      <c r="T178" s="502" t="n">
        <v>0.85</v>
      </c>
      <c r="U178" s="444" t="n">
        <f aca="false">U177</f>
        <v>0.1</v>
      </c>
      <c r="V178" s="445" t="n">
        <f aca="false">(O178*U178)</f>
        <v>0</v>
      </c>
      <c r="W178" s="446" t="n">
        <f aca="false">W177</f>
        <v>0.1</v>
      </c>
      <c r="X178" s="447" t="n">
        <f aca="false">(O178*W178)</f>
        <v>0</v>
      </c>
      <c r="Y178" s="448" t="n">
        <f aca="false">Y177</f>
        <v>0.1</v>
      </c>
      <c r="Z178" s="185" t="n">
        <f aca="false">(O178*Y178)</f>
        <v>0</v>
      </c>
      <c r="AA178" s="185"/>
      <c r="AB178" s="287"/>
      <c r="AE178" s="261" t="n">
        <f aca="false">AE177+1</f>
        <v>178</v>
      </c>
      <c r="AF178" s="449" t="n">
        <f aca="false">V178+X178+Z178</f>
        <v>0</v>
      </c>
    </row>
    <row r="179" customFormat="false" ht="15" hidden="false" customHeight="true" outlineLevel="0" collapsed="false">
      <c r="A179" s="283"/>
      <c r="B179" s="493"/>
      <c r="C179" s="490"/>
      <c r="D179" s="433"/>
      <c r="E179" s="433"/>
      <c r="F179" s="433"/>
      <c r="G179" s="433"/>
      <c r="H179" s="434"/>
      <c r="I179" s="434"/>
      <c r="J179" s="435"/>
      <c r="K179" s="436" t="n">
        <f aca="false">IF(H179=0,0,(I179-H179)+1)</f>
        <v>0</v>
      </c>
      <c r="L179" s="450" t="s">
        <v>177</v>
      </c>
      <c r="M179" s="438" t="n">
        <v>0</v>
      </c>
      <c r="N179" s="438"/>
      <c r="O179" s="505" t="n">
        <f aca="false">ROUNDUP(((Q179/T179)),0)</f>
        <v>0</v>
      </c>
      <c r="P179" s="505" t="n">
        <f aca="false">O179*J179*K179</f>
        <v>0</v>
      </c>
      <c r="Q179" s="500" t="n">
        <f aca="false">S179-(S179*M179)</f>
        <v>0</v>
      </c>
      <c r="R179" s="506" t="n">
        <f aca="false">Q179*J179*K179</f>
        <v>0</v>
      </c>
      <c r="S179" s="442"/>
      <c r="T179" s="502" t="n">
        <v>0.85</v>
      </c>
      <c r="U179" s="455" t="n">
        <f aca="false">U178</f>
        <v>0.1</v>
      </c>
      <c r="V179" s="456" t="n">
        <f aca="false">(O179*U179)</f>
        <v>0</v>
      </c>
      <c r="W179" s="457" t="n">
        <f aca="false">W178</f>
        <v>0.1</v>
      </c>
      <c r="X179" s="458" t="n">
        <f aca="false">(O179*W179)</f>
        <v>0</v>
      </c>
      <c r="Y179" s="459" t="n">
        <f aca="false">Y178</f>
        <v>0.1</v>
      </c>
      <c r="Z179" s="460" t="n">
        <f aca="false">(O179*Y179)</f>
        <v>0</v>
      </c>
      <c r="AA179" s="460"/>
      <c r="AB179" s="287"/>
      <c r="AE179" s="261" t="n">
        <f aca="false">AE178+1</f>
        <v>179</v>
      </c>
      <c r="AF179" s="449" t="n">
        <f aca="false">V179+X179+Z179</f>
        <v>0</v>
      </c>
    </row>
    <row r="180" customFormat="false" ht="15" hidden="false" customHeight="false" outlineLevel="0" collapsed="false">
      <c r="A180" s="283"/>
      <c r="B180" s="461"/>
      <c r="C180" s="462"/>
      <c r="D180" s="463" t="s">
        <v>178</v>
      </c>
      <c r="E180" s="204"/>
      <c r="F180" s="464" t="n">
        <f aca="false">(J165*K165)+(J166*K166)+(J167*K167)+(J168*K168)+(J169*K169)+(J170*K170)+(J171*K171)+(J172*K172)+(J173*K173)+(J174*K174)+(J175*K175)+(J176*K176)+(J177*K177)+(J178*K178)+(J179*K179)</f>
        <v>0</v>
      </c>
      <c r="G180" s="204" t="s">
        <v>179</v>
      </c>
      <c r="H180" s="465" t="e">
        <f aca="false">P180/F180</f>
        <v>#DIV/0!</v>
      </c>
      <c r="I180" s="203"/>
      <c r="J180" s="205" t="n">
        <f aca="false">SUM(J165:J179)</f>
        <v>0</v>
      </c>
      <c r="K180" s="205" t="n">
        <f aca="false">SUM(K165:K179)</f>
        <v>0</v>
      </c>
      <c r="L180" s="466"/>
      <c r="M180" s="466"/>
      <c r="N180" s="466"/>
      <c r="O180" s="467" t="s">
        <v>136</v>
      </c>
      <c r="P180" s="468" t="n">
        <f aca="false">SUM(P165:P179)</f>
        <v>0</v>
      </c>
      <c r="Q180" s="469" t="s">
        <v>137</v>
      </c>
      <c r="R180" s="470" t="n">
        <f aca="false">SUM(R165:R179)</f>
        <v>0</v>
      </c>
      <c r="S180" s="205" t="s">
        <v>138</v>
      </c>
      <c r="T180" s="471" t="n">
        <f aca="false">IF(R180=0,0,(1-(R180/P180)))</f>
        <v>0</v>
      </c>
      <c r="U180" s="472" t="s">
        <v>139</v>
      </c>
      <c r="V180" s="472" t="s">
        <v>140</v>
      </c>
      <c r="W180" s="472" t="s">
        <v>141</v>
      </c>
      <c r="X180" s="472" t="s">
        <v>142</v>
      </c>
      <c r="Y180" s="473" t="s">
        <v>180</v>
      </c>
      <c r="Z180" s="472" t="s">
        <v>144</v>
      </c>
      <c r="AA180" s="472"/>
      <c r="AB180" s="287"/>
      <c r="AE180" s="218" t="s">
        <v>145</v>
      </c>
      <c r="AF180" s="218"/>
      <c r="AG180" s="218" t="s">
        <v>146</v>
      </c>
      <c r="AH180" s="218"/>
    </row>
    <row r="181" customFormat="false" ht="15" hidden="false" customHeight="false" outlineLevel="0" collapsed="false">
      <c r="A181" s="283"/>
      <c r="B181" s="474" t="s">
        <v>147</v>
      </c>
      <c r="C181" s="475"/>
      <c r="D181" s="475"/>
      <c r="E181" s="475"/>
      <c r="F181" s="475"/>
      <c r="G181" s="475"/>
      <c r="H181" s="475"/>
      <c r="I181" s="475"/>
      <c r="J181" s="475"/>
      <c r="K181" s="475"/>
      <c r="L181" s="475"/>
      <c r="M181" s="475"/>
      <c r="N181" s="475"/>
      <c r="O181" s="475"/>
      <c r="P181" s="475"/>
      <c r="Q181" s="475"/>
      <c r="R181" s="475"/>
      <c r="S181" s="475"/>
      <c r="T181" s="475"/>
      <c r="U181" s="476" t="n">
        <f aca="false"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477" t="n">
        <f aca="false">R180*U164</f>
        <v>0</v>
      </c>
      <c r="W181" s="478" t="n">
        <f aca="false"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477" t="n">
        <f aca="false">R180*W164</f>
        <v>0</v>
      </c>
      <c r="Y181" s="478" t="n">
        <f aca="false"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477" t="n">
        <f aca="false">R180*Y164</f>
        <v>0</v>
      </c>
      <c r="AA181" s="477"/>
      <c r="AB181" s="287"/>
      <c r="AE181" s="225" t="n">
        <v>181</v>
      </c>
      <c r="AF181" s="449" t="n">
        <f aca="false">V181+X181+Z181</f>
        <v>0</v>
      </c>
      <c r="AG181" s="227" t="n">
        <f aca="false">U181+W181+Y181</f>
        <v>0</v>
      </c>
      <c r="AH181" s="227"/>
    </row>
    <row r="182" customFormat="false" ht="15" hidden="false" customHeight="true" outlineLevel="0" collapsed="false">
      <c r="A182" s="283"/>
      <c r="B182" s="474" t="s">
        <v>148</v>
      </c>
      <c r="C182" s="475"/>
      <c r="D182" s="475"/>
      <c r="E182" s="475"/>
      <c r="F182" s="475"/>
      <c r="G182" s="475"/>
      <c r="H182" s="475"/>
      <c r="I182" s="475"/>
      <c r="J182" s="475"/>
      <c r="K182" s="475"/>
      <c r="L182" s="475"/>
      <c r="M182" s="475"/>
      <c r="N182" s="475"/>
      <c r="O182" s="475"/>
      <c r="P182" s="475"/>
      <c r="Q182" s="475"/>
      <c r="R182" s="475"/>
      <c r="S182" s="475"/>
      <c r="T182" s="475"/>
      <c r="U182" s="479" t="s">
        <v>149</v>
      </c>
      <c r="V182" s="479"/>
      <c r="W182" s="480" t="n">
        <f aca="false">P180+U181+W181+Y181</f>
        <v>0</v>
      </c>
      <c r="X182" s="480"/>
      <c r="Y182" s="481" t="s">
        <v>150</v>
      </c>
      <c r="Z182" s="482" t="n">
        <f aca="false">R180+(R180*U164)+(R180*W164)+(R180*Y164)</f>
        <v>0</v>
      </c>
      <c r="AA182" s="482"/>
      <c r="AB182" s="287"/>
      <c r="AF182" s="484"/>
    </row>
    <row r="183" customFormat="false" ht="15" hidden="false" customHeight="false" outlineLevel="0" collapsed="false">
      <c r="A183" s="283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B183" s="287"/>
      <c r="AF183" s="484"/>
    </row>
    <row r="184" customFormat="false" ht="15" hidden="false" customHeight="false" outlineLevel="0" collapsed="false">
      <c r="A184" s="283"/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B184" s="287"/>
      <c r="AF184" s="484"/>
    </row>
    <row r="185" customFormat="false" ht="49.5" hidden="false" customHeight="true" outlineLevel="0" collapsed="false">
      <c r="A185" s="305" t="s">
        <v>160</v>
      </c>
      <c r="B185" s="494" t="s">
        <v>164</v>
      </c>
      <c r="C185" s="494"/>
      <c r="D185" s="494"/>
      <c r="E185" s="494"/>
      <c r="F185" s="494"/>
      <c r="G185" s="494"/>
      <c r="H185" s="494"/>
      <c r="I185" s="494"/>
      <c r="J185" s="494"/>
      <c r="K185" s="494"/>
      <c r="L185" s="494"/>
      <c r="M185" s="494"/>
      <c r="N185" s="494"/>
      <c r="O185" s="495" t="str">
        <f aca="false">IF(B188=0,"",B188)</f>
        <v/>
      </c>
      <c r="P185" s="495"/>
      <c r="Q185" s="495"/>
      <c r="R185" s="495"/>
      <c r="S185" s="495"/>
      <c r="T185" s="495"/>
      <c r="U185" s="495"/>
      <c r="V185" s="495"/>
      <c r="W185" s="495"/>
      <c r="X185" s="495"/>
      <c r="Y185" s="495"/>
      <c r="Z185" s="495"/>
      <c r="AA185" s="495"/>
      <c r="AB185" s="495"/>
      <c r="AF185" s="484"/>
    </row>
    <row r="186" customFormat="false" ht="15" hidden="false" customHeight="true" outlineLevel="0" collapsed="false">
      <c r="A186" s="305"/>
      <c r="B186" s="123" t="s">
        <v>165</v>
      </c>
      <c r="C186" s="123" t="s">
        <v>90</v>
      </c>
      <c r="D186" s="123" t="s">
        <v>99</v>
      </c>
      <c r="E186" s="420" t="s">
        <v>60</v>
      </c>
      <c r="F186" s="163" t="s">
        <v>166</v>
      </c>
      <c r="G186" s="123" t="s">
        <v>167</v>
      </c>
      <c r="H186" s="421" t="s">
        <v>168</v>
      </c>
      <c r="I186" s="421" t="s">
        <v>169</v>
      </c>
      <c r="J186" s="124" t="s">
        <v>170</v>
      </c>
      <c r="K186" s="124" t="s">
        <v>93</v>
      </c>
      <c r="L186" s="422" t="s">
        <v>115</v>
      </c>
      <c r="M186" s="422"/>
      <c r="N186" s="422"/>
      <c r="O186" s="163" t="s">
        <v>61</v>
      </c>
      <c r="P186" s="163"/>
      <c r="Q186" s="163" t="s">
        <v>94</v>
      </c>
      <c r="R186" s="163"/>
      <c r="S186" s="420" t="s">
        <v>117</v>
      </c>
      <c r="T186" s="423" t="s">
        <v>171</v>
      </c>
      <c r="U186" s="159" t="s">
        <v>95</v>
      </c>
      <c r="V186" s="159"/>
      <c r="W186" s="159"/>
      <c r="X186" s="159"/>
      <c r="Y186" s="159"/>
      <c r="Z186" s="159"/>
      <c r="AA186" s="159"/>
      <c r="AB186" s="424" t="s">
        <v>119</v>
      </c>
      <c r="AF186" s="484"/>
    </row>
    <row r="187" customFormat="false" ht="15" hidden="false" customHeight="false" outlineLevel="0" collapsed="false">
      <c r="A187" s="305"/>
      <c r="B187" s="123"/>
      <c r="C187" s="123"/>
      <c r="D187" s="123"/>
      <c r="E187" s="420"/>
      <c r="F187" s="163"/>
      <c r="G187" s="123"/>
      <c r="H187" s="421"/>
      <c r="I187" s="421"/>
      <c r="J187" s="124"/>
      <c r="K187" s="124" t="s">
        <v>93</v>
      </c>
      <c r="L187" s="422"/>
      <c r="M187" s="422"/>
      <c r="N187" s="422"/>
      <c r="O187" s="425" t="s">
        <v>120</v>
      </c>
      <c r="P187" s="123" t="s">
        <v>97</v>
      </c>
      <c r="Q187" s="123" t="s">
        <v>120</v>
      </c>
      <c r="R187" s="123" t="s">
        <v>97</v>
      </c>
      <c r="S187" s="420"/>
      <c r="T187" s="423"/>
      <c r="U187" s="426" t="n">
        <v>0.1</v>
      </c>
      <c r="V187" s="427" t="s">
        <v>72</v>
      </c>
      <c r="W187" s="428" t="n">
        <v>0.1</v>
      </c>
      <c r="X187" s="427" t="s">
        <v>123</v>
      </c>
      <c r="Y187" s="429" t="n">
        <v>0.1</v>
      </c>
      <c r="Z187" s="430" t="s">
        <v>74</v>
      </c>
      <c r="AA187" s="430"/>
      <c r="AB187" s="424"/>
      <c r="AF187" s="484"/>
    </row>
    <row r="188" customFormat="false" ht="15" hidden="false" customHeight="true" outlineLevel="0" collapsed="false">
      <c r="A188" s="305"/>
      <c r="B188" s="493" t="n">
        <f aca="false">'Cadastro Inicial'!B24</f>
        <v>0</v>
      </c>
      <c r="C188" s="490" t="n">
        <f aca="false">'Cadastro Inicial'!C24</f>
        <v>0</v>
      </c>
      <c r="D188" s="433"/>
      <c r="E188" s="433"/>
      <c r="F188" s="433"/>
      <c r="G188" s="433"/>
      <c r="H188" s="434"/>
      <c r="I188" s="434"/>
      <c r="J188" s="435"/>
      <c r="K188" s="436" t="n">
        <f aca="false">IF(H188=0,0,(I188-H188)+1)</f>
        <v>0</v>
      </c>
      <c r="L188" s="437" t="s">
        <v>177</v>
      </c>
      <c r="M188" s="438" t="n">
        <v>0</v>
      </c>
      <c r="N188" s="438"/>
      <c r="O188" s="499" t="n">
        <f aca="false">ROUNDUP(((Q188/T188)),0)</f>
        <v>0</v>
      </c>
      <c r="P188" s="499" t="n">
        <f aca="false">O188*J188*K188</f>
        <v>0</v>
      </c>
      <c r="Q188" s="500" t="n">
        <f aca="false">S188-(S188*M188)</f>
        <v>0</v>
      </c>
      <c r="R188" s="501" t="n">
        <f aca="false">Q188*J188*K188</f>
        <v>0</v>
      </c>
      <c r="S188" s="442"/>
      <c r="T188" s="502" t="n">
        <v>0.85</v>
      </c>
      <c r="U188" s="444" t="n">
        <f aca="false">U187</f>
        <v>0.1</v>
      </c>
      <c r="V188" s="445" t="n">
        <f aca="false">(O188*U188)</f>
        <v>0</v>
      </c>
      <c r="W188" s="446" t="n">
        <f aca="false">W187</f>
        <v>0.1</v>
      </c>
      <c r="X188" s="447" t="n">
        <f aca="false">(O188*W188)</f>
        <v>0</v>
      </c>
      <c r="Y188" s="448" t="n">
        <f aca="false">Y187</f>
        <v>0.1</v>
      </c>
      <c r="Z188" s="185" t="n">
        <f aca="false">(O188*Y188)</f>
        <v>0</v>
      </c>
      <c r="AA188" s="185"/>
      <c r="AB188" s="310" t="s">
        <v>129</v>
      </c>
      <c r="AE188" s="261" t="n">
        <v>188</v>
      </c>
      <c r="AF188" s="449" t="n">
        <f aca="false">V188+X188+Z188</f>
        <v>0</v>
      </c>
    </row>
    <row r="189" customFormat="false" ht="15" hidden="false" customHeight="true" outlineLevel="0" collapsed="false">
      <c r="A189" s="305"/>
      <c r="B189" s="493"/>
      <c r="C189" s="490"/>
      <c r="D189" s="433"/>
      <c r="E189" s="433"/>
      <c r="F189" s="433"/>
      <c r="G189" s="433"/>
      <c r="H189" s="434"/>
      <c r="I189" s="434"/>
      <c r="J189" s="435"/>
      <c r="K189" s="436" t="n">
        <f aca="false">IF(H189=0,0,(I189-H189)+1)</f>
        <v>0</v>
      </c>
      <c r="L189" s="450" t="s">
        <v>177</v>
      </c>
      <c r="M189" s="438" t="n">
        <v>0</v>
      </c>
      <c r="N189" s="438"/>
      <c r="O189" s="503" t="n">
        <f aca="false">ROUNDUP(((Q189/T189)),0)</f>
        <v>0</v>
      </c>
      <c r="P189" s="503" t="n">
        <f aca="false">O189*J189*K189</f>
        <v>0</v>
      </c>
      <c r="Q189" s="500" t="n">
        <f aca="false">S189-(S189*M189)</f>
        <v>0</v>
      </c>
      <c r="R189" s="504" t="n">
        <f aca="false">Q189*J189*K189</f>
        <v>0</v>
      </c>
      <c r="S189" s="442"/>
      <c r="T189" s="502" t="n">
        <v>0.85</v>
      </c>
      <c r="U189" s="444" t="n">
        <f aca="false">U188</f>
        <v>0.1</v>
      </c>
      <c r="V189" s="445" t="n">
        <f aca="false">(O189*U189)</f>
        <v>0</v>
      </c>
      <c r="W189" s="446" t="n">
        <f aca="false">W188</f>
        <v>0.1</v>
      </c>
      <c r="X189" s="447" t="n">
        <f aca="false">(O189*W189)</f>
        <v>0</v>
      </c>
      <c r="Y189" s="448" t="n">
        <f aca="false">Y188</f>
        <v>0.1</v>
      </c>
      <c r="Z189" s="185" t="n">
        <f aca="false">(O189*Y189)</f>
        <v>0</v>
      </c>
      <c r="AA189" s="185"/>
      <c r="AB189" s="262" t="s">
        <v>183</v>
      </c>
      <c r="AE189" s="261" t="n">
        <f aca="false">AE188+1</f>
        <v>189</v>
      </c>
      <c r="AF189" s="449" t="n">
        <f aca="false">V189+X189+Z189</f>
        <v>0</v>
      </c>
    </row>
    <row r="190" customFormat="false" ht="15" hidden="false" customHeight="true" outlineLevel="0" collapsed="false">
      <c r="A190" s="305"/>
      <c r="B190" s="493"/>
      <c r="C190" s="490"/>
      <c r="D190" s="433"/>
      <c r="E190" s="433"/>
      <c r="F190" s="433"/>
      <c r="G190" s="433"/>
      <c r="H190" s="434"/>
      <c r="I190" s="434"/>
      <c r="J190" s="435"/>
      <c r="K190" s="436" t="n">
        <f aca="false">IF(H190=0,0,(I190-H190)+1)</f>
        <v>0</v>
      </c>
      <c r="L190" s="450" t="s">
        <v>177</v>
      </c>
      <c r="M190" s="438" t="n">
        <v>0</v>
      </c>
      <c r="N190" s="438"/>
      <c r="O190" s="503" t="n">
        <f aca="false">ROUNDUP(((Q190/T190)),0)</f>
        <v>0</v>
      </c>
      <c r="P190" s="503" t="n">
        <f aca="false">O190*J190*K190</f>
        <v>0</v>
      </c>
      <c r="Q190" s="500" t="n">
        <f aca="false">S190-(S190*M190)</f>
        <v>0</v>
      </c>
      <c r="R190" s="504" t="n">
        <f aca="false">Q190*J190*K190</f>
        <v>0</v>
      </c>
      <c r="S190" s="442"/>
      <c r="T190" s="502" t="n">
        <v>0.85</v>
      </c>
      <c r="U190" s="444" t="n">
        <f aca="false">U189</f>
        <v>0.1</v>
      </c>
      <c r="V190" s="445" t="n">
        <f aca="false">(O190*U190)</f>
        <v>0</v>
      </c>
      <c r="W190" s="446" t="n">
        <f aca="false">W189</f>
        <v>0.1</v>
      </c>
      <c r="X190" s="447" t="n">
        <f aca="false">(O190*W190)</f>
        <v>0</v>
      </c>
      <c r="Y190" s="448" t="n">
        <f aca="false">Y189</f>
        <v>0.1</v>
      </c>
      <c r="Z190" s="185" t="n">
        <f aca="false">(O190*Y190)</f>
        <v>0</v>
      </c>
      <c r="AA190" s="185"/>
      <c r="AB190" s="311"/>
      <c r="AE190" s="261" t="n">
        <f aca="false">AE189+1</f>
        <v>190</v>
      </c>
      <c r="AF190" s="449" t="n">
        <f aca="false">V190+X190+Z190</f>
        <v>0</v>
      </c>
    </row>
    <row r="191" customFormat="false" ht="15" hidden="false" customHeight="true" outlineLevel="0" collapsed="false">
      <c r="A191" s="305"/>
      <c r="B191" s="493"/>
      <c r="C191" s="490"/>
      <c r="D191" s="433"/>
      <c r="E191" s="433"/>
      <c r="F191" s="433"/>
      <c r="G191" s="433"/>
      <c r="H191" s="434"/>
      <c r="I191" s="434"/>
      <c r="J191" s="435"/>
      <c r="K191" s="436" t="n">
        <f aca="false">IF(H191=0,0,(I191-H191)+1)</f>
        <v>0</v>
      </c>
      <c r="L191" s="450" t="s">
        <v>177</v>
      </c>
      <c r="M191" s="438" t="n">
        <v>0</v>
      </c>
      <c r="N191" s="438"/>
      <c r="O191" s="503" t="n">
        <f aca="false">ROUNDUP(((Q191/T191)),0)</f>
        <v>0</v>
      </c>
      <c r="P191" s="503" t="n">
        <f aca="false">O191*J191*K191</f>
        <v>0</v>
      </c>
      <c r="Q191" s="500" t="n">
        <f aca="false">S191-(S191*M191)</f>
        <v>0</v>
      </c>
      <c r="R191" s="504" t="n">
        <f aca="false">Q191*J191*K191</f>
        <v>0</v>
      </c>
      <c r="S191" s="442"/>
      <c r="T191" s="502" t="n">
        <v>0.85</v>
      </c>
      <c r="U191" s="444" t="n">
        <f aca="false">U190</f>
        <v>0.1</v>
      </c>
      <c r="V191" s="445" t="n">
        <f aca="false">(O191*U191)</f>
        <v>0</v>
      </c>
      <c r="W191" s="446" t="n">
        <f aca="false">W190</f>
        <v>0.1</v>
      </c>
      <c r="X191" s="447" t="n">
        <f aca="false">(O191*W191)</f>
        <v>0</v>
      </c>
      <c r="Y191" s="448" t="n">
        <f aca="false">Y190</f>
        <v>0.1</v>
      </c>
      <c r="Z191" s="185" t="n">
        <f aca="false">(O191*Y191)</f>
        <v>0</v>
      </c>
      <c r="AA191" s="185"/>
      <c r="AB191" s="264" t="s">
        <v>132</v>
      </c>
      <c r="AE191" s="261" t="n">
        <f aca="false">AE190+1</f>
        <v>191</v>
      </c>
      <c r="AF191" s="449" t="n">
        <f aca="false">V191+X191+Z191</f>
        <v>0</v>
      </c>
    </row>
    <row r="192" customFormat="false" ht="15" hidden="false" customHeight="true" outlineLevel="0" collapsed="false">
      <c r="A192" s="305"/>
      <c r="B192" s="493"/>
      <c r="C192" s="490"/>
      <c r="D192" s="433"/>
      <c r="E192" s="433"/>
      <c r="F192" s="433"/>
      <c r="G192" s="433"/>
      <c r="H192" s="434"/>
      <c r="I192" s="434"/>
      <c r="J192" s="435"/>
      <c r="K192" s="436" t="n">
        <f aca="false">IF(H192=0,0,(I192-H192)+1)</f>
        <v>0</v>
      </c>
      <c r="L192" s="450" t="s">
        <v>177</v>
      </c>
      <c r="M192" s="438" t="n">
        <v>0</v>
      </c>
      <c r="N192" s="438"/>
      <c r="O192" s="503" t="n">
        <f aca="false">ROUNDUP(((Q192/T192)),0)</f>
        <v>0</v>
      </c>
      <c r="P192" s="503" t="n">
        <f aca="false">O192*J192*K192</f>
        <v>0</v>
      </c>
      <c r="Q192" s="500" t="n">
        <f aca="false">S192-(S192*M192)</f>
        <v>0</v>
      </c>
      <c r="R192" s="504" t="n">
        <f aca="false">Q192*J192*K192</f>
        <v>0</v>
      </c>
      <c r="S192" s="442"/>
      <c r="T192" s="502" t="n">
        <v>0.85</v>
      </c>
      <c r="U192" s="444" t="n">
        <f aca="false">U191</f>
        <v>0.1</v>
      </c>
      <c r="V192" s="445" t="n">
        <f aca="false">(O192*U192)</f>
        <v>0</v>
      </c>
      <c r="W192" s="446" t="n">
        <f aca="false">W191</f>
        <v>0.1</v>
      </c>
      <c r="X192" s="447" t="n">
        <f aca="false">(O192*W192)</f>
        <v>0</v>
      </c>
      <c r="Y192" s="448" t="n">
        <f aca="false">Y191</f>
        <v>0.1</v>
      </c>
      <c r="Z192" s="185" t="n">
        <f aca="false">(O192*Y192)</f>
        <v>0</v>
      </c>
      <c r="AA192" s="185"/>
      <c r="AB192" s="265" t="s">
        <v>154</v>
      </c>
      <c r="AE192" s="261" t="n">
        <f aca="false">AE191+1</f>
        <v>192</v>
      </c>
      <c r="AF192" s="449" t="n">
        <f aca="false">V192+X192+Z192</f>
        <v>0</v>
      </c>
    </row>
    <row r="193" customFormat="false" ht="15" hidden="false" customHeight="true" outlineLevel="0" collapsed="false">
      <c r="A193" s="305"/>
      <c r="B193" s="493"/>
      <c r="C193" s="490"/>
      <c r="D193" s="433"/>
      <c r="E193" s="433"/>
      <c r="F193" s="433"/>
      <c r="G193" s="433"/>
      <c r="H193" s="434"/>
      <c r="I193" s="434"/>
      <c r="J193" s="435"/>
      <c r="K193" s="436" t="n">
        <f aca="false">IF(H193=0,0,(I193-H193)+1)</f>
        <v>0</v>
      </c>
      <c r="L193" s="450" t="s">
        <v>177</v>
      </c>
      <c r="M193" s="438" t="n">
        <v>0</v>
      </c>
      <c r="N193" s="438"/>
      <c r="O193" s="503" t="n">
        <f aca="false">ROUNDUP(((Q193/T193)),0)</f>
        <v>0</v>
      </c>
      <c r="P193" s="503" t="n">
        <f aca="false">O193*J193*K193</f>
        <v>0</v>
      </c>
      <c r="Q193" s="500" t="n">
        <f aca="false">S193-(S193*M193)</f>
        <v>0</v>
      </c>
      <c r="R193" s="504" t="n">
        <f aca="false">Q193*J193*K193</f>
        <v>0</v>
      </c>
      <c r="S193" s="442"/>
      <c r="T193" s="502" t="n">
        <v>0.85</v>
      </c>
      <c r="U193" s="444" t="n">
        <f aca="false">U192</f>
        <v>0.1</v>
      </c>
      <c r="V193" s="445" t="n">
        <f aca="false">(O193*U193)</f>
        <v>0</v>
      </c>
      <c r="W193" s="446" t="n">
        <f aca="false">W192</f>
        <v>0.1</v>
      </c>
      <c r="X193" s="447" t="n">
        <f aca="false">(O193*W193)</f>
        <v>0</v>
      </c>
      <c r="Y193" s="448" t="n">
        <f aca="false">Y192</f>
        <v>0.1</v>
      </c>
      <c r="Z193" s="185" t="n">
        <f aca="false">(O193*Y193)</f>
        <v>0</v>
      </c>
      <c r="AA193" s="185"/>
      <c r="AB193" s="308"/>
      <c r="AE193" s="261" t="n">
        <f aca="false">AE192+1</f>
        <v>193</v>
      </c>
      <c r="AF193" s="449" t="n">
        <f aca="false">V193+X193+Z193</f>
        <v>0</v>
      </c>
    </row>
    <row r="194" customFormat="false" ht="15" hidden="false" customHeight="true" outlineLevel="0" collapsed="false">
      <c r="A194" s="305"/>
      <c r="B194" s="493"/>
      <c r="C194" s="490"/>
      <c r="D194" s="433"/>
      <c r="E194" s="433"/>
      <c r="F194" s="433"/>
      <c r="G194" s="433"/>
      <c r="H194" s="434"/>
      <c r="I194" s="434"/>
      <c r="J194" s="435"/>
      <c r="K194" s="436" t="n">
        <f aca="false">IF(H194=0,0,(I194-H194)+1)</f>
        <v>0</v>
      </c>
      <c r="L194" s="450" t="s">
        <v>177</v>
      </c>
      <c r="M194" s="438" t="n">
        <v>0</v>
      </c>
      <c r="N194" s="438"/>
      <c r="O194" s="503" t="n">
        <f aca="false">ROUNDUP(((Q194/T194)),0)</f>
        <v>0</v>
      </c>
      <c r="P194" s="503" t="n">
        <f aca="false">O194*J194*K194</f>
        <v>0</v>
      </c>
      <c r="Q194" s="500" t="n">
        <f aca="false">S194-(S194*M194)</f>
        <v>0</v>
      </c>
      <c r="R194" s="504" t="n">
        <f aca="false">Q194*J194*K194</f>
        <v>0</v>
      </c>
      <c r="S194" s="442"/>
      <c r="T194" s="502" t="n">
        <v>0.85</v>
      </c>
      <c r="U194" s="444" t="n">
        <f aca="false">U193</f>
        <v>0.1</v>
      </c>
      <c r="V194" s="445" t="n">
        <f aca="false">(O194*U194)</f>
        <v>0</v>
      </c>
      <c r="W194" s="446" t="n">
        <f aca="false">W193</f>
        <v>0.1</v>
      </c>
      <c r="X194" s="447" t="n">
        <f aca="false">(O194*W194)</f>
        <v>0</v>
      </c>
      <c r="Y194" s="448" t="n">
        <f aca="false">Y193</f>
        <v>0.1</v>
      </c>
      <c r="Z194" s="185" t="n">
        <f aca="false">(O194*Y194)</f>
        <v>0</v>
      </c>
      <c r="AA194" s="185"/>
      <c r="AB194" s="308"/>
      <c r="AE194" s="261" t="n">
        <f aca="false">AE193+1</f>
        <v>194</v>
      </c>
      <c r="AF194" s="449" t="n">
        <f aca="false">V194+X194+Z194</f>
        <v>0</v>
      </c>
    </row>
    <row r="195" customFormat="false" ht="15" hidden="false" customHeight="true" outlineLevel="0" collapsed="false">
      <c r="A195" s="305"/>
      <c r="B195" s="493"/>
      <c r="C195" s="490"/>
      <c r="D195" s="433"/>
      <c r="E195" s="433"/>
      <c r="F195" s="433"/>
      <c r="G195" s="433"/>
      <c r="H195" s="434"/>
      <c r="I195" s="434"/>
      <c r="J195" s="435"/>
      <c r="K195" s="436" t="n">
        <f aca="false">IF(H195=0,0,(I195-H195)+1)</f>
        <v>0</v>
      </c>
      <c r="L195" s="450" t="s">
        <v>177</v>
      </c>
      <c r="M195" s="438" t="n">
        <v>0</v>
      </c>
      <c r="N195" s="438"/>
      <c r="O195" s="503" t="n">
        <f aca="false">ROUNDUP(((Q195/T195)),0)</f>
        <v>0</v>
      </c>
      <c r="P195" s="503" t="n">
        <f aca="false">O195*J195*K195</f>
        <v>0</v>
      </c>
      <c r="Q195" s="500" t="n">
        <f aca="false">S195-(S195*M195)</f>
        <v>0</v>
      </c>
      <c r="R195" s="504" t="n">
        <f aca="false">Q195*J195*K195</f>
        <v>0</v>
      </c>
      <c r="S195" s="442"/>
      <c r="T195" s="502" t="n">
        <v>0.85</v>
      </c>
      <c r="U195" s="444" t="n">
        <f aca="false">U194</f>
        <v>0.1</v>
      </c>
      <c r="V195" s="445" t="n">
        <f aca="false">(O195*U195)</f>
        <v>0</v>
      </c>
      <c r="W195" s="446" t="n">
        <f aca="false">W194</f>
        <v>0.1</v>
      </c>
      <c r="X195" s="447" t="n">
        <f aca="false">(O195*W195)</f>
        <v>0</v>
      </c>
      <c r="Y195" s="448" t="n">
        <f aca="false">Y194</f>
        <v>0.1</v>
      </c>
      <c r="Z195" s="185" t="n">
        <f aca="false">(O195*Y195)</f>
        <v>0</v>
      </c>
      <c r="AA195" s="185"/>
      <c r="AB195" s="308"/>
      <c r="AE195" s="261" t="n">
        <f aca="false">AE194+1</f>
        <v>195</v>
      </c>
      <c r="AF195" s="449" t="n">
        <f aca="false">V195+X195+Z195</f>
        <v>0</v>
      </c>
    </row>
    <row r="196" customFormat="false" ht="15" hidden="false" customHeight="true" outlineLevel="0" collapsed="false">
      <c r="A196" s="305"/>
      <c r="B196" s="493"/>
      <c r="C196" s="490"/>
      <c r="D196" s="433"/>
      <c r="E196" s="433"/>
      <c r="F196" s="433"/>
      <c r="G196" s="433"/>
      <c r="H196" s="434"/>
      <c r="I196" s="434"/>
      <c r="J196" s="435"/>
      <c r="K196" s="436" t="n">
        <f aca="false">IF(H196=0,0,(I196-H196)+1)</f>
        <v>0</v>
      </c>
      <c r="L196" s="450" t="s">
        <v>177</v>
      </c>
      <c r="M196" s="438" t="n">
        <v>0</v>
      </c>
      <c r="N196" s="438"/>
      <c r="O196" s="503" t="n">
        <f aca="false">ROUNDUP(((Q196/T196)),0)</f>
        <v>0</v>
      </c>
      <c r="P196" s="503" t="n">
        <f aca="false">O196*J196*K196</f>
        <v>0</v>
      </c>
      <c r="Q196" s="500" t="n">
        <f aca="false">S196-(S196*M196)</f>
        <v>0</v>
      </c>
      <c r="R196" s="504" t="n">
        <f aca="false">Q196*J196*K196</f>
        <v>0</v>
      </c>
      <c r="S196" s="442"/>
      <c r="T196" s="502" t="n">
        <v>0.85</v>
      </c>
      <c r="U196" s="444" t="n">
        <f aca="false">U195</f>
        <v>0.1</v>
      </c>
      <c r="V196" s="445" t="n">
        <f aca="false">(O196*U196)</f>
        <v>0</v>
      </c>
      <c r="W196" s="446" t="n">
        <f aca="false">W195</f>
        <v>0.1</v>
      </c>
      <c r="X196" s="447" t="n">
        <f aca="false">(O196*W196)</f>
        <v>0</v>
      </c>
      <c r="Y196" s="448" t="n">
        <f aca="false">Y195</f>
        <v>0.1</v>
      </c>
      <c r="Z196" s="185" t="n">
        <f aca="false">(O196*Y196)</f>
        <v>0</v>
      </c>
      <c r="AA196" s="185"/>
      <c r="AB196" s="308"/>
      <c r="AE196" s="261" t="n">
        <f aca="false">AE195+1</f>
        <v>196</v>
      </c>
      <c r="AF196" s="449" t="n">
        <f aca="false">V196+X196+Z196</f>
        <v>0</v>
      </c>
    </row>
    <row r="197" customFormat="false" ht="15" hidden="false" customHeight="true" outlineLevel="0" collapsed="false">
      <c r="A197" s="305"/>
      <c r="B197" s="493"/>
      <c r="C197" s="490"/>
      <c r="D197" s="433"/>
      <c r="E197" s="433"/>
      <c r="F197" s="433"/>
      <c r="G197" s="433"/>
      <c r="H197" s="434"/>
      <c r="I197" s="434"/>
      <c r="J197" s="435"/>
      <c r="K197" s="436" t="n">
        <f aca="false">IF(H197=0,0,(I197-H197)+1)</f>
        <v>0</v>
      </c>
      <c r="L197" s="450" t="s">
        <v>177</v>
      </c>
      <c r="M197" s="438" t="n">
        <v>0</v>
      </c>
      <c r="N197" s="438"/>
      <c r="O197" s="503" t="n">
        <f aca="false">ROUNDUP(((Q197/T197)),0)</f>
        <v>0</v>
      </c>
      <c r="P197" s="503" t="n">
        <f aca="false">O197*J197*K197</f>
        <v>0</v>
      </c>
      <c r="Q197" s="500" t="n">
        <f aca="false">S197-(S197*M197)</f>
        <v>0</v>
      </c>
      <c r="R197" s="504" t="n">
        <f aca="false">Q197*J197*K197</f>
        <v>0</v>
      </c>
      <c r="S197" s="442"/>
      <c r="T197" s="502" t="n">
        <v>0.85</v>
      </c>
      <c r="U197" s="444" t="n">
        <f aca="false">U196</f>
        <v>0.1</v>
      </c>
      <c r="V197" s="445" t="n">
        <f aca="false">(O197*U197)</f>
        <v>0</v>
      </c>
      <c r="W197" s="446" t="n">
        <f aca="false">W196</f>
        <v>0.1</v>
      </c>
      <c r="X197" s="447" t="n">
        <f aca="false">(O197*W197)</f>
        <v>0</v>
      </c>
      <c r="Y197" s="448" t="n">
        <f aca="false">Y196</f>
        <v>0.1</v>
      </c>
      <c r="Z197" s="185" t="n">
        <f aca="false">(O197*Y197)</f>
        <v>0</v>
      </c>
      <c r="AA197" s="185"/>
      <c r="AB197" s="308"/>
      <c r="AE197" s="261" t="n">
        <f aca="false">AE196+1</f>
        <v>197</v>
      </c>
      <c r="AF197" s="449" t="n">
        <f aca="false">V197+X197+Z197</f>
        <v>0</v>
      </c>
    </row>
    <row r="198" customFormat="false" ht="15" hidden="false" customHeight="true" outlineLevel="0" collapsed="false">
      <c r="A198" s="305"/>
      <c r="B198" s="493"/>
      <c r="C198" s="490"/>
      <c r="D198" s="433"/>
      <c r="E198" s="433"/>
      <c r="F198" s="433"/>
      <c r="G198" s="433"/>
      <c r="H198" s="434"/>
      <c r="I198" s="434"/>
      <c r="J198" s="435"/>
      <c r="K198" s="436" t="n">
        <f aca="false">IF(H198=0,0,(I198-H198)+1)</f>
        <v>0</v>
      </c>
      <c r="L198" s="450" t="s">
        <v>177</v>
      </c>
      <c r="M198" s="438" t="n">
        <v>0</v>
      </c>
      <c r="N198" s="438"/>
      <c r="O198" s="503" t="n">
        <f aca="false">ROUNDUP(((Q198/T198)),0)</f>
        <v>0</v>
      </c>
      <c r="P198" s="503" t="n">
        <f aca="false">O198*J198*K198</f>
        <v>0</v>
      </c>
      <c r="Q198" s="500" t="n">
        <f aca="false">S198-(S198*M198)</f>
        <v>0</v>
      </c>
      <c r="R198" s="504" t="n">
        <f aca="false">Q198*J198*K198</f>
        <v>0</v>
      </c>
      <c r="S198" s="442"/>
      <c r="T198" s="502" t="n">
        <v>0.85</v>
      </c>
      <c r="U198" s="444" t="n">
        <f aca="false">U197</f>
        <v>0.1</v>
      </c>
      <c r="V198" s="445" t="n">
        <f aca="false">(O198*U198)</f>
        <v>0</v>
      </c>
      <c r="W198" s="446" t="n">
        <f aca="false">W197</f>
        <v>0.1</v>
      </c>
      <c r="X198" s="447" t="n">
        <f aca="false">(O198*W198)</f>
        <v>0</v>
      </c>
      <c r="Y198" s="448" t="n">
        <f aca="false">Y197</f>
        <v>0.1</v>
      </c>
      <c r="Z198" s="185" t="n">
        <f aca="false">(O198*Y198)</f>
        <v>0</v>
      </c>
      <c r="AA198" s="185"/>
      <c r="AB198" s="308"/>
      <c r="AE198" s="261" t="n">
        <f aca="false">AE197+1</f>
        <v>198</v>
      </c>
      <c r="AF198" s="449" t="n">
        <f aca="false">V198+X198+Z198</f>
        <v>0</v>
      </c>
    </row>
    <row r="199" customFormat="false" ht="15" hidden="false" customHeight="true" outlineLevel="0" collapsed="false">
      <c r="A199" s="305"/>
      <c r="B199" s="493"/>
      <c r="C199" s="490"/>
      <c r="D199" s="433"/>
      <c r="E199" s="433"/>
      <c r="F199" s="433"/>
      <c r="G199" s="433"/>
      <c r="H199" s="434"/>
      <c r="I199" s="434"/>
      <c r="J199" s="435"/>
      <c r="K199" s="436" t="n">
        <f aca="false">IF(H199=0,0,(I199-H199)+1)</f>
        <v>0</v>
      </c>
      <c r="L199" s="450" t="s">
        <v>177</v>
      </c>
      <c r="M199" s="438" t="n">
        <v>0</v>
      </c>
      <c r="N199" s="438"/>
      <c r="O199" s="503" t="n">
        <f aca="false">ROUNDUP(((Q199/T199)),0)</f>
        <v>0</v>
      </c>
      <c r="P199" s="503" t="n">
        <f aca="false">O199*J199*K199</f>
        <v>0</v>
      </c>
      <c r="Q199" s="500" t="n">
        <f aca="false">S199-(S199*M199)</f>
        <v>0</v>
      </c>
      <c r="R199" s="504" t="n">
        <f aca="false">Q199*J199*K199</f>
        <v>0</v>
      </c>
      <c r="S199" s="442"/>
      <c r="T199" s="502" t="n">
        <v>0.85</v>
      </c>
      <c r="U199" s="444" t="n">
        <f aca="false">U198</f>
        <v>0.1</v>
      </c>
      <c r="V199" s="445" t="n">
        <f aca="false">(O199*U199)</f>
        <v>0</v>
      </c>
      <c r="W199" s="446" t="n">
        <f aca="false">W198</f>
        <v>0.1</v>
      </c>
      <c r="X199" s="447" t="n">
        <f aca="false">(O199*W199)</f>
        <v>0</v>
      </c>
      <c r="Y199" s="448" t="n">
        <f aca="false">Y198</f>
        <v>0.1</v>
      </c>
      <c r="Z199" s="185" t="n">
        <f aca="false">(O199*Y199)</f>
        <v>0</v>
      </c>
      <c r="AA199" s="185"/>
      <c r="AB199" s="308"/>
      <c r="AE199" s="261" t="n">
        <f aca="false">AE198+1</f>
        <v>199</v>
      </c>
      <c r="AF199" s="449" t="n">
        <f aca="false">V199+X199+Z199</f>
        <v>0</v>
      </c>
    </row>
    <row r="200" customFormat="false" ht="15" hidden="false" customHeight="true" outlineLevel="0" collapsed="false">
      <c r="A200" s="305"/>
      <c r="B200" s="493"/>
      <c r="C200" s="490"/>
      <c r="D200" s="433"/>
      <c r="E200" s="433"/>
      <c r="F200" s="433"/>
      <c r="G200" s="433"/>
      <c r="H200" s="434"/>
      <c r="I200" s="434"/>
      <c r="J200" s="435"/>
      <c r="K200" s="436" t="n">
        <f aca="false">IF(H200=0,0,(I200-H200)+1)</f>
        <v>0</v>
      </c>
      <c r="L200" s="450" t="s">
        <v>177</v>
      </c>
      <c r="M200" s="438" t="n">
        <v>0</v>
      </c>
      <c r="N200" s="438"/>
      <c r="O200" s="503" t="n">
        <f aca="false">ROUNDUP(((Q200/T200)),0)</f>
        <v>0</v>
      </c>
      <c r="P200" s="503" t="n">
        <f aca="false">O200*J200*K200</f>
        <v>0</v>
      </c>
      <c r="Q200" s="500" t="n">
        <f aca="false">S200-(S200*M200)</f>
        <v>0</v>
      </c>
      <c r="R200" s="504" t="n">
        <f aca="false">Q200*J200*K200</f>
        <v>0</v>
      </c>
      <c r="S200" s="442"/>
      <c r="T200" s="502" t="n">
        <v>0.85</v>
      </c>
      <c r="U200" s="444" t="n">
        <f aca="false">U199</f>
        <v>0.1</v>
      </c>
      <c r="V200" s="445" t="n">
        <f aca="false">(O200*U200)</f>
        <v>0</v>
      </c>
      <c r="W200" s="446" t="n">
        <f aca="false">W199</f>
        <v>0.1</v>
      </c>
      <c r="X200" s="447" t="n">
        <f aca="false">(O200*W200)</f>
        <v>0</v>
      </c>
      <c r="Y200" s="448" t="n">
        <f aca="false">Y199</f>
        <v>0.1</v>
      </c>
      <c r="Z200" s="185" t="n">
        <f aca="false">(O200*Y200)</f>
        <v>0</v>
      </c>
      <c r="AA200" s="185"/>
      <c r="AB200" s="308"/>
      <c r="AE200" s="261" t="n">
        <f aca="false">AE199+1</f>
        <v>200</v>
      </c>
      <c r="AF200" s="449" t="n">
        <f aca="false">V200+X200+Z200</f>
        <v>0</v>
      </c>
    </row>
    <row r="201" customFormat="false" ht="15" hidden="false" customHeight="true" outlineLevel="0" collapsed="false">
      <c r="A201" s="305"/>
      <c r="B201" s="493"/>
      <c r="C201" s="490"/>
      <c r="D201" s="433"/>
      <c r="E201" s="433"/>
      <c r="F201" s="433"/>
      <c r="G201" s="433"/>
      <c r="H201" s="434"/>
      <c r="I201" s="434"/>
      <c r="J201" s="435"/>
      <c r="K201" s="436" t="n">
        <f aca="false">IF(H201=0,0,(I201-H201)+1)</f>
        <v>0</v>
      </c>
      <c r="L201" s="450" t="s">
        <v>177</v>
      </c>
      <c r="M201" s="438" t="n">
        <v>0</v>
      </c>
      <c r="N201" s="438"/>
      <c r="O201" s="503" t="n">
        <f aca="false">ROUNDUP(((Q201/T201)),0)</f>
        <v>0</v>
      </c>
      <c r="P201" s="503" t="n">
        <f aca="false">O201*J201*K201</f>
        <v>0</v>
      </c>
      <c r="Q201" s="500" t="n">
        <f aca="false">S201-(S201*M201)</f>
        <v>0</v>
      </c>
      <c r="R201" s="504" t="n">
        <f aca="false">Q201*J201*K201</f>
        <v>0</v>
      </c>
      <c r="S201" s="442"/>
      <c r="T201" s="502" t="n">
        <v>0.85</v>
      </c>
      <c r="U201" s="444" t="n">
        <f aca="false">U200</f>
        <v>0.1</v>
      </c>
      <c r="V201" s="445" t="n">
        <f aca="false">(O201*U201)</f>
        <v>0</v>
      </c>
      <c r="W201" s="446" t="n">
        <f aca="false">W200</f>
        <v>0.1</v>
      </c>
      <c r="X201" s="447" t="n">
        <f aca="false">(O201*W201)</f>
        <v>0</v>
      </c>
      <c r="Y201" s="448" t="n">
        <f aca="false">Y200</f>
        <v>0.1</v>
      </c>
      <c r="Z201" s="185" t="n">
        <f aca="false">(O201*Y201)</f>
        <v>0</v>
      </c>
      <c r="AA201" s="185"/>
      <c r="AB201" s="308"/>
      <c r="AE201" s="261" t="n">
        <f aca="false">AE200+1</f>
        <v>201</v>
      </c>
      <c r="AF201" s="449" t="n">
        <f aca="false">V201+X201+Z201</f>
        <v>0</v>
      </c>
    </row>
    <row r="202" customFormat="false" ht="15" hidden="false" customHeight="true" outlineLevel="0" collapsed="false">
      <c r="A202" s="305"/>
      <c r="B202" s="493"/>
      <c r="C202" s="490"/>
      <c r="D202" s="433"/>
      <c r="E202" s="433"/>
      <c r="F202" s="433"/>
      <c r="G202" s="433"/>
      <c r="H202" s="434"/>
      <c r="I202" s="434"/>
      <c r="J202" s="435"/>
      <c r="K202" s="436" t="n">
        <f aca="false">IF(H202=0,0,(I202-H202)+1)</f>
        <v>0</v>
      </c>
      <c r="L202" s="450" t="s">
        <v>177</v>
      </c>
      <c r="M202" s="438" t="n">
        <v>0</v>
      </c>
      <c r="N202" s="438"/>
      <c r="O202" s="505" t="n">
        <f aca="false">ROUNDUP(((Q202/T202)),0)</f>
        <v>0</v>
      </c>
      <c r="P202" s="505" t="n">
        <f aca="false">O202*J202*K202</f>
        <v>0</v>
      </c>
      <c r="Q202" s="500" t="n">
        <f aca="false">S202-(S202*M202)</f>
        <v>0</v>
      </c>
      <c r="R202" s="506" t="n">
        <f aca="false">Q202*J202*K202</f>
        <v>0</v>
      </c>
      <c r="S202" s="442"/>
      <c r="T202" s="502" t="n">
        <v>0.85</v>
      </c>
      <c r="U202" s="455" t="n">
        <f aca="false">U201</f>
        <v>0.1</v>
      </c>
      <c r="V202" s="456" t="n">
        <f aca="false">(O202*U202)</f>
        <v>0</v>
      </c>
      <c r="W202" s="457" t="n">
        <f aca="false">W201</f>
        <v>0.1</v>
      </c>
      <c r="X202" s="458" t="n">
        <f aca="false">(O202*W202)</f>
        <v>0</v>
      </c>
      <c r="Y202" s="459" t="n">
        <f aca="false">Y201</f>
        <v>0.1</v>
      </c>
      <c r="Z202" s="460" t="n">
        <f aca="false">(O202*Y202)</f>
        <v>0</v>
      </c>
      <c r="AA202" s="460"/>
      <c r="AB202" s="308"/>
      <c r="AE202" s="261" t="n">
        <f aca="false">AE201+1</f>
        <v>202</v>
      </c>
      <c r="AF202" s="449" t="n">
        <f aca="false">V202+X202+Z202</f>
        <v>0</v>
      </c>
    </row>
    <row r="203" customFormat="false" ht="15" hidden="false" customHeight="false" outlineLevel="0" collapsed="false">
      <c r="A203" s="305"/>
      <c r="B203" s="461"/>
      <c r="C203" s="462"/>
      <c r="D203" s="463" t="s">
        <v>178</v>
      </c>
      <c r="E203" s="204"/>
      <c r="F203" s="464" t="n">
        <f aca="false">(J188*K188)+(J189*K189)+(J190*K190)+(J191*K191)+(J192*K192)+(J193*K193)+(J194*K194)+(J195*K195)+(J196*K196)+(J197*K197)+(J198*K198)+(J199*K199)+(J200*K200)+(J201*K201)+(J202*K202)</f>
        <v>0</v>
      </c>
      <c r="G203" s="204" t="s">
        <v>179</v>
      </c>
      <c r="H203" s="465" t="e">
        <f aca="false">P203/F203</f>
        <v>#DIV/0!</v>
      </c>
      <c r="I203" s="203"/>
      <c r="J203" s="205" t="n">
        <f aca="false">SUM(J188:J202)</f>
        <v>0</v>
      </c>
      <c r="K203" s="205" t="n">
        <f aca="false">SUM(K188:K202)</f>
        <v>0</v>
      </c>
      <c r="L203" s="507"/>
      <c r="M203" s="507"/>
      <c r="N203" s="507"/>
      <c r="O203" s="467" t="s">
        <v>136</v>
      </c>
      <c r="P203" s="468" t="n">
        <f aca="false">SUM(P188:P202)</f>
        <v>0</v>
      </c>
      <c r="Q203" s="469" t="s">
        <v>137</v>
      </c>
      <c r="R203" s="470" t="n">
        <f aca="false">SUM(R188:R202)</f>
        <v>0</v>
      </c>
      <c r="S203" s="205" t="s">
        <v>138</v>
      </c>
      <c r="T203" s="471" t="n">
        <f aca="false">IF(R203=0,0,(1-(R203/P203)))</f>
        <v>0</v>
      </c>
      <c r="U203" s="472" t="s">
        <v>139</v>
      </c>
      <c r="V203" s="472" t="s">
        <v>140</v>
      </c>
      <c r="W203" s="472" t="s">
        <v>141</v>
      </c>
      <c r="X203" s="472" t="s">
        <v>142</v>
      </c>
      <c r="Y203" s="473" t="s">
        <v>180</v>
      </c>
      <c r="Z203" s="508" t="s">
        <v>144</v>
      </c>
      <c r="AA203" s="508"/>
      <c r="AB203" s="308"/>
      <c r="AE203" s="218" t="s">
        <v>145</v>
      </c>
      <c r="AF203" s="218"/>
      <c r="AG203" s="218" t="s">
        <v>146</v>
      </c>
      <c r="AH203" s="218"/>
    </row>
    <row r="204" customFormat="false" ht="15" hidden="false" customHeight="false" outlineLevel="0" collapsed="false">
      <c r="A204" s="305"/>
      <c r="B204" s="474" t="s">
        <v>147</v>
      </c>
      <c r="C204" s="475"/>
      <c r="D204" s="475"/>
      <c r="E204" s="475"/>
      <c r="F204" s="475"/>
      <c r="G204" s="475"/>
      <c r="H204" s="475"/>
      <c r="I204" s="475"/>
      <c r="J204" s="475"/>
      <c r="K204" s="475"/>
      <c r="L204" s="475"/>
      <c r="M204" s="475"/>
      <c r="N204" s="475"/>
      <c r="O204" s="475"/>
      <c r="P204" s="475"/>
      <c r="Q204" s="475"/>
      <c r="R204" s="475"/>
      <c r="S204" s="475"/>
      <c r="T204" s="475"/>
      <c r="U204" s="476" t="n">
        <f aca="false"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477" t="n">
        <f aca="false">R203*U187</f>
        <v>0</v>
      </c>
      <c r="W204" s="478" t="n">
        <f aca="false"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477" t="n">
        <f aca="false">R203*W187</f>
        <v>0</v>
      </c>
      <c r="Y204" s="478" t="n">
        <f aca="false"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477" t="n">
        <f aca="false">R203*Y187</f>
        <v>0</v>
      </c>
      <c r="AA204" s="477"/>
      <c r="AB204" s="308"/>
      <c r="AE204" s="225" t="n">
        <v>204</v>
      </c>
      <c r="AF204" s="449" t="n">
        <f aca="false">V204+X204+Z204</f>
        <v>0</v>
      </c>
      <c r="AG204" s="227" t="n">
        <f aca="false">U204+W204+Y204</f>
        <v>0</v>
      </c>
      <c r="AH204" s="227"/>
    </row>
    <row r="205" customFormat="false" ht="15" hidden="false" customHeight="true" outlineLevel="0" collapsed="false">
      <c r="A205" s="305"/>
      <c r="B205" s="474" t="s">
        <v>148</v>
      </c>
      <c r="C205" s="475"/>
      <c r="D205" s="475"/>
      <c r="E205" s="475"/>
      <c r="F205" s="475"/>
      <c r="G205" s="475"/>
      <c r="H205" s="475"/>
      <c r="I205" s="475"/>
      <c r="J205" s="475"/>
      <c r="K205" s="475"/>
      <c r="L205" s="475"/>
      <c r="M205" s="475"/>
      <c r="N205" s="475"/>
      <c r="O205" s="475"/>
      <c r="P205" s="475"/>
      <c r="Q205" s="475"/>
      <c r="R205" s="475"/>
      <c r="S205" s="475"/>
      <c r="T205" s="475"/>
      <c r="U205" s="479" t="s">
        <v>149</v>
      </c>
      <c r="V205" s="479"/>
      <c r="W205" s="480" t="n">
        <f aca="false">P203+U204+W204+Y204</f>
        <v>0</v>
      </c>
      <c r="X205" s="480"/>
      <c r="Y205" s="481" t="s">
        <v>150</v>
      </c>
      <c r="Z205" s="482" t="n">
        <f aca="false">R203+(R203*U187)+(R203*W187)+(R203*Y187)</f>
        <v>0</v>
      </c>
      <c r="AA205" s="482"/>
      <c r="AB205" s="308"/>
      <c r="AF205" s="484"/>
    </row>
    <row r="206" customFormat="false" ht="15" hidden="false" customHeight="false" outlineLevel="0" collapsed="false">
      <c r="A206" s="305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308"/>
      <c r="AB206" s="308"/>
      <c r="AF206" s="484"/>
    </row>
    <row r="207" customFormat="false" ht="15" hidden="false" customHeight="false" outlineLevel="0" collapsed="false">
      <c r="A207" s="305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308"/>
      <c r="X207" s="308"/>
      <c r="Y207" s="308"/>
      <c r="Z207" s="308"/>
      <c r="AA207" s="308"/>
      <c r="AB207" s="308"/>
      <c r="AF207" s="484"/>
    </row>
    <row r="208" customFormat="false" ht="49.5" hidden="false" customHeight="true" outlineLevel="0" collapsed="false">
      <c r="A208" s="324" t="s">
        <v>161</v>
      </c>
      <c r="B208" s="496" t="s">
        <v>164</v>
      </c>
      <c r="C208" s="496"/>
      <c r="D208" s="496"/>
      <c r="E208" s="496"/>
      <c r="F208" s="496"/>
      <c r="G208" s="496"/>
      <c r="H208" s="496"/>
      <c r="I208" s="496"/>
      <c r="J208" s="496"/>
      <c r="K208" s="496"/>
      <c r="L208" s="496"/>
      <c r="M208" s="496"/>
      <c r="N208" s="496"/>
      <c r="O208" s="497" t="str">
        <f aca="false">IF(B211=0,"",B211)</f>
        <v/>
      </c>
      <c r="P208" s="497"/>
      <c r="Q208" s="497"/>
      <c r="R208" s="497"/>
      <c r="S208" s="497"/>
      <c r="T208" s="497"/>
      <c r="U208" s="497"/>
      <c r="V208" s="497"/>
      <c r="W208" s="497"/>
      <c r="X208" s="497"/>
      <c r="Y208" s="497"/>
      <c r="Z208" s="497"/>
      <c r="AA208" s="497"/>
      <c r="AB208" s="497"/>
      <c r="AF208" s="484"/>
    </row>
    <row r="209" customFormat="false" ht="15" hidden="false" customHeight="true" outlineLevel="0" collapsed="false">
      <c r="A209" s="324"/>
      <c r="B209" s="123" t="s">
        <v>165</v>
      </c>
      <c r="C209" s="123" t="s">
        <v>90</v>
      </c>
      <c r="D209" s="123" t="s">
        <v>99</v>
      </c>
      <c r="E209" s="420" t="s">
        <v>60</v>
      </c>
      <c r="F209" s="163" t="s">
        <v>166</v>
      </c>
      <c r="G209" s="123" t="s">
        <v>167</v>
      </c>
      <c r="H209" s="421" t="s">
        <v>168</v>
      </c>
      <c r="I209" s="421" t="s">
        <v>169</v>
      </c>
      <c r="J209" s="124" t="s">
        <v>170</v>
      </c>
      <c r="K209" s="124" t="s">
        <v>93</v>
      </c>
      <c r="L209" s="422" t="s">
        <v>115</v>
      </c>
      <c r="M209" s="422"/>
      <c r="N209" s="422"/>
      <c r="O209" s="163" t="s">
        <v>61</v>
      </c>
      <c r="P209" s="163"/>
      <c r="Q209" s="163" t="s">
        <v>94</v>
      </c>
      <c r="R209" s="163"/>
      <c r="S209" s="420" t="s">
        <v>117</v>
      </c>
      <c r="T209" s="423" t="s">
        <v>171</v>
      </c>
      <c r="U209" s="159" t="s">
        <v>95</v>
      </c>
      <c r="V209" s="159"/>
      <c r="W209" s="159"/>
      <c r="X209" s="159"/>
      <c r="Y209" s="159"/>
      <c r="Z209" s="159"/>
      <c r="AA209" s="159"/>
      <c r="AB209" s="424" t="s">
        <v>119</v>
      </c>
      <c r="AF209" s="484"/>
    </row>
    <row r="210" customFormat="false" ht="15" hidden="false" customHeight="false" outlineLevel="0" collapsed="false">
      <c r="A210" s="324"/>
      <c r="B210" s="123"/>
      <c r="C210" s="123"/>
      <c r="D210" s="123"/>
      <c r="E210" s="420"/>
      <c r="F210" s="163"/>
      <c r="G210" s="123"/>
      <c r="H210" s="421"/>
      <c r="I210" s="421"/>
      <c r="J210" s="124"/>
      <c r="K210" s="124" t="s">
        <v>93</v>
      </c>
      <c r="L210" s="422"/>
      <c r="M210" s="422"/>
      <c r="N210" s="422"/>
      <c r="O210" s="425" t="s">
        <v>120</v>
      </c>
      <c r="P210" s="123" t="s">
        <v>97</v>
      </c>
      <c r="Q210" s="123" t="s">
        <v>120</v>
      </c>
      <c r="R210" s="123" t="s">
        <v>97</v>
      </c>
      <c r="S210" s="420"/>
      <c r="T210" s="423"/>
      <c r="U210" s="426" t="n">
        <v>0.1</v>
      </c>
      <c r="V210" s="427" t="s">
        <v>72</v>
      </c>
      <c r="W210" s="428" t="n">
        <v>0.1</v>
      </c>
      <c r="X210" s="427" t="s">
        <v>123</v>
      </c>
      <c r="Y210" s="429" t="n">
        <v>0.1</v>
      </c>
      <c r="Z210" s="430" t="s">
        <v>74</v>
      </c>
      <c r="AA210" s="430"/>
      <c r="AB210" s="424"/>
      <c r="AF210" s="484"/>
    </row>
    <row r="211" customFormat="false" ht="15" hidden="false" customHeight="true" outlineLevel="0" collapsed="false">
      <c r="A211" s="324"/>
      <c r="B211" s="493" t="n">
        <f aca="false">'Cadastro Inicial'!B25</f>
        <v>0</v>
      </c>
      <c r="C211" s="490" t="n">
        <f aca="false">'Cadastro Inicial'!C25</f>
        <v>0</v>
      </c>
      <c r="D211" s="433"/>
      <c r="E211" s="433"/>
      <c r="F211" s="433"/>
      <c r="G211" s="433"/>
      <c r="H211" s="434"/>
      <c r="I211" s="434"/>
      <c r="J211" s="435"/>
      <c r="K211" s="436" t="n">
        <f aca="false">IF(H211=0,0,(I211-H211)+1)</f>
        <v>0</v>
      </c>
      <c r="L211" s="437" t="s">
        <v>177</v>
      </c>
      <c r="M211" s="438" t="n">
        <v>0</v>
      </c>
      <c r="N211" s="438"/>
      <c r="O211" s="499" t="n">
        <f aca="false">ROUNDUP(((Q211/T211)),0)</f>
        <v>0</v>
      </c>
      <c r="P211" s="499" t="n">
        <f aca="false">O211*J211*K211</f>
        <v>0</v>
      </c>
      <c r="Q211" s="500" t="n">
        <f aca="false">S211-(S211*M211)</f>
        <v>0</v>
      </c>
      <c r="R211" s="501" t="n">
        <f aca="false">Q211*J211*K211</f>
        <v>0</v>
      </c>
      <c r="S211" s="442"/>
      <c r="T211" s="502" t="n">
        <v>0.85</v>
      </c>
      <c r="U211" s="444" t="n">
        <f aca="false">U210</f>
        <v>0.1</v>
      </c>
      <c r="V211" s="445" t="n">
        <f aca="false">(O211*U211)</f>
        <v>0</v>
      </c>
      <c r="W211" s="446" t="n">
        <f aca="false">W210</f>
        <v>0.1</v>
      </c>
      <c r="X211" s="447" t="n">
        <f aca="false">(O211*W211)</f>
        <v>0</v>
      </c>
      <c r="Y211" s="448" t="n">
        <f aca="false">Y210</f>
        <v>0.1</v>
      </c>
      <c r="Z211" s="185" t="n">
        <f aca="false">(O211*Y211)</f>
        <v>0</v>
      </c>
      <c r="AA211" s="185"/>
      <c r="AB211" s="310" t="s">
        <v>129</v>
      </c>
      <c r="AE211" s="261" t="n">
        <v>211</v>
      </c>
      <c r="AF211" s="449" t="n">
        <f aca="false">V211+X211+Z211</f>
        <v>0</v>
      </c>
    </row>
    <row r="212" customFormat="false" ht="15" hidden="false" customHeight="true" outlineLevel="0" collapsed="false">
      <c r="A212" s="324"/>
      <c r="B212" s="493"/>
      <c r="C212" s="490"/>
      <c r="D212" s="433"/>
      <c r="E212" s="433"/>
      <c r="F212" s="433"/>
      <c r="G212" s="433"/>
      <c r="H212" s="434"/>
      <c r="I212" s="434"/>
      <c r="J212" s="435"/>
      <c r="K212" s="436" t="n">
        <f aca="false">IF(H212=0,0,(I212-H212)+1)</f>
        <v>0</v>
      </c>
      <c r="L212" s="450" t="s">
        <v>177</v>
      </c>
      <c r="M212" s="438" t="n">
        <v>0</v>
      </c>
      <c r="N212" s="438"/>
      <c r="O212" s="503" t="n">
        <f aca="false">ROUNDUP(((Q212/T212)),0)</f>
        <v>0</v>
      </c>
      <c r="P212" s="503" t="n">
        <f aca="false">O212*J212*K212</f>
        <v>0</v>
      </c>
      <c r="Q212" s="500" t="n">
        <f aca="false">S212-(S212*M212)</f>
        <v>0</v>
      </c>
      <c r="R212" s="504" t="n">
        <f aca="false">Q212*J212*K212</f>
        <v>0</v>
      </c>
      <c r="S212" s="442"/>
      <c r="T212" s="502" t="n">
        <v>0.85</v>
      </c>
      <c r="U212" s="444" t="n">
        <f aca="false">U211</f>
        <v>0.1</v>
      </c>
      <c r="V212" s="445" t="n">
        <f aca="false">(O212*U212)</f>
        <v>0</v>
      </c>
      <c r="W212" s="446" t="n">
        <f aca="false">W211</f>
        <v>0.1</v>
      </c>
      <c r="X212" s="447" t="n">
        <f aca="false">(O212*W212)</f>
        <v>0</v>
      </c>
      <c r="Y212" s="448" t="n">
        <f aca="false">Y211</f>
        <v>0.1</v>
      </c>
      <c r="Z212" s="185" t="n">
        <f aca="false">(O212*Y212)</f>
        <v>0</v>
      </c>
      <c r="AA212" s="185"/>
      <c r="AB212" s="262" t="s">
        <v>183</v>
      </c>
      <c r="AE212" s="261" t="n">
        <f aca="false">AE211+1</f>
        <v>212</v>
      </c>
      <c r="AF212" s="449" t="n">
        <f aca="false">V212+X212+Z212</f>
        <v>0</v>
      </c>
    </row>
    <row r="213" customFormat="false" ht="15" hidden="false" customHeight="true" outlineLevel="0" collapsed="false">
      <c r="A213" s="324"/>
      <c r="B213" s="493"/>
      <c r="C213" s="490"/>
      <c r="D213" s="433"/>
      <c r="E213" s="433"/>
      <c r="F213" s="433"/>
      <c r="G213" s="433"/>
      <c r="H213" s="434"/>
      <c r="I213" s="434"/>
      <c r="J213" s="435"/>
      <c r="K213" s="436" t="n">
        <f aca="false">IF(H213=0,0,(I213-H213)+1)</f>
        <v>0</v>
      </c>
      <c r="L213" s="450" t="s">
        <v>177</v>
      </c>
      <c r="M213" s="438" t="n">
        <v>0</v>
      </c>
      <c r="N213" s="438"/>
      <c r="O213" s="503" t="n">
        <f aca="false">ROUNDUP(((Q213/T213)),0)</f>
        <v>0</v>
      </c>
      <c r="P213" s="503" t="n">
        <f aca="false">O213*J213*K213</f>
        <v>0</v>
      </c>
      <c r="Q213" s="500" t="n">
        <f aca="false">S213-(S213*M213)</f>
        <v>0</v>
      </c>
      <c r="R213" s="504" t="n">
        <f aca="false">Q213*J213*K213</f>
        <v>0</v>
      </c>
      <c r="S213" s="442"/>
      <c r="T213" s="502" t="n">
        <v>0.85</v>
      </c>
      <c r="U213" s="444" t="n">
        <f aca="false">U212</f>
        <v>0.1</v>
      </c>
      <c r="V213" s="445" t="n">
        <f aca="false">(O213*U213)</f>
        <v>0</v>
      </c>
      <c r="W213" s="446" t="n">
        <f aca="false">W212</f>
        <v>0.1</v>
      </c>
      <c r="X213" s="447" t="n">
        <f aca="false">(O213*W213)</f>
        <v>0</v>
      </c>
      <c r="Y213" s="448" t="n">
        <f aca="false">Y212</f>
        <v>0.1</v>
      </c>
      <c r="Z213" s="185" t="n">
        <f aca="false">(O213*Y213)</f>
        <v>0</v>
      </c>
      <c r="AA213" s="185"/>
      <c r="AB213" s="340"/>
      <c r="AE213" s="261" t="n">
        <f aca="false">AE212+1</f>
        <v>213</v>
      </c>
      <c r="AF213" s="449" t="n">
        <f aca="false">V213+X213+Z213</f>
        <v>0</v>
      </c>
    </row>
    <row r="214" customFormat="false" ht="15" hidden="false" customHeight="true" outlineLevel="0" collapsed="false">
      <c r="A214" s="324"/>
      <c r="B214" s="493"/>
      <c r="C214" s="490"/>
      <c r="D214" s="433"/>
      <c r="E214" s="433"/>
      <c r="F214" s="433"/>
      <c r="G214" s="433"/>
      <c r="H214" s="434"/>
      <c r="I214" s="434"/>
      <c r="J214" s="435"/>
      <c r="K214" s="436" t="n">
        <f aca="false">IF(H214=0,0,(I214-H214)+1)</f>
        <v>0</v>
      </c>
      <c r="L214" s="450" t="s">
        <v>177</v>
      </c>
      <c r="M214" s="438" t="n">
        <v>0</v>
      </c>
      <c r="N214" s="438"/>
      <c r="O214" s="503" t="n">
        <f aca="false">ROUNDUP(((Q214/T214)),0)</f>
        <v>0</v>
      </c>
      <c r="P214" s="503" t="n">
        <f aca="false">O214*J214*K214</f>
        <v>0</v>
      </c>
      <c r="Q214" s="500" t="n">
        <f aca="false">S214-(S214*M214)</f>
        <v>0</v>
      </c>
      <c r="R214" s="504" t="n">
        <f aca="false">Q214*J214*K214</f>
        <v>0</v>
      </c>
      <c r="S214" s="442"/>
      <c r="T214" s="502" t="n">
        <v>0.85</v>
      </c>
      <c r="U214" s="444" t="n">
        <f aca="false">U213</f>
        <v>0.1</v>
      </c>
      <c r="V214" s="445" t="n">
        <f aca="false">(O214*U214)</f>
        <v>0</v>
      </c>
      <c r="W214" s="446" t="n">
        <f aca="false">W213</f>
        <v>0.1</v>
      </c>
      <c r="X214" s="447" t="n">
        <f aca="false">(O214*W214)</f>
        <v>0</v>
      </c>
      <c r="Y214" s="448" t="n">
        <f aca="false">Y213</f>
        <v>0.1</v>
      </c>
      <c r="Z214" s="185" t="n">
        <f aca="false">(O214*Y214)</f>
        <v>0</v>
      </c>
      <c r="AA214" s="185"/>
      <c r="AB214" s="264" t="s">
        <v>132</v>
      </c>
      <c r="AE214" s="261" t="n">
        <f aca="false">AE213+1</f>
        <v>214</v>
      </c>
      <c r="AF214" s="449" t="n">
        <f aca="false">V214+X214+Z214</f>
        <v>0</v>
      </c>
    </row>
    <row r="215" customFormat="false" ht="15" hidden="false" customHeight="true" outlineLevel="0" collapsed="false">
      <c r="A215" s="324"/>
      <c r="B215" s="493"/>
      <c r="C215" s="490"/>
      <c r="D215" s="433"/>
      <c r="E215" s="433"/>
      <c r="F215" s="433"/>
      <c r="G215" s="433"/>
      <c r="H215" s="434"/>
      <c r="I215" s="434"/>
      <c r="J215" s="435"/>
      <c r="K215" s="436" t="n">
        <f aca="false">IF(H215=0,0,(I215-H215)+1)</f>
        <v>0</v>
      </c>
      <c r="L215" s="450" t="s">
        <v>177</v>
      </c>
      <c r="M215" s="438" t="n">
        <v>0</v>
      </c>
      <c r="N215" s="438"/>
      <c r="O215" s="503" t="n">
        <f aca="false">ROUNDUP(((Q215/T215)),0)</f>
        <v>0</v>
      </c>
      <c r="P215" s="503" t="n">
        <f aca="false">O215*J215*K215</f>
        <v>0</v>
      </c>
      <c r="Q215" s="500" t="n">
        <f aca="false">S215-(S215*M215)</f>
        <v>0</v>
      </c>
      <c r="R215" s="504" t="n">
        <f aca="false">Q215*J215*K215</f>
        <v>0</v>
      </c>
      <c r="S215" s="442"/>
      <c r="T215" s="502" t="n">
        <v>0.85</v>
      </c>
      <c r="U215" s="444" t="n">
        <f aca="false">U214</f>
        <v>0.1</v>
      </c>
      <c r="V215" s="445" t="n">
        <f aca="false">(O215*U215)</f>
        <v>0</v>
      </c>
      <c r="W215" s="446" t="n">
        <f aca="false">W214</f>
        <v>0.1</v>
      </c>
      <c r="X215" s="447" t="n">
        <f aca="false">(O215*W215)</f>
        <v>0</v>
      </c>
      <c r="Y215" s="448" t="n">
        <f aca="false">Y214</f>
        <v>0.1</v>
      </c>
      <c r="Z215" s="185" t="n">
        <f aca="false">(O215*Y215)</f>
        <v>0</v>
      </c>
      <c r="AA215" s="185"/>
      <c r="AB215" s="265" t="s">
        <v>154</v>
      </c>
      <c r="AE215" s="261" t="n">
        <f aca="false">AE214+1</f>
        <v>215</v>
      </c>
      <c r="AF215" s="449" t="n">
        <f aca="false">V215+X215+Z215</f>
        <v>0</v>
      </c>
    </row>
    <row r="216" customFormat="false" ht="15" hidden="false" customHeight="true" outlineLevel="0" collapsed="false">
      <c r="A216" s="324"/>
      <c r="B216" s="493"/>
      <c r="C216" s="490"/>
      <c r="D216" s="433"/>
      <c r="E216" s="433"/>
      <c r="F216" s="433"/>
      <c r="G216" s="433"/>
      <c r="H216" s="434"/>
      <c r="I216" s="434"/>
      <c r="J216" s="435"/>
      <c r="K216" s="436" t="n">
        <f aca="false">IF(H216=0,0,(I216-H216)+1)</f>
        <v>0</v>
      </c>
      <c r="L216" s="450" t="s">
        <v>177</v>
      </c>
      <c r="M216" s="438" t="n">
        <v>0</v>
      </c>
      <c r="N216" s="438"/>
      <c r="O216" s="503" t="n">
        <f aca="false">ROUNDUP(((Q216/T216)),0)</f>
        <v>0</v>
      </c>
      <c r="P216" s="503" t="n">
        <f aca="false">O216*J216*K216</f>
        <v>0</v>
      </c>
      <c r="Q216" s="500" t="n">
        <f aca="false">S216-(S216*M216)</f>
        <v>0</v>
      </c>
      <c r="R216" s="504" t="n">
        <f aca="false">Q216*J216*K216</f>
        <v>0</v>
      </c>
      <c r="S216" s="442"/>
      <c r="T216" s="502" t="n">
        <v>0.85</v>
      </c>
      <c r="U216" s="444" t="n">
        <f aca="false">U215</f>
        <v>0.1</v>
      </c>
      <c r="V216" s="445" t="n">
        <f aca="false">(O216*U216)</f>
        <v>0</v>
      </c>
      <c r="W216" s="446" t="n">
        <f aca="false">W215</f>
        <v>0.1</v>
      </c>
      <c r="X216" s="447" t="n">
        <f aca="false">(O216*W216)</f>
        <v>0</v>
      </c>
      <c r="Y216" s="448" t="n">
        <f aca="false">Y215</f>
        <v>0.1</v>
      </c>
      <c r="Z216" s="185" t="n">
        <f aca="false">(O216*Y216)</f>
        <v>0</v>
      </c>
      <c r="AA216" s="185"/>
      <c r="AB216" s="327"/>
      <c r="AE216" s="261" t="n">
        <f aca="false">AE215+1</f>
        <v>216</v>
      </c>
      <c r="AF216" s="449" t="n">
        <f aca="false">V216+X216+Z216</f>
        <v>0</v>
      </c>
    </row>
    <row r="217" customFormat="false" ht="15" hidden="false" customHeight="true" outlineLevel="0" collapsed="false">
      <c r="A217" s="324"/>
      <c r="B217" s="493"/>
      <c r="C217" s="490"/>
      <c r="D217" s="433"/>
      <c r="E217" s="433"/>
      <c r="F217" s="433"/>
      <c r="G217" s="433"/>
      <c r="H217" s="434"/>
      <c r="I217" s="434"/>
      <c r="J217" s="435"/>
      <c r="K217" s="436" t="n">
        <f aca="false">IF(H217=0,0,(I217-H217)+1)</f>
        <v>0</v>
      </c>
      <c r="L217" s="450" t="s">
        <v>177</v>
      </c>
      <c r="M217" s="438" t="n">
        <v>0</v>
      </c>
      <c r="N217" s="438"/>
      <c r="O217" s="503" t="n">
        <f aca="false">ROUNDUP(((Q217/T217)),0)</f>
        <v>0</v>
      </c>
      <c r="P217" s="503" t="n">
        <f aca="false">O217*J217*K217</f>
        <v>0</v>
      </c>
      <c r="Q217" s="500" t="n">
        <f aca="false">S217-(S217*M217)</f>
        <v>0</v>
      </c>
      <c r="R217" s="504" t="n">
        <f aca="false">Q217*J217*K217</f>
        <v>0</v>
      </c>
      <c r="S217" s="442"/>
      <c r="T217" s="502" t="n">
        <v>0.85</v>
      </c>
      <c r="U217" s="444" t="n">
        <f aca="false">U216</f>
        <v>0.1</v>
      </c>
      <c r="V217" s="445" t="n">
        <f aca="false">(O217*U217)</f>
        <v>0</v>
      </c>
      <c r="W217" s="446" t="n">
        <f aca="false">W216</f>
        <v>0.1</v>
      </c>
      <c r="X217" s="447" t="n">
        <f aca="false">(O217*W217)</f>
        <v>0</v>
      </c>
      <c r="Y217" s="448" t="n">
        <f aca="false">Y216</f>
        <v>0.1</v>
      </c>
      <c r="Z217" s="185" t="n">
        <f aca="false">(O217*Y217)</f>
        <v>0</v>
      </c>
      <c r="AA217" s="185"/>
      <c r="AB217" s="327"/>
      <c r="AE217" s="261" t="n">
        <f aca="false">AE216+1</f>
        <v>217</v>
      </c>
      <c r="AF217" s="449" t="n">
        <f aca="false">V217+X217+Z217</f>
        <v>0</v>
      </c>
    </row>
    <row r="218" customFormat="false" ht="15" hidden="false" customHeight="true" outlineLevel="0" collapsed="false">
      <c r="A218" s="324"/>
      <c r="B218" s="493"/>
      <c r="C218" s="490"/>
      <c r="D218" s="433"/>
      <c r="E218" s="433"/>
      <c r="F218" s="433"/>
      <c r="G218" s="433"/>
      <c r="H218" s="434"/>
      <c r="I218" s="434"/>
      <c r="J218" s="435"/>
      <c r="K218" s="436" t="n">
        <f aca="false">IF(H218=0,0,(I218-H218)+1)</f>
        <v>0</v>
      </c>
      <c r="L218" s="450" t="s">
        <v>177</v>
      </c>
      <c r="M218" s="438" t="n">
        <v>0</v>
      </c>
      <c r="N218" s="438"/>
      <c r="O218" s="503" t="n">
        <f aca="false">ROUNDUP(((Q218/T218)),0)</f>
        <v>0</v>
      </c>
      <c r="P218" s="503" t="n">
        <f aca="false">O218*J218*K218</f>
        <v>0</v>
      </c>
      <c r="Q218" s="500" t="n">
        <f aca="false">S218-(S218*M218)</f>
        <v>0</v>
      </c>
      <c r="R218" s="504" t="n">
        <f aca="false">Q218*J218*K218</f>
        <v>0</v>
      </c>
      <c r="S218" s="442"/>
      <c r="T218" s="502" t="n">
        <v>0.85</v>
      </c>
      <c r="U218" s="444" t="n">
        <f aca="false">U217</f>
        <v>0.1</v>
      </c>
      <c r="V218" s="445" t="n">
        <f aca="false">(O218*U218)</f>
        <v>0</v>
      </c>
      <c r="W218" s="446" t="n">
        <f aca="false">W217</f>
        <v>0.1</v>
      </c>
      <c r="X218" s="447" t="n">
        <f aca="false">(O218*W218)</f>
        <v>0</v>
      </c>
      <c r="Y218" s="448" t="n">
        <f aca="false">Y217</f>
        <v>0.1</v>
      </c>
      <c r="Z218" s="185" t="n">
        <f aca="false">(O218*Y218)</f>
        <v>0</v>
      </c>
      <c r="AA218" s="185"/>
      <c r="AB218" s="327"/>
      <c r="AE218" s="261" t="n">
        <f aca="false">AE217+1</f>
        <v>218</v>
      </c>
      <c r="AF218" s="449" t="n">
        <f aca="false">V218+X218+Z218</f>
        <v>0</v>
      </c>
    </row>
    <row r="219" customFormat="false" ht="15" hidden="false" customHeight="true" outlineLevel="0" collapsed="false">
      <c r="A219" s="324"/>
      <c r="B219" s="493"/>
      <c r="C219" s="490"/>
      <c r="D219" s="433"/>
      <c r="E219" s="433"/>
      <c r="F219" s="433"/>
      <c r="G219" s="433"/>
      <c r="H219" s="434"/>
      <c r="I219" s="434"/>
      <c r="J219" s="435"/>
      <c r="K219" s="436" t="n">
        <f aca="false">IF(H219=0,0,(I219-H219)+1)</f>
        <v>0</v>
      </c>
      <c r="L219" s="450" t="s">
        <v>177</v>
      </c>
      <c r="M219" s="438" t="n">
        <v>0</v>
      </c>
      <c r="N219" s="438"/>
      <c r="O219" s="503" t="n">
        <f aca="false">ROUNDUP(((Q219/T219)),0)</f>
        <v>0</v>
      </c>
      <c r="P219" s="503" t="n">
        <f aca="false">O219*J219*K219</f>
        <v>0</v>
      </c>
      <c r="Q219" s="500" t="n">
        <f aca="false">S219-(S219*M219)</f>
        <v>0</v>
      </c>
      <c r="R219" s="504" t="n">
        <f aca="false">Q219*J219*K219</f>
        <v>0</v>
      </c>
      <c r="S219" s="442"/>
      <c r="T219" s="502" t="n">
        <v>0.85</v>
      </c>
      <c r="U219" s="444" t="n">
        <f aca="false">U218</f>
        <v>0.1</v>
      </c>
      <c r="V219" s="445" t="n">
        <f aca="false">(O219*U219)</f>
        <v>0</v>
      </c>
      <c r="W219" s="446" t="n">
        <f aca="false">W218</f>
        <v>0.1</v>
      </c>
      <c r="X219" s="447" t="n">
        <f aca="false">(O219*W219)</f>
        <v>0</v>
      </c>
      <c r="Y219" s="448" t="n">
        <f aca="false">Y218</f>
        <v>0.1</v>
      </c>
      <c r="Z219" s="185" t="n">
        <f aca="false">(O219*Y219)</f>
        <v>0</v>
      </c>
      <c r="AA219" s="185"/>
      <c r="AB219" s="327"/>
      <c r="AE219" s="261" t="n">
        <f aca="false">AE218+1</f>
        <v>219</v>
      </c>
      <c r="AF219" s="449" t="n">
        <f aca="false">V219+X219+Z219</f>
        <v>0</v>
      </c>
    </row>
    <row r="220" customFormat="false" ht="15" hidden="false" customHeight="true" outlineLevel="0" collapsed="false">
      <c r="A220" s="324"/>
      <c r="B220" s="493"/>
      <c r="C220" s="490"/>
      <c r="D220" s="433"/>
      <c r="E220" s="433"/>
      <c r="F220" s="433"/>
      <c r="G220" s="433"/>
      <c r="H220" s="434"/>
      <c r="I220" s="434"/>
      <c r="J220" s="435"/>
      <c r="K220" s="436" t="n">
        <f aca="false">IF(H220=0,0,(I220-H220)+1)</f>
        <v>0</v>
      </c>
      <c r="L220" s="450" t="s">
        <v>177</v>
      </c>
      <c r="M220" s="438" t="n">
        <v>0</v>
      </c>
      <c r="N220" s="438"/>
      <c r="O220" s="503" t="n">
        <f aca="false">ROUNDUP(((Q220/T220)),0)</f>
        <v>0</v>
      </c>
      <c r="P220" s="503" t="n">
        <f aca="false">O220*J220*K220</f>
        <v>0</v>
      </c>
      <c r="Q220" s="500" t="n">
        <f aca="false">S220-(S220*M220)</f>
        <v>0</v>
      </c>
      <c r="R220" s="504" t="n">
        <f aca="false">Q220*J220*K220</f>
        <v>0</v>
      </c>
      <c r="S220" s="442"/>
      <c r="T220" s="502" t="n">
        <v>0.85</v>
      </c>
      <c r="U220" s="444" t="n">
        <f aca="false">U219</f>
        <v>0.1</v>
      </c>
      <c r="V220" s="445" t="n">
        <f aca="false">(O220*U220)</f>
        <v>0</v>
      </c>
      <c r="W220" s="446" t="n">
        <f aca="false">W219</f>
        <v>0.1</v>
      </c>
      <c r="X220" s="447" t="n">
        <f aca="false">(O220*W220)</f>
        <v>0</v>
      </c>
      <c r="Y220" s="448" t="n">
        <f aca="false">Y219</f>
        <v>0.1</v>
      </c>
      <c r="Z220" s="185" t="n">
        <f aca="false">(O220*Y220)</f>
        <v>0</v>
      </c>
      <c r="AA220" s="185"/>
      <c r="AB220" s="327"/>
      <c r="AE220" s="261" t="n">
        <f aca="false">AE219+1</f>
        <v>220</v>
      </c>
      <c r="AF220" s="449" t="n">
        <f aca="false">V220+X220+Z220</f>
        <v>0</v>
      </c>
    </row>
    <row r="221" customFormat="false" ht="15" hidden="false" customHeight="true" outlineLevel="0" collapsed="false">
      <c r="A221" s="324"/>
      <c r="B221" s="493"/>
      <c r="C221" s="490"/>
      <c r="D221" s="433"/>
      <c r="E221" s="433"/>
      <c r="F221" s="433"/>
      <c r="G221" s="433"/>
      <c r="H221" s="434"/>
      <c r="I221" s="434"/>
      <c r="J221" s="435"/>
      <c r="K221" s="436" t="n">
        <f aca="false">IF(H221=0,0,(I221-H221)+1)</f>
        <v>0</v>
      </c>
      <c r="L221" s="450" t="s">
        <v>177</v>
      </c>
      <c r="M221" s="438" t="n">
        <v>0</v>
      </c>
      <c r="N221" s="438"/>
      <c r="O221" s="503" t="n">
        <f aca="false">ROUNDUP(((Q221/T221)),0)</f>
        <v>0</v>
      </c>
      <c r="P221" s="503" t="n">
        <f aca="false">O221*J221*K221</f>
        <v>0</v>
      </c>
      <c r="Q221" s="500" t="n">
        <f aca="false">S221-(S221*M221)</f>
        <v>0</v>
      </c>
      <c r="R221" s="504" t="n">
        <f aca="false">Q221*J221*K221</f>
        <v>0</v>
      </c>
      <c r="S221" s="442"/>
      <c r="T221" s="502" t="n">
        <v>0.85</v>
      </c>
      <c r="U221" s="444" t="n">
        <f aca="false">U220</f>
        <v>0.1</v>
      </c>
      <c r="V221" s="445" t="n">
        <f aca="false">(O221*U221)</f>
        <v>0</v>
      </c>
      <c r="W221" s="446" t="n">
        <f aca="false">W220</f>
        <v>0.1</v>
      </c>
      <c r="X221" s="447" t="n">
        <f aca="false">(O221*W221)</f>
        <v>0</v>
      </c>
      <c r="Y221" s="448" t="n">
        <f aca="false">Y220</f>
        <v>0.1</v>
      </c>
      <c r="Z221" s="185" t="n">
        <f aca="false">(O221*Y221)</f>
        <v>0</v>
      </c>
      <c r="AA221" s="185"/>
      <c r="AB221" s="327"/>
      <c r="AE221" s="261" t="n">
        <f aca="false">AE220+1</f>
        <v>221</v>
      </c>
      <c r="AF221" s="449" t="n">
        <f aca="false">V221+X221+Z221</f>
        <v>0</v>
      </c>
    </row>
    <row r="222" customFormat="false" ht="15" hidden="false" customHeight="true" outlineLevel="0" collapsed="false">
      <c r="A222" s="324"/>
      <c r="B222" s="493"/>
      <c r="C222" s="490"/>
      <c r="D222" s="433"/>
      <c r="E222" s="433"/>
      <c r="F222" s="433"/>
      <c r="G222" s="433"/>
      <c r="H222" s="434"/>
      <c r="I222" s="434"/>
      <c r="J222" s="435"/>
      <c r="K222" s="436" t="n">
        <f aca="false">IF(H222=0,0,(I222-H222)+1)</f>
        <v>0</v>
      </c>
      <c r="L222" s="450" t="s">
        <v>177</v>
      </c>
      <c r="M222" s="438" t="n">
        <v>0</v>
      </c>
      <c r="N222" s="438"/>
      <c r="O222" s="503" t="n">
        <f aca="false">ROUNDUP(((Q222/T222)),0)</f>
        <v>0</v>
      </c>
      <c r="P222" s="503" t="n">
        <f aca="false">O222*J222*K222</f>
        <v>0</v>
      </c>
      <c r="Q222" s="500" t="n">
        <f aca="false">S222-(S222*M222)</f>
        <v>0</v>
      </c>
      <c r="R222" s="504" t="n">
        <f aca="false">Q222*J222*K222</f>
        <v>0</v>
      </c>
      <c r="S222" s="442"/>
      <c r="T222" s="502" t="n">
        <v>0.85</v>
      </c>
      <c r="U222" s="444" t="n">
        <f aca="false">U221</f>
        <v>0.1</v>
      </c>
      <c r="V222" s="445" t="n">
        <f aca="false">(O222*U222)</f>
        <v>0</v>
      </c>
      <c r="W222" s="446" t="n">
        <f aca="false">W221</f>
        <v>0.1</v>
      </c>
      <c r="X222" s="447" t="n">
        <f aca="false">(O222*W222)</f>
        <v>0</v>
      </c>
      <c r="Y222" s="448" t="n">
        <f aca="false">Y221</f>
        <v>0.1</v>
      </c>
      <c r="Z222" s="185" t="n">
        <f aca="false">(O222*Y222)</f>
        <v>0</v>
      </c>
      <c r="AA222" s="185"/>
      <c r="AB222" s="327"/>
      <c r="AE222" s="261" t="n">
        <f aca="false">AE221+1</f>
        <v>222</v>
      </c>
      <c r="AF222" s="449" t="n">
        <f aca="false">V222+X222+Z222</f>
        <v>0</v>
      </c>
    </row>
    <row r="223" customFormat="false" ht="15" hidden="false" customHeight="true" outlineLevel="0" collapsed="false">
      <c r="A223" s="324"/>
      <c r="B223" s="493"/>
      <c r="C223" s="490"/>
      <c r="D223" s="433"/>
      <c r="E223" s="433"/>
      <c r="F223" s="433"/>
      <c r="G223" s="433"/>
      <c r="H223" s="434"/>
      <c r="I223" s="434"/>
      <c r="J223" s="435"/>
      <c r="K223" s="436" t="n">
        <f aca="false">IF(H223=0,0,(I223-H223)+1)</f>
        <v>0</v>
      </c>
      <c r="L223" s="450" t="s">
        <v>177</v>
      </c>
      <c r="M223" s="438" t="n">
        <v>0</v>
      </c>
      <c r="N223" s="438"/>
      <c r="O223" s="503" t="n">
        <f aca="false">ROUNDUP(((Q223/T223)),0)</f>
        <v>0</v>
      </c>
      <c r="P223" s="503" t="n">
        <f aca="false">O223*J223*K223</f>
        <v>0</v>
      </c>
      <c r="Q223" s="500" t="n">
        <f aca="false">S223-(S223*M223)</f>
        <v>0</v>
      </c>
      <c r="R223" s="504" t="n">
        <f aca="false">Q223*J223*K223</f>
        <v>0</v>
      </c>
      <c r="S223" s="442"/>
      <c r="T223" s="502" t="n">
        <v>0.85</v>
      </c>
      <c r="U223" s="444" t="n">
        <f aca="false">U222</f>
        <v>0.1</v>
      </c>
      <c r="V223" s="445" t="n">
        <f aca="false">(O223*U223)</f>
        <v>0</v>
      </c>
      <c r="W223" s="446" t="n">
        <f aca="false">W222</f>
        <v>0.1</v>
      </c>
      <c r="X223" s="447" t="n">
        <f aca="false">(O223*W223)</f>
        <v>0</v>
      </c>
      <c r="Y223" s="448" t="n">
        <f aca="false">Y222</f>
        <v>0.1</v>
      </c>
      <c r="Z223" s="185" t="n">
        <f aca="false">(O223*Y223)</f>
        <v>0</v>
      </c>
      <c r="AA223" s="185"/>
      <c r="AB223" s="327"/>
      <c r="AE223" s="261" t="n">
        <f aca="false">AE222+1</f>
        <v>223</v>
      </c>
      <c r="AF223" s="449" t="n">
        <f aca="false">V223+X223+Z223</f>
        <v>0</v>
      </c>
    </row>
    <row r="224" customFormat="false" ht="15" hidden="false" customHeight="true" outlineLevel="0" collapsed="false">
      <c r="A224" s="324"/>
      <c r="B224" s="493"/>
      <c r="C224" s="490"/>
      <c r="D224" s="433"/>
      <c r="E224" s="433"/>
      <c r="F224" s="433"/>
      <c r="G224" s="433"/>
      <c r="H224" s="434"/>
      <c r="I224" s="434"/>
      <c r="J224" s="435"/>
      <c r="K224" s="436" t="n">
        <f aca="false">IF(H224=0,0,(I224-H224)+1)</f>
        <v>0</v>
      </c>
      <c r="L224" s="450" t="s">
        <v>177</v>
      </c>
      <c r="M224" s="438" t="n">
        <v>0</v>
      </c>
      <c r="N224" s="438"/>
      <c r="O224" s="503" t="n">
        <f aca="false">ROUNDUP(((Q224/T224)),0)</f>
        <v>0</v>
      </c>
      <c r="P224" s="503" t="n">
        <f aca="false">O224*J224*K224</f>
        <v>0</v>
      </c>
      <c r="Q224" s="500" t="n">
        <f aca="false">S224-(S224*M224)</f>
        <v>0</v>
      </c>
      <c r="R224" s="504" t="n">
        <f aca="false">Q224*J224*K224</f>
        <v>0</v>
      </c>
      <c r="S224" s="442"/>
      <c r="T224" s="502" t="n">
        <v>0.85</v>
      </c>
      <c r="U224" s="444" t="n">
        <f aca="false">U223</f>
        <v>0.1</v>
      </c>
      <c r="V224" s="445" t="n">
        <f aca="false">(O224*U224)</f>
        <v>0</v>
      </c>
      <c r="W224" s="446" t="n">
        <f aca="false">W223</f>
        <v>0.1</v>
      </c>
      <c r="X224" s="447" t="n">
        <f aca="false">(O224*W224)</f>
        <v>0</v>
      </c>
      <c r="Y224" s="448" t="n">
        <f aca="false">Y223</f>
        <v>0.1</v>
      </c>
      <c r="Z224" s="185" t="n">
        <f aca="false">(O224*Y224)</f>
        <v>0</v>
      </c>
      <c r="AA224" s="185"/>
      <c r="AB224" s="327"/>
      <c r="AE224" s="261" t="n">
        <f aca="false">AE223+1</f>
        <v>224</v>
      </c>
      <c r="AF224" s="449" t="n">
        <f aca="false">V224+X224+Z224</f>
        <v>0</v>
      </c>
    </row>
    <row r="225" customFormat="false" ht="15" hidden="false" customHeight="true" outlineLevel="0" collapsed="false">
      <c r="A225" s="324"/>
      <c r="B225" s="493"/>
      <c r="C225" s="490"/>
      <c r="D225" s="433"/>
      <c r="E225" s="433"/>
      <c r="F225" s="433"/>
      <c r="G225" s="433"/>
      <c r="H225" s="434"/>
      <c r="I225" s="434"/>
      <c r="J225" s="435"/>
      <c r="K225" s="436" t="n">
        <f aca="false">IF(H225=0,0,(I225-H225)+1)</f>
        <v>0</v>
      </c>
      <c r="L225" s="450" t="s">
        <v>177</v>
      </c>
      <c r="M225" s="438" t="n">
        <v>0</v>
      </c>
      <c r="N225" s="438"/>
      <c r="O225" s="505" t="n">
        <f aca="false">ROUNDUP(((Q225/T225)),0)</f>
        <v>0</v>
      </c>
      <c r="P225" s="505" t="n">
        <f aca="false">O225*J225*K225</f>
        <v>0</v>
      </c>
      <c r="Q225" s="500" t="n">
        <f aca="false">S225-(S225*M225)</f>
        <v>0</v>
      </c>
      <c r="R225" s="506" t="n">
        <f aca="false">Q225*J225*K225</f>
        <v>0</v>
      </c>
      <c r="S225" s="442"/>
      <c r="T225" s="502" t="n">
        <v>0.85</v>
      </c>
      <c r="U225" s="455" t="n">
        <f aca="false">U224</f>
        <v>0.1</v>
      </c>
      <c r="V225" s="456" t="n">
        <f aca="false">(O225*U225)</f>
        <v>0</v>
      </c>
      <c r="W225" s="457" t="n">
        <f aca="false">W224</f>
        <v>0.1</v>
      </c>
      <c r="X225" s="458" t="n">
        <f aca="false">(O225*W225)</f>
        <v>0</v>
      </c>
      <c r="Y225" s="459" t="n">
        <f aca="false">Y224</f>
        <v>0.1</v>
      </c>
      <c r="Z225" s="460" t="n">
        <f aca="false">(O225*Y225)</f>
        <v>0</v>
      </c>
      <c r="AA225" s="460"/>
      <c r="AB225" s="327"/>
      <c r="AE225" s="261" t="n">
        <f aca="false">AE224+1</f>
        <v>225</v>
      </c>
      <c r="AF225" s="449" t="n">
        <f aca="false">V225+X225+Z225</f>
        <v>0</v>
      </c>
    </row>
    <row r="226" customFormat="false" ht="15" hidden="false" customHeight="false" outlineLevel="0" collapsed="false">
      <c r="A226" s="324"/>
      <c r="B226" s="461"/>
      <c r="C226" s="462"/>
      <c r="D226" s="463" t="s">
        <v>178</v>
      </c>
      <c r="E226" s="204"/>
      <c r="F226" s="464" t="n">
        <f aca="false">(J211*K211)+(J212*K212)+(J213*K213)+(J214*K214)+(J215*K215)+(J216*K216)+(J217*K217)+(J218*K218)+(J219*K219)+(J220*K220)+(J221*K221)+(J222*K222)+(J223*K223)+(J224*K224)+(J225*K225)</f>
        <v>0</v>
      </c>
      <c r="G226" s="204" t="s">
        <v>179</v>
      </c>
      <c r="H226" s="465" t="e">
        <f aca="false">P226/F226</f>
        <v>#DIV/0!</v>
      </c>
      <c r="I226" s="203"/>
      <c r="J226" s="205" t="n">
        <f aca="false">SUM(J211:J225)</f>
        <v>0</v>
      </c>
      <c r="K226" s="205" t="n">
        <f aca="false">SUM(K211:K225)</f>
        <v>0</v>
      </c>
      <c r="L226" s="466"/>
      <c r="M226" s="466"/>
      <c r="N226" s="466"/>
      <c r="O226" s="467" t="s">
        <v>136</v>
      </c>
      <c r="P226" s="468" t="n">
        <f aca="false">SUM(P211:P225)</f>
        <v>0</v>
      </c>
      <c r="Q226" s="469" t="s">
        <v>137</v>
      </c>
      <c r="R226" s="470" t="n">
        <f aca="false">SUM(R211:R225)</f>
        <v>0</v>
      </c>
      <c r="S226" s="205" t="s">
        <v>138</v>
      </c>
      <c r="T226" s="471" t="n">
        <f aca="false">IF(R226=0,0,(1-(R226/P226)))</f>
        <v>0</v>
      </c>
      <c r="U226" s="472" t="s">
        <v>139</v>
      </c>
      <c r="V226" s="472" t="s">
        <v>140</v>
      </c>
      <c r="W226" s="472" t="s">
        <v>141</v>
      </c>
      <c r="X226" s="472" t="s">
        <v>142</v>
      </c>
      <c r="Y226" s="473" t="s">
        <v>180</v>
      </c>
      <c r="Z226" s="472" t="s">
        <v>144</v>
      </c>
      <c r="AA226" s="472"/>
      <c r="AB226" s="404"/>
      <c r="AE226" s="218" t="s">
        <v>145</v>
      </c>
      <c r="AF226" s="218"/>
      <c r="AG226" s="218" t="s">
        <v>146</v>
      </c>
      <c r="AH226" s="218"/>
    </row>
    <row r="227" customFormat="false" ht="15" hidden="false" customHeight="false" outlineLevel="0" collapsed="false">
      <c r="A227" s="324"/>
      <c r="B227" s="474" t="s">
        <v>147</v>
      </c>
      <c r="C227" s="475"/>
      <c r="D227" s="475"/>
      <c r="E227" s="475"/>
      <c r="F227" s="475"/>
      <c r="G227" s="475"/>
      <c r="H227" s="475"/>
      <c r="I227" s="475"/>
      <c r="J227" s="475"/>
      <c r="K227" s="475"/>
      <c r="L227" s="475"/>
      <c r="M227" s="475"/>
      <c r="N227" s="475"/>
      <c r="O227" s="475"/>
      <c r="P227" s="475"/>
      <c r="Q227" s="475"/>
      <c r="R227" s="475"/>
      <c r="S227" s="475"/>
      <c r="T227" s="475"/>
      <c r="U227" s="476" t="n">
        <f aca="false"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477" t="n">
        <f aca="false">R226*U210</f>
        <v>0</v>
      </c>
      <c r="W227" s="478" t="n">
        <f aca="false"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477" t="n">
        <f aca="false">R226*W210</f>
        <v>0</v>
      </c>
      <c r="Y227" s="478" t="n">
        <f aca="false"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477" t="n">
        <f aca="false">R226*Y210</f>
        <v>0</v>
      </c>
      <c r="AA227" s="477"/>
      <c r="AB227" s="404"/>
      <c r="AE227" s="225" t="n">
        <v>227</v>
      </c>
      <c r="AF227" s="449" t="n">
        <f aca="false">V227+X227+Z227</f>
        <v>0</v>
      </c>
      <c r="AG227" s="227" t="n">
        <f aca="false">U227+W227+Y227</f>
        <v>0</v>
      </c>
      <c r="AH227" s="227"/>
    </row>
    <row r="228" customFormat="false" ht="15" hidden="false" customHeight="true" outlineLevel="0" collapsed="false">
      <c r="A228" s="324"/>
      <c r="B228" s="474" t="s">
        <v>148</v>
      </c>
      <c r="C228" s="475"/>
      <c r="D228" s="475"/>
      <c r="E228" s="475"/>
      <c r="F228" s="475"/>
      <c r="G228" s="475"/>
      <c r="H228" s="475"/>
      <c r="I228" s="475"/>
      <c r="J228" s="475"/>
      <c r="K228" s="475"/>
      <c r="L228" s="475"/>
      <c r="M228" s="475"/>
      <c r="N228" s="475"/>
      <c r="O228" s="475"/>
      <c r="P228" s="475"/>
      <c r="Q228" s="475"/>
      <c r="R228" s="475"/>
      <c r="S228" s="475"/>
      <c r="T228" s="475"/>
      <c r="U228" s="479" t="s">
        <v>149</v>
      </c>
      <c r="V228" s="479"/>
      <c r="W228" s="480" t="n">
        <f aca="false">P226+U227+W227+Y227</f>
        <v>0</v>
      </c>
      <c r="X228" s="480"/>
      <c r="Y228" s="481" t="s">
        <v>150</v>
      </c>
      <c r="Z228" s="482" t="n">
        <f aca="false">R226+(R226*U210)+(R226*W210)+(R226*Y210)</f>
        <v>0</v>
      </c>
      <c r="AA228" s="482"/>
      <c r="AB228" s="327"/>
      <c r="AF228" s="484"/>
    </row>
    <row r="229" customFormat="false" ht="15" hidden="false" customHeight="false" outlineLevel="0" collapsed="false">
      <c r="A229" s="324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27"/>
      <c r="AB229" s="327"/>
      <c r="AF229" s="484"/>
    </row>
    <row r="230" customFormat="false" ht="15" hidden="false" customHeight="false" outlineLevel="0" collapsed="false">
      <c r="A230" s="324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27"/>
      <c r="AB230" s="327"/>
      <c r="AF230" s="484"/>
    </row>
    <row r="231" customFormat="false" ht="15" hidden="false" customHeight="false" outlineLevel="0" collapsed="false">
      <c r="AF231" s="484"/>
    </row>
  </sheetData>
  <sheetProtection sheet="true" objects="true" scenarios="true"/>
  <mergeCells count="630">
    <mergeCell ref="A1:A23"/>
    <mergeCell ref="B1:M1"/>
    <mergeCell ref="O1:AB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N3"/>
    <mergeCell ref="O2:P2"/>
    <mergeCell ref="Q2:R2"/>
    <mergeCell ref="S2:S3"/>
    <mergeCell ref="T2:T3"/>
    <mergeCell ref="U2:AA2"/>
    <mergeCell ref="AB2:AB3"/>
    <mergeCell ref="Z3:AA3"/>
    <mergeCell ref="B4:B18"/>
    <mergeCell ref="C4:C18"/>
    <mergeCell ref="M4:N4"/>
    <mergeCell ref="Z4:AA4"/>
    <mergeCell ref="M5:N5"/>
    <mergeCell ref="Z5:AA5"/>
    <mergeCell ref="M6:N6"/>
    <mergeCell ref="Z6:AA6"/>
    <mergeCell ref="M7:N7"/>
    <mergeCell ref="Z7:AA7"/>
    <mergeCell ref="M8:N8"/>
    <mergeCell ref="Z8:AA8"/>
    <mergeCell ref="M9:N9"/>
    <mergeCell ref="Z9:AA9"/>
    <mergeCell ref="M10:N10"/>
    <mergeCell ref="Z10:AA10"/>
    <mergeCell ref="M11:N11"/>
    <mergeCell ref="Z11:AA11"/>
    <mergeCell ref="M12:N12"/>
    <mergeCell ref="Z12:AA12"/>
    <mergeCell ref="M13:N13"/>
    <mergeCell ref="Z13:AA13"/>
    <mergeCell ref="M14:N14"/>
    <mergeCell ref="Z14:AA14"/>
    <mergeCell ref="M15:N15"/>
    <mergeCell ref="Z15:AA15"/>
    <mergeCell ref="M16:N16"/>
    <mergeCell ref="Z16:AA16"/>
    <mergeCell ref="M17:N17"/>
    <mergeCell ref="Z17:AA17"/>
    <mergeCell ref="M18:N18"/>
    <mergeCell ref="Z18:AA18"/>
    <mergeCell ref="L19:N19"/>
    <mergeCell ref="Z19:AA19"/>
    <mergeCell ref="AE19:AF19"/>
    <mergeCell ref="AG19:AH19"/>
    <mergeCell ref="C20:T20"/>
    <mergeCell ref="Z20:AA20"/>
    <mergeCell ref="AG20:AH20"/>
    <mergeCell ref="C21:T21"/>
    <mergeCell ref="U21:V21"/>
    <mergeCell ref="W21:X21"/>
    <mergeCell ref="Z21:AA21"/>
    <mergeCell ref="A24:A46"/>
    <mergeCell ref="B24:N24"/>
    <mergeCell ref="O24:AB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O25:P25"/>
    <mergeCell ref="Q25:R25"/>
    <mergeCell ref="S25:S26"/>
    <mergeCell ref="T25:T26"/>
    <mergeCell ref="U25:AA25"/>
    <mergeCell ref="AB25:AB26"/>
    <mergeCell ref="Z26:AA26"/>
    <mergeCell ref="B27:B41"/>
    <mergeCell ref="C27:C41"/>
    <mergeCell ref="M27:N27"/>
    <mergeCell ref="Z27:AA27"/>
    <mergeCell ref="M28:N28"/>
    <mergeCell ref="Z28:AA28"/>
    <mergeCell ref="M29:N29"/>
    <mergeCell ref="Z29:AA29"/>
    <mergeCell ref="M30:N30"/>
    <mergeCell ref="Z30:AA30"/>
    <mergeCell ref="M31:N31"/>
    <mergeCell ref="Z31:AA31"/>
    <mergeCell ref="M32:N32"/>
    <mergeCell ref="Z32:AA32"/>
    <mergeCell ref="M33:N33"/>
    <mergeCell ref="Z33:AA33"/>
    <mergeCell ref="M34:N34"/>
    <mergeCell ref="Z34:AA34"/>
    <mergeCell ref="M35:N35"/>
    <mergeCell ref="Z35:AA35"/>
    <mergeCell ref="M36:N36"/>
    <mergeCell ref="Z36:AA36"/>
    <mergeCell ref="M37:N37"/>
    <mergeCell ref="Z37:AA37"/>
    <mergeCell ref="M38:N38"/>
    <mergeCell ref="Z38:AA38"/>
    <mergeCell ref="M39:N39"/>
    <mergeCell ref="Z39:AA39"/>
    <mergeCell ref="M40:N40"/>
    <mergeCell ref="Z40:AA40"/>
    <mergeCell ref="M41:N41"/>
    <mergeCell ref="Z41:AA41"/>
    <mergeCell ref="L42:N42"/>
    <mergeCell ref="Z42:AA42"/>
    <mergeCell ref="AE42:AF42"/>
    <mergeCell ref="AG42:AH42"/>
    <mergeCell ref="C43:T43"/>
    <mergeCell ref="Z43:AA43"/>
    <mergeCell ref="AG43:AH43"/>
    <mergeCell ref="C44:T44"/>
    <mergeCell ref="U44:V44"/>
    <mergeCell ref="W44:X44"/>
    <mergeCell ref="Z44:AA44"/>
    <mergeCell ref="A47:A69"/>
    <mergeCell ref="B47:N47"/>
    <mergeCell ref="O47:AB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8:N49"/>
    <mergeCell ref="O48:P48"/>
    <mergeCell ref="Q48:R48"/>
    <mergeCell ref="S48:S49"/>
    <mergeCell ref="T48:T49"/>
    <mergeCell ref="U48:AA48"/>
    <mergeCell ref="AB48:AB49"/>
    <mergeCell ref="Z49:AA49"/>
    <mergeCell ref="B50:B64"/>
    <mergeCell ref="C50:C64"/>
    <mergeCell ref="M50:N50"/>
    <mergeCell ref="Z50:AA50"/>
    <mergeCell ref="M51:N51"/>
    <mergeCell ref="Z51:AA51"/>
    <mergeCell ref="M52:N52"/>
    <mergeCell ref="Z52:AA52"/>
    <mergeCell ref="M53:N53"/>
    <mergeCell ref="Z53:AA53"/>
    <mergeCell ref="M54:N54"/>
    <mergeCell ref="Z54:AA54"/>
    <mergeCell ref="M55:N55"/>
    <mergeCell ref="Z55:AA55"/>
    <mergeCell ref="M56:N56"/>
    <mergeCell ref="Z56:AA56"/>
    <mergeCell ref="M57:N57"/>
    <mergeCell ref="Z57:AA57"/>
    <mergeCell ref="M58:N58"/>
    <mergeCell ref="Z58:AA58"/>
    <mergeCell ref="M59:N59"/>
    <mergeCell ref="Z59:AA59"/>
    <mergeCell ref="M60:N60"/>
    <mergeCell ref="Z60:AA60"/>
    <mergeCell ref="M61:N61"/>
    <mergeCell ref="Z61:AA61"/>
    <mergeCell ref="M62:N62"/>
    <mergeCell ref="Z62:AA62"/>
    <mergeCell ref="M63:N63"/>
    <mergeCell ref="Z63:AA63"/>
    <mergeCell ref="M64:N64"/>
    <mergeCell ref="Z64:AA64"/>
    <mergeCell ref="L65:N65"/>
    <mergeCell ref="Z65:AA65"/>
    <mergeCell ref="AE65:AF65"/>
    <mergeCell ref="AG65:AH65"/>
    <mergeCell ref="C66:T66"/>
    <mergeCell ref="Z66:AA66"/>
    <mergeCell ref="AG66:AH66"/>
    <mergeCell ref="C67:T67"/>
    <mergeCell ref="U67:V67"/>
    <mergeCell ref="W67:X67"/>
    <mergeCell ref="Z67:AA67"/>
    <mergeCell ref="A70:A92"/>
    <mergeCell ref="B70:N70"/>
    <mergeCell ref="O70:AB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L71:N72"/>
    <mergeCell ref="O71:P71"/>
    <mergeCell ref="Q71:R71"/>
    <mergeCell ref="S71:S72"/>
    <mergeCell ref="T71:T72"/>
    <mergeCell ref="U71:AA71"/>
    <mergeCell ref="AB71:AB72"/>
    <mergeCell ref="Z72:AA72"/>
    <mergeCell ref="B73:B87"/>
    <mergeCell ref="C73:C87"/>
    <mergeCell ref="M73:N73"/>
    <mergeCell ref="Z73:AA73"/>
    <mergeCell ref="M74:N74"/>
    <mergeCell ref="Z74:AA74"/>
    <mergeCell ref="M75:N75"/>
    <mergeCell ref="Z75:AA75"/>
    <mergeCell ref="M76:N76"/>
    <mergeCell ref="Z76:AA76"/>
    <mergeCell ref="M77:N77"/>
    <mergeCell ref="Z77:AA77"/>
    <mergeCell ref="M78:N78"/>
    <mergeCell ref="Z78:AA78"/>
    <mergeCell ref="M79:N79"/>
    <mergeCell ref="Z79:AA79"/>
    <mergeCell ref="M80:N80"/>
    <mergeCell ref="Z80:AA80"/>
    <mergeCell ref="M81:N81"/>
    <mergeCell ref="Z81:AA81"/>
    <mergeCell ref="M82:N82"/>
    <mergeCell ref="Z82:AA82"/>
    <mergeCell ref="M83:N83"/>
    <mergeCell ref="Z83:AA83"/>
    <mergeCell ref="M84:N84"/>
    <mergeCell ref="Z84:AA84"/>
    <mergeCell ref="M85:N85"/>
    <mergeCell ref="Z85:AA85"/>
    <mergeCell ref="M86:N86"/>
    <mergeCell ref="Z86:AA86"/>
    <mergeCell ref="M87:N87"/>
    <mergeCell ref="Z87:AA87"/>
    <mergeCell ref="L88:N88"/>
    <mergeCell ref="Z88:AA88"/>
    <mergeCell ref="AE88:AF88"/>
    <mergeCell ref="AG88:AH88"/>
    <mergeCell ref="C89:T89"/>
    <mergeCell ref="Z89:AA89"/>
    <mergeCell ref="AG89:AH89"/>
    <mergeCell ref="C90:T90"/>
    <mergeCell ref="U90:V90"/>
    <mergeCell ref="W90:X90"/>
    <mergeCell ref="Z90:AA90"/>
    <mergeCell ref="A93:A115"/>
    <mergeCell ref="B93:N93"/>
    <mergeCell ref="O93:AB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L94:N95"/>
    <mergeCell ref="O94:P94"/>
    <mergeCell ref="Q94:R94"/>
    <mergeCell ref="S94:S95"/>
    <mergeCell ref="T94:T95"/>
    <mergeCell ref="U94:AA94"/>
    <mergeCell ref="AB94:AB95"/>
    <mergeCell ref="Z95:AA95"/>
    <mergeCell ref="B96:B110"/>
    <mergeCell ref="C96:C110"/>
    <mergeCell ref="M96:N96"/>
    <mergeCell ref="Z96:AA96"/>
    <mergeCell ref="M97:N97"/>
    <mergeCell ref="Z97:AA97"/>
    <mergeCell ref="M98:N98"/>
    <mergeCell ref="Z98:AA98"/>
    <mergeCell ref="M99:N99"/>
    <mergeCell ref="Z99:AA99"/>
    <mergeCell ref="M100:N100"/>
    <mergeCell ref="Z100:AA100"/>
    <mergeCell ref="M101:N101"/>
    <mergeCell ref="Z101:AA101"/>
    <mergeCell ref="M102:N102"/>
    <mergeCell ref="Z102:AA102"/>
    <mergeCell ref="M103:N103"/>
    <mergeCell ref="Z103:AA103"/>
    <mergeCell ref="M104:N104"/>
    <mergeCell ref="Z104:AA104"/>
    <mergeCell ref="M105:N105"/>
    <mergeCell ref="Z105:AA105"/>
    <mergeCell ref="M106:N106"/>
    <mergeCell ref="Z106:AA106"/>
    <mergeCell ref="M107:N107"/>
    <mergeCell ref="Z107:AA107"/>
    <mergeCell ref="M108:N108"/>
    <mergeCell ref="Z108:AA108"/>
    <mergeCell ref="M109:N109"/>
    <mergeCell ref="Z109:AA109"/>
    <mergeCell ref="M110:N110"/>
    <mergeCell ref="Z110:AA110"/>
    <mergeCell ref="L111:N111"/>
    <mergeCell ref="Z111:AA111"/>
    <mergeCell ref="AE111:AF111"/>
    <mergeCell ref="AG111:AH111"/>
    <mergeCell ref="C112:T112"/>
    <mergeCell ref="Z112:AA112"/>
    <mergeCell ref="AG112:AH112"/>
    <mergeCell ref="C113:T113"/>
    <mergeCell ref="U113:V113"/>
    <mergeCell ref="W113:X113"/>
    <mergeCell ref="Z113:AA113"/>
    <mergeCell ref="A116:A138"/>
    <mergeCell ref="B116:N116"/>
    <mergeCell ref="O116:AB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L117:N118"/>
    <mergeCell ref="O117:P117"/>
    <mergeCell ref="Q117:R117"/>
    <mergeCell ref="S117:S118"/>
    <mergeCell ref="T117:T118"/>
    <mergeCell ref="U117:AA117"/>
    <mergeCell ref="AB117:AB118"/>
    <mergeCell ref="Z118:AA118"/>
    <mergeCell ref="B119:B133"/>
    <mergeCell ref="C119:C133"/>
    <mergeCell ref="M119:N119"/>
    <mergeCell ref="Z119:AA119"/>
    <mergeCell ref="M120:N120"/>
    <mergeCell ref="Z120:AA120"/>
    <mergeCell ref="M121:N121"/>
    <mergeCell ref="Z121:AA121"/>
    <mergeCell ref="M122:N122"/>
    <mergeCell ref="Z122:AA122"/>
    <mergeCell ref="M123:N123"/>
    <mergeCell ref="Z123:AA123"/>
    <mergeCell ref="M124:N124"/>
    <mergeCell ref="Z124:AA124"/>
    <mergeCell ref="M125:N125"/>
    <mergeCell ref="Z125:AA125"/>
    <mergeCell ref="M126:N126"/>
    <mergeCell ref="Z126:AA126"/>
    <mergeCell ref="M127:N127"/>
    <mergeCell ref="Z127:AA127"/>
    <mergeCell ref="M128:N128"/>
    <mergeCell ref="Z128:AA128"/>
    <mergeCell ref="M129:N129"/>
    <mergeCell ref="Z129:AA129"/>
    <mergeCell ref="M130:N130"/>
    <mergeCell ref="Z130:AA130"/>
    <mergeCell ref="M131:N131"/>
    <mergeCell ref="Z131:AA131"/>
    <mergeCell ref="M132:N132"/>
    <mergeCell ref="Z132:AA132"/>
    <mergeCell ref="M133:N133"/>
    <mergeCell ref="Z133:AA133"/>
    <mergeCell ref="L134:N134"/>
    <mergeCell ref="Z134:AA134"/>
    <mergeCell ref="AE134:AF134"/>
    <mergeCell ref="AG134:AH134"/>
    <mergeCell ref="C135:T135"/>
    <mergeCell ref="Z135:AA135"/>
    <mergeCell ref="AG135:AH135"/>
    <mergeCell ref="C136:T136"/>
    <mergeCell ref="U136:V136"/>
    <mergeCell ref="W136:X136"/>
    <mergeCell ref="Z136:AA136"/>
    <mergeCell ref="A139:A161"/>
    <mergeCell ref="B139:N139"/>
    <mergeCell ref="O139:AB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L140:N141"/>
    <mergeCell ref="O140:P140"/>
    <mergeCell ref="Q140:R140"/>
    <mergeCell ref="S140:S141"/>
    <mergeCell ref="T140:T141"/>
    <mergeCell ref="U140:AA140"/>
    <mergeCell ref="AB140:AB141"/>
    <mergeCell ref="Z141:AA141"/>
    <mergeCell ref="B142:B156"/>
    <mergeCell ref="C142:C156"/>
    <mergeCell ref="M142:N142"/>
    <mergeCell ref="Z142:AA142"/>
    <mergeCell ref="M143:N143"/>
    <mergeCell ref="Z143:AA143"/>
    <mergeCell ref="M144:N144"/>
    <mergeCell ref="Z144:AA144"/>
    <mergeCell ref="M145:N145"/>
    <mergeCell ref="Z145:AA145"/>
    <mergeCell ref="M146:N146"/>
    <mergeCell ref="Z146:AA146"/>
    <mergeCell ref="M147:N147"/>
    <mergeCell ref="Z147:AA147"/>
    <mergeCell ref="M148:N148"/>
    <mergeCell ref="Z148:AA148"/>
    <mergeCell ref="M149:N149"/>
    <mergeCell ref="Z149:AA149"/>
    <mergeCell ref="M150:N150"/>
    <mergeCell ref="Z150:AA150"/>
    <mergeCell ref="M151:N151"/>
    <mergeCell ref="Z151:AA151"/>
    <mergeCell ref="M152:N152"/>
    <mergeCell ref="Z152:AA152"/>
    <mergeCell ref="M153:N153"/>
    <mergeCell ref="Z153:AA153"/>
    <mergeCell ref="M154:N154"/>
    <mergeCell ref="Z154:AA154"/>
    <mergeCell ref="M155:N155"/>
    <mergeCell ref="Z155:AA155"/>
    <mergeCell ref="M156:N156"/>
    <mergeCell ref="Z156:AA156"/>
    <mergeCell ref="L157:N157"/>
    <mergeCell ref="Z157:AA157"/>
    <mergeCell ref="AE157:AF157"/>
    <mergeCell ref="AG157:AH157"/>
    <mergeCell ref="C158:T158"/>
    <mergeCell ref="Z158:AA158"/>
    <mergeCell ref="AG158:AH158"/>
    <mergeCell ref="C159:T159"/>
    <mergeCell ref="U159:V159"/>
    <mergeCell ref="W159:X159"/>
    <mergeCell ref="Z159:AA159"/>
    <mergeCell ref="A162:A184"/>
    <mergeCell ref="B162:N162"/>
    <mergeCell ref="O162:AB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L163:N164"/>
    <mergeCell ref="O163:P163"/>
    <mergeCell ref="Q163:R163"/>
    <mergeCell ref="S163:S164"/>
    <mergeCell ref="T163:T164"/>
    <mergeCell ref="U163:AA163"/>
    <mergeCell ref="AB163:AB164"/>
    <mergeCell ref="Z164:AA164"/>
    <mergeCell ref="B165:B179"/>
    <mergeCell ref="C165:C179"/>
    <mergeCell ref="M165:N165"/>
    <mergeCell ref="Z165:AA165"/>
    <mergeCell ref="M166:N166"/>
    <mergeCell ref="Z166:AA166"/>
    <mergeCell ref="M167:N167"/>
    <mergeCell ref="Z167:AA167"/>
    <mergeCell ref="M168:N168"/>
    <mergeCell ref="Z168:AA168"/>
    <mergeCell ref="M169:N169"/>
    <mergeCell ref="Z169:AA169"/>
    <mergeCell ref="M170:N170"/>
    <mergeCell ref="Z170:AA170"/>
    <mergeCell ref="M171:N171"/>
    <mergeCell ref="Z171:AA171"/>
    <mergeCell ref="M172:N172"/>
    <mergeCell ref="Z172:AA172"/>
    <mergeCell ref="M173:N173"/>
    <mergeCell ref="Z173:AA173"/>
    <mergeCell ref="M174:N174"/>
    <mergeCell ref="Z174:AA174"/>
    <mergeCell ref="M175:N175"/>
    <mergeCell ref="Z175:AA175"/>
    <mergeCell ref="M176:N176"/>
    <mergeCell ref="Z176:AA176"/>
    <mergeCell ref="M177:N177"/>
    <mergeCell ref="Z177:AA177"/>
    <mergeCell ref="M178:N178"/>
    <mergeCell ref="Z178:AA178"/>
    <mergeCell ref="M179:N179"/>
    <mergeCell ref="Z179:AA179"/>
    <mergeCell ref="L180:N180"/>
    <mergeCell ref="Z180:AA180"/>
    <mergeCell ref="AE180:AF180"/>
    <mergeCell ref="AG180:AH180"/>
    <mergeCell ref="C181:T181"/>
    <mergeCell ref="Z181:AA181"/>
    <mergeCell ref="AG181:AH181"/>
    <mergeCell ref="C182:T182"/>
    <mergeCell ref="U182:V182"/>
    <mergeCell ref="W182:X182"/>
    <mergeCell ref="Z182:AA182"/>
    <mergeCell ref="A185:A207"/>
    <mergeCell ref="B185:N185"/>
    <mergeCell ref="O185:AB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O186:P186"/>
    <mergeCell ref="Q186:R186"/>
    <mergeCell ref="S186:S187"/>
    <mergeCell ref="T186:T187"/>
    <mergeCell ref="U186:AA186"/>
    <mergeCell ref="AB186:AB187"/>
    <mergeCell ref="Z187:AA187"/>
    <mergeCell ref="B188:B202"/>
    <mergeCell ref="C188:C202"/>
    <mergeCell ref="M188:N188"/>
    <mergeCell ref="Z188:AA188"/>
    <mergeCell ref="M189:N189"/>
    <mergeCell ref="Z189:AA189"/>
    <mergeCell ref="M190:N190"/>
    <mergeCell ref="Z190:AA190"/>
    <mergeCell ref="M191:N191"/>
    <mergeCell ref="Z191:AA191"/>
    <mergeCell ref="M192:N192"/>
    <mergeCell ref="Z192:AA192"/>
    <mergeCell ref="M193:N193"/>
    <mergeCell ref="Z193:AA193"/>
    <mergeCell ref="M194:N194"/>
    <mergeCell ref="Z194:AA194"/>
    <mergeCell ref="M195:N195"/>
    <mergeCell ref="Z195:AA195"/>
    <mergeCell ref="M196:N196"/>
    <mergeCell ref="Z196:AA196"/>
    <mergeCell ref="M197:N197"/>
    <mergeCell ref="Z197:AA197"/>
    <mergeCell ref="M198:N198"/>
    <mergeCell ref="Z198:AA198"/>
    <mergeCell ref="M199:N199"/>
    <mergeCell ref="Z199:AA199"/>
    <mergeCell ref="M200:N200"/>
    <mergeCell ref="Z200:AA200"/>
    <mergeCell ref="M201:N201"/>
    <mergeCell ref="Z201:AA201"/>
    <mergeCell ref="M202:N202"/>
    <mergeCell ref="Z202:AA202"/>
    <mergeCell ref="L203:N203"/>
    <mergeCell ref="Z203:AA203"/>
    <mergeCell ref="AE203:AF203"/>
    <mergeCell ref="AG203:AH203"/>
    <mergeCell ref="C204:T204"/>
    <mergeCell ref="Z204:AA204"/>
    <mergeCell ref="AG204:AH204"/>
    <mergeCell ref="C205:T205"/>
    <mergeCell ref="U205:V205"/>
    <mergeCell ref="W205:X205"/>
    <mergeCell ref="Z205:AA205"/>
    <mergeCell ref="A208:A230"/>
    <mergeCell ref="B208:N208"/>
    <mergeCell ref="O208:AB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O209:P209"/>
    <mergeCell ref="Q209:R209"/>
    <mergeCell ref="S209:S210"/>
    <mergeCell ref="T209:T210"/>
    <mergeCell ref="U209:AA209"/>
    <mergeCell ref="AB209:AB210"/>
    <mergeCell ref="Z210:AA210"/>
    <mergeCell ref="B211:B225"/>
    <mergeCell ref="C211:C225"/>
    <mergeCell ref="M211:N211"/>
    <mergeCell ref="Z211:AA211"/>
    <mergeCell ref="M212:N212"/>
    <mergeCell ref="Z212:AA212"/>
    <mergeCell ref="M213:N213"/>
    <mergeCell ref="Z213:AA213"/>
    <mergeCell ref="M214:N214"/>
    <mergeCell ref="Z214:AA214"/>
    <mergeCell ref="M215:N215"/>
    <mergeCell ref="Z215:AA215"/>
    <mergeCell ref="M216:N216"/>
    <mergeCell ref="Z216:AA216"/>
    <mergeCell ref="M217:N217"/>
    <mergeCell ref="Z217:AA217"/>
    <mergeCell ref="M218:N218"/>
    <mergeCell ref="Z218:AA218"/>
    <mergeCell ref="M219:N219"/>
    <mergeCell ref="Z219:AA219"/>
    <mergeCell ref="M220:N220"/>
    <mergeCell ref="Z220:AA220"/>
    <mergeCell ref="M221:N221"/>
    <mergeCell ref="Z221:AA221"/>
    <mergeCell ref="M222:N222"/>
    <mergeCell ref="Z222:AA222"/>
    <mergeCell ref="M223:N223"/>
    <mergeCell ref="Z223:AA223"/>
    <mergeCell ref="M224:N224"/>
    <mergeCell ref="Z224:AA224"/>
    <mergeCell ref="M225:N225"/>
    <mergeCell ref="Z225:AA225"/>
    <mergeCell ref="L226:N226"/>
    <mergeCell ref="Z226:AA226"/>
    <mergeCell ref="AE226:AF226"/>
    <mergeCell ref="AG226:AH226"/>
    <mergeCell ref="C227:T227"/>
    <mergeCell ref="Z227:AA227"/>
    <mergeCell ref="AG227:AH227"/>
    <mergeCell ref="C228:T228"/>
    <mergeCell ref="U228:V228"/>
    <mergeCell ref="W228:X228"/>
    <mergeCell ref="Z228:AA228"/>
  </mergeCells>
  <conditionalFormatting sqref="M4:M18">
    <cfRule type="cellIs" priority="2" operator="greaterThan" aboveAverage="0" equalAverage="0" bottom="0" percent="0" rank="0" text="" dxfId="6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68">
      <formula>0</formula>
    </cfRule>
  </conditionalFormatting>
  <conditionalFormatting sqref="B27:C41">
    <cfRule type="cellIs" priority="5" operator="equal" aboveAverage="0" equalAverage="0" bottom="0" percent="0" rank="0" text="" dxfId="69">
      <formula>0</formula>
    </cfRule>
  </conditionalFormatting>
  <conditionalFormatting sqref="B50:C64">
    <cfRule type="cellIs" priority="6" operator="equal" aboveAverage="0" equalAverage="0" bottom="0" percent="0" rank="0" text="" dxfId="70">
      <formula>0</formula>
    </cfRule>
  </conditionalFormatting>
  <conditionalFormatting sqref="B73:C87">
    <cfRule type="cellIs" priority="7" operator="equal" aboveAverage="0" equalAverage="0" bottom="0" percent="0" rank="0" text="" dxfId="71">
      <formula>0</formula>
    </cfRule>
  </conditionalFormatting>
  <conditionalFormatting sqref="B96:C110">
    <cfRule type="cellIs" priority="8" operator="equal" aboveAverage="0" equalAverage="0" bottom="0" percent="0" rank="0" text="" dxfId="72">
      <formula>0</formula>
    </cfRule>
  </conditionalFormatting>
  <conditionalFormatting sqref="M119:M133">
    <cfRule type="cellIs" priority="9" operator="greaterThan" aboveAverage="0" equalAverage="0" bottom="0" percent="0" rank="0" text="" dxfId="73">
      <formula>0</formula>
    </cfRule>
    <cfRule type="cellIs" priority="10" operator="greaterThan" aboveAverage="0" equalAverage="0" bottom="0" percent="0" rank="0" text="" dxfId="27">
      <formula>0</formula>
    </cfRule>
  </conditionalFormatting>
  <conditionalFormatting sqref="B119:C133">
    <cfRule type="cellIs" priority="11" operator="equal" aboveAverage="0" equalAverage="0" bottom="0" percent="0" rank="0" text="" dxfId="74">
      <formula>0</formula>
    </cfRule>
  </conditionalFormatting>
  <conditionalFormatting sqref="B142:C156">
    <cfRule type="cellIs" priority="12" operator="equal" aboveAverage="0" equalAverage="0" bottom="0" percent="0" rank="0" text="" dxfId="75">
      <formula>0</formula>
    </cfRule>
  </conditionalFormatting>
  <conditionalFormatting sqref="B165:C179">
    <cfRule type="cellIs" priority="13" operator="equal" aboveAverage="0" equalAverage="0" bottom="0" percent="0" rank="0" text="" dxfId="76">
      <formula>0</formula>
    </cfRule>
  </conditionalFormatting>
  <conditionalFormatting sqref="B188:C202">
    <cfRule type="cellIs" priority="14" operator="equal" aboveAverage="0" equalAverage="0" bottom="0" percent="0" rank="0" text="" dxfId="77">
      <formula>0</formula>
    </cfRule>
  </conditionalFormatting>
  <conditionalFormatting sqref="B211:C225">
    <cfRule type="cellIs" priority="15" operator="equal" aboveAverage="0" equalAverage="0" bottom="0" percent="0" rank="0" text="" dxfId="78">
      <formula>0</formula>
    </cfRule>
  </conditionalFormatting>
  <conditionalFormatting sqref="H19">
    <cfRule type="containsErrors" priority="16" aboveAverage="0" equalAverage="0" bottom="0" percent="0" rank="0" text="" dxfId="79">
      <formula>ISERROR(H19)</formula>
    </cfRule>
    <cfRule type="containsErrors" priority="17" aboveAverage="0" equalAverage="0" bottom="0" percent="0" rank="0" text="" dxfId="80">
      <formula>ISERROR(H19)</formula>
    </cfRule>
  </conditionalFormatting>
  <conditionalFormatting sqref="H42">
    <cfRule type="containsErrors" priority="18" aboveAverage="0" equalAverage="0" bottom="0" percent="0" rank="0" text="" dxfId="81">
      <formula>ISERROR(H42)</formula>
    </cfRule>
    <cfRule type="containsErrors" priority="19" aboveAverage="0" equalAverage="0" bottom="0" percent="0" rank="0" text="" dxfId="82">
      <formula>ISERROR(H42)</formula>
    </cfRule>
  </conditionalFormatting>
  <conditionalFormatting sqref="H65">
    <cfRule type="containsErrors" priority="20" aboveAverage="0" equalAverage="0" bottom="0" percent="0" rank="0" text="" dxfId="83">
      <formula>ISERROR(H65)</formula>
    </cfRule>
    <cfRule type="containsErrors" priority="21" aboveAverage="0" equalAverage="0" bottom="0" percent="0" rank="0" text="" dxfId="84">
      <formula>ISERROR(H65)</formula>
    </cfRule>
  </conditionalFormatting>
  <conditionalFormatting sqref="H88">
    <cfRule type="containsErrors" priority="22" aboveAverage="0" equalAverage="0" bottom="0" percent="0" rank="0" text="" dxfId="85">
      <formula>ISERROR(H88)</formula>
    </cfRule>
    <cfRule type="containsErrors" priority="23" aboveAverage="0" equalAverage="0" bottom="0" percent="0" rank="0" text="" dxfId="86">
      <formula>ISERROR(H88)</formula>
    </cfRule>
  </conditionalFormatting>
  <conditionalFormatting sqref="H111">
    <cfRule type="containsErrors" priority="24" aboveAverage="0" equalAverage="0" bottom="0" percent="0" rank="0" text="" dxfId="87">
      <formula>ISERROR(H111)</formula>
    </cfRule>
    <cfRule type="containsErrors" priority="25" aboveAverage="0" equalAverage="0" bottom="0" percent="0" rank="0" text="" dxfId="88">
      <formula>ISERROR(H111)</formula>
    </cfRule>
  </conditionalFormatting>
  <conditionalFormatting sqref="H134">
    <cfRule type="containsErrors" priority="26" aboveAverage="0" equalAverage="0" bottom="0" percent="0" rank="0" text="" dxfId="89">
      <formula>ISERROR(H134)</formula>
    </cfRule>
    <cfRule type="containsErrors" priority="27" aboveAverage="0" equalAverage="0" bottom="0" percent="0" rank="0" text="" dxfId="90">
      <formula>ISERROR(H134)</formula>
    </cfRule>
  </conditionalFormatting>
  <conditionalFormatting sqref="H157">
    <cfRule type="containsErrors" priority="28" aboveAverage="0" equalAverage="0" bottom="0" percent="0" rank="0" text="" dxfId="91">
      <formula>ISERROR(H157)</formula>
    </cfRule>
    <cfRule type="containsErrors" priority="29" aboveAverage="0" equalAverage="0" bottom="0" percent="0" rank="0" text="" dxfId="92">
      <formula>ISERROR(H157)</formula>
    </cfRule>
  </conditionalFormatting>
  <conditionalFormatting sqref="H180">
    <cfRule type="containsErrors" priority="30" aboveAverage="0" equalAverage="0" bottom="0" percent="0" rank="0" text="" dxfId="93">
      <formula>ISERROR(H180)</formula>
    </cfRule>
    <cfRule type="containsErrors" priority="31" aboveAverage="0" equalAverage="0" bottom="0" percent="0" rank="0" text="" dxfId="94">
      <formula>ISERROR(H180)</formula>
    </cfRule>
  </conditionalFormatting>
  <conditionalFormatting sqref="H203">
    <cfRule type="containsErrors" priority="32" aboveAverage="0" equalAverage="0" bottom="0" percent="0" rank="0" text="" dxfId="95">
      <formula>ISERROR(H203)</formula>
    </cfRule>
    <cfRule type="containsErrors" priority="33" aboveAverage="0" equalAverage="0" bottom="0" percent="0" rank="0" text="" dxfId="96">
      <formula>ISERROR(H203)</formula>
    </cfRule>
  </conditionalFormatting>
  <conditionalFormatting sqref="H226">
    <cfRule type="containsErrors" priority="34" aboveAverage="0" equalAverage="0" bottom="0" percent="0" rank="0" text="" dxfId="97">
      <formula>ISERROR(H226)</formula>
    </cfRule>
    <cfRule type="containsErrors" priority="35" aboveAverage="0" equalAverage="0" bottom="0" percent="0" rank="0" text="" dxfId="98">
      <formula>ISERROR(H226)</formula>
    </cfRule>
  </conditionalFormatting>
  <conditionalFormatting sqref="M27:M41">
    <cfRule type="cellIs" priority="36" operator="greaterThan" aboveAverage="0" equalAverage="0" bottom="0" percent="0" rank="0" text="" dxfId="9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M50:M64">
    <cfRule type="cellIs" priority="38" operator="greaterThan" aboveAverage="0" equalAverage="0" bottom="0" percent="0" rank="0" text="" dxfId="10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M73:M87">
    <cfRule type="cellIs" priority="40" operator="greaterThan" aboveAverage="0" equalAverage="0" bottom="0" percent="0" rank="0" text="" dxfId="10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M96:M110">
    <cfRule type="cellIs" priority="42" operator="greaterThan" aboveAverage="0" equalAverage="0" bottom="0" percent="0" rank="0" text="" dxfId="10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M142:M156">
    <cfRule type="cellIs" priority="44" operator="greaterThan" aboveAverage="0" equalAverage="0" bottom="0" percent="0" rank="0" text="" dxfId="10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M165:M179">
    <cfRule type="cellIs" priority="46" operator="greaterThan" aboveAverage="0" equalAverage="0" bottom="0" percent="0" rank="0" text="" dxfId="10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M188:M202">
    <cfRule type="cellIs" priority="48" operator="greaterThan" aboveAverage="0" equalAverage="0" bottom="0" percent="0" rank="0" text="" dxfId="10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M211:M225">
    <cfRule type="cellIs" priority="50" operator="greaterThan" aboveAverage="0" equalAverage="0" bottom="0" percent="0" rank="0" text="" dxfId="10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2">
    <dataValidation allowBlank="true" errorStyle="stop" operator="between" showDropDown="false" showErrorMessage="true" showInputMessage="true" sqref="L4:L18 L27:L41 L50:L64 L73:L87 L96:L110 L119:L133 L142:L156 L165:L179 L188:L202 L211:L225" type="list">
      <formula1>DADOS!$G$3:$G$4</formula1>
      <formula2>0</formula2>
    </dataValidation>
    <dataValidation allowBlank="true" errorStyle="stop" operator="between" showDropDown="false" showErrorMessage="true" showInputMessage="true" sqref="H4:I18 H27:I41 H50:I64 H73:I87 H96:I110 H119:I133 H142:I156 H165:I179 H188:I202 H211:I225" type="list">
      <formula1>DADOS!$A$195:$A$366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DADOS!$Q$4:$Q$6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DADOS!$S$4:$S$10</formula1>
      <formula2>0</formula2>
    </dataValidation>
    <dataValidation allowBlank="true" errorStyle="stop" operator="between" showDropDown="false" showErrorMessage="true" showInputMessage="true" sqref="F4:F18 F27:F41 F50:F64 F73:F87 F96:F110 F119:F133 F142:F156 F165:F179 F188:F202 F211:F225" type="list">
      <formula1>DADOS!$U$4:$U$13</formula1>
      <formula2>0</formula2>
    </dataValidation>
    <dataValidation allowBlank="true" errorStyle="stop" operator="between" showDropDown="false" showErrorMessage="true" showInputMessage="true" sqref="G4:G18 G27:G41 G50:G64 G73:G87 G96:G110 G119:G133 G142:G156 G165:G179 G188:G202 G211:G225" type="list">
      <formula1>DADOS!$W$4:$W$9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M4:M18 M27:M41 M50:M64 M73:M87 M96:M110 M119:M133 M142:M156 M165:M179 M188:M202 M211:M225" type="list">
      <formula1>DADOS!$E$2:$E$27</formula1>
      <formula2>0</formula2>
    </dataValidation>
    <dataValidation allowBlank="true" errorStyle="stop" operator="between" showDropDown="false" showErrorMessage="true" showInputMessage="true" sqref="AB8 AB31 AB54 AB77 AB100 AB123 AB146 AB169 AB192 AB215" type="list">
      <formula1>DADOS!$G$6:$G$8</formula1>
      <formula2>0</formula2>
    </dataValidation>
    <dataValidation allowBlank="true" errorStyle="stop" operator="between" showDropDown="false" showErrorMessage="true" showInputMessage="true" sqref="AB5 AB28 AB51 AB74 AB97 AB120 AB143 AB166 AB189 AB212" type="list">
      <formula1>DADOS!$BG$3:$BG$12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30"/>
  <sheetViews>
    <sheetView showFormulas="false" showGridLines="true" showRowColHeaders="true" showZeros="true" rightToLeft="false" tabSelected="false" showOutlineSymbols="true" defaultGridColor="true" view="normal" topLeftCell="M1" colorId="64" zoomScale="120" zoomScaleNormal="120" zoomScalePageLayoutView="100" workbookViewId="0">
      <selection pane="topLeft" activeCell="P4" activeCellId="0" sqref="P4"/>
    </sheetView>
  </sheetViews>
  <sheetFormatPr defaultColWidth="9.00390625" defaultRowHeight="15" zeroHeight="false" outlineLevelRow="0" outlineLevelCol="0"/>
  <cols>
    <col collapsed="false" customWidth="true" hidden="false" outlineLevel="0" max="1" min="1" style="152" width="6.2"/>
    <col collapsed="false" customWidth="true" hidden="false" outlineLevel="0" max="2" min="2" style="152" width="20.1"/>
    <col collapsed="false" customWidth="true" hidden="false" outlineLevel="0" max="3" min="3" style="152" width="7.4"/>
    <col collapsed="false" customWidth="true" hidden="false" outlineLevel="0" max="4" min="4" style="509" width="12.5"/>
    <col collapsed="false" customWidth="true" hidden="false" outlineLevel="0" max="5" min="5" style="152" width="10.7"/>
    <col collapsed="false" customWidth="true" hidden="false" outlineLevel="0" max="6" min="6" style="152" width="15.4"/>
    <col collapsed="false" customWidth="true" hidden="false" outlineLevel="0" max="12" min="7" style="152" width="10.7"/>
    <col collapsed="false" customWidth="true" hidden="false" outlineLevel="0" max="13" min="13" style="152" width="5.6"/>
    <col collapsed="false" customWidth="true" hidden="false" outlineLevel="0" max="14" min="14" style="152" width="4.6"/>
    <col collapsed="false" customWidth="true" hidden="false" outlineLevel="0" max="15" min="15" style="152" width="5.2"/>
    <col collapsed="false" customWidth="true" hidden="false" outlineLevel="0" max="20" min="16" style="152" width="15.7"/>
    <col collapsed="false" customWidth="true" hidden="false" outlineLevel="0" max="21" min="21" style="152" width="7.7"/>
    <col collapsed="false" customWidth="true" hidden="false" outlineLevel="0" max="27" min="22" style="152" width="10.7"/>
    <col collapsed="false" customWidth="true" hidden="false" outlineLevel="0" max="28" min="28" style="152" width="7.4"/>
    <col collapsed="false" customWidth="true" hidden="false" outlineLevel="0" max="29" min="29" style="152" width="15.4"/>
    <col collapsed="false" customWidth="true" hidden="true" outlineLevel="0" max="30" min="30" style="152" width="10.49"/>
    <col collapsed="false" customWidth="false" hidden="true" outlineLevel="0" max="32" min="31" style="152" width="9"/>
    <col collapsed="false" customWidth="true" hidden="true" outlineLevel="0" max="33" min="33" style="152" width="12.2"/>
    <col collapsed="false" customWidth="true" hidden="true" outlineLevel="0" max="34" min="34" style="152" width="13"/>
    <col collapsed="false" customWidth="false" hidden="true" outlineLevel="0" max="35" min="35" style="152" width="9"/>
    <col collapsed="false" customWidth="false" hidden="false" outlineLevel="0" max="16384" min="36" style="152" width="9"/>
  </cols>
  <sheetData>
    <row r="1" customFormat="false" ht="49.5" hidden="false" customHeight="true" outlineLevel="0" collapsed="false">
      <c r="A1" s="352" t="s">
        <v>163</v>
      </c>
      <c r="B1" s="510" t="s">
        <v>184</v>
      </c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1" t="str">
        <f aca="false">IF(B4=0,"",B4)</f>
        <v>Windsor</v>
      </c>
      <c r="Q1" s="511"/>
      <c r="R1" s="511"/>
      <c r="S1" s="511"/>
      <c r="T1" s="511"/>
      <c r="U1" s="511"/>
      <c r="V1" s="511"/>
      <c r="W1" s="511"/>
      <c r="X1" s="511"/>
      <c r="Y1" s="511"/>
      <c r="Z1" s="511"/>
      <c r="AA1" s="511"/>
      <c r="AB1" s="511"/>
      <c r="AC1" s="511"/>
    </row>
    <row r="2" customFormat="false" ht="19.5" hidden="false" customHeight="true" outlineLevel="0" collapsed="false">
      <c r="A2" s="352"/>
      <c r="B2" s="512" t="s">
        <v>89</v>
      </c>
      <c r="C2" s="513" t="s">
        <v>90</v>
      </c>
      <c r="D2" s="514" t="s">
        <v>99</v>
      </c>
      <c r="E2" s="515" t="s">
        <v>60</v>
      </c>
      <c r="F2" s="516" t="s">
        <v>185</v>
      </c>
      <c r="G2" s="516" t="s">
        <v>186</v>
      </c>
      <c r="H2" s="517" t="s">
        <v>109</v>
      </c>
      <c r="I2" s="516" t="s">
        <v>187</v>
      </c>
      <c r="J2" s="518" t="s">
        <v>168</v>
      </c>
      <c r="K2" s="518" t="s">
        <v>188</v>
      </c>
      <c r="L2" s="516" t="s">
        <v>92</v>
      </c>
      <c r="M2" s="516" t="s">
        <v>93</v>
      </c>
      <c r="N2" s="516" t="s">
        <v>115</v>
      </c>
      <c r="O2" s="516"/>
      <c r="P2" s="519" t="s">
        <v>189</v>
      </c>
      <c r="Q2" s="519"/>
      <c r="R2" s="519" t="s">
        <v>190</v>
      </c>
      <c r="S2" s="519"/>
      <c r="T2" s="520" t="s">
        <v>191</v>
      </c>
      <c r="U2" s="521" t="s">
        <v>78</v>
      </c>
      <c r="V2" s="334" t="s">
        <v>95</v>
      </c>
      <c r="W2" s="334"/>
      <c r="X2" s="334"/>
      <c r="Y2" s="334"/>
      <c r="Z2" s="334"/>
      <c r="AA2" s="334"/>
      <c r="AB2" s="334"/>
      <c r="AC2" s="522" t="s">
        <v>119</v>
      </c>
    </row>
    <row r="3" customFormat="false" ht="15" hidden="false" customHeight="false" outlineLevel="0" collapsed="false">
      <c r="A3" s="352"/>
      <c r="B3" s="512"/>
      <c r="C3" s="513"/>
      <c r="D3" s="514"/>
      <c r="E3" s="515"/>
      <c r="F3" s="516"/>
      <c r="G3" s="516"/>
      <c r="H3" s="517"/>
      <c r="I3" s="516"/>
      <c r="J3" s="518"/>
      <c r="K3" s="518"/>
      <c r="L3" s="516"/>
      <c r="M3" s="516"/>
      <c r="N3" s="516"/>
      <c r="O3" s="516"/>
      <c r="P3" s="516" t="s">
        <v>192</v>
      </c>
      <c r="Q3" s="516" t="s">
        <v>97</v>
      </c>
      <c r="R3" s="516" t="s">
        <v>193</v>
      </c>
      <c r="S3" s="523" t="s">
        <v>194</v>
      </c>
      <c r="T3" s="520"/>
      <c r="U3" s="521"/>
      <c r="V3" s="524" t="n">
        <v>0.1</v>
      </c>
      <c r="W3" s="525" t="s">
        <v>72</v>
      </c>
      <c r="X3" s="526" t="n">
        <v>0.1</v>
      </c>
      <c r="Y3" s="527" t="s">
        <v>123</v>
      </c>
      <c r="Z3" s="528" t="n">
        <v>0.1</v>
      </c>
      <c r="AA3" s="529" t="s">
        <v>74</v>
      </c>
      <c r="AB3" s="529"/>
      <c r="AC3" s="522"/>
    </row>
    <row r="4" customFormat="false" ht="15" hidden="false" customHeight="false" outlineLevel="0" collapsed="false">
      <c r="A4" s="352"/>
      <c r="B4" s="530" t="str">
        <f aca="false">'Cadastro Inicial'!B14</f>
        <v>Windsor</v>
      </c>
      <c r="C4" s="531" t="str">
        <f aca="false">'Cadastro Inicial'!C14:D14</f>
        <v>bsb</v>
      </c>
      <c r="D4" s="193" t="s">
        <v>195</v>
      </c>
      <c r="E4" s="193" t="s">
        <v>0</v>
      </c>
      <c r="F4" s="193" t="s">
        <v>5</v>
      </c>
      <c r="G4" s="193" t="n">
        <v>20</v>
      </c>
      <c r="H4" s="193" t="s">
        <v>196</v>
      </c>
      <c r="I4" s="193" t="s">
        <v>197</v>
      </c>
      <c r="J4" s="532" t="n">
        <v>45014</v>
      </c>
      <c r="K4" s="532" t="n">
        <v>45018</v>
      </c>
      <c r="L4" s="193" t="n">
        <v>50</v>
      </c>
      <c r="M4" s="533" t="n">
        <f aca="false">IF(K4=0,0,(K4-J4)+1)</f>
        <v>5</v>
      </c>
      <c r="N4" s="534" t="s">
        <v>177</v>
      </c>
      <c r="O4" s="177" t="n">
        <v>0.1</v>
      </c>
      <c r="P4" s="535" t="n">
        <f aca="false">ROUNDUP(((R4/U4)),0)</f>
        <v>169</v>
      </c>
      <c r="Q4" s="535" t="n">
        <f aca="false">P4*L4*M4</f>
        <v>42250</v>
      </c>
      <c r="R4" s="536" t="n">
        <f aca="false">T4-(T4*O4)</f>
        <v>135</v>
      </c>
      <c r="S4" s="536" t="n">
        <f aca="false">R4*M4*L4</f>
        <v>33750</v>
      </c>
      <c r="T4" s="537" t="n">
        <v>150</v>
      </c>
      <c r="U4" s="538" t="n">
        <v>0.8</v>
      </c>
      <c r="V4" s="444" t="n">
        <f aca="false">V3</f>
        <v>0.1</v>
      </c>
      <c r="W4" s="539" t="n">
        <f aca="false">V4*P4</f>
        <v>16.9</v>
      </c>
      <c r="X4" s="444" t="n">
        <f aca="false">X3</f>
        <v>0.1</v>
      </c>
      <c r="Y4" s="540" t="n">
        <f aca="false">P4*X4</f>
        <v>16.9</v>
      </c>
      <c r="Z4" s="444" t="n">
        <f aca="false">Z3</f>
        <v>0.1</v>
      </c>
      <c r="AA4" s="541" t="n">
        <f aca="false">P4*Z4</f>
        <v>16.9</v>
      </c>
      <c r="AB4" s="541"/>
      <c r="AC4" s="310" t="s">
        <v>129</v>
      </c>
      <c r="AF4" s="261" t="n">
        <v>4</v>
      </c>
      <c r="AG4" s="449" t="n">
        <f aca="false">SUM(W4+Y4+AA4)</f>
        <v>50.7</v>
      </c>
    </row>
    <row r="5" customFormat="false" ht="15" hidden="false" customHeight="false" outlineLevel="0" collapsed="false">
      <c r="A5" s="352"/>
      <c r="B5" s="530"/>
      <c r="C5" s="531"/>
      <c r="D5" s="193"/>
      <c r="E5" s="193"/>
      <c r="F5" s="193"/>
      <c r="G5" s="193"/>
      <c r="H5" s="193"/>
      <c r="I5" s="193"/>
      <c r="J5" s="532"/>
      <c r="K5" s="532"/>
      <c r="L5" s="193"/>
      <c r="M5" s="533" t="n">
        <f aca="false">IF(K5=0,0,(K5-J5)+1)</f>
        <v>0</v>
      </c>
      <c r="N5" s="534" t="s">
        <v>177</v>
      </c>
      <c r="O5" s="177" t="n">
        <v>0.1</v>
      </c>
      <c r="P5" s="535" t="n">
        <f aca="false">ROUNDUP(((R5/U5)),0)</f>
        <v>0</v>
      </c>
      <c r="Q5" s="535" t="n">
        <f aca="false">P5*L5*M5</f>
        <v>0</v>
      </c>
      <c r="R5" s="536" t="n">
        <f aca="false">T5-(T5*O5)</f>
        <v>0</v>
      </c>
      <c r="S5" s="536" t="n">
        <f aca="false">R5*M5*L5</f>
        <v>0</v>
      </c>
      <c r="T5" s="537"/>
      <c r="U5" s="538" t="n">
        <v>0.8</v>
      </c>
      <c r="V5" s="444" t="n">
        <f aca="false">V4</f>
        <v>0.1</v>
      </c>
      <c r="W5" s="539" t="n">
        <f aca="false">V5*P5</f>
        <v>0</v>
      </c>
      <c r="X5" s="444" t="n">
        <f aca="false">X4</f>
        <v>0.1</v>
      </c>
      <c r="Y5" s="540" t="n">
        <f aca="false">P5*X5</f>
        <v>0</v>
      </c>
      <c r="Z5" s="444" t="n">
        <f aca="false">Z4</f>
        <v>0.1</v>
      </c>
      <c r="AA5" s="541" t="n">
        <f aca="false">P5*Z5</f>
        <v>0</v>
      </c>
      <c r="AB5" s="541"/>
      <c r="AC5" s="262" t="s">
        <v>131</v>
      </c>
      <c r="AF5" s="261" t="n">
        <f aca="false">AF4+1</f>
        <v>5</v>
      </c>
      <c r="AG5" s="449" t="n">
        <f aca="false">SUM(W5+Y5+AA5)</f>
        <v>0</v>
      </c>
    </row>
    <row r="6" customFormat="false" ht="15" hidden="false" customHeight="false" outlineLevel="0" collapsed="false">
      <c r="A6" s="352"/>
      <c r="B6" s="530"/>
      <c r="C6" s="531"/>
      <c r="D6" s="193"/>
      <c r="E6" s="193"/>
      <c r="F6" s="193"/>
      <c r="G6" s="193"/>
      <c r="H6" s="193"/>
      <c r="I6" s="193"/>
      <c r="J6" s="532"/>
      <c r="K6" s="532"/>
      <c r="L6" s="193"/>
      <c r="M6" s="533" t="n">
        <f aca="false">IF(K6=0,0,(K6-J6)+1)</f>
        <v>0</v>
      </c>
      <c r="N6" s="534" t="s">
        <v>177</v>
      </c>
      <c r="O6" s="177" t="n">
        <v>0.1</v>
      </c>
      <c r="P6" s="535" t="n">
        <f aca="false">ROUNDUP(((R6/U6)),0)</f>
        <v>0</v>
      </c>
      <c r="Q6" s="535" t="n">
        <f aca="false">P6*L6*M6</f>
        <v>0</v>
      </c>
      <c r="R6" s="536" t="n">
        <f aca="false">T6-(T6*O6)</f>
        <v>0</v>
      </c>
      <c r="S6" s="536" t="n">
        <f aca="false">R6*M6*L6</f>
        <v>0</v>
      </c>
      <c r="T6" s="537"/>
      <c r="U6" s="538" t="n">
        <v>0.8</v>
      </c>
      <c r="V6" s="444" t="n">
        <f aca="false">V5</f>
        <v>0.1</v>
      </c>
      <c r="W6" s="539" t="n">
        <f aca="false">V6*P6</f>
        <v>0</v>
      </c>
      <c r="X6" s="444" t="n">
        <f aca="false">X5</f>
        <v>0.1</v>
      </c>
      <c r="Y6" s="540" t="n">
        <f aca="false">P6*X6</f>
        <v>0</v>
      </c>
      <c r="Z6" s="444" t="n">
        <f aca="false">Z5</f>
        <v>0.1</v>
      </c>
      <c r="AA6" s="541" t="n">
        <f aca="false">P6*Z6</f>
        <v>0</v>
      </c>
      <c r="AB6" s="541"/>
      <c r="AC6" s="195"/>
      <c r="AF6" s="261" t="n">
        <f aca="false">AF5+1</f>
        <v>6</v>
      </c>
      <c r="AG6" s="449" t="n">
        <f aca="false">SUM(W6+Y6+AA6)</f>
        <v>0</v>
      </c>
    </row>
    <row r="7" customFormat="false" ht="15" hidden="false" customHeight="false" outlineLevel="0" collapsed="false">
      <c r="A7" s="352"/>
      <c r="B7" s="530"/>
      <c r="C7" s="531"/>
      <c r="D7" s="193"/>
      <c r="E7" s="193"/>
      <c r="F7" s="193"/>
      <c r="G7" s="193"/>
      <c r="H7" s="193"/>
      <c r="I7" s="193"/>
      <c r="J7" s="532"/>
      <c r="K7" s="532"/>
      <c r="L7" s="193"/>
      <c r="M7" s="533" t="n">
        <f aca="false">IF(K7=0,0,(K7-J7)+1)</f>
        <v>0</v>
      </c>
      <c r="N7" s="534" t="s">
        <v>177</v>
      </c>
      <c r="O7" s="177" t="n">
        <v>0.1</v>
      </c>
      <c r="P7" s="535" t="n">
        <f aca="false">ROUNDUP(((R7/U7)),0)</f>
        <v>0</v>
      </c>
      <c r="Q7" s="535" t="n">
        <f aca="false">P7*L7*M7</f>
        <v>0</v>
      </c>
      <c r="R7" s="536" t="n">
        <f aca="false">T7-(T7*O7)</f>
        <v>0</v>
      </c>
      <c r="S7" s="536" t="n">
        <f aca="false">R7*M7*L7</f>
        <v>0</v>
      </c>
      <c r="T7" s="537"/>
      <c r="U7" s="538" t="n">
        <v>0.8</v>
      </c>
      <c r="V7" s="444" t="n">
        <f aca="false">V6</f>
        <v>0.1</v>
      </c>
      <c r="W7" s="539" t="n">
        <f aca="false">V7*P7</f>
        <v>0</v>
      </c>
      <c r="X7" s="444" t="n">
        <f aca="false">X6</f>
        <v>0.1</v>
      </c>
      <c r="Y7" s="540" t="n">
        <f aca="false">P7*X7</f>
        <v>0</v>
      </c>
      <c r="Z7" s="444" t="n">
        <f aca="false">Z6</f>
        <v>0.1</v>
      </c>
      <c r="AA7" s="541" t="n">
        <f aca="false">P7*Z7</f>
        <v>0</v>
      </c>
      <c r="AB7" s="541"/>
      <c r="AC7" s="264" t="s">
        <v>132</v>
      </c>
      <c r="AF7" s="261" t="n">
        <f aca="false">AF6+1</f>
        <v>7</v>
      </c>
      <c r="AG7" s="449" t="n">
        <f aca="false">SUM(W7+Y7+AA7)</f>
        <v>0</v>
      </c>
    </row>
    <row r="8" customFormat="false" ht="15" hidden="false" customHeight="false" outlineLevel="0" collapsed="false">
      <c r="A8" s="352"/>
      <c r="B8" s="530"/>
      <c r="C8" s="531"/>
      <c r="D8" s="193"/>
      <c r="E8" s="193"/>
      <c r="F8" s="193"/>
      <c r="G8" s="193"/>
      <c r="H8" s="193"/>
      <c r="I8" s="193"/>
      <c r="J8" s="532"/>
      <c r="K8" s="532"/>
      <c r="L8" s="193"/>
      <c r="M8" s="533" t="n">
        <f aca="false">IF(K8=0,0,(K8-J8)+1)</f>
        <v>0</v>
      </c>
      <c r="N8" s="534" t="s">
        <v>177</v>
      </c>
      <c r="O8" s="177" t="n">
        <v>0.1</v>
      </c>
      <c r="P8" s="535" t="n">
        <f aca="false">ROUNDUP(((R8/U8)),0)</f>
        <v>0</v>
      </c>
      <c r="Q8" s="535" t="n">
        <f aca="false">P8*L8*M8</f>
        <v>0</v>
      </c>
      <c r="R8" s="536" t="n">
        <f aca="false">T8-(T8*O8)</f>
        <v>0</v>
      </c>
      <c r="S8" s="536" t="n">
        <f aca="false">R8*M8*L8</f>
        <v>0</v>
      </c>
      <c r="T8" s="537"/>
      <c r="U8" s="538" t="n">
        <v>0.8</v>
      </c>
      <c r="V8" s="444" t="n">
        <f aca="false">V7</f>
        <v>0.1</v>
      </c>
      <c r="W8" s="539" t="n">
        <f aca="false">V8*P8</f>
        <v>0</v>
      </c>
      <c r="X8" s="444" t="n">
        <f aca="false">X7</f>
        <v>0.1</v>
      </c>
      <c r="Y8" s="540" t="n">
        <f aca="false">P8*X8</f>
        <v>0</v>
      </c>
      <c r="Z8" s="444" t="n">
        <f aca="false">Z7</f>
        <v>0.1</v>
      </c>
      <c r="AA8" s="541" t="n">
        <f aca="false">P8*Z8</f>
        <v>0</v>
      </c>
      <c r="AB8" s="541"/>
      <c r="AC8" s="265" t="s">
        <v>198</v>
      </c>
      <c r="AF8" s="261" t="n">
        <f aca="false">AF7+1</f>
        <v>8</v>
      </c>
      <c r="AG8" s="449" t="n">
        <f aca="false">SUM(W8+Y8+AA8)</f>
        <v>0</v>
      </c>
    </row>
    <row r="9" customFormat="false" ht="15" hidden="false" customHeight="false" outlineLevel="0" collapsed="false">
      <c r="A9" s="352"/>
      <c r="B9" s="530"/>
      <c r="C9" s="531"/>
      <c r="D9" s="193"/>
      <c r="E9" s="193"/>
      <c r="F9" s="193"/>
      <c r="G9" s="193"/>
      <c r="H9" s="193"/>
      <c r="I9" s="193"/>
      <c r="J9" s="532"/>
      <c r="K9" s="532"/>
      <c r="L9" s="193"/>
      <c r="M9" s="533" t="n">
        <f aca="false">IF(K9=0,0,(K9-J9)+1)</f>
        <v>0</v>
      </c>
      <c r="N9" s="534" t="s">
        <v>177</v>
      </c>
      <c r="O9" s="177" t="n">
        <v>0.1</v>
      </c>
      <c r="P9" s="535" t="n">
        <f aca="false">ROUNDUP(((R9/U9)),0)</f>
        <v>0</v>
      </c>
      <c r="Q9" s="535" t="n">
        <f aca="false">P9*L9*M9</f>
        <v>0</v>
      </c>
      <c r="R9" s="536" t="n">
        <f aca="false">T9-(T9*O9)</f>
        <v>0</v>
      </c>
      <c r="S9" s="536" t="n">
        <f aca="false">R9*M9*L9</f>
        <v>0</v>
      </c>
      <c r="T9" s="537"/>
      <c r="U9" s="538" t="n">
        <v>0.8</v>
      </c>
      <c r="V9" s="444" t="n">
        <f aca="false">V8</f>
        <v>0.1</v>
      </c>
      <c r="W9" s="539" t="n">
        <f aca="false">V9*P9</f>
        <v>0</v>
      </c>
      <c r="X9" s="444" t="n">
        <f aca="false">X8</f>
        <v>0.1</v>
      </c>
      <c r="Y9" s="540" t="n">
        <f aca="false">P9*X9</f>
        <v>0</v>
      </c>
      <c r="Z9" s="444" t="n">
        <f aca="false">Z8</f>
        <v>0.1</v>
      </c>
      <c r="AA9" s="541" t="n">
        <f aca="false">P9*Z9</f>
        <v>0</v>
      </c>
      <c r="AB9" s="541"/>
      <c r="AC9" s="203"/>
      <c r="AF9" s="261" t="n">
        <f aca="false">AF8+1</f>
        <v>9</v>
      </c>
      <c r="AG9" s="449" t="n">
        <f aca="false">SUM(W9+Y9+AA9)</f>
        <v>0</v>
      </c>
    </row>
    <row r="10" customFormat="false" ht="15" hidden="false" customHeight="false" outlineLevel="0" collapsed="false">
      <c r="A10" s="352"/>
      <c r="B10" s="530"/>
      <c r="C10" s="531"/>
      <c r="D10" s="193"/>
      <c r="E10" s="193"/>
      <c r="F10" s="193"/>
      <c r="G10" s="193"/>
      <c r="H10" s="193"/>
      <c r="I10" s="193"/>
      <c r="J10" s="532"/>
      <c r="K10" s="532"/>
      <c r="L10" s="193"/>
      <c r="M10" s="533" t="n">
        <f aca="false">IF(K10=0,0,(K10-J10)+1)</f>
        <v>0</v>
      </c>
      <c r="N10" s="534" t="s">
        <v>177</v>
      </c>
      <c r="O10" s="177" t="n">
        <v>0.1</v>
      </c>
      <c r="P10" s="535" t="n">
        <f aca="false">ROUNDUP(((R10/U10)),0)</f>
        <v>0</v>
      </c>
      <c r="Q10" s="535" t="n">
        <f aca="false">P10*L10*M10</f>
        <v>0</v>
      </c>
      <c r="R10" s="536" t="n">
        <f aca="false">T10-(T10*O10)</f>
        <v>0</v>
      </c>
      <c r="S10" s="536" t="n">
        <f aca="false">R10*M10*L10</f>
        <v>0</v>
      </c>
      <c r="T10" s="537"/>
      <c r="U10" s="538" t="n">
        <v>0.8</v>
      </c>
      <c r="V10" s="444" t="n">
        <f aca="false">V9</f>
        <v>0.1</v>
      </c>
      <c r="W10" s="539" t="n">
        <f aca="false">V10*P10</f>
        <v>0</v>
      </c>
      <c r="X10" s="444" t="n">
        <f aca="false">X9</f>
        <v>0.1</v>
      </c>
      <c r="Y10" s="540" t="n">
        <f aca="false">P10*X10</f>
        <v>0</v>
      </c>
      <c r="Z10" s="444" t="n">
        <f aca="false">Z9</f>
        <v>0.1</v>
      </c>
      <c r="AA10" s="541" t="n">
        <f aca="false">P10*Z10</f>
        <v>0</v>
      </c>
      <c r="AB10" s="541"/>
      <c r="AC10" s="203"/>
      <c r="AF10" s="261" t="n">
        <f aca="false">AF9+1</f>
        <v>10</v>
      </c>
      <c r="AG10" s="449" t="n">
        <f aca="false">SUM(W10+Y10+AA10)</f>
        <v>0</v>
      </c>
    </row>
    <row r="11" customFormat="false" ht="15" hidden="false" customHeight="false" outlineLevel="0" collapsed="false">
      <c r="A11" s="352"/>
      <c r="B11" s="530"/>
      <c r="C11" s="531"/>
      <c r="D11" s="193"/>
      <c r="E11" s="193"/>
      <c r="F11" s="193"/>
      <c r="G11" s="193"/>
      <c r="H11" s="193"/>
      <c r="I11" s="193"/>
      <c r="J11" s="532"/>
      <c r="K11" s="532"/>
      <c r="L11" s="193"/>
      <c r="M11" s="533" t="n">
        <f aca="false">IF(K11=0,0,(K11-J11)+1)</f>
        <v>0</v>
      </c>
      <c r="N11" s="534" t="s">
        <v>177</v>
      </c>
      <c r="O11" s="177" t="n">
        <v>0.1</v>
      </c>
      <c r="P11" s="535" t="n">
        <f aca="false">ROUNDUP(((R11/U11)),0)</f>
        <v>0</v>
      </c>
      <c r="Q11" s="535" t="n">
        <f aca="false">P11*L11*M11</f>
        <v>0</v>
      </c>
      <c r="R11" s="536" t="n">
        <f aca="false">T11-(T11*O11)</f>
        <v>0</v>
      </c>
      <c r="S11" s="536" t="n">
        <f aca="false">R11*M11*L11</f>
        <v>0</v>
      </c>
      <c r="T11" s="537"/>
      <c r="U11" s="538" t="n">
        <v>0.8</v>
      </c>
      <c r="V11" s="444" t="n">
        <f aca="false">V10</f>
        <v>0.1</v>
      </c>
      <c r="W11" s="539" t="n">
        <f aca="false">V11*P11</f>
        <v>0</v>
      </c>
      <c r="X11" s="444" t="n">
        <f aca="false">X10</f>
        <v>0.1</v>
      </c>
      <c r="Y11" s="540" t="n">
        <f aca="false">P11*X11</f>
        <v>0</v>
      </c>
      <c r="Z11" s="444" t="n">
        <f aca="false">Z10</f>
        <v>0.1</v>
      </c>
      <c r="AA11" s="541" t="n">
        <f aca="false">P11*Z11</f>
        <v>0</v>
      </c>
      <c r="AB11" s="541"/>
      <c r="AC11" s="203"/>
      <c r="AF11" s="261" t="n">
        <f aca="false">AF10+1</f>
        <v>11</v>
      </c>
      <c r="AG11" s="449" t="n">
        <f aca="false">SUM(W11+Y11+AA11)</f>
        <v>0</v>
      </c>
    </row>
    <row r="12" customFormat="false" ht="15" hidden="false" customHeight="false" outlineLevel="0" collapsed="false">
      <c r="A12" s="352"/>
      <c r="B12" s="530"/>
      <c r="C12" s="531"/>
      <c r="D12" s="193"/>
      <c r="E12" s="193"/>
      <c r="F12" s="193"/>
      <c r="G12" s="193"/>
      <c r="H12" s="193"/>
      <c r="I12" s="193"/>
      <c r="J12" s="532"/>
      <c r="K12" s="532"/>
      <c r="L12" s="193"/>
      <c r="M12" s="533" t="n">
        <f aca="false">IF(K12=0,0,(K12-J12)+1)</f>
        <v>0</v>
      </c>
      <c r="N12" s="534" t="s">
        <v>177</v>
      </c>
      <c r="O12" s="177" t="n">
        <v>0.1</v>
      </c>
      <c r="P12" s="535" t="n">
        <f aca="false">ROUNDUP(((R12/U12)),0)</f>
        <v>0</v>
      </c>
      <c r="Q12" s="535" t="n">
        <f aca="false">P12*L12*M12</f>
        <v>0</v>
      </c>
      <c r="R12" s="536" t="n">
        <f aca="false">T12-(T12*O12)</f>
        <v>0</v>
      </c>
      <c r="S12" s="536" t="n">
        <f aca="false">R12*M12*L12</f>
        <v>0</v>
      </c>
      <c r="T12" s="537"/>
      <c r="U12" s="538" t="n">
        <v>0.8</v>
      </c>
      <c r="V12" s="444" t="n">
        <f aca="false">V11</f>
        <v>0.1</v>
      </c>
      <c r="W12" s="539" t="n">
        <f aca="false">V12*P12</f>
        <v>0</v>
      </c>
      <c r="X12" s="444" t="n">
        <f aca="false">X11</f>
        <v>0.1</v>
      </c>
      <c r="Y12" s="540" t="n">
        <f aca="false">P12*X12</f>
        <v>0</v>
      </c>
      <c r="Z12" s="444" t="n">
        <f aca="false">Z11</f>
        <v>0.1</v>
      </c>
      <c r="AA12" s="541" t="n">
        <f aca="false">P12*Z12</f>
        <v>0</v>
      </c>
      <c r="AB12" s="541"/>
      <c r="AC12" s="203"/>
      <c r="AF12" s="261" t="n">
        <f aca="false">AF11+1</f>
        <v>12</v>
      </c>
      <c r="AG12" s="449" t="n">
        <f aca="false">SUM(W12+Y12+AA12)</f>
        <v>0</v>
      </c>
    </row>
    <row r="13" customFormat="false" ht="15" hidden="false" customHeight="false" outlineLevel="0" collapsed="false">
      <c r="A13" s="352"/>
      <c r="B13" s="530"/>
      <c r="C13" s="531"/>
      <c r="D13" s="193"/>
      <c r="E13" s="193"/>
      <c r="F13" s="193"/>
      <c r="G13" s="193"/>
      <c r="H13" s="193"/>
      <c r="I13" s="193"/>
      <c r="J13" s="532"/>
      <c r="K13" s="532"/>
      <c r="L13" s="193"/>
      <c r="M13" s="533" t="n">
        <f aca="false">IF(K13=0,0,(K13-J13)+1)</f>
        <v>0</v>
      </c>
      <c r="N13" s="534" t="s">
        <v>177</v>
      </c>
      <c r="O13" s="177" t="n">
        <v>0.1</v>
      </c>
      <c r="P13" s="535" t="n">
        <f aca="false">ROUNDUP(((R13/U13)),0)</f>
        <v>0</v>
      </c>
      <c r="Q13" s="535" t="n">
        <f aca="false">P13*L13*M13</f>
        <v>0</v>
      </c>
      <c r="R13" s="536" t="n">
        <f aca="false">T13-(T13*O13)</f>
        <v>0</v>
      </c>
      <c r="S13" s="536" t="n">
        <f aca="false">R13*M13*L13</f>
        <v>0</v>
      </c>
      <c r="T13" s="537"/>
      <c r="U13" s="538" t="n">
        <v>0.8</v>
      </c>
      <c r="V13" s="444" t="n">
        <f aca="false">V12</f>
        <v>0.1</v>
      </c>
      <c r="W13" s="539" t="n">
        <f aca="false">V13*P13</f>
        <v>0</v>
      </c>
      <c r="X13" s="444" t="n">
        <f aca="false">X12</f>
        <v>0.1</v>
      </c>
      <c r="Y13" s="540" t="n">
        <f aca="false">P13*X13</f>
        <v>0</v>
      </c>
      <c r="Z13" s="444" t="n">
        <f aca="false">Z12</f>
        <v>0.1</v>
      </c>
      <c r="AA13" s="541" t="n">
        <f aca="false">P13*Z13</f>
        <v>0</v>
      </c>
      <c r="AB13" s="541"/>
      <c r="AC13" s="203"/>
      <c r="AF13" s="261" t="n">
        <f aca="false">AF12+1</f>
        <v>13</v>
      </c>
      <c r="AG13" s="449" t="n">
        <f aca="false">SUM(W13+Y13+AA13)</f>
        <v>0</v>
      </c>
    </row>
    <row r="14" customFormat="false" ht="15" hidden="false" customHeight="false" outlineLevel="0" collapsed="false">
      <c r="A14" s="352"/>
      <c r="B14" s="530"/>
      <c r="C14" s="531"/>
      <c r="D14" s="193"/>
      <c r="E14" s="193"/>
      <c r="F14" s="193"/>
      <c r="G14" s="193"/>
      <c r="H14" s="193"/>
      <c r="I14" s="193"/>
      <c r="J14" s="532"/>
      <c r="K14" s="532"/>
      <c r="L14" s="193"/>
      <c r="M14" s="533" t="n">
        <f aca="false">IF(K14=0,0,(K14-J14)+1)</f>
        <v>0</v>
      </c>
      <c r="N14" s="534" t="s">
        <v>177</v>
      </c>
      <c r="O14" s="177" t="n">
        <v>0.1</v>
      </c>
      <c r="P14" s="535" t="n">
        <f aca="false">ROUNDUP(((R14/U14)),0)</f>
        <v>0</v>
      </c>
      <c r="Q14" s="535" t="n">
        <f aca="false">P14*L14*M14</f>
        <v>0</v>
      </c>
      <c r="R14" s="536" t="n">
        <f aca="false">T14-(T14*O14)</f>
        <v>0</v>
      </c>
      <c r="S14" s="536" t="n">
        <f aca="false">R14*M14*L14</f>
        <v>0</v>
      </c>
      <c r="T14" s="537"/>
      <c r="U14" s="538" t="n">
        <v>0.8</v>
      </c>
      <c r="V14" s="444" t="n">
        <f aca="false">V13</f>
        <v>0.1</v>
      </c>
      <c r="W14" s="539" t="n">
        <f aca="false">V14*P14</f>
        <v>0</v>
      </c>
      <c r="X14" s="444" t="n">
        <f aca="false">X13</f>
        <v>0.1</v>
      </c>
      <c r="Y14" s="540" t="n">
        <f aca="false">P14*X14</f>
        <v>0</v>
      </c>
      <c r="Z14" s="444" t="n">
        <f aca="false">Z13</f>
        <v>0.1</v>
      </c>
      <c r="AA14" s="541" t="n">
        <f aca="false">P14*Z14</f>
        <v>0</v>
      </c>
      <c r="AB14" s="541"/>
      <c r="AC14" s="203"/>
      <c r="AF14" s="261" t="n">
        <f aca="false">AF13+1</f>
        <v>14</v>
      </c>
      <c r="AG14" s="449" t="n">
        <f aca="false">SUM(W14+Y14+AA14)</f>
        <v>0</v>
      </c>
    </row>
    <row r="15" customFormat="false" ht="15" hidden="false" customHeight="false" outlineLevel="0" collapsed="false">
      <c r="A15" s="352"/>
      <c r="B15" s="530"/>
      <c r="C15" s="531"/>
      <c r="D15" s="193"/>
      <c r="E15" s="193"/>
      <c r="F15" s="193"/>
      <c r="G15" s="193"/>
      <c r="H15" s="193"/>
      <c r="I15" s="193"/>
      <c r="J15" s="532"/>
      <c r="K15" s="532"/>
      <c r="L15" s="193"/>
      <c r="M15" s="533" t="n">
        <f aca="false">IF(K15=0,0,(K15-J15)+1)</f>
        <v>0</v>
      </c>
      <c r="N15" s="534" t="s">
        <v>177</v>
      </c>
      <c r="O15" s="177" t="n">
        <v>0.1</v>
      </c>
      <c r="P15" s="535" t="n">
        <f aca="false">ROUNDUP(((R15/U15)),0)</f>
        <v>0</v>
      </c>
      <c r="Q15" s="535" t="n">
        <f aca="false">P15*L15*M15</f>
        <v>0</v>
      </c>
      <c r="R15" s="536" t="n">
        <f aca="false">T15-(T15*O15)</f>
        <v>0</v>
      </c>
      <c r="S15" s="536" t="n">
        <f aca="false">R15*M15*L15</f>
        <v>0</v>
      </c>
      <c r="T15" s="537"/>
      <c r="U15" s="538" t="n">
        <v>0.8</v>
      </c>
      <c r="V15" s="444" t="n">
        <f aca="false">V14</f>
        <v>0.1</v>
      </c>
      <c r="W15" s="539" t="n">
        <f aca="false">V15*P15</f>
        <v>0</v>
      </c>
      <c r="X15" s="444" t="n">
        <f aca="false">X14</f>
        <v>0.1</v>
      </c>
      <c r="Y15" s="540" t="n">
        <f aca="false">P15*X15</f>
        <v>0</v>
      </c>
      <c r="Z15" s="444" t="n">
        <f aca="false">Z14</f>
        <v>0.1</v>
      </c>
      <c r="AA15" s="541" t="n">
        <f aca="false">P15*Z15</f>
        <v>0</v>
      </c>
      <c r="AB15" s="541"/>
      <c r="AC15" s="203"/>
      <c r="AF15" s="261" t="n">
        <f aca="false">AF14+1</f>
        <v>15</v>
      </c>
      <c r="AG15" s="449" t="n">
        <f aca="false">SUM(W15+Y15+AA15)</f>
        <v>0</v>
      </c>
    </row>
    <row r="16" customFormat="false" ht="15" hidden="false" customHeight="false" outlineLevel="0" collapsed="false">
      <c r="A16" s="352"/>
      <c r="B16" s="530"/>
      <c r="C16" s="531"/>
      <c r="D16" s="193"/>
      <c r="E16" s="193"/>
      <c r="F16" s="193"/>
      <c r="G16" s="193"/>
      <c r="H16" s="193"/>
      <c r="I16" s="193"/>
      <c r="J16" s="532"/>
      <c r="K16" s="532"/>
      <c r="L16" s="193"/>
      <c r="M16" s="533" t="n">
        <f aca="false">IF(K16=0,0,(K16-J16)+1)</f>
        <v>0</v>
      </c>
      <c r="N16" s="534" t="s">
        <v>177</v>
      </c>
      <c r="O16" s="177" t="n">
        <v>0.1</v>
      </c>
      <c r="P16" s="535" t="n">
        <f aca="false">ROUNDUP(((R16/U16)),0)</f>
        <v>0</v>
      </c>
      <c r="Q16" s="535" t="n">
        <f aca="false">P16*L16*M16</f>
        <v>0</v>
      </c>
      <c r="R16" s="536" t="n">
        <f aca="false">T16-(T16*O16)</f>
        <v>0</v>
      </c>
      <c r="S16" s="536" t="n">
        <f aca="false">R16*M16*L16</f>
        <v>0</v>
      </c>
      <c r="T16" s="537"/>
      <c r="U16" s="538" t="n">
        <v>0.8</v>
      </c>
      <c r="V16" s="444" t="n">
        <f aca="false">V15</f>
        <v>0.1</v>
      </c>
      <c r="W16" s="539" t="n">
        <f aca="false">V16*P16</f>
        <v>0</v>
      </c>
      <c r="X16" s="444" t="n">
        <f aca="false">X15</f>
        <v>0.1</v>
      </c>
      <c r="Y16" s="540" t="n">
        <f aca="false">P16*X16</f>
        <v>0</v>
      </c>
      <c r="Z16" s="444" t="n">
        <f aca="false">Z15</f>
        <v>0.1</v>
      </c>
      <c r="AA16" s="541" t="n">
        <f aca="false">P16*Z16</f>
        <v>0</v>
      </c>
      <c r="AB16" s="541"/>
      <c r="AC16" s="203"/>
      <c r="AF16" s="261" t="n">
        <f aca="false">AF15+1</f>
        <v>16</v>
      </c>
      <c r="AG16" s="449" t="n">
        <f aca="false">SUM(W16+Y16+AA16)</f>
        <v>0</v>
      </c>
    </row>
    <row r="17" customFormat="false" ht="15" hidden="false" customHeight="false" outlineLevel="0" collapsed="false">
      <c r="A17" s="352"/>
      <c r="B17" s="530"/>
      <c r="C17" s="531"/>
      <c r="D17" s="193"/>
      <c r="E17" s="193"/>
      <c r="F17" s="193"/>
      <c r="G17" s="193"/>
      <c r="H17" s="193"/>
      <c r="I17" s="193"/>
      <c r="J17" s="532"/>
      <c r="K17" s="532"/>
      <c r="L17" s="193"/>
      <c r="M17" s="533" t="n">
        <f aca="false">IF(K17=0,0,(K17-J17)+1)</f>
        <v>0</v>
      </c>
      <c r="N17" s="534" t="s">
        <v>177</v>
      </c>
      <c r="O17" s="177" t="n">
        <v>0.1</v>
      </c>
      <c r="P17" s="535" t="n">
        <f aca="false">ROUNDUP(((R17/U17)),0)</f>
        <v>0</v>
      </c>
      <c r="Q17" s="535" t="n">
        <f aca="false">P17*L17*M17</f>
        <v>0</v>
      </c>
      <c r="R17" s="536" t="n">
        <f aca="false">T17-(T17*O17)</f>
        <v>0</v>
      </c>
      <c r="S17" s="536" t="n">
        <f aca="false">R17*M17*L17</f>
        <v>0</v>
      </c>
      <c r="T17" s="537"/>
      <c r="U17" s="538" t="n">
        <v>0.8</v>
      </c>
      <c r="V17" s="444" t="n">
        <f aca="false">V16</f>
        <v>0.1</v>
      </c>
      <c r="W17" s="539" t="n">
        <f aca="false">V17*P17</f>
        <v>0</v>
      </c>
      <c r="X17" s="444" t="n">
        <f aca="false">X16</f>
        <v>0.1</v>
      </c>
      <c r="Y17" s="540" t="n">
        <f aca="false">P17*X17</f>
        <v>0</v>
      </c>
      <c r="Z17" s="444" t="n">
        <f aca="false">Z16</f>
        <v>0.1</v>
      </c>
      <c r="AA17" s="541" t="n">
        <f aca="false">P17*Z17</f>
        <v>0</v>
      </c>
      <c r="AB17" s="541"/>
      <c r="AC17" s="203"/>
      <c r="AF17" s="261" t="n">
        <f aca="false">AF16+1</f>
        <v>17</v>
      </c>
      <c r="AG17" s="449" t="n">
        <f aca="false">SUM(W17+Y17+AA17)</f>
        <v>0</v>
      </c>
    </row>
    <row r="18" customFormat="false" ht="15" hidden="false" customHeight="false" outlineLevel="0" collapsed="false">
      <c r="A18" s="352"/>
      <c r="B18" s="530"/>
      <c r="C18" s="531"/>
      <c r="D18" s="193"/>
      <c r="E18" s="193"/>
      <c r="F18" s="193"/>
      <c r="G18" s="193"/>
      <c r="H18" s="193"/>
      <c r="I18" s="193"/>
      <c r="J18" s="532"/>
      <c r="K18" s="532"/>
      <c r="L18" s="193"/>
      <c r="M18" s="533" t="n">
        <f aca="false">IF(K18=0,0,(K18-J18)+1)</f>
        <v>0</v>
      </c>
      <c r="N18" s="534" t="s">
        <v>177</v>
      </c>
      <c r="O18" s="177" t="n">
        <v>0.1</v>
      </c>
      <c r="P18" s="535" t="n">
        <f aca="false">ROUNDUP(((R18/U18)),0)</f>
        <v>0</v>
      </c>
      <c r="Q18" s="542" t="n">
        <f aca="false">P18*L18*M18</f>
        <v>0</v>
      </c>
      <c r="R18" s="536" t="n">
        <f aca="false">T18-(T18*O18)</f>
        <v>0</v>
      </c>
      <c r="S18" s="536" t="n">
        <f aca="false">R18*M18*L18</f>
        <v>0</v>
      </c>
      <c r="T18" s="537"/>
      <c r="U18" s="538" t="n">
        <v>0.8</v>
      </c>
      <c r="V18" s="444" t="n">
        <f aca="false">V17</f>
        <v>0.1</v>
      </c>
      <c r="W18" s="539" t="n">
        <f aca="false">V18*P18</f>
        <v>0</v>
      </c>
      <c r="X18" s="455" t="n">
        <f aca="false">X17</f>
        <v>0.1</v>
      </c>
      <c r="Y18" s="540" t="n">
        <f aca="false">P18*X18</f>
        <v>0</v>
      </c>
      <c r="Z18" s="444" t="n">
        <f aca="false">Z17</f>
        <v>0.1</v>
      </c>
      <c r="AA18" s="541" t="n">
        <f aca="false">P18*Z18</f>
        <v>0</v>
      </c>
      <c r="AB18" s="541"/>
      <c r="AC18" s="203"/>
      <c r="AF18" s="261" t="n">
        <f aca="false">AF17+1</f>
        <v>18</v>
      </c>
      <c r="AG18" s="449" t="n">
        <f aca="false">SUM(W18+Y18+AA18)</f>
        <v>0</v>
      </c>
    </row>
    <row r="19" customFormat="false" ht="15" hidden="false" customHeight="false" outlineLevel="0" collapsed="false">
      <c r="A19" s="352"/>
      <c r="B19" s="543"/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4" t="s">
        <v>199</v>
      </c>
      <c r="Q19" s="545" t="n">
        <f aca="false">SUM(Q4:Q18)</f>
        <v>42250</v>
      </c>
      <c r="R19" s="546" t="s">
        <v>77</v>
      </c>
      <c r="S19" s="547" t="n">
        <f aca="false">SUM(S4:S18)</f>
        <v>33750</v>
      </c>
      <c r="T19" s="548" t="s">
        <v>200</v>
      </c>
      <c r="U19" s="549" t="n">
        <f aca="false">IF(SUM(T4:T18)=0,0,1-(S19/Q19))</f>
        <v>0.201183431952663</v>
      </c>
      <c r="V19" s="550" t="s">
        <v>139</v>
      </c>
      <c r="W19" s="550" t="s">
        <v>140</v>
      </c>
      <c r="X19" s="551" t="s">
        <v>141</v>
      </c>
      <c r="Y19" s="551" t="s">
        <v>142</v>
      </c>
      <c r="Z19" s="550" t="s">
        <v>143</v>
      </c>
      <c r="AA19" s="552" t="s">
        <v>144</v>
      </c>
      <c r="AB19" s="552"/>
      <c r="AC19" s="203"/>
      <c r="AF19" s="218" t="s">
        <v>145</v>
      </c>
      <c r="AG19" s="218"/>
      <c r="AH19" s="218" t="s">
        <v>146</v>
      </c>
      <c r="AI19" s="218"/>
    </row>
    <row r="20" customFormat="false" ht="21" hidden="false" customHeight="true" outlineLevel="0" collapsed="false">
      <c r="A20" s="352"/>
      <c r="B20" s="553" t="s">
        <v>147</v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554" t="n">
        <f aca="false">(W4*$L4*$M4)+(W5*$L5*$M5)+(W6*$L6*$M6)+(W7*$L7*$M7)+(W8*$L8*$M8)+(W9*$L9*$M9)+(W10*$L10*$M10)+(W11*$L11*$M11)+(W12*$L12*$M12)+(W13*$L13*$M13)+(W14*$L14*$M14)+(W15*$L15*$M15)+(W16*$L16*$M16)+(W17*$L17*$M17)+(W18*$L18*$M18)</f>
        <v>4225</v>
      </c>
      <c r="W20" s="555" t="n">
        <f aca="false">S19*V3</f>
        <v>3375</v>
      </c>
      <c r="X20" s="554" t="n">
        <f aca="false">(Y4*$L4*$M4)+(Y5*$L5*$M5)+(Y6*$L6*$M6)+(Y7*$L7*$M7)+(Y8*$L8*$M8)+(Y9*$L9*$M9)+(Y10*$L10*$M10)+(Y11*$L11*$M11)+(Y12*$L12*$M12)+(Y13*$L13*$M13)+(Y14*$L14*$M14)+(Y15*$L15*$M15)+(Y16*$L16*$M16)+(Y17*$L17*$M17)+(Y18*$L18*$M18)</f>
        <v>4225</v>
      </c>
      <c r="Y20" s="555" t="n">
        <f aca="false">S19*X3</f>
        <v>3375</v>
      </c>
      <c r="Z20" s="554" t="n">
        <f aca="false">(AA4*$L4*$M4)+(AA5*$L5*$M5)+(AA6*$L6*$M6)+(AA7*$L7*$M7)+(AA8*$L8*$M8)+(AA9*$L9*$M9)+(AA10*$L10*$M10)+(AA11*$L11*$M11)+(AA12*$L12*$M12)+(AA13*$L13*$M13)+(AA14*$L14*$M14)+(AA15*$L15*$M15)+(AA16*$L16*$M16)+(AA17*$L17*$M17)+(AA18*$L18*$M18)</f>
        <v>4225</v>
      </c>
      <c r="AA20" s="556" t="n">
        <f aca="false">S19*Z3</f>
        <v>3375</v>
      </c>
      <c r="AB20" s="556"/>
      <c r="AC20" s="557"/>
      <c r="AF20" s="225" t="n">
        <v>20</v>
      </c>
      <c r="AG20" s="449" t="n">
        <f aca="false">SUM(W20+Y20+AA20)</f>
        <v>10125</v>
      </c>
      <c r="AH20" s="227" t="n">
        <f aca="false">V20+X20+Z20</f>
        <v>12675</v>
      </c>
      <c r="AI20" s="227"/>
    </row>
    <row r="21" customFormat="false" ht="20.25" hidden="false" customHeight="true" outlineLevel="0" collapsed="false">
      <c r="A21" s="352"/>
      <c r="B21" s="553" t="s">
        <v>148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558" t="s">
        <v>201</v>
      </c>
      <c r="W21" s="558"/>
      <c r="X21" s="559" t="n">
        <f aca="false">Q19+V20+X20+Z20</f>
        <v>54925</v>
      </c>
      <c r="Y21" s="559"/>
      <c r="Z21" s="560" t="s">
        <v>150</v>
      </c>
      <c r="AA21" s="561" t="n">
        <f aca="false">S19+((S19*V3)+(S19*X3)+(S19*Z3))</f>
        <v>43875</v>
      </c>
      <c r="AB21" s="561"/>
      <c r="AC21" s="562"/>
    </row>
    <row r="22" customFormat="false" ht="15" hidden="false" customHeight="false" outlineLevel="0" collapsed="false">
      <c r="A22" s="352"/>
      <c r="B22" s="203"/>
      <c r="C22" s="203"/>
      <c r="D22" s="56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</row>
    <row r="23" customFormat="false" ht="15" hidden="false" customHeight="false" outlineLevel="0" collapsed="false">
      <c r="A23" s="352"/>
      <c r="B23" s="203"/>
      <c r="C23" s="203"/>
      <c r="D23" s="56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</row>
    <row r="24" customFormat="false" ht="49.5" hidden="false" customHeight="true" outlineLevel="0" collapsed="false">
      <c r="A24" s="252" t="s">
        <v>151</v>
      </c>
      <c r="B24" s="564" t="s">
        <v>184</v>
      </c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4"/>
      <c r="P24" s="565" t="str">
        <f aca="false">IF(B27=0,"",B27)</f>
        <v>1001 noite</v>
      </c>
      <c r="Q24" s="565"/>
      <c r="R24" s="565"/>
      <c r="S24" s="565"/>
      <c r="T24" s="565"/>
      <c r="U24" s="565"/>
      <c r="V24" s="565"/>
      <c r="W24" s="565"/>
      <c r="X24" s="565"/>
      <c r="Y24" s="565"/>
      <c r="Z24" s="565"/>
      <c r="AA24" s="565"/>
      <c r="AB24" s="565"/>
      <c r="AC24" s="565"/>
      <c r="AG24" s="484"/>
    </row>
    <row r="25" customFormat="false" ht="15" hidden="false" customHeight="true" outlineLevel="0" collapsed="false">
      <c r="A25" s="252"/>
      <c r="B25" s="512" t="s">
        <v>89</v>
      </c>
      <c r="C25" s="513" t="s">
        <v>90</v>
      </c>
      <c r="D25" s="514" t="s">
        <v>99</v>
      </c>
      <c r="E25" s="515" t="s">
        <v>60</v>
      </c>
      <c r="F25" s="516" t="s">
        <v>185</v>
      </c>
      <c r="G25" s="516" t="s">
        <v>186</v>
      </c>
      <c r="H25" s="517" t="s">
        <v>109</v>
      </c>
      <c r="I25" s="516" t="s">
        <v>187</v>
      </c>
      <c r="J25" s="518" t="s">
        <v>168</v>
      </c>
      <c r="K25" s="518" t="s">
        <v>188</v>
      </c>
      <c r="L25" s="516" t="s">
        <v>92</v>
      </c>
      <c r="M25" s="516" t="s">
        <v>93</v>
      </c>
      <c r="N25" s="516" t="s">
        <v>115</v>
      </c>
      <c r="O25" s="516"/>
      <c r="P25" s="519" t="s">
        <v>189</v>
      </c>
      <c r="Q25" s="519"/>
      <c r="R25" s="519" t="s">
        <v>190</v>
      </c>
      <c r="S25" s="519"/>
      <c r="T25" s="520" t="s">
        <v>191</v>
      </c>
      <c r="U25" s="521" t="s">
        <v>78</v>
      </c>
      <c r="V25" s="334" t="s">
        <v>95</v>
      </c>
      <c r="W25" s="334"/>
      <c r="X25" s="334"/>
      <c r="Y25" s="334"/>
      <c r="Z25" s="334"/>
      <c r="AA25" s="334"/>
      <c r="AB25" s="334"/>
      <c r="AC25" s="522" t="s">
        <v>119</v>
      </c>
      <c r="AG25" s="484"/>
    </row>
    <row r="26" customFormat="false" ht="15" hidden="false" customHeight="false" outlineLevel="0" collapsed="false">
      <c r="A26" s="252"/>
      <c r="B26" s="512"/>
      <c r="C26" s="513"/>
      <c r="D26" s="514"/>
      <c r="E26" s="515"/>
      <c r="F26" s="516"/>
      <c r="G26" s="516"/>
      <c r="H26" s="517"/>
      <c r="I26" s="516"/>
      <c r="J26" s="518"/>
      <c r="K26" s="518"/>
      <c r="L26" s="516"/>
      <c r="M26" s="516"/>
      <c r="N26" s="516"/>
      <c r="O26" s="516"/>
      <c r="P26" s="516" t="s">
        <v>192</v>
      </c>
      <c r="Q26" s="516" t="s">
        <v>97</v>
      </c>
      <c r="R26" s="516" t="s">
        <v>193</v>
      </c>
      <c r="S26" s="523" t="s">
        <v>194</v>
      </c>
      <c r="T26" s="520"/>
      <c r="U26" s="521"/>
      <c r="V26" s="524" t="n">
        <v>0.1</v>
      </c>
      <c r="W26" s="525" t="s">
        <v>72</v>
      </c>
      <c r="X26" s="526" t="n">
        <v>0.1</v>
      </c>
      <c r="Y26" s="527" t="s">
        <v>123</v>
      </c>
      <c r="Z26" s="528" t="n">
        <v>0.1</v>
      </c>
      <c r="AA26" s="529" t="s">
        <v>74</v>
      </c>
      <c r="AB26" s="529"/>
      <c r="AC26" s="522"/>
      <c r="AG26" s="484"/>
    </row>
    <row r="27" customFormat="false" ht="15" hidden="false" customHeight="true" outlineLevel="0" collapsed="false">
      <c r="A27" s="252"/>
      <c r="B27" s="530" t="str">
        <f aca="false">'Cadastro Inicial'!B15</f>
        <v>1001 noite</v>
      </c>
      <c r="C27" s="436" t="str">
        <f aca="false">'Cadastro Inicial'!C15:D15</f>
        <v>goy</v>
      </c>
      <c r="D27" s="193" t="s">
        <v>195</v>
      </c>
      <c r="E27" s="193" t="s">
        <v>0</v>
      </c>
      <c r="F27" s="193" t="s">
        <v>5</v>
      </c>
      <c r="G27" s="193" t="n">
        <v>20</v>
      </c>
      <c r="H27" s="193" t="s">
        <v>196</v>
      </c>
      <c r="I27" s="193" t="s">
        <v>197</v>
      </c>
      <c r="J27" s="532" t="n">
        <v>45014</v>
      </c>
      <c r="K27" s="532" t="n">
        <v>45018</v>
      </c>
      <c r="L27" s="193" t="n">
        <v>50</v>
      </c>
      <c r="M27" s="533" t="n">
        <f aca="false">IF(K27=0,0,(K27-J27)+1)</f>
        <v>5</v>
      </c>
      <c r="N27" s="534" t="s">
        <v>176</v>
      </c>
      <c r="O27" s="177" t="n">
        <v>0.03</v>
      </c>
      <c r="P27" s="535" t="n">
        <f aca="false">ROUNDUP(((R27/U27)),0)</f>
        <v>571</v>
      </c>
      <c r="Q27" s="535" t="n">
        <f aca="false">P27*L27*M27</f>
        <v>142750</v>
      </c>
      <c r="R27" s="536" t="n">
        <f aca="false">T27-(T27*O27)</f>
        <v>485</v>
      </c>
      <c r="S27" s="536" t="n">
        <f aca="false">R27*M27*L27</f>
        <v>121250</v>
      </c>
      <c r="T27" s="537" t="n">
        <v>500</v>
      </c>
      <c r="U27" s="538" t="n">
        <v>0.85</v>
      </c>
      <c r="V27" s="444" t="n">
        <f aca="false">V26</f>
        <v>0.1</v>
      </c>
      <c r="W27" s="539" t="n">
        <f aca="false">V27*P27</f>
        <v>57.1</v>
      </c>
      <c r="X27" s="444" t="n">
        <f aca="false">X26</f>
        <v>0.1</v>
      </c>
      <c r="Y27" s="540" t="n">
        <f aca="false">P27*X27</f>
        <v>57.1</v>
      </c>
      <c r="Z27" s="444" t="n">
        <f aca="false">Z26</f>
        <v>0.1</v>
      </c>
      <c r="AA27" s="541" t="n">
        <f aca="false">P27*Z27</f>
        <v>57.1</v>
      </c>
      <c r="AB27" s="541"/>
      <c r="AC27" s="310" t="s">
        <v>129</v>
      </c>
      <c r="AF27" s="261" t="n">
        <v>27</v>
      </c>
      <c r="AG27" s="449" t="n">
        <f aca="false">SUM(W27+Y27+AA27)</f>
        <v>171.3</v>
      </c>
    </row>
    <row r="28" customFormat="false" ht="15" hidden="false" customHeight="true" outlineLevel="0" collapsed="false">
      <c r="A28" s="252"/>
      <c r="B28" s="530"/>
      <c r="C28" s="436"/>
      <c r="D28" s="193"/>
      <c r="E28" s="193"/>
      <c r="F28" s="193"/>
      <c r="G28" s="193"/>
      <c r="H28" s="193"/>
      <c r="I28" s="193"/>
      <c r="J28" s="532"/>
      <c r="K28" s="532"/>
      <c r="L28" s="193"/>
      <c r="M28" s="533" t="n">
        <f aca="false">IF(K28=0,0,(K28-J28)+1)</f>
        <v>0</v>
      </c>
      <c r="N28" s="534" t="s">
        <v>177</v>
      </c>
      <c r="O28" s="177" t="n">
        <v>0</v>
      </c>
      <c r="P28" s="535" t="n">
        <f aca="false">ROUNDUP(((R28/U28)),0)</f>
        <v>0</v>
      </c>
      <c r="Q28" s="535" t="n">
        <f aca="false">P28*L28*M28</f>
        <v>0</v>
      </c>
      <c r="R28" s="536" t="n">
        <f aca="false">T28-(T28*O28)</f>
        <v>0</v>
      </c>
      <c r="S28" s="536" t="n">
        <f aca="false">R28*M28*L28</f>
        <v>0</v>
      </c>
      <c r="T28" s="537"/>
      <c r="U28" s="538" t="n">
        <v>0.85</v>
      </c>
      <c r="V28" s="444" t="n">
        <f aca="false">V27</f>
        <v>0.1</v>
      </c>
      <c r="W28" s="539" t="n">
        <f aca="false">V28*P28</f>
        <v>0</v>
      </c>
      <c r="X28" s="444" t="n">
        <f aca="false">X27</f>
        <v>0.1</v>
      </c>
      <c r="Y28" s="540" t="n">
        <f aca="false">P28*X28</f>
        <v>0</v>
      </c>
      <c r="Z28" s="444" t="n">
        <f aca="false">Z27</f>
        <v>0.1</v>
      </c>
      <c r="AA28" s="541" t="n">
        <f aca="false">P28*Z28</f>
        <v>0</v>
      </c>
      <c r="AB28" s="541"/>
      <c r="AC28" s="262" t="s">
        <v>152</v>
      </c>
      <c r="AF28" s="261" t="n">
        <f aca="false">AF27+1</f>
        <v>28</v>
      </c>
      <c r="AG28" s="449" t="n">
        <f aca="false">SUM(W28+Y28+AA28)</f>
        <v>0</v>
      </c>
    </row>
    <row r="29" customFormat="false" ht="15" hidden="false" customHeight="true" outlineLevel="0" collapsed="false">
      <c r="A29" s="252"/>
      <c r="B29" s="530"/>
      <c r="C29" s="436"/>
      <c r="D29" s="193"/>
      <c r="E29" s="193"/>
      <c r="F29" s="193"/>
      <c r="G29" s="193"/>
      <c r="H29" s="193"/>
      <c r="I29" s="193"/>
      <c r="J29" s="532"/>
      <c r="K29" s="532"/>
      <c r="L29" s="193"/>
      <c r="M29" s="533" t="n">
        <f aca="false">IF(K29=0,0,(K29-J29)+1)</f>
        <v>0</v>
      </c>
      <c r="N29" s="534" t="s">
        <v>177</v>
      </c>
      <c r="O29" s="177" t="n">
        <v>0</v>
      </c>
      <c r="P29" s="535" t="n">
        <f aca="false">ROUNDUP(((R29/U29)),0)</f>
        <v>0</v>
      </c>
      <c r="Q29" s="535" t="n">
        <f aca="false">P29*L29*M29</f>
        <v>0</v>
      </c>
      <c r="R29" s="536" t="n">
        <f aca="false">T29-(T29*O29)</f>
        <v>0</v>
      </c>
      <c r="S29" s="536" t="n">
        <f aca="false">R29*M29*L29</f>
        <v>0</v>
      </c>
      <c r="T29" s="537"/>
      <c r="U29" s="538" t="n">
        <v>0.85</v>
      </c>
      <c r="V29" s="444" t="n">
        <f aca="false">V28</f>
        <v>0.1</v>
      </c>
      <c r="W29" s="539" t="n">
        <f aca="false">V29*P29</f>
        <v>0</v>
      </c>
      <c r="X29" s="444" t="n">
        <f aca="false">X28</f>
        <v>0.1</v>
      </c>
      <c r="Y29" s="540" t="n">
        <f aca="false">P29*X29</f>
        <v>0</v>
      </c>
      <c r="Z29" s="444" t="n">
        <f aca="false">Z28</f>
        <v>0.1</v>
      </c>
      <c r="AA29" s="541" t="n">
        <f aca="false">P29*Z29</f>
        <v>0</v>
      </c>
      <c r="AB29" s="541"/>
      <c r="AC29" s="263"/>
      <c r="AF29" s="261" t="n">
        <f aca="false">AF28+1</f>
        <v>29</v>
      </c>
      <c r="AG29" s="449" t="n">
        <f aca="false">SUM(W29+Y29+AA29)</f>
        <v>0</v>
      </c>
    </row>
    <row r="30" customFormat="false" ht="15" hidden="false" customHeight="true" outlineLevel="0" collapsed="false">
      <c r="A30" s="252"/>
      <c r="B30" s="530"/>
      <c r="C30" s="436"/>
      <c r="D30" s="193"/>
      <c r="E30" s="193"/>
      <c r="F30" s="193"/>
      <c r="G30" s="193"/>
      <c r="H30" s="193"/>
      <c r="I30" s="193"/>
      <c r="J30" s="532"/>
      <c r="K30" s="532"/>
      <c r="L30" s="193"/>
      <c r="M30" s="533" t="n">
        <f aca="false">IF(K30=0,0,(K30-J30)+1)</f>
        <v>0</v>
      </c>
      <c r="N30" s="534" t="s">
        <v>177</v>
      </c>
      <c r="O30" s="177" t="n">
        <v>0</v>
      </c>
      <c r="P30" s="535" t="n">
        <f aca="false">ROUNDUP(((R30/U30)),0)</f>
        <v>0</v>
      </c>
      <c r="Q30" s="535" t="n">
        <f aca="false">P30*L30*M30</f>
        <v>0</v>
      </c>
      <c r="R30" s="536" t="n">
        <f aca="false">T30-(T30*O30)</f>
        <v>0</v>
      </c>
      <c r="S30" s="536" t="n">
        <f aca="false">R30*M30*L30</f>
        <v>0</v>
      </c>
      <c r="T30" s="537"/>
      <c r="U30" s="538" t="n">
        <v>0.85</v>
      </c>
      <c r="V30" s="444" t="n">
        <f aca="false">V29</f>
        <v>0.1</v>
      </c>
      <c r="W30" s="539" t="n">
        <f aca="false">V30*P30</f>
        <v>0</v>
      </c>
      <c r="X30" s="444" t="n">
        <f aca="false">X29</f>
        <v>0.1</v>
      </c>
      <c r="Y30" s="540" t="n">
        <f aca="false">P30*X30</f>
        <v>0</v>
      </c>
      <c r="Z30" s="444" t="n">
        <f aca="false">Z29</f>
        <v>0.1</v>
      </c>
      <c r="AA30" s="541" t="n">
        <f aca="false">P30*Z30</f>
        <v>0</v>
      </c>
      <c r="AB30" s="541"/>
      <c r="AC30" s="264" t="s">
        <v>132</v>
      </c>
      <c r="AF30" s="261" t="n">
        <f aca="false">AF29+1</f>
        <v>30</v>
      </c>
      <c r="AG30" s="449" t="n">
        <f aca="false">SUM(W30+Y30+AA30)</f>
        <v>0</v>
      </c>
    </row>
    <row r="31" customFormat="false" ht="15" hidden="false" customHeight="true" outlineLevel="0" collapsed="false">
      <c r="A31" s="252"/>
      <c r="B31" s="530"/>
      <c r="C31" s="436"/>
      <c r="D31" s="193"/>
      <c r="E31" s="193"/>
      <c r="F31" s="193"/>
      <c r="G31" s="193"/>
      <c r="H31" s="193"/>
      <c r="I31" s="193"/>
      <c r="J31" s="532"/>
      <c r="K31" s="532"/>
      <c r="L31" s="193"/>
      <c r="M31" s="533" t="n">
        <f aca="false">IF(K31=0,0,(K31-J31)+1)</f>
        <v>0</v>
      </c>
      <c r="N31" s="534" t="s">
        <v>177</v>
      </c>
      <c r="O31" s="177" t="n">
        <v>0</v>
      </c>
      <c r="P31" s="535" t="n">
        <f aca="false">ROUNDUP(((R31/U31)),0)</f>
        <v>0</v>
      </c>
      <c r="Q31" s="535" t="n">
        <f aca="false">P31*L31*M31</f>
        <v>0</v>
      </c>
      <c r="R31" s="536" t="n">
        <f aca="false">T31-(T31*O31)</f>
        <v>0</v>
      </c>
      <c r="S31" s="536" t="n">
        <f aca="false">R31*M31*L31</f>
        <v>0</v>
      </c>
      <c r="T31" s="537"/>
      <c r="U31" s="538" t="n">
        <v>0.85</v>
      </c>
      <c r="V31" s="444" t="n">
        <f aca="false">V30</f>
        <v>0.1</v>
      </c>
      <c r="W31" s="539" t="n">
        <f aca="false">V31*P31</f>
        <v>0</v>
      </c>
      <c r="X31" s="444" t="n">
        <f aca="false">X30</f>
        <v>0.1</v>
      </c>
      <c r="Y31" s="540" t="n">
        <f aca="false">P31*X31</f>
        <v>0</v>
      </c>
      <c r="Z31" s="444" t="n">
        <f aca="false">Z30</f>
        <v>0.1</v>
      </c>
      <c r="AA31" s="541" t="n">
        <f aca="false">P31*Z31</f>
        <v>0</v>
      </c>
      <c r="AB31" s="541"/>
      <c r="AC31" s="265" t="s">
        <v>133</v>
      </c>
      <c r="AF31" s="261" t="n">
        <f aca="false">AF30+1</f>
        <v>31</v>
      </c>
      <c r="AG31" s="449" t="n">
        <f aca="false">SUM(W31+Y31+AA31)</f>
        <v>0</v>
      </c>
    </row>
    <row r="32" customFormat="false" ht="15" hidden="false" customHeight="true" outlineLevel="0" collapsed="false">
      <c r="A32" s="252"/>
      <c r="B32" s="530"/>
      <c r="C32" s="436"/>
      <c r="D32" s="193"/>
      <c r="E32" s="193"/>
      <c r="F32" s="193"/>
      <c r="G32" s="193"/>
      <c r="H32" s="193"/>
      <c r="I32" s="193"/>
      <c r="J32" s="532"/>
      <c r="K32" s="532"/>
      <c r="L32" s="193"/>
      <c r="M32" s="533" t="n">
        <f aca="false">IF(K32=0,0,(K32-J32)+1)</f>
        <v>0</v>
      </c>
      <c r="N32" s="534" t="s">
        <v>177</v>
      </c>
      <c r="O32" s="177" t="n">
        <v>0</v>
      </c>
      <c r="P32" s="535" t="n">
        <f aca="false">ROUNDUP(((R32/U32)),0)</f>
        <v>0</v>
      </c>
      <c r="Q32" s="535" t="n">
        <f aca="false">P32*L32*M32</f>
        <v>0</v>
      </c>
      <c r="R32" s="536" t="n">
        <f aca="false">T32-(T32*O32)</f>
        <v>0</v>
      </c>
      <c r="S32" s="536" t="n">
        <f aca="false">R32*M32*L32</f>
        <v>0</v>
      </c>
      <c r="T32" s="537"/>
      <c r="U32" s="538" t="n">
        <v>0.85</v>
      </c>
      <c r="V32" s="444" t="n">
        <f aca="false">V31</f>
        <v>0.1</v>
      </c>
      <c r="W32" s="539" t="n">
        <f aca="false">V32*P32</f>
        <v>0</v>
      </c>
      <c r="X32" s="444" t="n">
        <f aca="false">X31</f>
        <v>0.1</v>
      </c>
      <c r="Y32" s="540" t="n">
        <f aca="false">P32*X32</f>
        <v>0</v>
      </c>
      <c r="Z32" s="444" t="n">
        <f aca="false">Z31</f>
        <v>0.1</v>
      </c>
      <c r="AA32" s="541" t="n">
        <f aca="false">P32*Z32</f>
        <v>0</v>
      </c>
      <c r="AB32" s="541"/>
      <c r="AC32" s="267"/>
      <c r="AF32" s="261" t="n">
        <f aca="false">AF31+1</f>
        <v>32</v>
      </c>
      <c r="AG32" s="449" t="n">
        <f aca="false">SUM(W32+Y32+AA32)</f>
        <v>0</v>
      </c>
    </row>
    <row r="33" customFormat="false" ht="15" hidden="false" customHeight="true" outlineLevel="0" collapsed="false">
      <c r="A33" s="252"/>
      <c r="B33" s="530"/>
      <c r="C33" s="436"/>
      <c r="D33" s="193"/>
      <c r="E33" s="193"/>
      <c r="F33" s="193"/>
      <c r="G33" s="193"/>
      <c r="H33" s="193"/>
      <c r="I33" s="193"/>
      <c r="J33" s="532"/>
      <c r="K33" s="532"/>
      <c r="L33" s="193"/>
      <c r="M33" s="533" t="n">
        <f aca="false">IF(K33=0,0,(K33-J33)+1)</f>
        <v>0</v>
      </c>
      <c r="N33" s="534" t="s">
        <v>177</v>
      </c>
      <c r="O33" s="177" t="n">
        <v>0</v>
      </c>
      <c r="P33" s="535" t="n">
        <f aca="false">ROUNDUP(((R33/U33)),0)</f>
        <v>0</v>
      </c>
      <c r="Q33" s="535" t="n">
        <f aca="false">P33*L33*M33</f>
        <v>0</v>
      </c>
      <c r="R33" s="536" t="n">
        <f aca="false">T33-(T33*O33)</f>
        <v>0</v>
      </c>
      <c r="S33" s="536" t="n">
        <f aca="false">R33*M33*L33</f>
        <v>0</v>
      </c>
      <c r="T33" s="537"/>
      <c r="U33" s="538" t="n">
        <v>0.85</v>
      </c>
      <c r="V33" s="444" t="n">
        <f aca="false">V32</f>
        <v>0.1</v>
      </c>
      <c r="W33" s="539" t="n">
        <f aca="false">V33*P33</f>
        <v>0</v>
      </c>
      <c r="X33" s="444" t="n">
        <f aca="false">X32</f>
        <v>0.1</v>
      </c>
      <c r="Y33" s="540" t="n">
        <f aca="false">P33*X33</f>
        <v>0</v>
      </c>
      <c r="Z33" s="444" t="n">
        <f aca="false">Z32</f>
        <v>0.1</v>
      </c>
      <c r="AA33" s="541" t="n">
        <f aca="false">P33*Z33</f>
        <v>0</v>
      </c>
      <c r="AB33" s="541"/>
      <c r="AC33" s="267"/>
      <c r="AF33" s="261" t="n">
        <f aca="false">AF32+1</f>
        <v>33</v>
      </c>
      <c r="AG33" s="449" t="n">
        <f aca="false">SUM(W33+Y33+AA33)</f>
        <v>0</v>
      </c>
    </row>
    <row r="34" customFormat="false" ht="15" hidden="false" customHeight="true" outlineLevel="0" collapsed="false">
      <c r="A34" s="252"/>
      <c r="B34" s="530"/>
      <c r="C34" s="436"/>
      <c r="D34" s="193"/>
      <c r="E34" s="193"/>
      <c r="F34" s="193"/>
      <c r="G34" s="193"/>
      <c r="H34" s="193"/>
      <c r="I34" s="193"/>
      <c r="J34" s="532"/>
      <c r="K34" s="532"/>
      <c r="L34" s="193"/>
      <c r="M34" s="533" t="n">
        <f aca="false">IF(K34=0,0,(K34-J34)+1)</f>
        <v>0</v>
      </c>
      <c r="N34" s="534" t="s">
        <v>177</v>
      </c>
      <c r="O34" s="177" t="n">
        <v>0</v>
      </c>
      <c r="P34" s="535" t="n">
        <f aca="false">ROUNDUP(((R34/U34)),0)</f>
        <v>0</v>
      </c>
      <c r="Q34" s="535" t="n">
        <f aca="false">P34*L34*M34</f>
        <v>0</v>
      </c>
      <c r="R34" s="536" t="n">
        <f aca="false">T34-(T34*O34)</f>
        <v>0</v>
      </c>
      <c r="S34" s="536" t="n">
        <f aca="false">R34*M34*L34</f>
        <v>0</v>
      </c>
      <c r="T34" s="537"/>
      <c r="U34" s="538" t="n">
        <v>0.85</v>
      </c>
      <c r="V34" s="444" t="n">
        <f aca="false">V33</f>
        <v>0.1</v>
      </c>
      <c r="W34" s="539" t="n">
        <f aca="false">V34*P34</f>
        <v>0</v>
      </c>
      <c r="X34" s="444" t="n">
        <f aca="false">X33</f>
        <v>0.1</v>
      </c>
      <c r="Y34" s="540" t="n">
        <f aca="false">P34*X34</f>
        <v>0</v>
      </c>
      <c r="Z34" s="444" t="n">
        <f aca="false">Z33</f>
        <v>0.1</v>
      </c>
      <c r="AA34" s="541" t="n">
        <f aca="false">P34*Z34</f>
        <v>0</v>
      </c>
      <c r="AB34" s="541"/>
      <c r="AC34" s="267"/>
      <c r="AF34" s="261" t="n">
        <f aca="false">AF33+1</f>
        <v>34</v>
      </c>
      <c r="AG34" s="449" t="n">
        <f aca="false">SUM(W34+Y34+AA34)</f>
        <v>0</v>
      </c>
    </row>
    <row r="35" customFormat="false" ht="15" hidden="false" customHeight="true" outlineLevel="0" collapsed="false">
      <c r="A35" s="252"/>
      <c r="B35" s="530"/>
      <c r="C35" s="436"/>
      <c r="D35" s="193"/>
      <c r="E35" s="193"/>
      <c r="F35" s="193"/>
      <c r="G35" s="193"/>
      <c r="H35" s="193"/>
      <c r="I35" s="193"/>
      <c r="J35" s="532"/>
      <c r="K35" s="532"/>
      <c r="L35" s="193"/>
      <c r="M35" s="533" t="n">
        <f aca="false">IF(K35=0,0,(K35-J35)+1)</f>
        <v>0</v>
      </c>
      <c r="N35" s="534" t="s">
        <v>177</v>
      </c>
      <c r="O35" s="177" t="n">
        <v>0</v>
      </c>
      <c r="P35" s="535" t="n">
        <f aca="false">ROUNDUP(((R35/U35)),0)</f>
        <v>0</v>
      </c>
      <c r="Q35" s="535" t="n">
        <f aca="false">P35*L35*M35</f>
        <v>0</v>
      </c>
      <c r="R35" s="536" t="n">
        <f aca="false">T35-(T35*O35)</f>
        <v>0</v>
      </c>
      <c r="S35" s="536" t="n">
        <f aca="false">R35*M35*L35</f>
        <v>0</v>
      </c>
      <c r="T35" s="537"/>
      <c r="U35" s="538" t="n">
        <v>0.85</v>
      </c>
      <c r="V35" s="444" t="n">
        <f aca="false">V34</f>
        <v>0.1</v>
      </c>
      <c r="W35" s="539" t="n">
        <f aca="false">V35*P35</f>
        <v>0</v>
      </c>
      <c r="X35" s="444" t="n">
        <f aca="false">X34</f>
        <v>0.1</v>
      </c>
      <c r="Y35" s="540" t="n">
        <f aca="false">P35*X35</f>
        <v>0</v>
      </c>
      <c r="Z35" s="444" t="n">
        <f aca="false">Z34</f>
        <v>0.1</v>
      </c>
      <c r="AA35" s="541" t="n">
        <f aca="false">P35*Z35</f>
        <v>0</v>
      </c>
      <c r="AB35" s="541"/>
      <c r="AC35" s="267"/>
      <c r="AF35" s="261" t="n">
        <f aca="false">AF34+1</f>
        <v>35</v>
      </c>
      <c r="AG35" s="449" t="n">
        <f aca="false">SUM(W35+Y35+AA35)</f>
        <v>0</v>
      </c>
    </row>
    <row r="36" customFormat="false" ht="15" hidden="false" customHeight="true" outlineLevel="0" collapsed="false">
      <c r="A36" s="252"/>
      <c r="B36" s="530"/>
      <c r="C36" s="436"/>
      <c r="D36" s="193"/>
      <c r="E36" s="193"/>
      <c r="F36" s="193"/>
      <c r="G36" s="193"/>
      <c r="H36" s="193"/>
      <c r="I36" s="193"/>
      <c r="J36" s="532"/>
      <c r="K36" s="532"/>
      <c r="L36" s="193"/>
      <c r="M36" s="533" t="n">
        <f aca="false">IF(K36=0,0,(K36-J36)+1)</f>
        <v>0</v>
      </c>
      <c r="N36" s="534" t="s">
        <v>177</v>
      </c>
      <c r="O36" s="177" t="n">
        <v>0</v>
      </c>
      <c r="P36" s="535" t="n">
        <f aca="false">ROUNDUP(((R36/U36)),0)</f>
        <v>0</v>
      </c>
      <c r="Q36" s="535" t="n">
        <f aca="false">P36*L36*M36</f>
        <v>0</v>
      </c>
      <c r="R36" s="536" t="n">
        <f aca="false">T36-(T36*O36)</f>
        <v>0</v>
      </c>
      <c r="S36" s="536" t="n">
        <f aca="false">R36*M36*L36</f>
        <v>0</v>
      </c>
      <c r="T36" s="537"/>
      <c r="U36" s="538" t="n">
        <v>0.85</v>
      </c>
      <c r="V36" s="444" t="n">
        <f aca="false">V35</f>
        <v>0.1</v>
      </c>
      <c r="W36" s="539" t="n">
        <f aca="false">V36*P36</f>
        <v>0</v>
      </c>
      <c r="X36" s="444" t="n">
        <f aca="false">X35</f>
        <v>0.1</v>
      </c>
      <c r="Y36" s="540" t="n">
        <f aca="false">P36*X36</f>
        <v>0</v>
      </c>
      <c r="Z36" s="444" t="n">
        <f aca="false">Z35</f>
        <v>0.1</v>
      </c>
      <c r="AA36" s="541" t="n">
        <f aca="false">P36*Z36</f>
        <v>0</v>
      </c>
      <c r="AB36" s="541"/>
      <c r="AC36" s="267"/>
      <c r="AF36" s="261" t="n">
        <f aca="false">AF35+1</f>
        <v>36</v>
      </c>
      <c r="AG36" s="449" t="n">
        <f aca="false">SUM(W36+Y36+AA36)</f>
        <v>0</v>
      </c>
    </row>
    <row r="37" customFormat="false" ht="15" hidden="false" customHeight="true" outlineLevel="0" collapsed="false">
      <c r="A37" s="252"/>
      <c r="B37" s="530"/>
      <c r="C37" s="436"/>
      <c r="D37" s="193"/>
      <c r="E37" s="193"/>
      <c r="F37" s="193"/>
      <c r="G37" s="193"/>
      <c r="H37" s="193"/>
      <c r="I37" s="193"/>
      <c r="J37" s="532"/>
      <c r="K37" s="532"/>
      <c r="L37" s="193"/>
      <c r="M37" s="533" t="n">
        <f aca="false">IF(K37=0,0,(K37-J37)+1)</f>
        <v>0</v>
      </c>
      <c r="N37" s="534" t="s">
        <v>177</v>
      </c>
      <c r="O37" s="177" t="n">
        <v>0</v>
      </c>
      <c r="P37" s="535" t="n">
        <f aca="false">ROUNDUP(((R37/U37)),0)</f>
        <v>0</v>
      </c>
      <c r="Q37" s="535" t="n">
        <f aca="false">P37*L37*M37</f>
        <v>0</v>
      </c>
      <c r="R37" s="536" t="n">
        <f aca="false">T37-(T37*O37)</f>
        <v>0</v>
      </c>
      <c r="S37" s="536" t="n">
        <f aca="false">R37*M37*L37</f>
        <v>0</v>
      </c>
      <c r="T37" s="537"/>
      <c r="U37" s="538" t="n">
        <v>0.85</v>
      </c>
      <c r="V37" s="444" t="n">
        <f aca="false">V36</f>
        <v>0.1</v>
      </c>
      <c r="W37" s="539" t="n">
        <f aca="false">V37*P37</f>
        <v>0</v>
      </c>
      <c r="X37" s="444" t="n">
        <f aca="false">X36</f>
        <v>0.1</v>
      </c>
      <c r="Y37" s="540" t="n">
        <f aca="false">P37*X37</f>
        <v>0</v>
      </c>
      <c r="Z37" s="444" t="n">
        <f aca="false">Z36</f>
        <v>0.1</v>
      </c>
      <c r="AA37" s="541" t="n">
        <f aca="false">P37*Z37</f>
        <v>0</v>
      </c>
      <c r="AB37" s="541"/>
      <c r="AC37" s="267"/>
      <c r="AF37" s="261" t="n">
        <f aca="false">AF36+1</f>
        <v>37</v>
      </c>
      <c r="AG37" s="449" t="n">
        <f aca="false">SUM(W37+Y37+AA37)</f>
        <v>0</v>
      </c>
    </row>
    <row r="38" customFormat="false" ht="15" hidden="false" customHeight="true" outlineLevel="0" collapsed="false">
      <c r="A38" s="252"/>
      <c r="B38" s="530"/>
      <c r="C38" s="436"/>
      <c r="D38" s="193"/>
      <c r="E38" s="193"/>
      <c r="F38" s="193"/>
      <c r="G38" s="193"/>
      <c r="H38" s="193"/>
      <c r="I38" s="193"/>
      <c r="J38" s="532"/>
      <c r="K38" s="532"/>
      <c r="L38" s="193"/>
      <c r="M38" s="533" t="n">
        <f aca="false">IF(K38=0,0,(K38-J38)+1)</f>
        <v>0</v>
      </c>
      <c r="N38" s="534" t="s">
        <v>177</v>
      </c>
      <c r="O38" s="177" t="n">
        <v>0</v>
      </c>
      <c r="P38" s="535" t="n">
        <f aca="false">ROUNDUP(((R38/U38)),0)</f>
        <v>0</v>
      </c>
      <c r="Q38" s="535" t="n">
        <f aca="false">P38*L38*M38</f>
        <v>0</v>
      </c>
      <c r="R38" s="536" t="n">
        <f aca="false">T38-(T38*O38)</f>
        <v>0</v>
      </c>
      <c r="S38" s="536" t="n">
        <f aca="false">R38*M38*L38</f>
        <v>0</v>
      </c>
      <c r="T38" s="537"/>
      <c r="U38" s="538" t="n">
        <v>0.85</v>
      </c>
      <c r="V38" s="444" t="n">
        <f aca="false">V37</f>
        <v>0.1</v>
      </c>
      <c r="W38" s="539" t="n">
        <f aca="false">V38*P38</f>
        <v>0</v>
      </c>
      <c r="X38" s="444" t="n">
        <f aca="false">X37</f>
        <v>0.1</v>
      </c>
      <c r="Y38" s="540" t="n">
        <f aca="false">P38*X38</f>
        <v>0</v>
      </c>
      <c r="Z38" s="444" t="n">
        <f aca="false">Z37</f>
        <v>0.1</v>
      </c>
      <c r="AA38" s="541" t="n">
        <f aca="false">P38*Z38</f>
        <v>0</v>
      </c>
      <c r="AB38" s="541"/>
      <c r="AC38" s="267"/>
      <c r="AF38" s="261" t="n">
        <f aca="false">AF37+1</f>
        <v>38</v>
      </c>
      <c r="AG38" s="449" t="n">
        <f aca="false">SUM(W38+Y38+AA38)</f>
        <v>0</v>
      </c>
    </row>
    <row r="39" customFormat="false" ht="15" hidden="false" customHeight="true" outlineLevel="0" collapsed="false">
      <c r="A39" s="252"/>
      <c r="B39" s="530"/>
      <c r="C39" s="436"/>
      <c r="D39" s="193"/>
      <c r="E39" s="193"/>
      <c r="F39" s="193"/>
      <c r="G39" s="193"/>
      <c r="H39" s="193"/>
      <c r="I39" s="193"/>
      <c r="J39" s="532"/>
      <c r="K39" s="532"/>
      <c r="L39" s="193"/>
      <c r="M39" s="533" t="n">
        <f aca="false">IF(K39=0,0,(K39-J39)+1)</f>
        <v>0</v>
      </c>
      <c r="N39" s="534" t="s">
        <v>177</v>
      </c>
      <c r="O39" s="177" t="n">
        <v>0</v>
      </c>
      <c r="P39" s="535" t="n">
        <f aca="false">ROUNDUP(((R39/U39)),0)</f>
        <v>0</v>
      </c>
      <c r="Q39" s="535" t="n">
        <f aca="false">P39*L39*M39</f>
        <v>0</v>
      </c>
      <c r="R39" s="536" t="n">
        <f aca="false">T39-(T39*O39)</f>
        <v>0</v>
      </c>
      <c r="S39" s="536" t="n">
        <f aca="false">R39*M39*L39</f>
        <v>0</v>
      </c>
      <c r="T39" s="537"/>
      <c r="U39" s="538" t="n">
        <v>0.85</v>
      </c>
      <c r="V39" s="444" t="n">
        <f aca="false">V38</f>
        <v>0.1</v>
      </c>
      <c r="W39" s="539" t="n">
        <f aca="false">V39*P39</f>
        <v>0</v>
      </c>
      <c r="X39" s="444" t="n">
        <f aca="false">X38</f>
        <v>0.1</v>
      </c>
      <c r="Y39" s="540" t="n">
        <f aca="false">P39*X39</f>
        <v>0</v>
      </c>
      <c r="Z39" s="444" t="n">
        <f aca="false">Z38</f>
        <v>0.1</v>
      </c>
      <c r="AA39" s="541" t="n">
        <f aca="false">P39*Z39</f>
        <v>0</v>
      </c>
      <c r="AB39" s="541"/>
      <c r="AC39" s="267"/>
      <c r="AF39" s="261" t="n">
        <f aca="false">AF38+1</f>
        <v>39</v>
      </c>
      <c r="AG39" s="449" t="n">
        <f aca="false">SUM(W39+Y39+AA39)</f>
        <v>0</v>
      </c>
    </row>
    <row r="40" customFormat="false" ht="15" hidden="false" customHeight="true" outlineLevel="0" collapsed="false">
      <c r="A40" s="252"/>
      <c r="B40" s="530"/>
      <c r="C40" s="436"/>
      <c r="D40" s="193"/>
      <c r="E40" s="193"/>
      <c r="F40" s="193"/>
      <c r="G40" s="193"/>
      <c r="H40" s="193"/>
      <c r="I40" s="193"/>
      <c r="J40" s="532"/>
      <c r="K40" s="532"/>
      <c r="L40" s="193"/>
      <c r="M40" s="533" t="n">
        <f aca="false">IF(K40=0,0,(K40-J40)+1)</f>
        <v>0</v>
      </c>
      <c r="N40" s="534" t="s">
        <v>177</v>
      </c>
      <c r="O40" s="177" t="n">
        <v>0</v>
      </c>
      <c r="P40" s="535" t="n">
        <f aca="false">ROUNDUP(((R40/U40)),0)</f>
        <v>0</v>
      </c>
      <c r="Q40" s="535" t="n">
        <f aca="false">P40*L40*M40</f>
        <v>0</v>
      </c>
      <c r="R40" s="536" t="n">
        <f aca="false">T40-(T40*O40)</f>
        <v>0</v>
      </c>
      <c r="S40" s="536" t="n">
        <f aca="false">R40*M40*L40</f>
        <v>0</v>
      </c>
      <c r="T40" s="537"/>
      <c r="U40" s="538" t="n">
        <v>0.85</v>
      </c>
      <c r="V40" s="444" t="n">
        <f aca="false">V39</f>
        <v>0.1</v>
      </c>
      <c r="W40" s="539" t="n">
        <f aca="false">V40*P40</f>
        <v>0</v>
      </c>
      <c r="X40" s="444" t="n">
        <f aca="false">X39</f>
        <v>0.1</v>
      </c>
      <c r="Y40" s="540" t="n">
        <f aca="false">P40*X40</f>
        <v>0</v>
      </c>
      <c r="Z40" s="444" t="n">
        <f aca="false">Z39</f>
        <v>0.1</v>
      </c>
      <c r="AA40" s="541" t="n">
        <f aca="false">P40*Z40</f>
        <v>0</v>
      </c>
      <c r="AB40" s="541"/>
      <c r="AC40" s="267"/>
      <c r="AF40" s="261" t="n">
        <f aca="false">AF39+1</f>
        <v>40</v>
      </c>
      <c r="AG40" s="449" t="n">
        <f aca="false">SUM(W40+Y40+AA40)</f>
        <v>0</v>
      </c>
    </row>
    <row r="41" customFormat="false" ht="15" hidden="false" customHeight="true" outlineLevel="0" collapsed="false">
      <c r="A41" s="252"/>
      <c r="B41" s="530"/>
      <c r="C41" s="436"/>
      <c r="D41" s="193"/>
      <c r="E41" s="193"/>
      <c r="F41" s="193"/>
      <c r="G41" s="193"/>
      <c r="H41" s="193"/>
      <c r="I41" s="193"/>
      <c r="J41" s="532"/>
      <c r="K41" s="532"/>
      <c r="L41" s="193"/>
      <c r="M41" s="533" t="n">
        <f aca="false">IF(K41=0,0,(K41-J41)+1)</f>
        <v>0</v>
      </c>
      <c r="N41" s="534" t="s">
        <v>177</v>
      </c>
      <c r="O41" s="177" t="n">
        <v>0</v>
      </c>
      <c r="P41" s="535" t="n">
        <f aca="false">ROUNDUP(((R41/U41)),0)</f>
        <v>0</v>
      </c>
      <c r="Q41" s="542" t="n">
        <f aca="false">P41*L41*M41</f>
        <v>0</v>
      </c>
      <c r="R41" s="536" t="n">
        <f aca="false">T41-(T41*O41)</f>
        <v>0</v>
      </c>
      <c r="S41" s="536" t="n">
        <f aca="false">R41*M41*L41</f>
        <v>0</v>
      </c>
      <c r="T41" s="537"/>
      <c r="U41" s="538" t="n">
        <v>0.85</v>
      </c>
      <c r="V41" s="444" t="n">
        <f aca="false">V40</f>
        <v>0.1</v>
      </c>
      <c r="W41" s="539" t="n">
        <f aca="false">V41*P41</f>
        <v>0</v>
      </c>
      <c r="X41" s="455" t="n">
        <f aca="false">X40</f>
        <v>0.1</v>
      </c>
      <c r="Y41" s="540" t="n">
        <f aca="false">P41*X41</f>
        <v>0</v>
      </c>
      <c r="Z41" s="444" t="n">
        <f aca="false">Z40</f>
        <v>0.1</v>
      </c>
      <c r="AA41" s="541" t="n">
        <f aca="false">P41*Z41</f>
        <v>0</v>
      </c>
      <c r="AB41" s="541"/>
      <c r="AC41" s="267"/>
      <c r="AF41" s="261" t="n">
        <f aca="false">AF40+1</f>
        <v>41</v>
      </c>
      <c r="AG41" s="449" t="n">
        <f aca="false">SUM(W41+Y41+AA41)</f>
        <v>0</v>
      </c>
    </row>
    <row r="42" customFormat="false" ht="15" hidden="false" customHeight="false" outlineLevel="0" collapsed="false">
      <c r="A42" s="252"/>
      <c r="B42" s="543"/>
      <c r="C42" s="543"/>
      <c r="D42" s="543"/>
      <c r="E42" s="543"/>
      <c r="F42" s="543"/>
      <c r="G42" s="543"/>
      <c r="H42" s="543"/>
      <c r="I42" s="543"/>
      <c r="J42" s="543"/>
      <c r="K42" s="543"/>
      <c r="L42" s="543"/>
      <c r="M42" s="543"/>
      <c r="N42" s="543"/>
      <c r="O42" s="543"/>
      <c r="P42" s="544" t="s">
        <v>199</v>
      </c>
      <c r="Q42" s="544" t="n">
        <f aca="false">SUM(Q27:Q41)</f>
        <v>142750</v>
      </c>
      <c r="R42" s="546" t="s">
        <v>77</v>
      </c>
      <c r="S42" s="566" t="n">
        <f aca="false">SUM(S27:S41)</f>
        <v>121250</v>
      </c>
      <c r="T42" s="548" t="s">
        <v>200</v>
      </c>
      <c r="U42" s="549" t="n">
        <f aca="false">IF(SUM(T27:T41)=0,0,1-(S42/Q42))</f>
        <v>0.15061295971979</v>
      </c>
      <c r="V42" s="550" t="s">
        <v>139</v>
      </c>
      <c r="W42" s="550" t="s">
        <v>140</v>
      </c>
      <c r="X42" s="551" t="s">
        <v>141</v>
      </c>
      <c r="Y42" s="551" t="s">
        <v>142</v>
      </c>
      <c r="Z42" s="550" t="s">
        <v>143</v>
      </c>
      <c r="AA42" s="552" t="s">
        <v>144</v>
      </c>
      <c r="AB42" s="552"/>
      <c r="AC42" s="267"/>
      <c r="AF42" s="218" t="s">
        <v>145</v>
      </c>
      <c r="AG42" s="218"/>
      <c r="AH42" s="218" t="s">
        <v>146</v>
      </c>
      <c r="AI42" s="218"/>
    </row>
    <row r="43" customFormat="false" ht="15" hidden="false" customHeight="false" outlineLevel="0" collapsed="false">
      <c r="A43" s="252"/>
      <c r="B43" s="148" t="s">
        <v>147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554" t="n">
        <f aca="false">(W27*$L27*$M27)+(W28*$L28*$M28)+(W29*$L29*$M29)+(W30*$L30*$M30)+(W31*$L31*$M31)+(W32*$L32*$M32)+(W33*$L33*$M33)+(W34*$L34*$M34)+(W35*$L35*$M35)+(W36*$L36*$M36)+(W37*$L37*$M37)+(W38*$L38*$M38)+(W39*$L39*$M39)+(W40*$L40*$M40)+(W41*$L41*$M41)</f>
        <v>14275</v>
      </c>
      <c r="W43" s="555" t="n">
        <f aca="false">S42*V26</f>
        <v>12125</v>
      </c>
      <c r="X43" s="554" t="n">
        <f aca="false">(Y27*$L27*$M27)+(Y28*$L28*$M28)+(Y29*$L29*$M29)+(Y30*$L30*$M30)+(Y31*$L31*$M31)+(Y32*$L32*$M32)+(Y33*$L33*$M33)+(Y34*$L34*$M34)+(Y35*$L35*$M35)+(Y36*$L36*$M36)+(Y37*$L37*$M37)+(Y38*$L38*$M38)+(Y39*$L39*$M39)+(Y40*$L40*$M40)+(Y41*$L41*$M41)</f>
        <v>14275</v>
      </c>
      <c r="Y43" s="555" t="n">
        <f aca="false">S42*X26</f>
        <v>12125</v>
      </c>
      <c r="Z43" s="554" t="n">
        <f aca="false">(AA27*$L27*$M27)+(AA28*$L28*$M28)+(AA29*$L29*$M29)+(AA30*$L30*$M30)+(AA31*$L31*$M31)+(AA32*$L32*$M32)+(AA33*$L33*$M33)+(AA34*$L34*$M34)+(AA35*$L35*$M35)+(AA36*$L36*$M36)+(AA37*$L37*$M37)+(AA38*$L38*$M38)+(AA39*$L39*$M39)+(AA40*$L40*$M40)+(AA41*$L41*$M41)</f>
        <v>14275</v>
      </c>
      <c r="AA43" s="556" t="n">
        <f aca="false">S42*Z26</f>
        <v>12125</v>
      </c>
      <c r="AB43" s="556"/>
      <c r="AC43" s="267"/>
      <c r="AF43" s="225" t="n">
        <v>43</v>
      </c>
      <c r="AG43" s="449" t="n">
        <f aca="false">SUM(W43+Y43+AA43)</f>
        <v>36375</v>
      </c>
      <c r="AH43" s="227" t="n">
        <f aca="false">V43+X43+Z43</f>
        <v>42825</v>
      </c>
      <c r="AI43" s="227"/>
    </row>
    <row r="44" customFormat="false" ht="15" hidden="false" customHeight="true" outlineLevel="0" collapsed="false">
      <c r="A44" s="252"/>
      <c r="B44" s="148" t="s">
        <v>148</v>
      </c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558" t="s">
        <v>201</v>
      </c>
      <c r="W44" s="558"/>
      <c r="X44" s="559" t="n">
        <f aca="false">Q42+V43+X43+Z43</f>
        <v>185575</v>
      </c>
      <c r="Y44" s="559"/>
      <c r="Z44" s="560" t="s">
        <v>150</v>
      </c>
      <c r="AA44" s="561" t="n">
        <f aca="false">S42+((S42*V26)+(S42*X26)+(S42*Z26))</f>
        <v>157625</v>
      </c>
      <c r="AB44" s="561"/>
      <c r="AC44" s="267"/>
      <c r="AG44" s="484"/>
    </row>
    <row r="45" customFormat="false" ht="15" hidden="false" customHeight="false" outlineLevel="0" collapsed="false">
      <c r="A45" s="252"/>
      <c r="B45" s="267"/>
      <c r="C45" s="267"/>
      <c r="D45" s="5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G45" s="484"/>
    </row>
    <row r="46" customFormat="false" ht="15" hidden="false" customHeight="false" outlineLevel="0" collapsed="false">
      <c r="A46" s="252"/>
      <c r="B46" s="267"/>
      <c r="C46" s="267"/>
      <c r="D46" s="5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  <c r="AG46" s="484"/>
    </row>
    <row r="47" customFormat="false" ht="49.5" hidden="false" customHeight="true" outlineLevel="0" collapsed="false">
      <c r="A47" s="283" t="s">
        <v>202</v>
      </c>
      <c r="B47" s="568" t="s">
        <v>184</v>
      </c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9" t="str">
        <f aca="false">IF(B50=0,"",B50)</f>
        <v/>
      </c>
      <c r="Q47" s="569"/>
      <c r="R47" s="569"/>
      <c r="S47" s="569"/>
      <c r="T47" s="569"/>
      <c r="U47" s="569"/>
      <c r="V47" s="569"/>
      <c r="W47" s="569"/>
      <c r="X47" s="569"/>
      <c r="Y47" s="569"/>
      <c r="Z47" s="569"/>
      <c r="AA47" s="569"/>
      <c r="AB47" s="569"/>
      <c r="AC47" s="569"/>
      <c r="AG47" s="484"/>
    </row>
    <row r="48" customFormat="false" ht="15" hidden="false" customHeight="true" outlineLevel="0" collapsed="false">
      <c r="A48" s="283"/>
      <c r="B48" s="512" t="s">
        <v>89</v>
      </c>
      <c r="C48" s="513" t="s">
        <v>90</v>
      </c>
      <c r="D48" s="514" t="s">
        <v>99</v>
      </c>
      <c r="E48" s="515" t="s">
        <v>60</v>
      </c>
      <c r="F48" s="516" t="s">
        <v>185</v>
      </c>
      <c r="G48" s="516" t="s">
        <v>186</v>
      </c>
      <c r="H48" s="517" t="s">
        <v>109</v>
      </c>
      <c r="I48" s="516" t="s">
        <v>187</v>
      </c>
      <c r="J48" s="518" t="s">
        <v>168</v>
      </c>
      <c r="K48" s="518" t="s">
        <v>188</v>
      </c>
      <c r="L48" s="516" t="s">
        <v>92</v>
      </c>
      <c r="M48" s="516" t="s">
        <v>93</v>
      </c>
      <c r="N48" s="516" t="s">
        <v>115</v>
      </c>
      <c r="O48" s="516"/>
      <c r="P48" s="519" t="s">
        <v>189</v>
      </c>
      <c r="Q48" s="519"/>
      <c r="R48" s="519" t="s">
        <v>190</v>
      </c>
      <c r="S48" s="519"/>
      <c r="T48" s="520" t="s">
        <v>191</v>
      </c>
      <c r="U48" s="521" t="s">
        <v>78</v>
      </c>
      <c r="V48" s="334" t="s">
        <v>95</v>
      </c>
      <c r="W48" s="334"/>
      <c r="X48" s="334"/>
      <c r="Y48" s="334"/>
      <c r="Z48" s="334"/>
      <c r="AA48" s="334"/>
      <c r="AB48" s="334"/>
      <c r="AC48" s="570" t="s">
        <v>119</v>
      </c>
      <c r="AG48" s="484"/>
    </row>
    <row r="49" customFormat="false" ht="15" hidden="false" customHeight="false" outlineLevel="0" collapsed="false">
      <c r="A49" s="283"/>
      <c r="B49" s="512"/>
      <c r="C49" s="513"/>
      <c r="D49" s="514"/>
      <c r="E49" s="515"/>
      <c r="F49" s="516"/>
      <c r="G49" s="516"/>
      <c r="H49" s="517"/>
      <c r="I49" s="516"/>
      <c r="J49" s="518"/>
      <c r="K49" s="518"/>
      <c r="L49" s="516"/>
      <c r="M49" s="516"/>
      <c r="N49" s="516"/>
      <c r="O49" s="516"/>
      <c r="P49" s="516" t="s">
        <v>192</v>
      </c>
      <c r="Q49" s="516" t="s">
        <v>97</v>
      </c>
      <c r="R49" s="516" t="s">
        <v>193</v>
      </c>
      <c r="S49" s="523" t="s">
        <v>194</v>
      </c>
      <c r="T49" s="520"/>
      <c r="U49" s="521"/>
      <c r="V49" s="524" t="n">
        <v>0.1</v>
      </c>
      <c r="W49" s="525" t="s">
        <v>72</v>
      </c>
      <c r="X49" s="526" t="n">
        <v>0.1</v>
      </c>
      <c r="Y49" s="527" t="s">
        <v>123</v>
      </c>
      <c r="Z49" s="528" t="n">
        <v>0.1</v>
      </c>
      <c r="AA49" s="529" t="s">
        <v>74</v>
      </c>
      <c r="AB49" s="529"/>
      <c r="AC49" s="570"/>
      <c r="AG49" s="484"/>
    </row>
    <row r="50" customFormat="false" ht="15" hidden="false" customHeight="true" outlineLevel="0" collapsed="false">
      <c r="A50" s="283"/>
      <c r="B50" s="571" t="n">
        <f aca="false">'Cadastro Inicial'!B16</f>
        <v>0</v>
      </c>
      <c r="C50" s="436" t="n">
        <f aca="false">'Cadastro Inicial'!C16:D16</f>
        <v>0</v>
      </c>
      <c r="D50" s="193"/>
      <c r="E50" s="193"/>
      <c r="F50" s="193"/>
      <c r="G50" s="193"/>
      <c r="H50" s="193"/>
      <c r="I50" s="193"/>
      <c r="J50" s="532"/>
      <c r="K50" s="532"/>
      <c r="L50" s="193"/>
      <c r="M50" s="533" t="n">
        <f aca="false">IF(K50=0,0,(K50-J50)+1)</f>
        <v>0</v>
      </c>
      <c r="N50" s="534" t="s">
        <v>177</v>
      </c>
      <c r="O50" s="177" t="n">
        <v>0</v>
      </c>
      <c r="P50" s="535" t="n">
        <f aca="false">ROUNDUP(((R50/U50)),0)</f>
        <v>0</v>
      </c>
      <c r="Q50" s="535" t="n">
        <f aca="false">P50*L50*M50</f>
        <v>0</v>
      </c>
      <c r="R50" s="536" t="n">
        <f aca="false">T50-(T50*O50)</f>
        <v>0</v>
      </c>
      <c r="S50" s="536" t="n">
        <f aca="false">R50*M50*L50</f>
        <v>0</v>
      </c>
      <c r="T50" s="537"/>
      <c r="U50" s="538" t="n">
        <v>0.85</v>
      </c>
      <c r="V50" s="444" t="n">
        <f aca="false">V49</f>
        <v>0.1</v>
      </c>
      <c r="W50" s="539" t="n">
        <f aca="false">V50*P50</f>
        <v>0</v>
      </c>
      <c r="X50" s="444" t="n">
        <f aca="false">X49</f>
        <v>0.1</v>
      </c>
      <c r="Y50" s="540" t="n">
        <f aca="false">P50*X50</f>
        <v>0</v>
      </c>
      <c r="Z50" s="444" t="n">
        <f aca="false">Z49</f>
        <v>0.1</v>
      </c>
      <c r="AA50" s="541" t="n">
        <f aca="false">P50*Z50</f>
        <v>0</v>
      </c>
      <c r="AB50" s="541"/>
      <c r="AC50" s="310" t="s">
        <v>129</v>
      </c>
      <c r="AF50" s="261" t="n">
        <v>50</v>
      </c>
      <c r="AG50" s="449" t="n">
        <f aca="false">W50+Y50+AA50</f>
        <v>0</v>
      </c>
    </row>
    <row r="51" customFormat="false" ht="15" hidden="false" customHeight="true" outlineLevel="0" collapsed="false">
      <c r="A51" s="283"/>
      <c r="B51" s="571"/>
      <c r="C51" s="436"/>
      <c r="D51" s="193"/>
      <c r="E51" s="193"/>
      <c r="F51" s="193"/>
      <c r="G51" s="193"/>
      <c r="H51" s="193"/>
      <c r="I51" s="193"/>
      <c r="J51" s="532"/>
      <c r="K51" s="532"/>
      <c r="L51" s="193"/>
      <c r="M51" s="533" t="n">
        <f aca="false">IF(K51=0,0,(K51-J51)+1)</f>
        <v>0</v>
      </c>
      <c r="N51" s="534" t="s">
        <v>177</v>
      </c>
      <c r="O51" s="177" t="n">
        <v>0</v>
      </c>
      <c r="P51" s="535" t="n">
        <f aca="false">ROUNDUP(((R51/U51)),0)</f>
        <v>0</v>
      </c>
      <c r="Q51" s="535" t="n">
        <f aca="false">P51*L51*M51</f>
        <v>0</v>
      </c>
      <c r="R51" s="536" t="n">
        <f aca="false">T51-(T51*O51)</f>
        <v>0</v>
      </c>
      <c r="S51" s="536" t="n">
        <f aca="false">R51*M51*L51</f>
        <v>0</v>
      </c>
      <c r="T51" s="537"/>
      <c r="U51" s="538" t="n">
        <v>0.85</v>
      </c>
      <c r="V51" s="444" t="n">
        <f aca="false">V50</f>
        <v>0.1</v>
      </c>
      <c r="W51" s="539" t="n">
        <f aca="false">V51*P51</f>
        <v>0</v>
      </c>
      <c r="X51" s="444" t="n">
        <f aca="false">X50</f>
        <v>0.1</v>
      </c>
      <c r="Y51" s="540" t="n">
        <f aca="false">P51*X51</f>
        <v>0</v>
      </c>
      <c r="Z51" s="444" t="n">
        <f aca="false">Z50</f>
        <v>0.1</v>
      </c>
      <c r="AA51" s="541" t="n">
        <f aca="false">P51*Z51</f>
        <v>0</v>
      </c>
      <c r="AB51" s="541"/>
      <c r="AC51" s="262" t="s">
        <v>152</v>
      </c>
      <c r="AF51" s="261" t="n">
        <f aca="false">AF50+1</f>
        <v>51</v>
      </c>
      <c r="AG51" s="449" t="n">
        <f aca="false">W51+Y51+AA51</f>
        <v>0</v>
      </c>
    </row>
    <row r="52" customFormat="false" ht="15" hidden="false" customHeight="true" outlineLevel="0" collapsed="false">
      <c r="A52" s="283"/>
      <c r="B52" s="571"/>
      <c r="C52" s="436"/>
      <c r="D52" s="193"/>
      <c r="E52" s="193"/>
      <c r="F52" s="193"/>
      <c r="G52" s="193"/>
      <c r="H52" s="193"/>
      <c r="I52" s="193"/>
      <c r="J52" s="532"/>
      <c r="K52" s="532"/>
      <c r="L52" s="193"/>
      <c r="M52" s="533" t="n">
        <f aca="false">IF(K52=0,0,(K52-J52)+1)</f>
        <v>0</v>
      </c>
      <c r="N52" s="534" t="s">
        <v>177</v>
      </c>
      <c r="O52" s="177" t="n">
        <v>0</v>
      </c>
      <c r="P52" s="535" t="n">
        <f aca="false">ROUNDUP(((R52/U52)),0)</f>
        <v>0</v>
      </c>
      <c r="Q52" s="535" t="n">
        <f aca="false">P52*L52*M52</f>
        <v>0</v>
      </c>
      <c r="R52" s="536" t="n">
        <f aca="false">T52-(T52*O52)</f>
        <v>0</v>
      </c>
      <c r="S52" s="536" t="n">
        <f aca="false">R52*M52*L52</f>
        <v>0</v>
      </c>
      <c r="T52" s="537"/>
      <c r="U52" s="538" t="n">
        <v>0.85</v>
      </c>
      <c r="V52" s="444" t="n">
        <f aca="false">V51</f>
        <v>0.1</v>
      </c>
      <c r="W52" s="539" t="n">
        <f aca="false">V52*P52</f>
        <v>0</v>
      </c>
      <c r="X52" s="444" t="n">
        <f aca="false">X51</f>
        <v>0.1</v>
      </c>
      <c r="Y52" s="540" t="n">
        <f aca="false">P52*X52</f>
        <v>0</v>
      </c>
      <c r="Z52" s="444" t="n">
        <f aca="false">Z51</f>
        <v>0.1</v>
      </c>
      <c r="AA52" s="541" t="n">
        <f aca="false">P52*Z52</f>
        <v>0</v>
      </c>
      <c r="AB52" s="541"/>
      <c r="AC52" s="290"/>
      <c r="AF52" s="261" t="n">
        <f aca="false">AF51+1</f>
        <v>52</v>
      </c>
      <c r="AG52" s="449" t="n">
        <f aca="false">W52+Y52+AA52</f>
        <v>0</v>
      </c>
    </row>
    <row r="53" customFormat="false" ht="15" hidden="false" customHeight="true" outlineLevel="0" collapsed="false">
      <c r="A53" s="283"/>
      <c r="B53" s="571"/>
      <c r="C53" s="436"/>
      <c r="D53" s="193"/>
      <c r="E53" s="193"/>
      <c r="F53" s="193"/>
      <c r="G53" s="193"/>
      <c r="H53" s="193"/>
      <c r="I53" s="193"/>
      <c r="J53" s="532"/>
      <c r="K53" s="532"/>
      <c r="L53" s="193"/>
      <c r="M53" s="533" t="n">
        <f aca="false">IF(K53=0,0,(K53-J53)+1)</f>
        <v>0</v>
      </c>
      <c r="N53" s="534" t="s">
        <v>177</v>
      </c>
      <c r="O53" s="177" t="n">
        <v>0</v>
      </c>
      <c r="P53" s="535" t="n">
        <f aca="false">ROUNDUP(((R53/U53)),0)</f>
        <v>0</v>
      </c>
      <c r="Q53" s="535" t="n">
        <f aca="false">P53*L53*M53</f>
        <v>0</v>
      </c>
      <c r="R53" s="536" t="n">
        <f aca="false">T53-(T53*O53)</f>
        <v>0</v>
      </c>
      <c r="S53" s="536" t="n">
        <f aca="false">R53*M53*L53</f>
        <v>0</v>
      </c>
      <c r="T53" s="537"/>
      <c r="U53" s="538" t="n">
        <v>0.85</v>
      </c>
      <c r="V53" s="444" t="n">
        <f aca="false">V52</f>
        <v>0.1</v>
      </c>
      <c r="W53" s="539" t="n">
        <f aca="false">V53*P53</f>
        <v>0</v>
      </c>
      <c r="X53" s="444" t="n">
        <f aca="false">X52</f>
        <v>0.1</v>
      </c>
      <c r="Y53" s="540" t="n">
        <f aca="false">P53*X53</f>
        <v>0</v>
      </c>
      <c r="Z53" s="444" t="n">
        <f aca="false">Z52</f>
        <v>0.1</v>
      </c>
      <c r="AA53" s="541" t="n">
        <f aca="false">P53*Z53</f>
        <v>0</v>
      </c>
      <c r="AB53" s="541"/>
      <c r="AC53" s="264" t="s">
        <v>132</v>
      </c>
      <c r="AF53" s="261" t="n">
        <f aca="false">AF52+1</f>
        <v>53</v>
      </c>
      <c r="AG53" s="449" t="n">
        <f aca="false">W53+Y53+AA53</f>
        <v>0</v>
      </c>
    </row>
    <row r="54" customFormat="false" ht="15" hidden="false" customHeight="true" outlineLevel="0" collapsed="false">
      <c r="A54" s="283"/>
      <c r="B54" s="571"/>
      <c r="C54" s="436"/>
      <c r="D54" s="193"/>
      <c r="E54" s="193"/>
      <c r="F54" s="193"/>
      <c r="G54" s="193"/>
      <c r="H54" s="193"/>
      <c r="I54" s="193"/>
      <c r="J54" s="532"/>
      <c r="K54" s="532"/>
      <c r="L54" s="193"/>
      <c r="M54" s="533" t="n">
        <f aca="false">IF(K54=0,0,(K54-J54)+1)</f>
        <v>0</v>
      </c>
      <c r="N54" s="534" t="s">
        <v>177</v>
      </c>
      <c r="O54" s="177" t="n">
        <v>0</v>
      </c>
      <c r="P54" s="535" t="n">
        <f aca="false">ROUNDUP(((R54/U54)),0)</f>
        <v>0</v>
      </c>
      <c r="Q54" s="535" t="n">
        <f aca="false">P54*L54*M54</f>
        <v>0</v>
      </c>
      <c r="R54" s="536" t="n">
        <f aca="false">T54-(T54*O54)</f>
        <v>0</v>
      </c>
      <c r="S54" s="536" t="n">
        <f aca="false">R54*M54*L54</f>
        <v>0</v>
      </c>
      <c r="T54" s="537"/>
      <c r="U54" s="538" t="n">
        <v>0.85</v>
      </c>
      <c r="V54" s="444" t="n">
        <f aca="false">V53</f>
        <v>0.1</v>
      </c>
      <c r="W54" s="539" t="n">
        <f aca="false">V54*P54</f>
        <v>0</v>
      </c>
      <c r="X54" s="444" t="n">
        <f aca="false">X53</f>
        <v>0.1</v>
      </c>
      <c r="Y54" s="540" t="n">
        <f aca="false">P54*X54</f>
        <v>0</v>
      </c>
      <c r="Z54" s="444" t="n">
        <f aca="false">Z53</f>
        <v>0.1</v>
      </c>
      <c r="AA54" s="541" t="n">
        <f aca="false">P54*Z54</f>
        <v>0</v>
      </c>
      <c r="AB54" s="541"/>
      <c r="AC54" s="265" t="s">
        <v>133</v>
      </c>
      <c r="AF54" s="261" t="n">
        <f aca="false">AF53+1</f>
        <v>54</v>
      </c>
      <c r="AG54" s="449" t="n">
        <f aca="false">W54+Y54+AA54</f>
        <v>0</v>
      </c>
    </row>
    <row r="55" customFormat="false" ht="15" hidden="false" customHeight="true" outlineLevel="0" collapsed="false">
      <c r="A55" s="283"/>
      <c r="B55" s="571"/>
      <c r="C55" s="436"/>
      <c r="D55" s="193"/>
      <c r="E55" s="193"/>
      <c r="F55" s="193"/>
      <c r="G55" s="193"/>
      <c r="H55" s="193"/>
      <c r="I55" s="193"/>
      <c r="J55" s="532"/>
      <c r="K55" s="532"/>
      <c r="L55" s="193"/>
      <c r="M55" s="533" t="n">
        <f aca="false">IF(K55=0,0,(K55-J55)+1)</f>
        <v>0</v>
      </c>
      <c r="N55" s="534" t="s">
        <v>177</v>
      </c>
      <c r="O55" s="177" t="n">
        <v>0</v>
      </c>
      <c r="P55" s="535" t="n">
        <f aca="false">ROUNDUP(((R55/U55)),0)</f>
        <v>0</v>
      </c>
      <c r="Q55" s="535" t="n">
        <f aca="false">P55*L55*M55</f>
        <v>0</v>
      </c>
      <c r="R55" s="536" t="n">
        <f aca="false">T55-(T55*O55)</f>
        <v>0</v>
      </c>
      <c r="S55" s="536" t="n">
        <f aca="false">R55*M55*L55</f>
        <v>0</v>
      </c>
      <c r="T55" s="537"/>
      <c r="U55" s="538" t="n">
        <v>0.85</v>
      </c>
      <c r="V55" s="444" t="n">
        <f aca="false">V54</f>
        <v>0.1</v>
      </c>
      <c r="W55" s="539" t="n">
        <f aca="false">V55*P55</f>
        <v>0</v>
      </c>
      <c r="X55" s="444" t="n">
        <f aca="false">X54</f>
        <v>0.1</v>
      </c>
      <c r="Y55" s="540" t="n">
        <f aca="false">P55*X55</f>
        <v>0</v>
      </c>
      <c r="Z55" s="444" t="n">
        <f aca="false">Z54</f>
        <v>0.1</v>
      </c>
      <c r="AA55" s="541" t="n">
        <f aca="false">P55*Z55</f>
        <v>0</v>
      </c>
      <c r="AB55" s="541"/>
      <c r="AC55" s="287"/>
      <c r="AF55" s="261" t="n">
        <f aca="false">AF54+1</f>
        <v>55</v>
      </c>
      <c r="AG55" s="449" t="n">
        <f aca="false">W55+Y55+AA55</f>
        <v>0</v>
      </c>
    </row>
    <row r="56" customFormat="false" ht="15" hidden="false" customHeight="true" outlineLevel="0" collapsed="false">
      <c r="A56" s="283"/>
      <c r="B56" s="571"/>
      <c r="C56" s="436"/>
      <c r="D56" s="193"/>
      <c r="E56" s="193"/>
      <c r="F56" s="193"/>
      <c r="G56" s="193"/>
      <c r="H56" s="193"/>
      <c r="I56" s="193"/>
      <c r="J56" s="532"/>
      <c r="K56" s="532"/>
      <c r="L56" s="193"/>
      <c r="M56" s="533" t="n">
        <f aca="false">IF(K56=0,0,(K56-J56)+1)</f>
        <v>0</v>
      </c>
      <c r="N56" s="534" t="s">
        <v>177</v>
      </c>
      <c r="O56" s="177" t="n">
        <v>0</v>
      </c>
      <c r="P56" s="535" t="n">
        <f aca="false">ROUNDUP(((R56/U56)),0)</f>
        <v>0</v>
      </c>
      <c r="Q56" s="535" t="n">
        <f aca="false">P56*L56*M56</f>
        <v>0</v>
      </c>
      <c r="R56" s="536" t="n">
        <f aca="false">T56-(T56*O56)</f>
        <v>0</v>
      </c>
      <c r="S56" s="536" t="n">
        <f aca="false">R56*M56*L56</f>
        <v>0</v>
      </c>
      <c r="T56" s="537"/>
      <c r="U56" s="538" t="n">
        <v>0.85</v>
      </c>
      <c r="V56" s="444" t="n">
        <f aca="false">V55</f>
        <v>0.1</v>
      </c>
      <c r="W56" s="539" t="n">
        <f aca="false">V56*P56</f>
        <v>0</v>
      </c>
      <c r="X56" s="444" t="n">
        <f aca="false">X55</f>
        <v>0.1</v>
      </c>
      <c r="Y56" s="540" t="n">
        <f aca="false">P56*X56</f>
        <v>0</v>
      </c>
      <c r="Z56" s="444" t="n">
        <f aca="false">Z55</f>
        <v>0.1</v>
      </c>
      <c r="AA56" s="541" t="n">
        <f aca="false">P56*Z56</f>
        <v>0</v>
      </c>
      <c r="AB56" s="541"/>
      <c r="AC56" s="287"/>
      <c r="AF56" s="261" t="n">
        <f aca="false">AF55+1</f>
        <v>56</v>
      </c>
      <c r="AG56" s="449" t="n">
        <f aca="false">W56+Y56+AA56</f>
        <v>0</v>
      </c>
    </row>
    <row r="57" customFormat="false" ht="15" hidden="false" customHeight="true" outlineLevel="0" collapsed="false">
      <c r="A57" s="283"/>
      <c r="B57" s="571"/>
      <c r="C57" s="436"/>
      <c r="D57" s="193"/>
      <c r="E57" s="193"/>
      <c r="F57" s="193"/>
      <c r="G57" s="193"/>
      <c r="H57" s="193"/>
      <c r="I57" s="193"/>
      <c r="J57" s="532"/>
      <c r="K57" s="532"/>
      <c r="L57" s="193"/>
      <c r="M57" s="533" t="n">
        <f aca="false">IF(K57=0,0,(K57-J57)+1)</f>
        <v>0</v>
      </c>
      <c r="N57" s="534" t="s">
        <v>177</v>
      </c>
      <c r="O57" s="177" t="n">
        <v>0</v>
      </c>
      <c r="P57" s="535" t="n">
        <f aca="false">ROUNDUP(((R57/U57)),0)</f>
        <v>0</v>
      </c>
      <c r="Q57" s="535" t="n">
        <f aca="false">P57*L57*M57</f>
        <v>0</v>
      </c>
      <c r="R57" s="536" t="n">
        <f aca="false">T57-(T57*O57)</f>
        <v>0</v>
      </c>
      <c r="S57" s="536" t="n">
        <f aca="false">R57*M57*L57</f>
        <v>0</v>
      </c>
      <c r="T57" s="537"/>
      <c r="U57" s="538" t="n">
        <v>0.85</v>
      </c>
      <c r="V57" s="444" t="n">
        <f aca="false">V56</f>
        <v>0.1</v>
      </c>
      <c r="W57" s="539" t="n">
        <f aca="false">V57*P57</f>
        <v>0</v>
      </c>
      <c r="X57" s="444" t="n">
        <f aca="false">X56</f>
        <v>0.1</v>
      </c>
      <c r="Y57" s="540" t="n">
        <f aca="false">P57*X57</f>
        <v>0</v>
      </c>
      <c r="Z57" s="444" t="n">
        <f aca="false">Z56</f>
        <v>0.1</v>
      </c>
      <c r="AA57" s="541" t="n">
        <f aca="false">P57*Z57</f>
        <v>0</v>
      </c>
      <c r="AB57" s="541"/>
      <c r="AC57" s="287"/>
      <c r="AF57" s="261" t="n">
        <f aca="false">AF56+1</f>
        <v>57</v>
      </c>
      <c r="AG57" s="449" t="n">
        <f aca="false">W57+Y57+AA57</f>
        <v>0</v>
      </c>
    </row>
    <row r="58" customFormat="false" ht="15" hidden="false" customHeight="true" outlineLevel="0" collapsed="false">
      <c r="A58" s="283"/>
      <c r="B58" s="571"/>
      <c r="C58" s="436"/>
      <c r="D58" s="193"/>
      <c r="E58" s="193"/>
      <c r="F58" s="193"/>
      <c r="G58" s="193"/>
      <c r="H58" s="193"/>
      <c r="I58" s="193"/>
      <c r="J58" s="532"/>
      <c r="K58" s="532"/>
      <c r="L58" s="193"/>
      <c r="M58" s="533" t="n">
        <f aca="false">IF(K58=0,0,(K58-J58)+1)</f>
        <v>0</v>
      </c>
      <c r="N58" s="534" t="s">
        <v>177</v>
      </c>
      <c r="O58" s="177" t="n">
        <v>0</v>
      </c>
      <c r="P58" s="535" t="n">
        <f aca="false">ROUNDUP(((R58/U58)),0)</f>
        <v>0</v>
      </c>
      <c r="Q58" s="535" t="n">
        <f aca="false">P58*L58*M58</f>
        <v>0</v>
      </c>
      <c r="R58" s="536" t="n">
        <f aca="false">T58-(T58*O58)</f>
        <v>0</v>
      </c>
      <c r="S58" s="536" t="n">
        <f aca="false">R58*M58*L58</f>
        <v>0</v>
      </c>
      <c r="T58" s="537"/>
      <c r="U58" s="538" t="n">
        <v>0.85</v>
      </c>
      <c r="V58" s="444" t="n">
        <f aca="false">V57</f>
        <v>0.1</v>
      </c>
      <c r="W58" s="539" t="n">
        <f aca="false">V58*P58</f>
        <v>0</v>
      </c>
      <c r="X58" s="444" t="n">
        <f aca="false">X57</f>
        <v>0.1</v>
      </c>
      <c r="Y58" s="540" t="n">
        <f aca="false">P58*X58</f>
        <v>0</v>
      </c>
      <c r="Z58" s="444" t="n">
        <f aca="false">Z57</f>
        <v>0.1</v>
      </c>
      <c r="AA58" s="541" t="n">
        <f aca="false">P58*Z58</f>
        <v>0</v>
      </c>
      <c r="AB58" s="541"/>
      <c r="AC58" s="287"/>
      <c r="AF58" s="261" t="n">
        <f aca="false">AF57+1</f>
        <v>58</v>
      </c>
      <c r="AG58" s="449" t="n">
        <f aca="false">W58+Y58+AA58</f>
        <v>0</v>
      </c>
    </row>
    <row r="59" customFormat="false" ht="15" hidden="false" customHeight="true" outlineLevel="0" collapsed="false">
      <c r="A59" s="283"/>
      <c r="B59" s="571"/>
      <c r="C59" s="436"/>
      <c r="D59" s="193"/>
      <c r="E59" s="193"/>
      <c r="F59" s="193"/>
      <c r="G59" s="193"/>
      <c r="H59" s="193"/>
      <c r="I59" s="193"/>
      <c r="J59" s="532"/>
      <c r="K59" s="532"/>
      <c r="L59" s="193"/>
      <c r="M59" s="533" t="n">
        <f aca="false">IF(K59=0,0,(K59-J59)+1)</f>
        <v>0</v>
      </c>
      <c r="N59" s="534" t="s">
        <v>177</v>
      </c>
      <c r="O59" s="177" t="n">
        <v>0</v>
      </c>
      <c r="P59" s="535" t="n">
        <f aca="false">ROUNDUP(((R59/U59)),0)</f>
        <v>0</v>
      </c>
      <c r="Q59" s="535" t="n">
        <f aca="false">P59*L59*M59</f>
        <v>0</v>
      </c>
      <c r="R59" s="536" t="n">
        <f aca="false">T59-(T59*O59)</f>
        <v>0</v>
      </c>
      <c r="S59" s="536" t="n">
        <f aca="false">R59*M59*L59</f>
        <v>0</v>
      </c>
      <c r="T59" s="537"/>
      <c r="U59" s="538" t="n">
        <v>0.85</v>
      </c>
      <c r="V59" s="444" t="n">
        <f aca="false">V58</f>
        <v>0.1</v>
      </c>
      <c r="W59" s="539" t="n">
        <f aca="false">V59*P59</f>
        <v>0</v>
      </c>
      <c r="X59" s="444" t="n">
        <f aca="false">X58</f>
        <v>0.1</v>
      </c>
      <c r="Y59" s="540" t="n">
        <f aca="false">P59*X59</f>
        <v>0</v>
      </c>
      <c r="Z59" s="444" t="n">
        <f aca="false">Z58</f>
        <v>0.1</v>
      </c>
      <c r="AA59" s="541" t="n">
        <f aca="false">P59*Z59</f>
        <v>0</v>
      </c>
      <c r="AB59" s="541"/>
      <c r="AC59" s="287"/>
      <c r="AF59" s="261" t="n">
        <f aca="false">AF58+1</f>
        <v>59</v>
      </c>
      <c r="AG59" s="449" t="n">
        <f aca="false">W59+Y59+AA59</f>
        <v>0</v>
      </c>
    </row>
    <row r="60" customFormat="false" ht="15" hidden="false" customHeight="true" outlineLevel="0" collapsed="false">
      <c r="A60" s="283"/>
      <c r="B60" s="571"/>
      <c r="C60" s="436"/>
      <c r="D60" s="193"/>
      <c r="E60" s="193"/>
      <c r="F60" s="193"/>
      <c r="G60" s="193"/>
      <c r="H60" s="193"/>
      <c r="I60" s="193"/>
      <c r="J60" s="532"/>
      <c r="K60" s="532"/>
      <c r="L60" s="193"/>
      <c r="M60" s="533" t="n">
        <f aca="false">IF(K60=0,0,(K60-J60)+1)</f>
        <v>0</v>
      </c>
      <c r="N60" s="534" t="s">
        <v>177</v>
      </c>
      <c r="O60" s="177" t="n">
        <v>0</v>
      </c>
      <c r="P60" s="535" t="n">
        <f aca="false">ROUNDUP(((R60/U60)),0)</f>
        <v>0</v>
      </c>
      <c r="Q60" s="535" t="n">
        <f aca="false">P60*L60*M60</f>
        <v>0</v>
      </c>
      <c r="R60" s="536" t="n">
        <f aca="false">T60-(T60*O60)</f>
        <v>0</v>
      </c>
      <c r="S60" s="536" t="n">
        <f aca="false">R60*M60*L60</f>
        <v>0</v>
      </c>
      <c r="T60" s="537"/>
      <c r="U60" s="538" t="n">
        <v>0.85</v>
      </c>
      <c r="V60" s="444" t="n">
        <f aca="false">V59</f>
        <v>0.1</v>
      </c>
      <c r="W60" s="539" t="n">
        <f aca="false">V60*P60</f>
        <v>0</v>
      </c>
      <c r="X60" s="444" t="n">
        <f aca="false">X59</f>
        <v>0.1</v>
      </c>
      <c r="Y60" s="540" t="n">
        <f aca="false">P60*X60</f>
        <v>0</v>
      </c>
      <c r="Z60" s="444" t="n">
        <f aca="false">Z59</f>
        <v>0.1</v>
      </c>
      <c r="AA60" s="541" t="n">
        <f aca="false">P60*Z60</f>
        <v>0</v>
      </c>
      <c r="AB60" s="541"/>
      <c r="AC60" s="287"/>
      <c r="AF60" s="261" t="n">
        <f aca="false">AF59+1</f>
        <v>60</v>
      </c>
      <c r="AG60" s="449" t="n">
        <f aca="false">W60+Y60+AA60</f>
        <v>0</v>
      </c>
    </row>
    <row r="61" customFormat="false" ht="15" hidden="false" customHeight="true" outlineLevel="0" collapsed="false">
      <c r="A61" s="283"/>
      <c r="B61" s="571"/>
      <c r="C61" s="436"/>
      <c r="D61" s="193"/>
      <c r="E61" s="193"/>
      <c r="F61" s="193"/>
      <c r="G61" s="193"/>
      <c r="H61" s="193"/>
      <c r="I61" s="193"/>
      <c r="J61" s="532"/>
      <c r="K61" s="532"/>
      <c r="L61" s="193"/>
      <c r="M61" s="533" t="n">
        <f aca="false">IF(K61=0,0,(K61-J61)+1)</f>
        <v>0</v>
      </c>
      <c r="N61" s="534" t="s">
        <v>177</v>
      </c>
      <c r="O61" s="177" t="n">
        <v>0</v>
      </c>
      <c r="P61" s="535" t="n">
        <f aca="false">ROUNDUP(((R61/U61)),0)</f>
        <v>0</v>
      </c>
      <c r="Q61" s="535" t="n">
        <f aca="false">P61*L61*M61</f>
        <v>0</v>
      </c>
      <c r="R61" s="536" t="n">
        <f aca="false">T61-(T61*O61)</f>
        <v>0</v>
      </c>
      <c r="S61" s="536" t="n">
        <f aca="false">R61*M61*L61</f>
        <v>0</v>
      </c>
      <c r="T61" s="537"/>
      <c r="U61" s="538" t="n">
        <v>0.85</v>
      </c>
      <c r="V61" s="444" t="n">
        <f aca="false">V60</f>
        <v>0.1</v>
      </c>
      <c r="W61" s="539" t="n">
        <f aca="false">V61*P61</f>
        <v>0</v>
      </c>
      <c r="X61" s="444" t="n">
        <f aca="false">X60</f>
        <v>0.1</v>
      </c>
      <c r="Y61" s="540" t="n">
        <f aca="false">P61*X61</f>
        <v>0</v>
      </c>
      <c r="Z61" s="444" t="n">
        <f aca="false">Z60</f>
        <v>0.1</v>
      </c>
      <c r="AA61" s="541" t="n">
        <f aca="false">P61*Z61</f>
        <v>0</v>
      </c>
      <c r="AB61" s="541"/>
      <c r="AC61" s="287"/>
      <c r="AF61" s="261" t="n">
        <f aca="false">AF60+1</f>
        <v>61</v>
      </c>
      <c r="AG61" s="449" t="n">
        <f aca="false">W61+Y61+AA61</f>
        <v>0</v>
      </c>
    </row>
    <row r="62" customFormat="false" ht="15" hidden="false" customHeight="true" outlineLevel="0" collapsed="false">
      <c r="A62" s="283"/>
      <c r="B62" s="571"/>
      <c r="C62" s="436"/>
      <c r="D62" s="193"/>
      <c r="E62" s="193"/>
      <c r="F62" s="193"/>
      <c r="G62" s="193"/>
      <c r="H62" s="193"/>
      <c r="I62" s="193"/>
      <c r="J62" s="532"/>
      <c r="K62" s="532"/>
      <c r="L62" s="193"/>
      <c r="M62" s="533" t="n">
        <f aca="false">IF(K62=0,0,(K62-J62)+1)</f>
        <v>0</v>
      </c>
      <c r="N62" s="534" t="s">
        <v>177</v>
      </c>
      <c r="O62" s="177" t="n">
        <v>0</v>
      </c>
      <c r="P62" s="535" t="n">
        <f aca="false">ROUNDUP(((R62/U62)),0)</f>
        <v>0</v>
      </c>
      <c r="Q62" s="535" t="n">
        <f aca="false">P62*L62*M62</f>
        <v>0</v>
      </c>
      <c r="R62" s="536" t="n">
        <f aca="false">T62-(T62*O62)</f>
        <v>0</v>
      </c>
      <c r="S62" s="536" t="n">
        <f aca="false">R62*M62*L62</f>
        <v>0</v>
      </c>
      <c r="T62" s="537"/>
      <c r="U62" s="538" t="n">
        <v>0.85</v>
      </c>
      <c r="V62" s="444" t="n">
        <f aca="false">V61</f>
        <v>0.1</v>
      </c>
      <c r="W62" s="539" t="n">
        <f aca="false">V62*P62</f>
        <v>0</v>
      </c>
      <c r="X62" s="444" t="n">
        <f aca="false">X61</f>
        <v>0.1</v>
      </c>
      <c r="Y62" s="540" t="n">
        <f aca="false">P62*X62</f>
        <v>0</v>
      </c>
      <c r="Z62" s="444" t="n">
        <f aca="false">Z61</f>
        <v>0.1</v>
      </c>
      <c r="AA62" s="541" t="n">
        <f aca="false">P62*Z62</f>
        <v>0</v>
      </c>
      <c r="AB62" s="541"/>
      <c r="AC62" s="287"/>
      <c r="AF62" s="261" t="n">
        <f aca="false">AF61+1</f>
        <v>62</v>
      </c>
      <c r="AG62" s="449" t="n">
        <f aca="false">W62+Y62+AA62</f>
        <v>0</v>
      </c>
    </row>
    <row r="63" customFormat="false" ht="15" hidden="false" customHeight="true" outlineLevel="0" collapsed="false">
      <c r="A63" s="283"/>
      <c r="B63" s="571"/>
      <c r="C63" s="436"/>
      <c r="D63" s="193"/>
      <c r="E63" s="193"/>
      <c r="F63" s="193"/>
      <c r="G63" s="193"/>
      <c r="H63" s="193"/>
      <c r="I63" s="193"/>
      <c r="J63" s="532"/>
      <c r="K63" s="532"/>
      <c r="L63" s="193"/>
      <c r="M63" s="533" t="n">
        <f aca="false">IF(K63=0,0,(K63-J63)+1)</f>
        <v>0</v>
      </c>
      <c r="N63" s="534" t="s">
        <v>177</v>
      </c>
      <c r="O63" s="177" t="n">
        <v>0</v>
      </c>
      <c r="P63" s="535" t="n">
        <f aca="false">ROUNDUP(((R63/U63)),0)</f>
        <v>0</v>
      </c>
      <c r="Q63" s="535" t="n">
        <f aca="false">P63*L63*M63</f>
        <v>0</v>
      </c>
      <c r="R63" s="536" t="n">
        <f aca="false">T63-(T63*O63)</f>
        <v>0</v>
      </c>
      <c r="S63" s="536" t="n">
        <f aca="false">R63*M63*L63</f>
        <v>0</v>
      </c>
      <c r="T63" s="537"/>
      <c r="U63" s="538" t="n">
        <v>0.85</v>
      </c>
      <c r="V63" s="444" t="n">
        <f aca="false">V62</f>
        <v>0.1</v>
      </c>
      <c r="W63" s="539" t="n">
        <f aca="false">V63*P63</f>
        <v>0</v>
      </c>
      <c r="X63" s="444" t="n">
        <f aca="false">X62</f>
        <v>0.1</v>
      </c>
      <c r="Y63" s="540" t="n">
        <f aca="false">P63*X63</f>
        <v>0</v>
      </c>
      <c r="Z63" s="444" t="n">
        <f aca="false">Z62</f>
        <v>0.1</v>
      </c>
      <c r="AA63" s="541" t="n">
        <f aca="false">P63*Z63</f>
        <v>0</v>
      </c>
      <c r="AB63" s="541"/>
      <c r="AC63" s="287"/>
      <c r="AF63" s="261" t="n">
        <f aca="false">AF62+1</f>
        <v>63</v>
      </c>
      <c r="AG63" s="449" t="n">
        <f aca="false">W63+Y63+AA63</f>
        <v>0</v>
      </c>
    </row>
    <row r="64" customFormat="false" ht="15" hidden="false" customHeight="true" outlineLevel="0" collapsed="false">
      <c r="A64" s="283"/>
      <c r="B64" s="571"/>
      <c r="C64" s="436"/>
      <c r="D64" s="193"/>
      <c r="E64" s="193"/>
      <c r="F64" s="193"/>
      <c r="G64" s="193"/>
      <c r="H64" s="193"/>
      <c r="I64" s="193"/>
      <c r="J64" s="532"/>
      <c r="K64" s="532"/>
      <c r="L64" s="193"/>
      <c r="M64" s="533" t="n">
        <f aca="false">IF(K64=0,0,(K64-J64)+1)</f>
        <v>0</v>
      </c>
      <c r="N64" s="534" t="s">
        <v>177</v>
      </c>
      <c r="O64" s="177" t="n">
        <v>0</v>
      </c>
      <c r="P64" s="535" t="n">
        <f aca="false">ROUNDUP(((R64/U64)),0)</f>
        <v>0</v>
      </c>
      <c r="Q64" s="542" t="n">
        <f aca="false">P64*L64*M64</f>
        <v>0</v>
      </c>
      <c r="R64" s="536" t="n">
        <f aca="false">T64-(T64*O64)</f>
        <v>0</v>
      </c>
      <c r="S64" s="536" t="n">
        <f aca="false">R64*M64*L64</f>
        <v>0</v>
      </c>
      <c r="T64" s="537"/>
      <c r="U64" s="538" t="n">
        <v>0.85</v>
      </c>
      <c r="V64" s="444" t="n">
        <f aca="false">V63</f>
        <v>0.1</v>
      </c>
      <c r="W64" s="539" t="n">
        <f aca="false">V64*P64</f>
        <v>0</v>
      </c>
      <c r="X64" s="455" t="n">
        <f aca="false">X63</f>
        <v>0.1</v>
      </c>
      <c r="Y64" s="540" t="n">
        <f aca="false">P64*X64</f>
        <v>0</v>
      </c>
      <c r="Z64" s="444" t="n">
        <f aca="false">Z63</f>
        <v>0.1</v>
      </c>
      <c r="AA64" s="541" t="n">
        <f aca="false">P64*Z64</f>
        <v>0</v>
      </c>
      <c r="AB64" s="541"/>
      <c r="AC64" s="287"/>
      <c r="AF64" s="261" t="n">
        <f aca="false">AF63+1</f>
        <v>64</v>
      </c>
      <c r="AG64" s="449" t="n">
        <f aca="false">W64+Y64+AA64</f>
        <v>0</v>
      </c>
    </row>
    <row r="65" customFormat="false" ht="15" hidden="false" customHeight="false" outlineLevel="0" collapsed="false">
      <c r="A65" s="283"/>
      <c r="B65" s="543"/>
      <c r="C65" s="543"/>
      <c r="D65" s="543"/>
      <c r="E65" s="543"/>
      <c r="F65" s="543"/>
      <c r="G65" s="543"/>
      <c r="H65" s="543"/>
      <c r="I65" s="543"/>
      <c r="J65" s="543"/>
      <c r="K65" s="543"/>
      <c r="L65" s="543"/>
      <c r="M65" s="543"/>
      <c r="N65" s="543"/>
      <c r="O65" s="543"/>
      <c r="P65" s="544" t="s">
        <v>199</v>
      </c>
      <c r="Q65" s="544" t="n">
        <f aca="false">SUM(Q50:Q64)</f>
        <v>0</v>
      </c>
      <c r="R65" s="546" t="s">
        <v>77</v>
      </c>
      <c r="S65" s="566" t="n">
        <f aca="false">SUM(S50:S64)</f>
        <v>0</v>
      </c>
      <c r="T65" s="548" t="s">
        <v>200</v>
      </c>
      <c r="U65" s="549" t="n">
        <f aca="false">IF(SUM(T50:T64)=0,0,1-(S65/Q65))</f>
        <v>0</v>
      </c>
      <c r="V65" s="550" t="s">
        <v>139</v>
      </c>
      <c r="W65" s="550" t="s">
        <v>140</v>
      </c>
      <c r="X65" s="551" t="s">
        <v>141</v>
      </c>
      <c r="Y65" s="551" t="s">
        <v>142</v>
      </c>
      <c r="Z65" s="550" t="s">
        <v>143</v>
      </c>
      <c r="AA65" s="552" t="s">
        <v>144</v>
      </c>
      <c r="AB65" s="552"/>
      <c r="AC65" s="287"/>
      <c r="AF65" s="218" t="s">
        <v>145</v>
      </c>
      <c r="AG65" s="218"/>
      <c r="AH65" s="218" t="s">
        <v>146</v>
      </c>
      <c r="AI65" s="218"/>
    </row>
    <row r="66" customFormat="false" ht="15" hidden="false" customHeight="false" outlineLevel="0" collapsed="false">
      <c r="A66" s="283"/>
      <c r="B66" s="148" t="s">
        <v>147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554" t="n">
        <f aca="false"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55" t="n">
        <f aca="false">S65*V49</f>
        <v>0</v>
      </c>
      <c r="X66" s="554" t="n">
        <f aca="false"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55" t="n">
        <f aca="false">S65*X49</f>
        <v>0</v>
      </c>
      <c r="Z66" s="554" t="n">
        <f aca="false"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556" t="n">
        <f aca="false">S65*Z49</f>
        <v>0</v>
      </c>
      <c r="AB66" s="556"/>
      <c r="AC66" s="287"/>
      <c r="AF66" s="225" t="n">
        <v>66</v>
      </c>
      <c r="AG66" s="449" t="n">
        <f aca="false">W66+Y66+AA66</f>
        <v>0</v>
      </c>
      <c r="AH66" s="227" t="n">
        <f aca="false">V66+X66+Z66</f>
        <v>0</v>
      </c>
      <c r="AI66" s="227"/>
    </row>
    <row r="67" customFormat="false" ht="15" hidden="false" customHeight="true" outlineLevel="0" collapsed="false">
      <c r="A67" s="283"/>
      <c r="B67" s="148" t="s">
        <v>148</v>
      </c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558" t="s">
        <v>201</v>
      </c>
      <c r="W67" s="558"/>
      <c r="X67" s="559" t="n">
        <f aca="false">Q65+V66+X66+Z66</f>
        <v>0</v>
      </c>
      <c r="Y67" s="559"/>
      <c r="Z67" s="560" t="s">
        <v>150</v>
      </c>
      <c r="AA67" s="561" t="n">
        <f aca="false">S65+((S65*V49)+(S65*X49)+(S65*Z49))</f>
        <v>0</v>
      </c>
      <c r="AB67" s="561"/>
      <c r="AC67" s="287"/>
      <c r="AG67" s="484"/>
    </row>
    <row r="68" customFormat="false" ht="15" hidden="false" customHeight="false" outlineLevel="0" collapsed="false">
      <c r="A68" s="283"/>
      <c r="B68" s="287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572"/>
      <c r="W68" s="572"/>
      <c r="X68" s="573"/>
      <c r="Y68" s="574"/>
      <c r="Z68" s="575"/>
      <c r="AA68" s="573"/>
      <c r="AB68" s="573"/>
      <c r="AC68" s="287"/>
      <c r="AG68" s="484"/>
    </row>
    <row r="69" customFormat="false" ht="15" hidden="false" customHeight="false" outlineLevel="0" collapsed="false">
      <c r="A69" s="283"/>
      <c r="B69" s="287"/>
      <c r="C69" s="287"/>
      <c r="D69" s="576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G69" s="484"/>
    </row>
    <row r="70" customFormat="false" ht="49.5" hidden="false" customHeight="true" outlineLevel="0" collapsed="false">
      <c r="A70" s="305" t="s">
        <v>155</v>
      </c>
      <c r="B70" s="577" t="s">
        <v>184</v>
      </c>
      <c r="C70" s="577"/>
      <c r="D70" s="577"/>
      <c r="E70" s="577"/>
      <c r="F70" s="577"/>
      <c r="G70" s="577"/>
      <c r="H70" s="577"/>
      <c r="I70" s="577"/>
      <c r="J70" s="577"/>
      <c r="K70" s="577"/>
      <c r="L70" s="577"/>
      <c r="M70" s="577"/>
      <c r="N70" s="577"/>
      <c r="O70" s="577"/>
      <c r="P70" s="578"/>
      <c r="Q70" s="579" t="str">
        <f aca="false">IF(B73=0,"",B73)</f>
        <v/>
      </c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G70" s="484"/>
    </row>
    <row r="71" customFormat="false" ht="15" hidden="false" customHeight="true" outlineLevel="0" collapsed="false">
      <c r="A71" s="305"/>
      <c r="B71" s="512" t="s">
        <v>89</v>
      </c>
      <c r="C71" s="513" t="s">
        <v>90</v>
      </c>
      <c r="D71" s="514" t="s">
        <v>99</v>
      </c>
      <c r="E71" s="515" t="s">
        <v>60</v>
      </c>
      <c r="F71" s="516" t="s">
        <v>185</v>
      </c>
      <c r="G71" s="516" t="s">
        <v>186</v>
      </c>
      <c r="H71" s="517" t="s">
        <v>109</v>
      </c>
      <c r="I71" s="516" t="s">
        <v>187</v>
      </c>
      <c r="J71" s="518" t="s">
        <v>168</v>
      </c>
      <c r="K71" s="518" t="s">
        <v>188</v>
      </c>
      <c r="L71" s="516" t="s">
        <v>92</v>
      </c>
      <c r="M71" s="516" t="s">
        <v>93</v>
      </c>
      <c r="N71" s="516" t="s">
        <v>115</v>
      </c>
      <c r="O71" s="516"/>
      <c r="P71" s="519" t="s">
        <v>189</v>
      </c>
      <c r="Q71" s="519"/>
      <c r="R71" s="519" t="s">
        <v>190</v>
      </c>
      <c r="S71" s="519"/>
      <c r="T71" s="520" t="s">
        <v>191</v>
      </c>
      <c r="U71" s="521" t="s">
        <v>78</v>
      </c>
      <c r="V71" s="334" t="s">
        <v>95</v>
      </c>
      <c r="W71" s="334"/>
      <c r="X71" s="334"/>
      <c r="Y71" s="334"/>
      <c r="Z71" s="334"/>
      <c r="AA71" s="334"/>
      <c r="AB71" s="334"/>
      <c r="AC71" s="570" t="s">
        <v>119</v>
      </c>
      <c r="AG71" s="484"/>
    </row>
    <row r="72" customFormat="false" ht="15" hidden="false" customHeight="false" outlineLevel="0" collapsed="false">
      <c r="A72" s="305"/>
      <c r="B72" s="512"/>
      <c r="C72" s="513"/>
      <c r="D72" s="514"/>
      <c r="E72" s="515"/>
      <c r="F72" s="516"/>
      <c r="G72" s="516"/>
      <c r="H72" s="517"/>
      <c r="I72" s="516"/>
      <c r="J72" s="518"/>
      <c r="K72" s="518"/>
      <c r="L72" s="516"/>
      <c r="M72" s="516"/>
      <c r="N72" s="516"/>
      <c r="O72" s="516"/>
      <c r="P72" s="516" t="s">
        <v>192</v>
      </c>
      <c r="Q72" s="516" t="s">
        <v>97</v>
      </c>
      <c r="R72" s="516" t="s">
        <v>193</v>
      </c>
      <c r="S72" s="523" t="s">
        <v>194</v>
      </c>
      <c r="T72" s="520"/>
      <c r="U72" s="521"/>
      <c r="V72" s="524" t="n">
        <v>0.1</v>
      </c>
      <c r="W72" s="525" t="s">
        <v>72</v>
      </c>
      <c r="X72" s="526" t="n">
        <v>0.1</v>
      </c>
      <c r="Y72" s="527" t="s">
        <v>123</v>
      </c>
      <c r="Z72" s="528" t="n">
        <v>0.1</v>
      </c>
      <c r="AA72" s="529" t="s">
        <v>74</v>
      </c>
      <c r="AB72" s="529"/>
      <c r="AC72" s="570"/>
      <c r="AG72" s="484"/>
    </row>
    <row r="73" customFormat="false" ht="15" hidden="false" customHeight="true" outlineLevel="0" collapsed="false">
      <c r="A73" s="305"/>
      <c r="B73" s="571" t="n">
        <f aca="false">'Cadastro Inicial'!B17</f>
        <v>0</v>
      </c>
      <c r="C73" s="436" t="n">
        <f aca="false">'Cadastro Inicial'!C17:D17</f>
        <v>0</v>
      </c>
      <c r="D73" s="193"/>
      <c r="E73" s="193"/>
      <c r="F73" s="193"/>
      <c r="G73" s="193"/>
      <c r="H73" s="193"/>
      <c r="I73" s="193"/>
      <c r="J73" s="532"/>
      <c r="K73" s="532"/>
      <c r="L73" s="193"/>
      <c r="M73" s="533" t="n">
        <f aca="false">IF(K73=0,0,(K73-J73)+1)</f>
        <v>0</v>
      </c>
      <c r="N73" s="534" t="s">
        <v>177</v>
      </c>
      <c r="O73" s="177" t="n">
        <v>0</v>
      </c>
      <c r="P73" s="535" t="n">
        <f aca="false">ROUNDUP(((R73/U73)),0)</f>
        <v>0</v>
      </c>
      <c r="Q73" s="535" t="n">
        <f aca="false">P73*L73*M73</f>
        <v>0</v>
      </c>
      <c r="R73" s="536" t="n">
        <f aca="false">T73-(T73*O73)</f>
        <v>0</v>
      </c>
      <c r="S73" s="536" t="n">
        <f aca="false">R73*M73*L73</f>
        <v>0</v>
      </c>
      <c r="T73" s="537"/>
      <c r="U73" s="538" t="n">
        <v>0.85</v>
      </c>
      <c r="V73" s="444" t="n">
        <f aca="false">V72</f>
        <v>0.1</v>
      </c>
      <c r="W73" s="539" t="n">
        <f aca="false">V73*P73</f>
        <v>0</v>
      </c>
      <c r="X73" s="444" t="n">
        <f aca="false">X72</f>
        <v>0.1</v>
      </c>
      <c r="Y73" s="540" t="n">
        <f aca="false">P73*X73</f>
        <v>0</v>
      </c>
      <c r="Z73" s="444" t="n">
        <f aca="false">Z72</f>
        <v>0.1</v>
      </c>
      <c r="AA73" s="541" t="n">
        <f aca="false">P73*Z73</f>
        <v>0</v>
      </c>
      <c r="AB73" s="541"/>
      <c r="AC73" s="310" t="s">
        <v>129</v>
      </c>
      <c r="AF73" s="261" t="n">
        <v>73</v>
      </c>
      <c r="AG73" s="449" t="n">
        <f aca="false">W73+Y73+AA73</f>
        <v>0</v>
      </c>
    </row>
    <row r="74" customFormat="false" ht="15" hidden="false" customHeight="true" outlineLevel="0" collapsed="false">
      <c r="A74" s="305"/>
      <c r="B74" s="571"/>
      <c r="C74" s="436"/>
      <c r="D74" s="193"/>
      <c r="E74" s="193"/>
      <c r="F74" s="193"/>
      <c r="G74" s="193"/>
      <c r="H74" s="193"/>
      <c r="I74" s="193"/>
      <c r="J74" s="532"/>
      <c r="K74" s="532"/>
      <c r="L74" s="193"/>
      <c r="M74" s="533" t="n">
        <f aca="false">IF(K74=0,0,(K74-J74)+1)</f>
        <v>0</v>
      </c>
      <c r="N74" s="534" t="s">
        <v>177</v>
      </c>
      <c r="O74" s="177" t="n">
        <v>0</v>
      </c>
      <c r="P74" s="535" t="n">
        <f aca="false">ROUNDUP(((R74/U74)),0)</f>
        <v>0</v>
      </c>
      <c r="Q74" s="535" t="n">
        <f aca="false">P74*L74*M74</f>
        <v>0</v>
      </c>
      <c r="R74" s="536" t="n">
        <f aca="false">T74-(T74*O74)</f>
        <v>0</v>
      </c>
      <c r="S74" s="536" t="n">
        <f aca="false">R74*M74*L74</f>
        <v>0</v>
      </c>
      <c r="T74" s="537"/>
      <c r="U74" s="538" t="n">
        <v>0.85</v>
      </c>
      <c r="V74" s="444" t="n">
        <f aca="false">V73</f>
        <v>0.1</v>
      </c>
      <c r="W74" s="539" t="n">
        <f aca="false">V74*P74</f>
        <v>0</v>
      </c>
      <c r="X74" s="444" t="n">
        <f aca="false">X73</f>
        <v>0.1</v>
      </c>
      <c r="Y74" s="540" t="n">
        <f aca="false">P74*X74</f>
        <v>0</v>
      </c>
      <c r="Z74" s="444" t="n">
        <f aca="false">Z73</f>
        <v>0.1</v>
      </c>
      <c r="AA74" s="541" t="n">
        <f aca="false">P74*Z74</f>
        <v>0</v>
      </c>
      <c r="AB74" s="541"/>
      <c r="AC74" s="262" t="s">
        <v>152</v>
      </c>
      <c r="AF74" s="261" t="n">
        <f aca="false">AF73+1</f>
        <v>74</v>
      </c>
      <c r="AG74" s="449" t="n">
        <f aca="false">W74+Y74+AA74</f>
        <v>0</v>
      </c>
    </row>
    <row r="75" customFormat="false" ht="15" hidden="false" customHeight="true" outlineLevel="0" collapsed="false">
      <c r="A75" s="305"/>
      <c r="B75" s="571"/>
      <c r="C75" s="436"/>
      <c r="D75" s="193"/>
      <c r="E75" s="193"/>
      <c r="F75" s="193"/>
      <c r="G75" s="193"/>
      <c r="H75" s="193"/>
      <c r="I75" s="193"/>
      <c r="J75" s="532"/>
      <c r="K75" s="532"/>
      <c r="L75" s="193"/>
      <c r="M75" s="533" t="n">
        <f aca="false">IF(K75=0,0,(K75-J75)+1)</f>
        <v>0</v>
      </c>
      <c r="N75" s="534" t="s">
        <v>177</v>
      </c>
      <c r="O75" s="177" t="n">
        <v>0</v>
      </c>
      <c r="P75" s="535" t="n">
        <f aca="false">ROUNDUP(((R75/U75)),0)</f>
        <v>0</v>
      </c>
      <c r="Q75" s="535" t="n">
        <f aca="false">P75*L75*M75</f>
        <v>0</v>
      </c>
      <c r="R75" s="536" t="n">
        <f aca="false">T75-(T75*O75)</f>
        <v>0</v>
      </c>
      <c r="S75" s="536" t="n">
        <f aca="false">R75*M75*L75</f>
        <v>0</v>
      </c>
      <c r="T75" s="537"/>
      <c r="U75" s="538" t="n">
        <v>0.85</v>
      </c>
      <c r="V75" s="444" t="n">
        <f aca="false">V74</f>
        <v>0.1</v>
      </c>
      <c r="W75" s="539" t="n">
        <f aca="false">V75*P75</f>
        <v>0</v>
      </c>
      <c r="X75" s="444" t="n">
        <f aca="false">X74</f>
        <v>0.1</v>
      </c>
      <c r="Y75" s="540" t="n">
        <f aca="false">P75*X75</f>
        <v>0</v>
      </c>
      <c r="Z75" s="444" t="n">
        <f aca="false">Z74</f>
        <v>0.1</v>
      </c>
      <c r="AA75" s="541" t="n">
        <f aca="false">P75*Z75</f>
        <v>0</v>
      </c>
      <c r="AB75" s="541"/>
      <c r="AC75" s="311"/>
      <c r="AF75" s="261" t="n">
        <f aca="false">AF74+1</f>
        <v>75</v>
      </c>
      <c r="AG75" s="449" t="n">
        <f aca="false">W75+Y75+AA75</f>
        <v>0</v>
      </c>
    </row>
    <row r="76" customFormat="false" ht="15" hidden="false" customHeight="true" outlineLevel="0" collapsed="false">
      <c r="A76" s="305"/>
      <c r="B76" s="571"/>
      <c r="C76" s="436"/>
      <c r="D76" s="193"/>
      <c r="E76" s="193"/>
      <c r="F76" s="193"/>
      <c r="G76" s="193"/>
      <c r="H76" s="193"/>
      <c r="I76" s="193"/>
      <c r="J76" s="532"/>
      <c r="K76" s="532"/>
      <c r="L76" s="193"/>
      <c r="M76" s="533" t="n">
        <f aca="false">IF(K76=0,0,(K76-J76)+1)</f>
        <v>0</v>
      </c>
      <c r="N76" s="534" t="s">
        <v>177</v>
      </c>
      <c r="O76" s="177" t="n">
        <v>0</v>
      </c>
      <c r="P76" s="535" t="n">
        <f aca="false">ROUNDUP(((R76/U76)),0)</f>
        <v>0</v>
      </c>
      <c r="Q76" s="535" t="n">
        <f aca="false">P76*L76*M76</f>
        <v>0</v>
      </c>
      <c r="R76" s="536" t="n">
        <f aca="false">T76-(T76*O76)</f>
        <v>0</v>
      </c>
      <c r="S76" s="536" t="n">
        <f aca="false">R76*M76*L76</f>
        <v>0</v>
      </c>
      <c r="T76" s="537"/>
      <c r="U76" s="538" t="n">
        <v>0.85</v>
      </c>
      <c r="V76" s="444" t="n">
        <f aca="false">V75</f>
        <v>0.1</v>
      </c>
      <c r="W76" s="539" t="n">
        <f aca="false">V76*P76</f>
        <v>0</v>
      </c>
      <c r="X76" s="444" t="n">
        <f aca="false">X75</f>
        <v>0.1</v>
      </c>
      <c r="Y76" s="540" t="n">
        <f aca="false">P76*X76</f>
        <v>0</v>
      </c>
      <c r="Z76" s="444" t="n">
        <f aca="false">Z75</f>
        <v>0.1</v>
      </c>
      <c r="AA76" s="541" t="n">
        <f aca="false">P76*Z76</f>
        <v>0</v>
      </c>
      <c r="AB76" s="541"/>
      <c r="AC76" s="264" t="s">
        <v>132</v>
      </c>
      <c r="AF76" s="261" t="n">
        <f aca="false">AF75+1</f>
        <v>76</v>
      </c>
      <c r="AG76" s="449" t="n">
        <f aca="false">W76+Y76+AA76</f>
        <v>0</v>
      </c>
    </row>
    <row r="77" customFormat="false" ht="15" hidden="false" customHeight="true" outlineLevel="0" collapsed="false">
      <c r="A77" s="305"/>
      <c r="B77" s="571"/>
      <c r="C77" s="436"/>
      <c r="D77" s="193"/>
      <c r="E77" s="193"/>
      <c r="F77" s="193"/>
      <c r="G77" s="193"/>
      <c r="H77" s="193"/>
      <c r="I77" s="193"/>
      <c r="J77" s="532"/>
      <c r="K77" s="532"/>
      <c r="L77" s="193"/>
      <c r="M77" s="533" t="n">
        <f aca="false">IF(K77=0,0,(K77-J77)+1)</f>
        <v>0</v>
      </c>
      <c r="N77" s="534" t="s">
        <v>177</v>
      </c>
      <c r="O77" s="177" t="n">
        <v>0</v>
      </c>
      <c r="P77" s="535" t="n">
        <f aca="false">ROUNDUP(((R77/U77)),0)</f>
        <v>0</v>
      </c>
      <c r="Q77" s="535" t="n">
        <f aca="false">P77*L77*M77</f>
        <v>0</v>
      </c>
      <c r="R77" s="536" t="n">
        <f aca="false">T77-(T77*O77)</f>
        <v>0</v>
      </c>
      <c r="S77" s="536" t="n">
        <f aca="false">R77*M77*L77</f>
        <v>0</v>
      </c>
      <c r="T77" s="537"/>
      <c r="U77" s="538" t="n">
        <v>0.85</v>
      </c>
      <c r="V77" s="444" t="n">
        <f aca="false">V76</f>
        <v>0.1</v>
      </c>
      <c r="W77" s="539" t="n">
        <f aca="false">V77*P77</f>
        <v>0</v>
      </c>
      <c r="X77" s="444" t="n">
        <f aca="false">X76</f>
        <v>0.1</v>
      </c>
      <c r="Y77" s="540" t="n">
        <f aca="false">P77*X77</f>
        <v>0</v>
      </c>
      <c r="Z77" s="444" t="n">
        <f aca="false">Z76</f>
        <v>0.1</v>
      </c>
      <c r="AA77" s="541" t="n">
        <f aca="false">P77*Z77</f>
        <v>0</v>
      </c>
      <c r="AB77" s="541"/>
      <c r="AC77" s="265" t="s">
        <v>133</v>
      </c>
      <c r="AF77" s="261" t="n">
        <f aca="false">AF76+1</f>
        <v>77</v>
      </c>
      <c r="AG77" s="449" t="n">
        <f aca="false">W77+Y77+AA77</f>
        <v>0</v>
      </c>
    </row>
    <row r="78" customFormat="false" ht="15" hidden="false" customHeight="true" outlineLevel="0" collapsed="false">
      <c r="A78" s="305"/>
      <c r="B78" s="571"/>
      <c r="C78" s="436"/>
      <c r="D78" s="193"/>
      <c r="E78" s="193"/>
      <c r="F78" s="193"/>
      <c r="G78" s="193"/>
      <c r="H78" s="193"/>
      <c r="I78" s="193"/>
      <c r="J78" s="532"/>
      <c r="K78" s="532"/>
      <c r="L78" s="193"/>
      <c r="M78" s="533" t="n">
        <f aca="false">IF(K78=0,0,(K78-J78)+1)</f>
        <v>0</v>
      </c>
      <c r="N78" s="534" t="s">
        <v>177</v>
      </c>
      <c r="O78" s="177" t="n">
        <v>0</v>
      </c>
      <c r="P78" s="535" t="n">
        <f aca="false">ROUNDUP(((R78/U78)),0)</f>
        <v>0</v>
      </c>
      <c r="Q78" s="535" t="n">
        <f aca="false">P78*L78*M78</f>
        <v>0</v>
      </c>
      <c r="R78" s="536" t="n">
        <f aca="false">T78-(T78*O78)</f>
        <v>0</v>
      </c>
      <c r="S78" s="536" t="n">
        <f aca="false">R78*M78*L78</f>
        <v>0</v>
      </c>
      <c r="T78" s="537"/>
      <c r="U78" s="538" t="n">
        <v>0.85</v>
      </c>
      <c r="V78" s="444" t="n">
        <f aca="false">V77</f>
        <v>0.1</v>
      </c>
      <c r="W78" s="539" t="n">
        <f aca="false">V78*P78</f>
        <v>0</v>
      </c>
      <c r="X78" s="444" t="n">
        <f aca="false">X77</f>
        <v>0.1</v>
      </c>
      <c r="Y78" s="540" t="n">
        <f aca="false">P78*X78</f>
        <v>0</v>
      </c>
      <c r="Z78" s="444" t="n">
        <f aca="false">Z77</f>
        <v>0.1</v>
      </c>
      <c r="AA78" s="541" t="n">
        <f aca="false">P78*Z78</f>
        <v>0</v>
      </c>
      <c r="AB78" s="541"/>
      <c r="AC78" s="308"/>
      <c r="AF78" s="261" t="n">
        <f aca="false">AF77+1</f>
        <v>78</v>
      </c>
      <c r="AG78" s="449" t="n">
        <f aca="false">W78+Y78+AA78</f>
        <v>0</v>
      </c>
    </row>
    <row r="79" customFormat="false" ht="15" hidden="false" customHeight="true" outlineLevel="0" collapsed="false">
      <c r="A79" s="305"/>
      <c r="B79" s="571"/>
      <c r="C79" s="436"/>
      <c r="D79" s="193"/>
      <c r="E79" s="193"/>
      <c r="F79" s="193"/>
      <c r="G79" s="193"/>
      <c r="H79" s="193"/>
      <c r="I79" s="193"/>
      <c r="J79" s="532"/>
      <c r="K79" s="532"/>
      <c r="L79" s="193"/>
      <c r="M79" s="533" t="n">
        <f aca="false">IF(K79=0,0,(K79-J79)+1)</f>
        <v>0</v>
      </c>
      <c r="N79" s="534" t="s">
        <v>177</v>
      </c>
      <c r="O79" s="177" t="n">
        <v>0</v>
      </c>
      <c r="P79" s="535" t="n">
        <f aca="false">ROUNDUP(((R79/U79)),0)</f>
        <v>0</v>
      </c>
      <c r="Q79" s="535" t="n">
        <f aca="false">P79*L79*M79</f>
        <v>0</v>
      </c>
      <c r="R79" s="536" t="n">
        <f aca="false">T79-(T79*O79)</f>
        <v>0</v>
      </c>
      <c r="S79" s="536" t="n">
        <f aca="false">R79*M79*L79</f>
        <v>0</v>
      </c>
      <c r="T79" s="537"/>
      <c r="U79" s="538" t="n">
        <v>0.85</v>
      </c>
      <c r="V79" s="444" t="n">
        <f aca="false">V78</f>
        <v>0.1</v>
      </c>
      <c r="W79" s="539" t="n">
        <f aca="false">V79*P79</f>
        <v>0</v>
      </c>
      <c r="X79" s="444" t="n">
        <f aca="false">X78</f>
        <v>0.1</v>
      </c>
      <c r="Y79" s="540" t="n">
        <f aca="false">P79*X79</f>
        <v>0</v>
      </c>
      <c r="Z79" s="444" t="n">
        <f aca="false">Z78</f>
        <v>0.1</v>
      </c>
      <c r="AA79" s="541" t="n">
        <f aca="false">P79*Z79</f>
        <v>0</v>
      </c>
      <c r="AB79" s="541"/>
      <c r="AC79" s="308"/>
      <c r="AF79" s="261" t="n">
        <f aca="false">AF78+1</f>
        <v>79</v>
      </c>
      <c r="AG79" s="449" t="n">
        <f aca="false">W79+Y79+AA79</f>
        <v>0</v>
      </c>
    </row>
    <row r="80" customFormat="false" ht="15" hidden="false" customHeight="true" outlineLevel="0" collapsed="false">
      <c r="A80" s="305"/>
      <c r="B80" s="571"/>
      <c r="C80" s="436"/>
      <c r="D80" s="193"/>
      <c r="E80" s="193"/>
      <c r="F80" s="193"/>
      <c r="G80" s="193"/>
      <c r="H80" s="193"/>
      <c r="I80" s="193"/>
      <c r="J80" s="532"/>
      <c r="K80" s="532"/>
      <c r="L80" s="193"/>
      <c r="M80" s="533" t="n">
        <f aca="false">IF(K80=0,0,(K80-J80)+1)</f>
        <v>0</v>
      </c>
      <c r="N80" s="534" t="s">
        <v>177</v>
      </c>
      <c r="O80" s="177" t="n">
        <v>0</v>
      </c>
      <c r="P80" s="535" t="n">
        <f aca="false">ROUNDUP(((R80/U80)),0)</f>
        <v>0</v>
      </c>
      <c r="Q80" s="535" t="n">
        <f aca="false">P80*L80*M80</f>
        <v>0</v>
      </c>
      <c r="R80" s="536" t="n">
        <f aca="false">T80-(T80*O80)</f>
        <v>0</v>
      </c>
      <c r="S80" s="536" t="n">
        <f aca="false">R80*M80*L80</f>
        <v>0</v>
      </c>
      <c r="T80" s="537"/>
      <c r="U80" s="538" t="n">
        <v>0.85</v>
      </c>
      <c r="V80" s="444" t="n">
        <f aca="false">V79</f>
        <v>0.1</v>
      </c>
      <c r="W80" s="539" t="n">
        <f aca="false">V80*P80</f>
        <v>0</v>
      </c>
      <c r="X80" s="444" t="n">
        <f aca="false">X79</f>
        <v>0.1</v>
      </c>
      <c r="Y80" s="540" t="n">
        <f aca="false">P80*X80</f>
        <v>0</v>
      </c>
      <c r="Z80" s="444" t="n">
        <f aca="false">Z79</f>
        <v>0.1</v>
      </c>
      <c r="AA80" s="541" t="n">
        <f aca="false">P80*Z80</f>
        <v>0</v>
      </c>
      <c r="AB80" s="541"/>
      <c r="AC80" s="308"/>
      <c r="AF80" s="261" t="n">
        <f aca="false">AF79+1</f>
        <v>80</v>
      </c>
      <c r="AG80" s="449" t="n">
        <f aca="false">W80+Y80+AA80</f>
        <v>0</v>
      </c>
    </row>
    <row r="81" customFormat="false" ht="15" hidden="false" customHeight="true" outlineLevel="0" collapsed="false">
      <c r="A81" s="305"/>
      <c r="B81" s="571"/>
      <c r="C81" s="436"/>
      <c r="D81" s="193"/>
      <c r="E81" s="193"/>
      <c r="F81" s="193"/>
      <c r="G81" s="193"/>
      <c r="H81" s="193"/>
      <c r="I81" s="193"/>
      <c r="J81" s="532"/>
      <c r="K81" s="532"/>
      <c r="L81" s="193"/>
      <c r="M81" s="533" t="n">
        <f aca="false">IF(K81=0,0,(K81-J81)+1)</f>
        <v>0</v>
      </c>
      <c r="N81" s="534" t="s">
        <v>177</v>
      </c>
      <c r="O81" s="177" t="n">
        <v>0</v>
      </c>
      <c r="P81" s="535" t="n">
        <f aca="false">ROUNDUP(((R81/U81)),0)</f>
        <v>0</v>
      </c>
      <c r="Q81" s="535" t="n">
        <f aca="false">P81*L81*M81</f>
        <v>0</v>
      </c>
      <c r="R81" s="536" t="n">
        <f aca="false">T81-(T81*O81)</f>
        <v>0</v>
      </c>
      <c r="S81" s="536" t="n">
        <f aca="false">R81*M81*L81</f>
        <v>0</v>
      </c>
      <c r="T81" s="537"/>
      <c r="U81" s="538" t="n">
        <v>0.85</v>
      </c>
      <c r="V81" s="444" t="n">
        <f aca="false">V80</f>
        <v>0.1</v>
      </c>
      <c r="W81" s="539" t="n">
        <f aca="false">V81*P81</f>
        <v>0</v>
      </c>
      <c r="X81" s="444" t="n">
        <f aca="false">X80</f>
        <v>0.1</v>
      </c>
      <c r="Y81" s="540" t="n">
        <f aca="false">P81*X81</f>
        <v>0</v>
      </c>
      <c r="Z81" s="444" t="n">
        <f aca="false">Z80</f>
        <v>0.1</v>
      </c>
      <c r="AA81" s="541" t="n">
        <f aca="false">P81*Z81</f>
        <v>0</v>
      </c>
      <c r="AB81" s="541"/>
      <c r="AC81" s="308"/>
      <c r="AF81" s="261" t="n">
        <f aca="false">AF80+1</f>
        <v>81</v>
      </c>
      <c r="AG81" s="449" t="n">
        <f aca="false">W81+Y81+AA81</f>
        <v>0</v>
      </c>
    </row>
    <row r="82" customFormat="false" ht="15" hidden="false" customHeight="true" outlineLevel="0" collapsed="false">
      <c r="A82" s="305"/>
      <c r="B82" s="571"/>
      <c r="C82" s="436"/>
      <c r="D82" s="193"/>
      <c r="E82" s="193"/>
      <c r="F82" s="193"/>
      <c r="G82" s="193"/>
      <c r="H82" s="193"/>
      <c r="I82" s="193"/>
      <c r="J82" s="532"/>
      <c r="K82" s="532"/>
      <c r="L82" s="193"/>
      <c r="M82" s="533" t="n">
        <f aca="false">IF(K82=0,0,(K82-J82)+1)</f>
        <v>0</v>
      </c>
      <c r="N82" s="534" t="s">
        <v>177</v>
      </c>
      <c r="O82" s="177" t="n">
        <v>0</v>
      </c>
      <c r="P82" s="535" t="n">
        <f aca="false">ROUNDUP(((R82/U82)),0)</f>
        <v>0</v>
      </c>
      <c r="Q82" s="535" t="n">
        <f aca="false">P82*L82*M82</f>
        <v>0</v>
      </c>
      <c r="R82" s="536" t="n">
        <f aca="false">T82-(T82*O82)</f>
        <v>0</v>
      </c>
      <c r="S82" s="536" t="n">
        <f aca="false">R82*M82*L82</f>
        <v>0</v>
      </c>
      <c r="T82" s="537"/>
      <c r="U82" s="538" t="n">
        <v>0.85</v>
      </c>
      <c r="V82" s="444" t="n">
        <f aca="false">V81</f>
        <v>0.1</v>
      </c>
      <c r="W82" s="539" t="n">
        <f aca="false">V82*P82</f>
        <v>0</v>
      </c>
      <c r="X82" s="444" t="n">
        <f aca="false">X81</f>
        <v>0.1</v>
      </c>
      <c r="Y82" s="540" t="n">
        <f aca="false">P82*X82</f>
        <v>0</v>
      </c>
      <c r="Z82" s="444" t="n">
        <f aca="false">Z81</f>
        <v>0.1</v>
      </c>
      <c r="AA82" s="541" t="n">
        <f aca="false">P82*Z82</f>
        <v>0</v>
      </c>
      <c r="AB82" s="541"/>
      <c r="AC82" s="308"/>
      <c r="AF82" s="261" t="n">
        <f aca="false">AF81+1</f>
        <v>82</v>
      </c>
      <c r="AG82" s="449" t="n">
        <f aca="false">W82+Y82+AA82</f>
        <v>0</v>
      </c>
    </row>
    <row r="83" customFormat="false" ht="15" hidden="false" customHeight="true" outlineLevel="0" collapsed="false">
      <c r="A83" s="305"/>
      <c r="B83" s="571"/>
      <c r="C83" s="436"/>
      <c r="D83" s="193"/>
      <c r="E83" s="193"/>
      <c r="F83" s="193"/>
      <c r="G83" s="193"/>
      <c r="H83" s="193"/>
      <c r="I83" s="193"/>
      <c r="J83" s="532"/>
      <c r="K83" s="532"/>
      <c r="L83" s="193"/>
      <c r="M83" s="533" t="n">
        <f aca="false">IF(K83=0,0,(K83-J83)+1)</f>
        <v>0</v>
      </c>
      <c r="N83" s="534" t="s">
        <v>177</v>
      </c>
      <c r="O83" s="177" t="n">
        <v>0</v>
      </c>
      <c r="P83" s="535" t="n">
        <f aca="false">ROUNDUP(((R83/U83)),0)</f>
        <v>0</v>
      </c>
      <c r="Q83" s="535" t="n">
        <f aca="false">P83*L83*M83</f>
        <v>0</v>
      </c>
      <c r="R83" s="536" t="n">
        <f aca="false">T83-(T83*O83)</f>
        <v>0</v>
      </c>
      <c r="S83" s="536" t="n">
        <f aca="false">R83*M83*L83</f>
        <v>0</v>
      </c>
      <c r="T83" s="537"/>
      <c r="U83" s="538" t="n">
        <v>0.85</v>
      </c>
      <c r="V83" s="444" t="n">
        <f aca="false">V82</f>
        <v>0.1</v>
      </c>
      <c r="W83" s="539" t="n">
        <f aca="false">V83*P83</f>
        <v>0</v>
      </c>
      <c r="X83" s="444" t="n">
        <f aca="false">X82</f>
        <v>0.1</v>
      </c>
      <c r="Y83" s="540" t="n">
        <f aca="false">P83*X83</f>
        <v>0</v>
      </c>
      <c r="Z83" s="444" t="n">
        <f aca="false">Z82</f>
        <v>0.1</v>
      </c>
      <c r="AA83" s="541" t="n">
        <f aca="false">P83*Z83</f>
        <v>0</v>
      </c>
      <c r="AB83" s="541"/>
      <c r="AC83" s="308"/>
      <c r="AF83" s="261" t="n">
        <f aca="false">AF82+1</f>
        <v>83</v>
      </c>
      <c r="AG83" s="449" t="n">
        <f aca="false">W83+Y83+AA83</f>
        <v>0</v>
      </c>
    </row>
    <row r="84" customFormat="false" ht="15" hidden="false" customHeight="true" outlineLevel="0" collapsed="false">
      <c r="A84" s="305"/>
      <c r="B84" s="571"/>
      <c r="C84" s="436"/>
      <c r="D84" s="193"/>
      <c r="E84" s="193"/>
      <c r="F84" s="193"/>
      <c r="G84" s="193"/>
      <c r="H84" s="193"/>
      <c r="I84" s="193"/>
      <c r="J84" s="532"/>
      <c r="K84" s="532"/>
      <c r="L84" s="193"/>
      <c r="M84" s="533" t="n">
        <f aca="false">IF(K84=0,0,(K84-J84)+1)</f>
        <v>0</v>
      </c>
      <c r="N84" s="534" t="s">
        <v>177</v>
      </c>
      <c r="O84" s="177" t="n">
        <v>0</v>
      </c>
      <c r="P84" s="535" t="n">
        <f aca="false">ROUNDUP(((R84/U84)),0)</f>
        <v>0</v>
      </c>
      <c r="Q84" s="535" t="n">
        <f aca="false">P84*L84*M84</f>
        <v>0</v>
      </c>
      <c r="R84" s="536" t="n">
        <f aca="false">T84-(T84*O84)</f>
        <v>0</v>
      </c>
      <c r="S84" s="536" t="n">
        <f aca="false">R84*M84*L84</f>
        <v>0</v>
      </c>
      <c r="T84" s="537"/>
      <c r="U84" s="538" t="n">
        <v>0.85</v>
      </c>
      <c r="V84" s="444" t="n">
        <f aca="false">V83</f>
        <v>0.1</v>
      </c>
      <c r="W84" s="539" t="n">
        <f aca="false">V84*P84</f>
        <v>0</v>
      </c>
      <c r="X84" s="444" t="n">
        <f aca="false">X83</f>
        <v>0.1</v>
      </c>
      <c r="Y84" s="540" t="n">
        <f aca="false">P84*X84</f>
        <v>0</v>
      </c>
      <c r="Z84" s="444" t="n">
        <f aca="false">Z83</f>
        <v>0.1</v>
      </c>
      <c r="AA84" s="541" t="n">
        <f aca="false">P84*Z84</f>
        <v>0</v>
      </c>
      <c r="AB84" s="541"/>
      <c r="AC84" s="308"/>
      <c r="AF84" s="261" t="n">
        <f aca="false">AF83+1</f>
        <v>84</v>
      </c>
      <c r="AG84" s="449" t="n">
        <f aca="false">W84+Y84+AA84</f>
        <v>0</v>
      </c>
    </row>
    <row r="85" customFormat="false" ht="15" hidden="false" customHeight="true" outlineLevel="0" collapsed="false">
      <c r="A85" s="305"/>
      <c r="B85" s="571"/>
      <c r="C85" s="436"/>
      <c r="D85" s="193"/>
      <c r="E85" s="193"/>
      <c r="F85" s="193"/>
      <c r="G85" s="193"/>
      <c r="H85" s="193"/>
      <c r="I85" s="193"/>
      <c r="J85" s="532"/>
      <c r="K85" s="532"/>
      <c r="L85" s="193"/>
      <c r="M85" s="533" t="n">
        <f aca="false">IF(K85=0,0,(K85-J85)+1)</f>
        <v>0</v>
      </c>
      <c r="N85" s="534" t="s">
        <v>177</v>
      </c>
      <c r="O85" s="177" t="n">
        <v>0</v>
      </c>
      <c r="P85" s="535" t="n">
        <f aca="false">ROUNDUP(((R85/U85)),0)</f>
        <v>0</v>
      </c>
      <c r="Q85" s="535" t="n">
        <f aca="false">P85*L85*M85</f>
        <v>0</v>
      </c>
      <c r="R85" s="536" t="n">
        <f aca="false">T85-(T85*O85)</f>
        <v>0</v>
      </c>
      <c r="S85" s="536" t="n">
        <f aca="false">R85*M85*L85</f>
        <v>0</v>
      </c>
      <c r="T85" s="537"/>
      <c r="U85" s="538" t="n">
        <v>0.85</v>
      </c>
      <c r="V85" s="444" t="n">
        <f aca="false">V84</f>
        <v>0.1</v>
      </c>
      <c r="W85" s="539" t="n">
        <f aca="false">V85*P85</f>
        <v>0</v>
      </c>
      <c r="X85" s="444" t="n">
        <f aca="false">X84</f>
        <v>0.1</v>
      </c>
      <c r="Y85" s="540" t="n">
        <f aca="false">P85*X85</f>
        <v>0</v>
      </c>
      <c r="Z85" s="444" t="n">
        <f aca="false">Z84</f>
        <v>0.1</v>
      </c>
      <c r="AA85" s="541" t="n">
        <f aca="false">P85*Z85</f>
        <v>0</v>
      </c>
      <c r="AB85" s="541"/>
      <c r="AC85" s="308"/>
      <c r="AF85" s="261" t="n">
        <f aca="false">AF84+1</f>
        <v>85</v>
      </c>
      <c r="AG85" s="449" t="n">
        <f aca="false">W85+Y85+AA85</f>
        <v>0</v>
      </c>
    </row>
    <row r="86" customFormat="false" ht="15" hidden="false" customHeight="true" outlineLevel="0" collapsed="false">
      <c r="A86" s="305"/>
      <c r="B86" s="571"/>
      <c r="C86" s="436"/>
      <c r="D86" s="193"/>
      <c r="E86" s="193"/>
      <c r="F86" s="193"/>
      <c r="G86" s="193"/>
      <c r="H86" s="193"/>
      <c r="I86" s="193"/>
      <c r="J86" s="532"/>
      <c r="K86" s="532"/>
      <c r="L86" s="193"/>
      <c r="M86" s="533" t="n">
        <f aca="false">IF(K86=0,0,(K86-J86)+1)</f>
        <v>0</v>
      </c>
      <c r="N86" s="534" t="s">
        <v>177</v>
      </c>
      <c r="O86" s="177" t="n">
        <v>0</v>
      </c>
      <c r="P86" s="535" t="n">
        <f aca="false">ROUNDUP(((R86/U86)),0)</f>
        <v>0</v>
      </c>
      <c r="Q86" s="535" t="n">
        <f aca="false">P86*L86*M86</f>
        <v>0</v>
      </c>
      <c r="R86" s="536" t="n">
        <f aca="false">T86-(T86*O86)</f>
        <v>0</v>
      </c>
      <c r="S86" s="536" t="n">
        <f aca="false">R86*M86*L86</f>
        <v>0</v>
      </c>
      <c r="T86" s="537"/>
      <c r="U86" s="538" t="n">
        <v>0.85</v>
      </c>
      <c r="V86" s="444" t="n">
        <f aca="false">V85</f>
        <v>0.1</v>
      </c>
      <c r="W86" s="539" t="n">
        <f aca="false">V86*P86</f>
        <v>0</v>
      </c>
      <c r="X86" s="444" t="n">
        <f aca="false">X85</f>
        <v>0.1</v>
      </c>
      <c r="Y86" s="540" t="n">
        <f aca="false">P86*X86</f>
        <v>0</v>
      </c>
      <c r="Z86" s="444" t="n">
        <f aca="false">Z85</f>
        <v>0.1</v>
      </c>
      <c r="AA86" s="541" t="n">
        <f aca="false">P86*Z86</f>
        <v>0</v>
      </c>
      <c r="AB86" s="541"/>
      <c r="AC86" s="308"/>
      <c r="AF86" s="261" t="n">
        <f aca="false">AF85+1</f>
        <v>86</v>
      </c>
      <c r="AG86" s="449" t="n">
        <f aca="false">W86+Y86+AA86</f>
        <v>0</v>
      </c>
    </row>
    <row r="87" customFormat="false" ht="15" hidden="false" customHeight="true" outlineLevel="0" collapsed="false">
      <c r="A87" s="305"/>
      <c r="B87" s="571"/>
      <c r="C87" s="436"/>
      <c r="D87" s="193"/>
      <c r="E87" s="193"/>
      <c r="F87" s="193"/>
      <c r="G87" s="193"/>
      <c r="H87" s="193"/>
      <c r="I87" s="193"/>
      <c r="J87" s="532"/>
      <c r="K87" s="532"/>
      <c r="L87" s="193"/>
      <c r="M87" s="533" t="n">
        <f aca="false">IF(K87=0,0,(K87-J87)+1)</f>
        <v>0</v>
      </c>
      <c r="N87" s="534" t="s">
        <v>177</v>
      </c>
      <c r="O87" s="177" t="n">
        <v>0</v>
      </c>
      <c r="P87" s="535" t="n">
        <f aca="false">ROUNDUP(((R87/U87)),0)</f>
        <v>0</v>
      </c>
      <c r="Q87" s="542" t="n">
        <f aca="false">P87*L87*M87</f>
        <v>0</v>
      </c>
      <c r="R87" s="536" t="n">
        <f aca="false">T87-(T87*O87)</f>
        <v>0</v>
      </c>
      <c r="S87" s="536" t="n">
        <f aca="false">R87*M87*L87</f>
        <v>0</v>
      </c>
      <c r="T87" s="537"/>
      <c r="U87" s="538" t="n">
        <v>0.85</v>
      </c>
      <c r="V87" s="444" t="n">
        <f aca="false">V86</f>
        <v>0.1</v>
      </c>
      <c r="W87" s="539" t="n">
        <f aca="false">V87*P87</f>
        <v>0</v>
      </c>
      <c r="X87" s="455" t="n">
        <f aca="false">X86</f>
        <v>0.1</v>
      </c>
      <c r="Y87" s="540" t="n">
        <f aca="false">P87*X87</f>
        <v>0</v>
      </c>
      <c r="Z87" s="444" t="n">
        <f aca="false">Z86</f>
        <v>0.1</v>
      </c>
      <c r="AA87" s="541" t="n">
        <f aca="false">P87*Z87</f>
        <v>0</v>
      </c>
      <c r="AB87" s="541"/>
      <c r="AC87" s="308"/>
      <c r="AF87" s="261" t="n">
        <f aca="false">AF86+1</f>
        <v>87</v>
      </c>
      <c r="AG87" s="449" t="n">
        <f aca="false">W87+Y87+AA87</f>
        <v>0</v>
      </c>
    </row>
    <row r="88" customFormat="false" ht="15" hidden="false" customHeight="false" outlineLevel="0" collapsed="false">
      <c r="A88" s="305"/>
      <c r="B88" s="543"/>
      <c r="C88" s="543"/>
      <c r="D88" s="543"/>
      <c r="E88" s="543"/>
      <c r="F88" s="543"/>
      <c r="G88" s="543"/>
      <c r="H88" s="543"/>
      <c r="I88" s="543"/>
      <c r="J88" s="543"/>
      <c r="K88" s="543"/>
      <c r="L88" s="543"/>
      <c r="M88" s="543"/>
      <c r="N88" s="543"/>
      <c r="O88" s="543"/>
      <c r="P88" s="544" t="s">
        <v>199</v>
      </c>
      <c r="Q88" s="544" t="n">
        <f aca="false">SUM(Q73:Q87)</f>
        <v>0</v>
      </c>
      <c r="R88" s="546" t="s">
        <v>77</v>
      </c>
      <c r="S88" s="566" t="n">
        <f aca="false">SUM(S73:S87)</f>
        <v>0</v>
      </c>
      <c r="T88" s="548" t="s">
        <v>200</v>
      </c>
      <c r="U88" s="549" t="n">
        <f aca="false">IF(SUM(T73:T87)=0,0,1-(S88/Q88))</f>
        <v>0</v>
      </c>
      <c r="V88" s="550" t="s">
        <v>139</v>
      </c>
      <c r="W88" s="550" t="s">
        <v>140</v>
      </c>
      <c r="X88" s="551" t="s">
        <v>141</v>
      </c>
      <c r="Y88" s="551" t="s">
        <v>142</v>
      </c>
      <c r="Z88" s="550" t="s">
        <v>143</v>
      </c>
      <c r="AA88" s="552" t="s">
        <v>144</v>
      </c>
      <c r="AB88" s="552"/>
      <c r="AC88" s="308"/>
      <c r="AF88" s="218" t="s">
        <v>145</v>
      </c>
      <c r="AG88" s="218"/>
      <c r="AH88" s="218" t="s">
        <v>146</v>
      </c>
      <c r="AI88" s="218"/>
    </row>
    <row r="89" customFormat="false" ht="15" hidden="false" customHeight="false" outlineLevel="0" collapsed="false">
      <c r="A89" s="305"/>
      <c r="B89" s="148" t="s">
        <v>147</v>
      </c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554" t="n">
        <f aca="false"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55" t="n">
        <f aca="false">S88*V72</f>
        <v>0</v>
      </c>
      <c r="X89" s="554" t="n">
        <f aca="false"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55" t="n">
        <f aca="false">S88*X72</f>
        <v>0</v>
      </c>
      <c r="Z89" s="554" t="n">
        <f aca="false"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556" t="n">
        <f aca="false">S88*Z72</f>
        <v>0</v>
      </c>
      <c r="AB89" s="556"/>
      <c r="AC89" s="308"/>
      <c r="AF89" s="225" t="n">
        <v>89</v>
      </c>
      <c r="AG89" s="449" t="n">
        <f aca="false">W89+Y89+AA89</f>
        <v>0</v>
      </c>
      <c r="AH89" s="227" t="n">
        <f aca="false">V89+X89+Z89</f>
        <v>0</v>
      </c>
      <c r="AI89" s="227"/>
    </row>
    <row r="90" customFormat="false" ht="15" hidden="false" customHeight="true" outlineLevel="0" collapsed="false">
      <c r="A90" s="305"/>
      <c r="B90" s="148" t="s">
        <v>148</v>
      </c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558" t="s">
        <v>201</v>
      </c>
      <c r="W90" s="558"/>
      <c r="X90" s="559" t="n">
        <f aca="false">Q88+V89+X89+Z89</f>
        <v>0</v>
      </c>
      <c r="Y90" s="559"/>
      <c r="Z90" s="560" t="s">
        <v>150</v>
      </c>
      <c r="AA90" s="561" t="n">
        <f aca="false">S88+((S88*V72)+(S88*X72)+(S88*Z72))</f>
        <v>0</v>
      </c>
      <c r="AB90" s="561"/>
      <c r="AC90" s="308"/>
      <c r="AG90" s="484"/>
    </row>
    <row r="91" customFormat="false" ht="15" hidden="false" customHeight="false" outlineLevel="0" collapsed="false">
      <c r="A91" s="305"/>
      <c r="B91" s="308"/>
      <c r="C91" s="308"/>
      <c r="D91" s="580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  <c r="AG91" s="484"/>
    </row>
    <row r="92" customFormat="false" ht="15" hidden="false" customHeight="false" outlineLevel="0" collapsed="false">
      <c r="A92" s="305"/>
      <c r="B92" s="308"/>
      <c r="C92" s="308"/>
      <c r="D92" s="580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308"/>
      <c r="AB92" s="308"/>
      <c r="AC92" s="308"/>
      <c r="AG92" s="484"/>
    </row>
    <row r="93" customFormat="false" ht="49.5" hidden="false" customHeight="true" outlineLevel="0" collapsed="false">
      <c r="A93" s="324" t="s">
        <v>156</v>
      </c>
      <c r="B93" s="581" t="s">
        <v>184</v>
      </c>
      <c r="C93" s="581"/>
      <c r="D93" s="581"/>
      <c r="E93" s="581"/>
      <c r="F93" s="581"/>
      <c r="G93" s="581"/>
      <c r="H93" s="581"/>
      <c r="I93" s="581"/>
      <c r="J93" s="581"/>
      <c r="K93" s="581"/>
      <c r="L93" s="581"/>
      <c r="M93" s="581"/>
      <c r="N93" s="581"/>
      <c r="O93" s="581"/>
      <c r="P93" s="582"/>
      <c r="Q93" s="325" t="str">
        <f aca="false">IF(B96=0,"",B96)</f>
        <v/>
      </c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G93" s="484"/>
    </row>
    <row r="94" customFormat="false" ht="15" hidden="false" customHeight="true" outlineLevel="0" collapsed="false">
      <c r="A94" s="324"/>
      <c r="B94" s="512" t="s">
        <v>89</v>
      </c>
      <c r="C94" s="513" t="s">
        <v>90</v>
      </c>
      <c r="D94" s="514" t="s">
        <v>99</v>
      </c>
      <c r="E94" s="515" t="s">
        <v>60</v>
      </c>
      <c r="F94" s="516" t="s">
        <v>185</v>
      </c>
      <c r="G94" s="516" t="s">
        <v>186</v>
      </c>
      <c r="H94" s="517" t="s">
        <v>109</v>
      </c>
      <c r="I94" s="516" t="s">
        <v>187</v>
      </c>
      <c r="J94" s="518" t="s">
        <v>168</v>
      </c>
      <c r="K94" s="518" t="s">
        <v>188</v>
      </c>
      <c r="L94" s="516" t="s">
        <v>92</v>
      </c>
      <c r="M94" s="516" t="s">
        <v>93</v>
      </c>
      <c r="N94" s="516" t="s">
        <v>115</v>
      </c>
      <c r="O94" s="516"/>
      <c r="P94" s="519" t="s">
        <v>189</v>
      </c>
      <c r="Q94" s="519"/>
      <c r="R94" s="519" t="s">
        <v>190</v>
      </c>
      <c r="S94" s="519"/>
      <c r="T94" s="520" t="s">
        <v>191</v>
      </c>
      <c r="U94" s="521" t="s">
        <v>78</v>
      </c>
      <c r="V94" s="334" t="s">
        <v>95</v>
      </c>
      <c r="W94" s="334"/>
      <c r="X94" s="334"/>
      <c r="Y94" s="334"/>
      <c r="Z94" s="334"/>
      <c r="AA94" s="334"/>
      <c r="AB94" s="334"/>
      <c r="AC94" s="570" t="s">
        <v>119</v>
      </c>
      <c r="AG94" s="484"/>
    </row>
    <row r="95" customFormat="false" ht="15" hidden="false" customHeight="false" outlineLevel="0" collapsed="false">
      <c r="A95" s="324"/>
      <c r="B95" s="512"/>
      <c r="C95" s="513"/>
      <c r="D95" s="514"/>
      <c r="E95" s="515"/>
      <c r="F95" s="516"/>
      <c r="G95" s="516"/>
      <c r="H95" s="517"/>
      <c r="I95" s="516"/>
      <c r="J95" s="518"/>
      <c r="K95" s="518"/>
      <c r="L95" s="516"/>
      <c r="M95" s="516"/>
      <c r="N95" s="516"/>
      <c r="O95" s="516"/>
      <c r="P95" s="516" t="s">
        <v>192</v>
      </c>
      <c r="Q95" s="516" t="s">
        <v>97</v>
      </c>
      <c r="R95" s="516" t="s">
        <v>193</v>
      </c>
      <c r="S95" s="523" t="s">
        <v>194</v>
      </c>
      <c r="T95" s="520"/>
      <c r="U95" s="521"/>
      <c r="V95" s="524" t="n">
        <v>0.1</v>
      </c>
      <c r="W95" s="525" t="s">
        <v>72</v>
      </c>
      <c r="X95" s="526" t="n">
        <v>0.1</v>
      </c>
      <c r="Y95" s="527" t="s">
        <v>123</v>
      </c>
      <c r="Z95" s="528" t="n">
        <v>0.1</v>
      </c>
      <c r="AA95" s="529" t="s">
        <v>74</v>
      </c>
      <c r="AB95" s="529"/>
      <c r="AC95" s="570"/>
      <c r="AG95" s="484"/>
    </row>
    <row r="96" customFormat="false" ht="15" hidden="false" customHeight="true" outlineLevel="0" collapsed="false">
      <c r="A96" s="324"/>
      <c r="B96" s="571" t="n">
        <f aca="false">'Cadastro Inicial'!B18</f>
        <v>0</v>
      </c>
      <c r="C96" s="436" t="n">
        <f aca="false">'Cadastro Inicial'!C18:D18</f>
        <v>0</v>
      </c>
      <c r="D96" s="193"/>
      <c r="E96" s="193"/>
      <c r="F96" s="193"/>
      <c r="G96" s="193"/>
      <c r="H96" s="193"/>
      <c r="I96" s="193"/>
      <c r="J96" s="532"/>
      <c r="K96" s="532"/>
      <c r="L96" s="193"/>
      <c r="M96" s="533" t="n">
        <f aca="false">IF(K96=0,0,(K96-J96)+1)</f>
        <v>0</v>
      </c>
      <c r="N96" s="534" t="s">
        <v>177</v>
      </c>
      <c r="O96" s="177" t="n">
        <v>0</v>
      </c>
      <c r="P96" s="535" t="n">
        <f aca="false">ROUNDUP(((R96/U96)),0)</f>
        <v>0</v>
      </c>
      <c r="Q96" s="535" t="n">
        <f aca="false">P96*L96*M96</f>
        <v>0</v>
      </c>
      <c r="R96" s="536" t="n">
        <f aca="false">T96-(T96*O96)</f>
        <v>0</v>
      </c>
      <c r="S96" s="536" t="n">
        <f aca="false">R96*M96*L96</f>
        <v>0</v>
      </c>
      <c r="T96" s="537"/>
      <c r="U96" s="538" t="n">
        <v>0.85</v>
      </c>
      <c r="V96" s="444" t="n">
        <f aca="false">V95</f>
        <v>0.1</v>
      </c>
      <c r="W96" s="539" t="n">
        <f aca="false">V96*P96</f>
        <v>0</v>
      </c>
      <c r="X96" s="444" t="n">
        <f aca="false">X95</f>
        <v>0.1</v>
      </c>
      <c r="Y96" s="540" t="n">
        <f aca="false">P96*X96</f>
        <v>0</v>
      </c>
      <c r="Z96" s="444" t="n">
        <f aca="false">Z95</f>
        <v>0.1</v>
      </c>
      <c r="AA96" s="541" t="n">
        <f aca="false">P96*Z96</f>
        <v>0</v>
      </c>
      <c r="AB96" s="541"/>
      <c r="AC96" s="310" t="s">
        <v>129</v>
      </c>
      <c r="AF96" s="261" t="n">
        <v>96</v>
      </c>
      <c r="AG96" s="449" t="n">
        <f aca="false">W96+Y96+AA96</f>
        <v>0</v>
      </c>
    </row>
    <row r="97" customFormat="false" ht="15" hidden="false" customHeight="true" outlineLevel="0" collapsed="false">
      <c r="A97" s="324"/>
      <c r="B97" s="571"/>
      <c r="C97" s="436"/>
      <c r="D97" s="193"/>
      <c r="E97" s="193"/>
      <c r="F97" s="193"/>
      <c r="G97" s="193"/>
      <c r="H97" s="193"/>
      <c r="I97" s="193"/>
      <c r="J97" s="532"/>
      <c r="K97" s="532"/>
      <c r="L97" s="193"/>
      <c r="M97" s="533" t="n">
        <f aca="false">IF(K97=0,0,(K97-J97)+1)</f>
        <v>0</v>
      </c>
      <c r="N97" s="534" t="s">
        <v>177</v>
      </c>
      <c r="O97" s="177" t="n">
        <v>0</v>
      </c>
      <c r="P97" s="535" t="n">
        <f aca="false">ROUNDUP(((R97/U97)),0)</f>
        <v>0</v>
      </c>
      <c r="Q97" s="535" t="n">
        <f aca="false">P97*L97*M97</f>
        <v>0</v>
      </c>
      <c r="R97" s="536" t="n">
        <f aca="false">T97-(T97*O97)</f>
        <v>0</v>
      </c>
      <c r="S97" s="536" t="n">
        <f aca="false">R97*M97*L97</f>
        <v>0</v>
      </c>
      <c r="T97" s="537"/>
      <c r="U97" s="538" t="n">
        <v>0.85</v>
      </c>
      <c r="V97" s="444" t="n">
        <f aca="false">V96</f>
        <v>0.1</v>
      </c>
      <c r="W97" s="539" t="n">
        <f aca="false">V97*P97</f>
        <v>0</v>
      </c>
      <c r="X97" s="444" t="n">
        <f aca="false">X96</f>
        <v>0.1</v>
      </c>
      <c r="Y97" s="540" t="n">
        <f aca="false">P97*X97</f>
        <v>0</v>
      </c>
      <c r="Z97" s="444" t="n">
        <f aca="false">Z96</f>
        <v>0.1</v>
      </c>
      <c r="AA97" s="541" t="n">
        <f aca="false">P97*Z97</f>
        <v>0</v>
      </c>
      <c r="AB97" s="541"/>
      <c r="AC97" s="262" t="s">
        <v>152</v>
      </c>
      <c r="AF97" s="261" t="n">
        <f aca="false">AF96+1</f>
        <v>97</v>
      </c>
      <c r="AG97" s="449" t="n">
        <f aca="false">W97+Y97+AA97</f>
        <v>0</v>
      </c>
    </row>
    <row r="98" customFormat="false" ht="15" hidden="false" customHeight="true" outlineLevel="0" collapsed="false">
      <c r="A98" s="324"/>
      <c r="B98" s="571"/>
      <c r="C98" s="436"/>
      <c r="D98" s="193"/>
      <c r="E98" s="193"/>
      <c r="F98" s="193"/>
      <c r="G98" s="193"/>
      <c r="H98" s="193"/>
      <c r="I98" s="193"/>
      <c r="J98" s="532"/>
      <c r="K98" s="532"/>
      <c r="L98" s="193"/>
      <c r="M98" s="533" t="n">
        <f aca="false">IF(K98=0,0,(K98-J98)+1)</f>
        <v>0</v>
      </c>
      <c r="N98" s="534" t="s">
        <v>177</v>
      </c>
      <c r="O98" s="177" t="n">
        <v>0</v>
      </c>
      <c r="P98" s="535" t="n">
        <f aca="false">ROUNDUP(((R98/U98)),0)</f>
        <v>0</v>
      </c>
      <c r="Q98" s="535" t="n">
        <f aca="false">P98*L98*M98</f>
        <v>0</v>
      </c>
      <c r="R98" s="536" t="n">
        <f aca="false">T98-(T98*O98)</f>
        <v>0</v>
      </c>
      <c r="S98" s="536" t="n">
        <f aca="false">R98*M98*L98</f>
        <v>0</v>
      </c>
      <c r="T98" s="537"/>
      <c r="U98" s="538" t="n">
        <v>0.85</v>
      </c>
      <c r="V98" s="444" t="n">
        <f aca="false">V97</f>
        <v>0.1</v>
      </c>
      <c r="W98" s="539" t="n">
        <f aca="false">V98*P98</f>
        <v>0</v>
      </c>
      <c r="X98" s="444" t="n">
        <f aca="false">X97</f>
        <v>0.1</v>
      </c>
      <c r="Y98" s="540" t="n">
        <f aca="false">P98*X98</f>
        <v>0</v>
      </c>
      <c r="Z98" s="444" t="n">
        <f aca="false">Z97</f>
        <v>0.1</v>
      </c>
      <c r="AA98" s="541" t="n">
        <f aca="false">P98*Z98</f>
        <v>0</v>
      </c>
      <c r="AB98" s="541"/>
      <c r="AC98" s="498"/>
      <c r="AF98" s="261" t="n">
        <f aca="false">AF97+1</f>
        <v>98</v>
      </c>
      <c r="AG98" s="449" t="n">
        <f aca="false">W98+Y98+AA98</f>
        <v>0</v>
      </c>
    </row>
    <row r="99" customFormat="false" ht="15" hidden="false" customHeight="true" outlineLevel="0" collapsed="false">
      <c r="A99" s="324"/>
      <c r="B99" s="571"/>
      <c r="C99" s="436"/>
      <c r="D99" s="193"/>
      <c r="E99" s="193"/>
      <c r="F99" s="193"/>
      <c r="G99" s="193"/>
      <c r="H99" s="193"/>
      <c r="I99" s="193"/>
      <c r="J99" s="532"/>
      <c r="K99" s="532"/>
      <c r="L99" s="193"/>
      <c r="M99" s="533" t="n">
        <f aca="false">IF(K99=0,0,(K99-J99)+1)</f>
        <v>0</v>
      </c>
      <c r="N99" s="534" t="s">
        <v>177</v>
      </c>
      <c r="O99" s="177" t="n">
        <v>0</v>
      </c>
      <c r="P99" s="535" t="n">
        <f aca="false">ROUNDUP(((R99/U99)),0)</f>
        <v>0</v>
      </c>
      <c r="Q99" s="535" t="n">
        <f aca="false">P99*L99*M99</f>
        <v>0</v>
      </c>
      <c r="R99" s="536" t="n">
        <f aca="false">T99-(T99*O99)</f>
        <v>0</v>
      </c>
      <c r="S99" s="536" t="n">
        <f aca="false">R99*M99*L99</f>
        <v>0</v>
      </c>
      <c r="T99" s="537"/>
      <c r="U99" s="538" t="n">
        <v>0.85</v>
      </c>
      <c r="V99" s="444" t="n">
        <f aca="false">V98</f>
        <v>0.1</v>
      </c>
      <c r="W99" s="539" t="n">
        <f aca="false">V99*P99</f>
        <v>0</v>
      </c>
      <c r="X99" s="444" t="n">
        <f aca="false">X98</f>
        <v>0.1</v>
      </c>
      <c r="Y99" s="540" t="n">
        <f aca="false">P99*X99</f>
        <v>0</v>
      </c>
      <c r="Z99" s="444" t="n">
        <f aca="false">Z98</f>
        <v>0.1</v>
      </c>
      <c r="AA99" s="541" t="n">
        <f aca="false">P99*Z99</f>
        <v>0</v>
      </c>
      <c r="AB99" s="541"/>
      <c r="AC99" s="264" t="s">
        <v>132</v>
      </c>
      <c r="AF99" s="261" t="n">
        <f aca="false">AF98+1</f>
        <v>99</v>
      </c>
      <c r="AG99" s="449" t="n">
        <f aca="false">W99+Y99+AA99</f>
        <v>0</v>
      </c>
    </row>
    <row r="100" customFormat="false" ht="15" hidden="false" customHeight="true" outlineLevel="0" collapsed="false">
      <c r="A100" s="324"/>
      <c r="B100" s="571"/>
      <c r="C100" s="436"/>
      <c r="D100" s="193"/>
      <c r="E100" s="193"/>
      <c r="F100" s="193"/>
      <c r="G100" s="193"/>
      <c r="H100" s="193"/>
      <c r="I100" s="193"/>
      <c r="J100" s="532"/>
      <c r="K100" s="532"/>
      <c r="L100" s="193"/>
      <c r="M100" s="533" t="n">
        <f aca="false">IF(K100=0,0,(K100-J100)+1)</f>
        <v>0</v>
      </c>
      <c r="N100" s="534" t="s">
        <v>177</v>
      </c>
      <c r="O100" s="177" t="n">
        <v>0</v>
      </c>
      <c r="P100" s="535" t="n">
        <f aca="false">ROUNDUP(((R100/U100)),0)</f>
        <v>0</v>
      </c>
      <c r="Q100" s="535" t="n">
        <f aca="false">P100*L100*M100</f>
        <v>0</v>
      </c>
      <c r="R100" s="536" t="n">
        <f aca="false">T100-(T100*O100)</f>
        <v>0</v>
      </c>
      <c r="S100" s="536" t="n">
        <f aca="false">R100*M100*L100</f>
        <v>0</v>
      </c>
      <c r="T100" s="537"/>
      <c r="U100" s="538" t="n">
        <v>0.85</v>
      </c>
      <c r="V100" s="444" t="n">
        <f aca="false">V99</f>
        <v>0.1</v>
      </c>
      <c r="W100" s="539" t="n">
        <f aca="false">V100*P100</f>
        <v>0</v>
      </c>
      <c r="X100" s="444" t="n">
        <f aca="false">X99</f>
        <v>0.1</v>
      </c>
      <c r="Y100" s="540" t="n">
        <f aca="false">P100*X100</f>
        <v>0</v>
      </c>
      <c r="Z100" s="444" t="n">
        <f aca="false">Z99</f>
        <v>0.1</v>
      </c>
      <c r="AA100" s="541" t="n">
        <f aca="false">P100*Z100</f>
        <v>0</v>
      </c>
      <c r="AB100" s="541"/>
      <c r="AC100" s="265" t="s">
        <v>133</v>
      </c>
      <c r="AF100" s="261" t="n">
        <f aca="false">AF99+1</f>
        <v>100</v>
      </c>
      <c r="AG100" s="449" t="n">
        <f aca="false">W100+Y100+AA100</f>
        <v>0</v>
      </c>
    </row>
    <row r="101" customFormat="false" ht="15" hidden="false" customHeight="true" outlineLevel="0" collapsed="false">
      <c r="A101" s="324"/>
      <c r="B101" s="571"/>
      <c r="C101" s="436"/>
      <c r="D101" s="193"/>
      <c r="E101" s="193"/>
      <c r="F101" s="193"/>
      <c r="G101" s="193"/>
      <c r="H101" s="193"/>
      <c r="I101" s="193"/>
      <c r="J101" s="532"/>
      <c r="K101" s="532"/>
      <c r="L101" s="193"/>
      <c r="M101" s="533" t="n">
        <f aca="false">IF(K101=0,0,(K101-J101)+1)</f>
        <v>0</v>
      </c>
      <c r="N101" s="534" t="s">
        <v>177</v>
      </c>
      <c r="O101" s="177" t="n">
        <v>0</v>
      </c>
      <c r="P101" s="535" t="n">
        <f aca="false">ROUNDUP(((R101/U101)),0)</f>
        <v>0</v>
      </c>
      <c r="Q101" s="535" t="n">
        <f aca="false">P101*L101*M101</f>
        <v>0</v>
      </c>
      <c r="R101" s="536" t="n">
        <f aca="false">T101-(T101*O101)</f>
        <v>0</v>
      </c>
      <c r="S101" s="536" t="n">
        <f aca="false">R101*M101*L101</f>
        <v>0</v>
      </c>
      <c r="T101" s="537"/>
      <c r="U101" s="538" t="n">
        <v>0.85</v>
      </c>
      <c r="V101" s="444" t="n">
        <f aca="false">V100</f>
        <v>0.1</v>
      </c>
      <c r="W101" s="539" t="n">
        <f aca="false">V101*P101</f>
        <v>0</v>
      </c>
      <c r="X101" s="444" t="n">
        <f aca="false">X100</f>
        <v>0.1</v>
      </c>
      <c r="Y101" s="540" t="n">
        <f aca="false">P101*X101</f>
        <v>0</v>
      </c>
      <c r="Z101" s="444" t="n">
        <f aca="false">Z100</f>
        <v>0.1</v>
      </c>
      <c r="AA101" s="541" t="n">
        <f aca="false">P101*Z101</f>
        <v>0</v>
      </c>
      <c r="AB101" s="541"/>
      <c r="AC101" s="404"/>
      <c r="AF101" s="261" t="n">
        <f aca="false">AF100+1</f>
        <v>101</v>
      </c>
      <c r="AG101" s="449" t="n">
        <f aca="false">W101+Y101+AA101</f>
        <v>0</v>
      </c>
    </row>
    <row r="102" customFormat="false" ht="15" hidden="false" customHeight="true" outlineLevel="0" collapsed="false">
      <c r="A102" s="324"/>
      <c r="B102" s="571"/>
      <c r="C102" s="436"/>
      <c r="D102" s="193"/>
      <c r="E102" s="193"/>
      <c r="F102" s="193"/>
      <c r="G102" s="193"/>
      <c r="H102" s="193"/>
      <c r="I102" s="193"/>
      <c r="J102" s="532"/>
      <c r="K102" s="532"/>
      <c r="L102" s="193"/>
      <c r="M102" s="533" t="n">
        <f aca="false">IF(K102=0,0,(K102-J102)+1)</f>
        <v>0</v>
      </c>
      <c r="N102" s="534" t="s">
        <v>177</v>
      </c>
      <c r="O102" s="177" t="n">
        <v>0</v>
      </c>
      <c r="P102" s="535" t="n">
        <f aca="false">ROUNDUP(((R102/U102)),0)</f>
        <v>0</v>
      </c>
      <c r="Q102" s="535" t="n">
        <f aca="false">P102*L102*M102</f>
        <v>0</v>
      </c>
      <c r="R102" s="536" t="n">
        <f aca="false">T102-(T102*O102)</f>
        <v>0</v>
      </c>
      <c r="S102" s="536" t="n">
        <f aca="false">R102*M102*L102</f>
        <v>0</v>
      </c>
      <c r="T102" s="537"/>
      <c r="U102" s="538" t="n">
        <v>0.85</v>
      </c>
      <c r="V102" s="444" t="n">
        <f aca="false">V101</f>
        <v>0.1</v>
      </c>
      <c r="W102" s="539" t="n">
        <f aca="false">V102*P102</f>
        <v>0</v>
      </c>
      <c r="X102" s="444" t="n">
        <f aca="false">X101</f>
        <v>0.1</v>
      </c>
      <c r="Y102" s="540" t="n">
        <f aca="false">P102*X102</f>
        <v>0</v>
      </c>
      <c r="Z102" s="444" t="n">
        <f aca="false">Z101</f>
        <v>0.1</v>
      </c>
      <c r="AA102" s="541" t="n">
        <f aca="false">P102*Z102</f>
        <v>0</v>
      </c>
      <c r="AB102" s="541"/>
      <c r="AC102" s="404"/>
      <c r="AF102" s="261" t="n">
        <f aca="false">AF101+1</f>
        <v>102</v>
      </c>
      <c r="AG102" s="449" t="n">
        <f aca="false">W102+Y102+AA102</f>
        <v>0</v>
      </c>
    </row>
    <row r="103" customFormat="false" ht="15" hidden="false" customHeight="true" outlineLevel="0" collapsed="false">
      <c r="A103" s="324"/>
      <c r="B103" s="571"/>
      <c r="C103" s="436"/>
      <c r="D103" s="193"/>
      <c r="E103" s="193"/>
      <c r="F103" s="193"/>
      <c r="G103" s="193"/>
      <c r="H103" s="193"/>
      <c r="I103" s="193"/>
      <c r="J103" s="532"/>
      <c r="K103" s="532"/>
      <c r="L103" s="193"/>
      <c r="M103" s="533" t="n">
        <f aca="false">IF(K103=0,0,(K103-J103)+1)</f>
        <v>0</v>
      </c>
      <c r="N103" s="534" t="s">
        <v>177</v>
      </c>
      <c r="O103" s="177" t="n">
        <v>0</v>
      </c>
      <c r="P103" s="535" t="n">
        <f aca="false">ROUNDUP(((R103/U103)),0)</f>
        <v>0</v>
      </c>
      <c r="Q103" s="535" t="n">
        <f aca="false">P103*L103*M103</f>
        <v>0</v>
      </c>
      <c r="R103" s="536" t="n">
        <f aca="false">T103-(T103*O103)</f>
        <v>0</v>
      </c>
      <c r="S103" s="536" t="n">
        <f aca="false">R103*M103*L103</f>
        <v>0</v>
      </c>
      <c r="T103" s="537"/>
      <c r="U103" s="538" t="n">
        <v>0.85</v>
      </c>
      <c r="V103" s="444" t="n">
        <f aca="false">V102</f>
        <v>0.1</v>
      </c>
      <c r="W103" s="539" t="n">
        <f aca="false">V103*P103</f>
        <v>0</v>
      </c>
      <c r="X103" s="444" t="n">
        <f aca="false">X102</f>
        <v>0.1</v>
      </c>
      <c r="Y103" s="540" t="n">
        <f aca="false">P103*X103</f>
        <v>0</v>
      </c>
      <c r="Z103" s="444" t="n">
        <f aca="false">Z102</f>
        <v>0.1</v>
      </c>
      <c r="AA103" s="541" t="n">
        <f aca="false">P103*Z103</f>
        <v>0</v>
      </c>
      <c r="AB103" s="541"/>
      <c r="AC103" s="404"/>
      <c r="AF103" s="261" t="n">
        <f aca="false">AF102+1</f>
        <v>103</v>
      </c>
      <c r="AG103" s="449" t="n">
        <f aca="false">W103+Y103+AA103</f>
        <v>0</v>
      </c>
    </row>
    <row r="104" customFormat="false" ht="15" hidden="false" customHeight="true" outlineLevel="0" collapsed="false">
      <c r="A104" s="324"/>
      <c r="B104" s="571"/>
      <c r="C104" s="436"/>
      <c r="D104" s="193"/>
      <c r="E104" s="193"/>
      <c r="F104" s="193"/>
      <c r="G104" s="193"/>
      <c r="H104" s="193"/>
      <c r="I104" s="193"/>
      <c r="J104" s="532"/>
      <c r="K104" s="532"/>
      <c r="L104" s="193"/>
      <c r="M104" s="533" t="n">
        <f aca="false">IF(K104=0,0,(K104-J104)+1)</f>
        <v>0</v>
      </c>
      <c r="N104" s="534" t="s">
        <v>177</v>
      </c>
      <c r="O104" s="177" t="n">
        <v>0</v>
      </c>
      <c r="P104" s="535" t="n">
        <f aca="false">ROUNDUP(((R104/U104)),0)</f>
        <v>0</v>
      </c>
      <c r="Q104" s="535" t="n">
        <f aca="false">P104*L104*M104</f>
        <v>0</v>
      </c>
      <c r="R104" s="536" t="n">
        <f aca="false">T104-(T104*O104)</f>
        <v>0</v>
      </c>
      <c r="S104" s="536" t="n">
        <f aca="false">R104*M104*L104</f>
        <v>0</v>
      </c>
      <c r="T104" s="537"/>
      <c r="U104" s="538" t="n">
        <v>0.85</v>
      </c>
      <c r="V104" s="444" t="n">
        <f aca="false">V103</f>
        <v>0.1</v>
      </c>
      <c r="W104" s="539" t="n">
        <f aca="false">V104*P104</f>
        <v>0</v>
      </c>
      <c r="X104" s="444" t="n">
        <f aca="false">X103</f>
        <v>0.1</v>
      </c>
      <c r="Y104" s="540" t="n">
        <f aca="false">P104*X104</f>
        <v>0</v>
      </c>
      <c r="Z104" s="444" t="n">
        <f aca="false">Z103</f>
        <v>0.1</v>
      </c>
      <c r="AA104" s="541" t="n">
        <f aca="false">P104*Z104</f>
        <v>0</v>
      </c>
      <c r="AB104" s="541"/>
      <c r="AC104" s="404"/>
      <c r="AF104" s="261" t="n">
        <f aca="false">AF103+1</f>
        <v>104</v>
      </c>
      <c r="AG104" s="449" t="n">
        <f aca="false">W104+Y104+AA104</f>
        <v>0</v>
      </c>
    </row>
    <row r="105" customFormat="false" ht="15" hidden="false" customHeight="true" outlineLevel="0" collapsed="false">
      <c r="A105" s="324"/>
      <c r="B105" s="571"/>
      <c r="C105" s="436"/>
      <c r="D105" s="193"/>
      <c r="E105" s="193"/>
      <c r="F105" s="193"/>
      <c r="G105" s="193"/>
      <c r="H105" s="193"/>
      <c r="I105" s="193"/>
      <c r="J105" s="532"/>
      <c r="K105" s="532"/>
      <c r="L105" s="193"/>
      <c r="M105" s="533" t="n">
        <f aca="false">IF(K105=0,0,(K105-J105)+1)</f>
        <v>0</v>
      </c>
      <c r="N105" s="534" t="s">
        <v>177</v>
      </c>
      <c r="O105" s="177" t="n">
        <v>0</v>
      </c>
      <c r="P105" s="535" t="n">
        <f aca="false">ROUNDUP(((R105/U105)),0)</f>
        <v>0</v>
      </c>
      <c r="Q105" s="535" t="n">
        <f aca="false">P105*L105*M105</f>
        <v>0</v>
      </c>
      <c r="R105" s="536" t="n">
        <f aca="false">T105-(T105*O105)</f>
        <v>0</v>
      </c>
      <c r="S105" s="536" t="n">
        <f aca="false">R105*M105*L105</f>
        <v>0</v>
      </c>
      <c r="T105" s="537"/>
      <c r="U105" s="538" t="n">
        <v>0.85</v>
      </c>
      <c r="V105" s="444" t="n">
        <f aca="false">V104</f>
        <v>0.1</v>
      </c>
      <c r="W105" s="539" t="n">
        <f aca="false">V105*P105</f>
        <v>0</v>
      </c>
      <c r="X105" s="444" t="n">
        <f aca="false">X104</f>
        <v>0.1</v>
      </c>
      <c r="Y105" s="540" t="n">
        <f aca="false">P105*X105</f>
        <v>0</v>
      </c>
      <c r="Z105" s="444" t="n">
        <f aca="false">Z104</f>
        <v>0.1</v>
      </c>
      <c r="AA105" s="541" t="n">
        <f aca="false">P105*Z105</f>
        <v>0</v>
      </c>
      <c r="AB105" s="541"/>
      <c r="AC105" s="404"/>
      <c r="AF105" s="261" t="n">
        <f aca="false">AF104+1</f>
        <v>105</v>
      </c>
      <c r="AG105" s="449" t="n">
        <f aca="false">W105+Y105+AA105</f>
        <v>0</v>
      </c>
    </row>
    <row r="106" customFormat="false" ht="15" hidden="false" customHeight="true" outlineLevel="0" collapsed="false">
      <c r="A106" s="324"/>
      <c r="B106" s="571"/>
      <c r="C106" s="436"/>
      <c r="D106" s="193"/>
      <c r="E106" s="193"/>
      <c r="F106" s="193"/>
      <c r="G106" s="193"/>
      <c r="H106" s="193"/>
      <c r="I106" s="193"/>
      <c r="J106" s="532"/>
      <c r="K106" s="532"/>
      <c r="L106" s="193"/>
      <c r="M106" s="533" t="n">
        <f aca="false">IF(K106=0,0,(K106-J106)+1)</f>
        <v>0</v>
      </c>
      <c r="N106" s="534" t="s">
        <v>177</v>
      </c>
      <c r="O106" s="177" t="n">
        <v>0</v>
      </c>
      <c r="P106" s="535" t="n">
        <f aca="false">ROUNDUP(((R106/U106)),0)</f>
        <v>0</v>
      </c>
      <c r="Q106" s="535" t="n">
        <f aca="false">P106*L106*M106</f>
        <v>0</v>
      </c>
      <c r="R106" s="536" t="n">
        <f aca="false">T106-(T106*O106)</f>
        <v>0</v>
      </c>
      <c r="S106" s="536" t="n">
        <f aca="false">R106*M106*L106</f>
        <v>0</v>
      </c>
      <c r="T106" s="537"/>
      <c r="U106" s="538" t="n">
        <v>0.85</v>
      </c>
      <c r="V106" s="444" t="n">
        <f aca="false">V105</f>
        <v>0.1</v>
      </c>
      <c r="W106" s="539" t="n">
        <f aca="false">V106*P106</f>
        <v>0</v>
      </c>
      <c r="X106" s="444" t="n">
        <f aca="false">X105</f>
        <v>0.1</v>
      </c>
      <c r="Y106" s="540" t="n">
        <f aca="false">P106*X106</f>
        <v>0</v>
      </c>
      <c r="Z106" s="444" t="n">
        <f aca="false">Z105</f>
        <v>0.1</v>
      </c>
      <c r="AA106" s="541" t="n">
        <f aca="false">P106*Z106</f>
        <v>0</v>
      </c>
      <c r="AB106" s="541"/>
      <c r="AC106" s="404"/>
      <c r="AF106" s="261" t="n">
        <f aca="false">AF105+1</f>
        <v>106</v>
      </c>
      <c r="AG106" s="449" t="n">
        <f aca="false">W106+Y106+AA106</f>
        <v>0</v>
      </c>
    </row>
    <row r="107" customFormat="false" ht="15" hidden="false" customHeight="true" outlineLevel="0" collapsed="false">
      <c r="A107" s="324"/>
      <c r="B107" s="571"/>
      <c r="C107" s="436"/>
      <c r="D107" s="193"/>
      <c r="E107" s="193"/>
      <c r="F107" s="193"/>
      <c r="G107" s="193"/>
      <c r="H107" s="193"/>
      <c r="I107" s="193"/>
      <c r="J107" s="532"/>
      <c r="K107" s="532"/>
      <c r="L107" s="193"/>
      <c r="M107" s="533" t="n">
        <f aca="false">IF(K107=0,0,(K107-J107)+1)</f>
        <v>0</v>
      </c>
      <c r="N107" s="534" t="s">
        <v>177</v>
      </c>
      <c r="O107" s="177" t="n">
        <v>0</v>
      </c>
      <c r="P107" s="535" t="n">
        <f aca="false">ROUNDUP(((R107/U107)),0)</f>
        <v>0</v>
      </c>
      <c r="Q107" s="535" t="n">
        <f aca="false">P107*L107*M107</f>
        <v>0</v>
      </c>
      <c r="R107" s="536" t="n">
        <f aca="false">T107-(T107*O107)</f>
        <v>0</v>
      </c>
      <c r="S107" s="536" t="n">
        <f aca="false">R107*M107*L107</f>
        <v>0</v>
      </c>
      <c r="T107" s="537"/>
      <c r="U107" s="538" t="n">
        <v>0.85</v>
      </c>
      <c r="V107" s="444" t="n">
        <f aca="false">V106</f>
        <v>0.1</v>
      </c>
      <c r="W107" s="539" t="n">
        <f aca="false">V107*P107</f>
        <v>0</v>
      </c>
      <c r="X107" s="444" t="n">
        <f aca="false">X106</f>
        <v>0.1</v>
      </c>
      <c r="Y107" s="540" t="n">
        <f aca="false">P107*X107</f>
        <v>0</v>
      </c>
      <c r="Z107" s="444" t="n">
        <f aca="false">Z106</f>
        <v>0.1</v>
      </c>
      <c r="AA107" s="541" t="n">
        <f aca="false">P107*Z107</f>
        <v>0</v>
      </c>
      <c r="AB107" s="541"/>
      <c r="AC107" s="404"/>
      <c r="AF107" s="261" t="n">
        <f aca="false">AF106+1</f>
        <v>107</v>
      </c>
      <c r="AG107" s="449" t="n">
        <f aca="false">W107+Y107+AA107</f>
        <v>0</v>
      </c>
    </row>
    <row r="108" customFormat="false" ht="15" hidden="false" customHeight="true" outlineLevel="0" collapsed="false">
      <c r="A108" s="324"/>
      <c r="B108" s="571"/>
      <c r="C108" s="436"/>
      <c r="D108" s="193"/>
      <c r="E108" s="193"/>
      <c r="F108" s="193"/>
      <c r="G108" s="193"/>
      <c r="H108" s="193"/>
      <c r="I108" s="193"/>
      <c r="J108" s="532"/>
      <c r="K108" s="532"/>
      <c r="L108" s="193"/>
      <c r="M108" s="533" t="n">
        <f aca="false">IF(K108=0,0,(K108-J108)+1)</f>
        <v>0</v>
      </c>
      <c r="N108" s="534" t="s">
        <v>177</v>
      </c>
      <c r="O108" s="177" t="n">
        <v>0</v>
      </c>
      <c r="P108" s="535" t="n">
        <f aca="false">ROUNDUP(((R108/U108)),0)</f>
        <v>0</v>
      </c>
      <c r="Q108" s="535" t="n">
        <f aca="false">P108*L108*M108</f>
        <v>0</v>
      </c>
      <c r="R108" s="536" t="n">
        <f aca="false">T108-(T108*O108)</f>
        <v>0</v>
      </c>
      <c r="S108" s="536" t="n">
        <f aca="false">R108*M108*L108</f>
        <v>0</v>
      </c>
      <c r="T108" s="537"/>
      <c r="U108" s="538" t="n">
        <v>0.85</v>
      </c>
      <c r="V108" s="444" t="n">
        <f aca="false">V107</f>
        <v>0.1</v>
      </c>
      <c r="W108" s="539" t="n">
        <f aca="false">V108*P108</f>
        <v>0</v>
      </c>
      <c r="X108" s="444" t="n">
        <f aca="false">X107</f>
        <v>0.1</v>
      </c>
      <c r="Y108" s="540" t="n">
        <f aca="false">P108*X108</f>
        <v>0</v>
      </c>
      <c r="Z108" s="444" t="n">
        <f aca="false">Z107</f>
        <v>0.1</v>
      </c>
      <c r="AA108" s="541" t="n">
        <f aca="false">P108*Z108</f>
        <v>0</v>
      </c>
      <c r="AB108" s="541"/>
      <c r="AC108" s="404"/>
      <c r="AF108" s="261" t="n">
        <f aca="false">AF107+1</f>
        <v>108</v>
      </c>
      <c r="AG108" s="449" t="n">
        <f aca="false">W108+Y108+AA108</f>
        <v>0</v>
      </c>
    </row>
    <row r="109" customFormat="false" ht="15" hidden="false" customHeight="true" outlineLevel="0" collapsed="false">
      <c r="A109" s="324"/>
      <c r="B109" s="571"/>
      <c r="C109" s="436"/>
      <c r="D109" s="193"/>
      <c r="E109" s="193"/>
      <c r="F109" s="193"/>
      <c r="G109" s="193"/>
      <c r="H109" s="193"/>
      <c r="I109" s="193"/>
      <c r="J109" s="532"/>
      <c r="K109" s="532"/>
      <c r="L109" s="193"/>
      <c r="M109" s="533" t="n">
        <f aca="false">IF(K109=0,0,(K109-J109)+1)</f>
        <v>0</v>
      </c>
      <c r="N109" s="534" t="s">
        <v>177</v>
      </c>
      <c r="O109" s="177" t="n">
        <v>0</v>
      </c>
      <c r="P109" s="535" t="n">
        <f aca="false">ROUNDUP(((R109/U109)),0)</f>
        <v>0</v>
      </c>
      <c r="Q109" s="535" t="n">
        <f aca="false">P109*L109*M109</f>
        <v>0</v>
      </c>
      <c r="R109" s="536" t="n">
        <f aca="false">T109-(T109*O109)</f>
        <v>0</v>
      </c>
      <c r="S109" s="536" t="n">
        <f aca="false">R109*M109*L109</f>
        <v>0</v>
      </c>
      <c r="T109" s="537"/>
      <c r="U109" s="538" t="n">
        <v>0.85</v>
      </c>
      <c r="V109" s="444" t="n">
        <f aca="false">V108</f>
        <v>0.1</v>
      </c>
      <c r="W109" s="539" t="n">
        <f aca="false">V109*P109</f>
        <v>0</v>
      </c>
      <c r="X109" s="444" t="n">
        <f aca="false">X108</f>
        <v>0.1</v>
      </c>
      <c r="Y109" s="540" t="n">
        <f aca="false">P109*X109</f>
        <v>0</v>
      </c>
      <c r="Z109" s="444" t="n">
        <f aca="false">Z108</f>
        <v>0.1</v>
      </c>
      <c r="AA109" s="541" t="n">
        <f aca="false">P109*Z109</f>
        <v>0</v>
      </c>
      <c r="AB109" s="541"/>
      <c r="AC109" s="404"/>
      <c r="AF109" s="261" t="n">
        <f aca="false">AF108+1</f>
        <v>109</v>
      </c>
      <c r="AG109" s="449" t="n">
        <f aca="false">W109+Y109+AA109</f>
        <v>0</v>
      </c>
    </row>
    <row r="110" customFormat="false" ht="15" hidden="false" customHeight="true" outlineLevel="0" collapsed="false">
      <c r="A110" s="324"/>
      <c r="B110" s="571"/>
      <c r="C110" s="436"/>
      <c r="D110" s="193"/>
      <c r="E110" s="193"/>
      <c r="F110" s="193"/>
      <c r="G110" s="193"/>
      <c r="H110" s="193"/>
      <c r="I110" s="193"/>
      <c r="J110" s="532"/>
      <c r="K110" s="532"/>
      <c r="L110" s="193"/>
      <c r="M110" s="533" t="n">
        <f aca="false">IF(K110=0,0,(K110-J110)+1)</f>
        <v>0</v>
      </c>
      <c r="N110" s="534" t="s">
        <v>177</v>
      </c>
      <c r="O110" s="177" t="n">
        <v>0</v>
      </c>
      <c r="P110" s="535" t="n">
        <f aca="false">ROUNDUP(((R110/U110)),0)</f>
        <v>0</v>
      </c>
      <c r="Q110" s="542" t="n">
        <f aca="false">P110*L110*M110</f>
        <v>0</v>
      </c>
      <c r="R110" s="536" t="n">
        <f aca="false">T110-(T110*O110)</f>
        <v>0</v>
      </c>
      <c r="S110" s="536" t="n">
        <f aca="false">R110*M110*L110</f>
        <v>0</v>
      </c>
      <c r="T110" s="537"/>
      <c r="U110" s="538" t="n">
        <v>0.85</v>
      </c>
      <c r="V110" s="444" t="n">
        <f aca="false">V109</f>
        <v>0.1</v>
      </c>
      <c r="W110" s="539" t="n">
        <f aca="false">V110*P110</f>
        <v>0</v>
      </c>
      <c r="X110" s="455" t="n">
        <f aca="false">X109</f>
        <v>0.1</v>
      </c>
      <c r="Y110" s="540" t="n">
        <f aca="false">P110*X110</f>
        <v>0</v>
      </c>
      <c r="Z110" s="444" t="n">
        <f aca="false">Z109</f>
        <v>0.1</v>
      </c>
      <c r="AA110" s="541" t="n">
        <f aca="false">P110*Z110</f>
        <v>0</v>
      </c>
      <c r="AB110" s="541"/>
      <c r="AC110" s="404"/>
      <c r="AF110" s="261" t="n">
        <f aca="false">AF109+1</f>
        <v>110</v>
      </c>
      <c r="AG110" s="449" t="n">
        <f aca="false">W110+Y110+AA110</f>
        <v>0</v>
      </c>
    </row>
    <row r="111" customFormat="false" ht="15" hidden="false" customHeight="false" outlineLevel="0" collapsed="false">
      <c r="A111" s="324"/>
      <c r="B111" s="543"/>
      <c r="C111" s="543"/>
      <c r="D111" s="543"/>
      <c r="E111" s="543"/>
      <c r="F111" s="543"/>
      <c r="G111" s="543"/>
      <c r="H111" s="543"/>
      <c r="I111" s="543"/>
      <c r="J111" s="543"/>
      <c r="K111" s="543"/>
      <c r="L111" s="543"/>
      <c r="M111" s="543"/>
      <c r="N111" s="543"/>
      <c r="O111" s="543"/>
      <c r="P111" s="544" t="s">
        <v>199</v>
      </c>
      <c r="Q111" s="544" t="n">
        <f aca="false">SUM(Q96:Q110)</f>
        <v>0</v>
      </c>
      <c r="R111" s="546" t="s">
        <v>77</v>
      </c>
      <c r="S111" s="566" t="n">
        <f aca="false">SUM(S96:S110)</f>
        <v>0</v>
      </c>
      <c r="T111" s="548" t="s">
        <v>200</v>
      </c>
      <c r="U111" s="549" t="n">
        <f aca="false">IF(SUM(T96:T110)=0,0,1-(S111/Q111))</f>
        <v>0</v>
      </c>
      <c r="V111" s="550" t="s">
        <v>139</v>
      </c>
      <c r="W111" s="550" t="s">
        <v>140</v>
      </c>
      <c r="X111" s="551" t="s">
        <v>141</v>
      </c>
      <c r="Y111" s="551" t="s">
        <v>142</v>
      </c>
      <c r="Z111" s="550" t="s">
        <v>143</v>
      </c>
      <c r="AA111" s="552" t="s">
        <v>144</v>
      </c>
      <c r="AB111" s="552"/>
      <c r="AC111" s="404"/>
      <c r="AF111" s="218" t="s">
        <v>145</v>
      </c>
      <c r="AG111" s="218"/>
      <c r="AH111" s="218" t="s">
        <v>146</v>
      </c>
      <c r="AI111" s="218"/>
    </row>
    <row r="112" customFormat="false" ht="15" hidden="false" customHeight="false" outlineLevel="0" collapsed="false">
      <c r="A112" s="324"/>
      <c r="B112" s="148" t="s">
        <v>147</v>
      </c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554" t="n">
        <f aca="false"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55" t="n">
        <f aca="false">S111*V95</f>
        <v>0</v>
      </c>
      <c r="X112" s="554" t="n">
        <f aca="false"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55" t="n">
        <f aca="false">S111*X95</f>
        <v>0</v>
      </c>
      <c r="Z112" s="554" t="n">
        <f aca="false"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556" t="n">
        <f aca="false">S111*Z95</f>
        <v>0</v>
      </c>
      <c r="AB112" s="556"/>
      <c r="AC112" s="404"/>
      <c r="AF112" s="225" t="n">
        <v>112</v>
      </c>
      <c r="AG112" s="449" t="n">
        <f aca="false">W112+Y112+AA112</f>
        <v>0</v>
      </c>
      <c r="AH112" s="227" t="n">
        <f aca="false">V112+X112+Z112</f>
        <v>0</v>
      </c>
      <c r="AI112" s="227"/>
    </row>
    <row r="113" customFormat="false" ht="15" hidden="false" customHeight="true" outlineLevel="0" collapsed="false">
      <c r="A113" s="324"/>
      <c r="B113" s="148" t="s">
        <v>148</v>
      </c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558" t="s">
        <v>201</v>
      </c>
      <c r="W113" s="558"/>
      <c r="X113" s="559" t="n">
        <f aca="false">Q111+V112+X112+Z112</f>
        <v>0</v>
      </c>
      <c r="Y113" s="559"/>
      <c r="Z113" s="560" t="s">
        <v>150</v>
      </c>
      <c r="AA113" s="561" t="n">
        <f aca="false">S111+((S111*V95)+(S111*X95)+(S111*Z95))</f>
        <v>0</v>
      </c>
      <c r="AB113" s="561"/>
      <c r="AC113" s="327"/>
      <c r="AG113" s="484"/>
    </row>
    <row r="114" customFormat="false" ht="15" hidden="false" customHeight="false" outlineLevel="0" collapsed="false">
      <c r="A114" s="324"/>
      <c r="B114" s="327"/>
      <c r="C114" s="347"/>
      <c r="D114" s="347"/>
      <c r="E114" s="347"/>
      <c r="F114" s="347"/>
      <c r="G114" s="347"/>
      <c r="H114" s="347"/>
      <c r="I114" s="347"/>
      <c r="J114" s="347"/>
      <c r="K114" s="347"/>
      <c r="L114" s="347"/>
      <c r="M114" s="347"/>
      <c r="N114" s="347"/>
      <c r="O114" s="347"/>
      <c r="P114" s="347"/>
      <c r="Q114" s="347"/>
      <c r="R114" s="347"/>
      <c r="S114" s="347"/>
      <c r="T114" s="347"/>
      <c r="U114" s="347"/>
      <c r="V114" s="583"/>
      <c r="W114" s="583"/>
      <c r="X114" s="584"/>
      <c r="Y114" s="585"/>
      <c r="Z114" s="586"/>
      <c r="AA114" s="584"/>
      <c r="AB114" s="584"/>
      <c r="AC114" s="327"/>
      <c r="AG114" s="484"/>
    </row>
    <row r="115" customFormat="false" ht="15" hidden="false" customHeight="true" outlineLevel="0" collapsed="false">
      <c r="A115" s="324"/>
      <c r="B115" s="327"/>
      <c r="C115" s="327"/>
      <c r="D115" s="58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27"/>
      <c r="AB115" s="327"/>
      <c r="AC115" s="327"/>
      <c r="AG115" s="484"/>
    </row>
    <row r="116" customFormat="false" ht="49.5" hidden="false" customHeight="true" outlineLevel="0" collapsed="false">
      <c r="A116" s="352"/>
      <c r="B116" s="510" t="s">
        <v>184</v>
      </c>
      <c r="C116" s="510"/>
      <c r="D116" s="510"/>
      <c r="E116" s="510"/>
      <c r="F116" s="510"/>
      <c r="G116" s="510"/>
      <c r="H116" s="510"/>
      <c r="I116" s="510"/>
      <c r="J116" s="510"/>
      <c r="K116" s="510"/>
      <c r="L116" s="510"/>
      <c r="M116" s="510"/>
      <c r="N116" s="510"/>
      <c r="O116" s="510"/>
      <c r="P116" s="510"/>
      <c r="Q116" s="353" t="str">
        <f aca="false">IF(B119=0,"",B119)</f>
        <v/>
      </c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G116" s="484"/>
    </row>
    <row r="117" customFormat="false" ht="15" hidden="false" customHeight="true" outlineLevel="0" collapsed="false">
      <c r="A117" s="352"/>
      <c r="B117" s="512" t="s">
        <v>89</v>
      </c>
      <c r="C117" s="513" t="s">
        <v>90</v>
      </c>
      <c r="D117" s="514" t="s">
        <v>99</v>
      </c>
      <c r="E117" s="515" t="s">
        <v>60</v>
      </c>
      <c r="F117" s="516" t="s">
        <v>185</v>
      </c>
      <c r="G117" s="516" t="s">
        <v>186</v>
      </c>
      <c r="H117" s="517" t="s">
        <v>109</v>
      </c>
      <c r="I117" s="516" t="s">
        <v>187</v>
      </c>
      <c r="J117" s="518" t="s">
        <v>168</v>
      </c>
      <c r="K117" s="518" t="s">
        <v>188</v>
      </c>
      <c r="L117" s="516" t="s">
        <v>92</v>
      </c>
      <c r="M117" s="516" t="s">
        <v>93</v>
      </c>
      <c r="N117" s="516" t="s">
        <v>115</v>
      </c>
      <c r="O117" s="516"/>
      <c r="P117" s="519" t="s">
        <v>189</v>
      </c>
      <c r="Q117" s="519"/>
      <c r="R117" s="519" t="s">
        <v>190</v>
      </c>
      <c r="S117" s="519"/>
      <c r="T117" s="520" t="s">
        <v>191</v>
      </c>
      <c r="U117" s="521" t="s">
        <v>78</v>
      </c>
      <c r="V117" s="334" t="s">
        <v>95</v>
      </c>
      <c r="W117" s="334"/>
      <c r="X117" s="334"/>
      <c r="Y117" s="334"/>
      <c r="Z117" s="334"/>
      <c r="AA117" s="334"/>
      <c r="AB117" s="334"/>
      <c r="AC117" s="588" t="s">
        <v>119</v>
      </c>
      <c r="AG117" s="484"/>
    </row>
    <row r="118" customFormat="false" ht="15" hidden="false" customHeight="true" outlineLevel="0" collapsed="false">
      <c r="A118" s="352"/>
      <c r="B118" s="512"/>
      <c r="C118" s="513"/>
      <c r="D118" s="514"/>
      <c r="E118" s="515"/>
      <c r="F118" s="516"/>
      <c r="G118" s="516"/>
      <c r="H118" s="517"/>
      <c r="I118" s="516"/>
      <c r="J118" s="518"/>
      <c r="K118" s="518"/>
      <c r="L118" s="516"/>
      <c r="M118" s="516"/>
      <c r="N118" s="516"/>
      <c r="O118" s="516"/>
      <c r="P118" s="516" t="s">
        <v>192</v>
      </c>
      <c r="Q118" s="516" t="s">
        <v>97</v>
      </c>
      <c r="R118" s="516" t="s">
        <v>193</v>
      </c>
      <c r="S118" s="523" t="s">
        <v>194</v>
      </c>
      <c r="T118" s="520"/>
      <c r="U118" s="521"/>
      <c r="V118" s="524" t="n">
        <v>0.1</v>
      </c>
      <c r="W118" s="525" t="s">
        <v>72</v>
      </c>
      <c r="X118" s="526" t="n">
        <v>0.1</v>
      </c>
      <c r="Y118" s="527" t="s">
        <v>123</v>
      </c>
      <c r="Z118" s="528" t="n">
        <v>0.1</v>
      </c>
      <c r="AA118" s="529" t="s">
        <v>74</v>
      </c>
      <c r="AB118" s="529"/>
      <c r="AC118" s="588"/>
      <c r="AG118" s="484"/>
    </row>
    <row r="119" customFormat="false" ht="15" hidden="false" customHeight="false" outlineLevel="0" collapsed="false">
      <c r="A119" s="352"/>
      <c r="B119" s="571" t="n">
        <f aca="false">'Cadastro Inicial'!B21</f>
        <v>0</v>
      </c>
      <c r="C119" s="436" t="n">
        <f aca="false">'Cadastro Inicial'!C21:D21</f>
        <v>0</v>
      </c>
      <c r="D119" s="193"/>
      <c r="E119" s="193"/>
      <c r="F119" s="193"/>
      <c r="G119" s="193"/>
      <c r="H119" s="193"/>
      <c r="I119" s="193"/>
      <c r="J119" s="532"/>
      <c r="K119" s="532"/>
      <c r="L119" s="193"/>
      <c r="M119" s="533" t="n">
        <f aca="false">IF(K119=0,0,(K119-J119)+1)</f>
        <v>0</v>
      </c>
      <c r="N119" s="534" t="s">
        <v>177</v>
      </c>
      <c r="O119" s="177" t="n">
        <v>0</v>
      </c>
      <c r="P119" s="589" t="n">
        <f aca="false">ROUNDUP(((R119/U119)),0)</f>
        <v>0</v>
      </c>
      <c r="Q119" s="589" t="n">
        <f aca="false">P119*L119*M119</f>
        <v>0</v>
      </c>
      <c r="R119" s="590" t="n">
        <f aca="false">T119-(T119*O119)</f>
        <v>0</v>
      </c>
      <c r="S119" s="590" t="n">
        <f aca="false">R119*M119*L119</f>
        <v>0</v>
      </c>
      <c r="T119" s="537"/>
      <c r="U119" s="538" t="n">
        <v>0.85</v>
      </c>
      <c r="V119" s="444" t="n">
        <f aca="false">V118</f>
        <v>0.1</v>
      </c>
      <c r="W119" s="539" t="n">
        <f aca="false">V119*P119</f>
        <v>0</v>
      </c>
      <c r="X119" s="444" t="n">
        <f aca="false">X118</f>
        <v>0.1</v>
      </c>
      <c r="Y119" s="540" t="n">
        <f aca="false">P119*X119</f>
        <v>0</v>
      </c>
      <c r="Z119" s="444" t="n">
        <f aca="false">Z118</f>
        <v>0.1</v>
      </c>
      <c r="AA119" s="541" t="n">
        <f aca="false">P119*Z119</f>
        <v>0</v>
      </c>
      <c r="AB119" s="541"/>
      <c r="AC119" s="310" t="s">
        <v>129</v>
      </c>
      <c r="AF119" s="261" t="n">
        <v>119</v>
      </c>
      <c r="AG119" s="449" t="n">
        <f aca="false">W119+Y119+AA119</f>
        <v>0</v>
      </c>
    </row>
    <row r="120" customFormat="false" ht="15" hidden="false" customHeight="false" outlineLevel="0" collapsed="false">
      <c r="A120" s="352"/>
      <c r="B120" s="571"/>
      <c r="C120" s="436"/>
      <c r="D120" s="193"/>
      <c r="E120" s="193"/>
      <c r="F120" s="193"/>
      <c r="G120" s="193"/>
      <c r="H120" s="193"/>
      <c r="I120" s="193"/>
      <c r="J120" s="532"/>
      <c r="K120" s="532"/>
      <c r="L120" s="193"/>
      <c r="M120" s="533" t="n">
        <f aca="false">IF(K120=0,0,(K120-J120)+1)</f>
        <v>0</v>
      </c>
      <c r="N120" s="534" t="s">
        <v>177</v>
      </c>
      <c r="O120" s="177" t="n">
        <v>0</v>
      </c>
      <c r="P120" s="589" t="n">
        <f aca="false">ROUNDUP(((R120/U120)),0)</f>
        <v>0</v>
      </c>
      <c r="Q120" s="589" t="n">
        <f aca="false">P120*L120*M120</f>
        <v>0</v>
      </c>
      <c r="R120" s="590" t="n">
        <f aca="false">T120-(T120*O120)</f>
        <v>0</v>
      </c>
      <c r="S120" s="590" t="n">
        <f aca="false">R120*M120*L120</f>
        <v>0</v>
      </c>
      <c r="T120" s="537"/>
      <c r="U120" s="538" t="n">
        <v>0.85</v>
      </c>
      <c r="V120" s="444" t="n">
        <f aca="false">V119</f>
        <v>0.1</v>
      </c>
      <c r="W120" s="539" t="n">
        <f aca="false">V120*P120</f>
        <v>0</v>
      </c>
      <c r="X120" s="444" t="n">
        <f aca="false">X119</f>
        <v>0.1</v>
      </c>
      <c r="Y120" s="540" t="n">
        <f aca="false">P120*X120</f>
        <v>0</v>
      </c>
      <c r="Z120" s="444" t="n">
        <f aca="false">Z119</f>
        <v>0.1</v>
      </c>
      <c r="AA120" s="541" t="n">
        <f aca="false">P120*Z120</f>
        <v>0</v>
      </c>
      <c r="AB120" s="541"/>
      <c r="AC120" s="262" t="s">
        <v>183</v>
      </c>
      <c r="AF120" s="261" t="n">
        <f aca="false">AF119+1</f>
        <v>120</v>
      </c>
      <c r="AG120" s="449" t="n">
        <f aca="false">W120+Y120+AA120</f>
        <v>0</v>
      </c>
    </row>
    <row r="121" customFormat="false" ht="15" hidden="false" customHeight="false" outlineLevel="0" collapsed="false">
      <c r="A121" s="352"/>
      <c r="B121" s="571"/>
      <c r="C121" s="436"/>
      <c r="D121" s="193"/>
      <c r="E121" s="193"/>
      <c r="F121" s="193"/>
      <c r="G121" s="193"/>
      <c r="H121" s="193"/>
      <c r="I121" s="193"/>
      <c r="J121" s="532"/>
      <c r="K121" s="532"/>
      <c r="L121" s="193"/>
      <c r="M121" s="533" t="n">
        <f aca="false">IF(K121=0,0,(K121-J121)+1)</f>
        <v>0</v>
      </c>
      <c r="N121" s="534" t="s">
        <v>177</v>
      </c>
      <c r="O121" s="177" t="n">
        <v>0</v>
      </c>
      <c r="P121" s="589" t="n">
        <f aca="false">ROUNDUP(((R121/U121)),0)</f>
        <v>0</v>
      </c>
      <c r="Q121" s="589" t="n">
        <f aca="false">P121*L121*M121</f>
        <v>0</v>
      </c>
      <c r="R121" s="590" t="n">
        <f aca="false">T121-(T121*O121)</f>
        <v>0</v>
      </c>
      <c r="S121" s="590" t="n">
        <f aca="false">R121*M121*L121</f>
        <v>0</v>
      </c>
      <c r="T121" s="537"/>
      <c r="U121" s="538" t="n">
        <v>0.85</v>
      </c>
      <c r="V121" s="444" t="n">
        <f aca="false">V120</f>
        <v>0.1</v>
      </c>
      <c r="W121" s="539" t="n">
        <f aca="false">V121*P121</f>
        <v>0</v>
      </c>
      <c r="X121" s="444" t="n">
        <f aca="false">X120</f>
        <v>0.1</v>
      </c>
      <c r="Y121" s="540" t="n">
        <f aca="false">P121*X121</f>
        <v>0</v>
      </c>
      <c r="Z121" s="444" t="n">
        <f aca="false">Z120</f>
        <v>0.1</v>
      </c>
      <c r="AA121" s="541" t="n">
        <f aca="false">P121*Z121</f>
        <v>0</v>
      </c>
      <c r="AB121" s="541"/>
      <c r="AC121" s="195"/>
      <c r="AF121" s="261" t="n">
        <f aca="false">AF120+1</f>
        <v>121</v>
      </c>
      <c r="AG121" s="449" t="n">
        <f aca="false">W121+Y121+AA121</f>
        <v>0</v>
      </c>
    </row>
    <row r="122" customFormat="false" ht="15" hidden="false" customHeight="false" outlineLevel="0" collapsed="false">
      <c r="A122" s="352"/>
      <c r="B122" s="571"/>
      <c r="C122" s="436"/>
      <c r="D122" s="193"/>
      <c r="E122" s="193"/>
      <c r="F122" s="193"/>
      <c r="G122" s="193"/>
      <c r="H122" s="193"/>
      <c r="I122" s="193"/>
      <c r="J122" s="532"/>
      <c r="K122" s="532"/>
      <c r="L122" s="193"/>
      <c r="M122" s="533" t="n">
        <f aca="false">IF(K122=0,0,(K122-J122)+1)</f>
        <v>0</v>
      </c>
      <c r="N122" s="534" t="s">
        <v>177</v>
      </c>
      <c r="O122" s="177" t="n">
        <v>0</v>
      </c>
      <c r="P122" s="589" t="n">
        <f aca="false">ROUNDUP(((R122/U122)),0)</f>
        <v>0</v>
      </c>
      <c r="Q122" s="589" t="n">
        <f aca="false">P122*L122*M122</f>
        <v>0</v>
      </c>
      <c r="R122" s="590" t="n">
        <f aca="false">T122-(T122*O122)</f>
        <v>0</v>
      </c>
      <c r="S122" s="590" t="n">
        <f aca="false">R122*M122*L122</f>
        <v>0</v>
      </c>
      <c r="T122" s="537"/>
      <c r="U122" s="538" t="n">
        <v>0.85</v>
      </c>
      <c r="V122" s="444" t="n">
        <f aca="false">V121</f>
        <v>0.1</v>
      </c>
      <c r="W122" s="539" t="n">
        <f aca="false">V122*P122</f>
        <v>0</v>
      </c>
      <c r="X122" s="444" t="n">
        <f aca="false">X121</f>
        <v>0.1</v>
      </c>
      <c r="Y122" s="540" t="n">
        <f aca="false">P122*X122</f>
        <v>0</v>
      </c>
      <c r="Z122" s="444" t="n">
        <f aca="false">Z121</f>
        <v>0.1</v>
      </c>
      <c r="AA122" s="541" t="n">
        <f aca="false">P122*Z122</f>
        <v>0</v>
      </c>
      <c r="AB122" s="541"/>
      <c r="AC122" s="264" t="s">
        <v>132</v>
      </c>
      <c r="AF122" s="261" t="n">
        <f aca="false">AF121+1</f>
        <v>122</v>
      </c>
      <c r="AG122" s="449" t="n">
        <f aca="false">W122+Y122+AA122</f>
        <v>0</v>
      </c>
    </row>
    <row r="123" customFormat="false" ht="15" hidden="false" customHeight="false" outlineLevel="0" collapsed="false">
      <c r="A123" s="352"/>
      <c r="B123" s="571"/>
      <c r="C123" s="436"/>
      <c r="D123" s="193"/>
      <c r="E123" s="193"/>
      <c r="F123" s="193"/>
      <c r="G123" s="193"/>
      <c r="H123" s="193"/>
      <c r="I123" s="193"/>
      <c r="J123" s="532"/>
      <c r="K123" s="532"/>
      <c r="L123" s="193"/>
      <c r="M123" s="533" t="n">
        <f aca="false">IF(K123=0,0,(K123-J123)+1)</f>
        <v>0</v>
      </c>
      <c r="N123" s="534" t="s">
        <v>177</v>
      </c>
      <c r="O123" s="177" t="n">
        <v>0</v>
      </c>
      <c r="P123" s="589" t="n">
        <f aca="false">ROUNDUP(((R123/U123)),0)</f>
        <v>0</v>
      </c>
      <c r="Q123" s="589" t="n">
        <f aca="false">P123*L123*M123</f>
        <v>0</v>
      </c>
      <c r="R123" s="590" t="n">
        <f aca="false">T123-(T123*O123)</f>
        <v>0</v>
      </c>
      <c r="S123" s="590" t="n">
        <f aca="false">R123*M123*L123</f>
        <v>0</v>
      </c>
      <c r="T123" s="537"/>
      <c r="U123" s="538" t="n">
        <v>0.85</v>
      </c>
      <c r="V123" s="444" t="n">
        <f aca="false">V122</f>
        <v>0.1</v>
      </c>
      <c r="W123" s="539" t="n">
        <f aca="false">V123*P123</f>
        <v>0</v>
      </c>
      <c r="X123" s="444" t="n">
        <f aca="false">X122</f>
        <v>0.1</v>
      </c>
      <c r="Y123" s="540" t="n">
        <f aca="false">P123*X123</f>
        <v>0</v>
      </c>
      <c r="Z123" s="444" t="n">
        <f aca="false">Z122</f>
        <v>0.1</v>
      </c>
      <c r="AA123" s="541" t="n">
        <f aca="false">P123*Z123</f>
        <v>0</v>
      </c>
      <c r="AB123" s="541"/>
      <c r="AC123" s="591" t="s">
        <v>133</v>
      </c>
      <c r="AF123" s="261" t="n">
        <f aca="false">AF122+1</f>
        <v>123</v>
      </c>
      <c r="AG123" s="449" t="n">
        <f aca="false">W123+Y123+AA123</f>
        <v>0</v>
      </c>
    </row>
    <row r="124" customFormat="false" ht="15" hidden="false" customHeight="false" outlineLevel="0" collapsed="false">
      <c r="A124" s="352"/>
      <c r="B124" s="571"/>
      <c r="C124" s="436"/>
      <c r="D124" s="193"/>
      <c r="E124" s="193"/>
      <c r="F124" s="193"/>
      <c r="G124" s="193"/>
      <c r="H124" s="193"/>
      <c r="I124" s="193"/>
      <c r="J124" s="532"/>
      <c r="K124" s="532"/>
      <c r="L124" s="193"/>
      <c r="M124" s="533" t="n">
        <f aca="false">IF(K124=0,0,(K124-J124)+1)</f>
        <v>0</v>
      </c>
      <c r="N124" s="534" t="s">
        <v>177</v>
      </c>
      <c r="O124" s="177" t="n">
        <v>0</v>
      </c>
      <c r="P124" s="589" t="n">
        <f aca="false">ROUNDUP(((R124/U124)),0)</f>
        <v>0</v>
      </c>
      <c r="Q124" s="589" t="n">
        <f aca="false">P124*L124*M124</f>
        <v>0</v>
      </c>
      <c r="R124" s="590" t="n">
        <f aca="false">T124-(T124*O124)</f>
        <v>0</v>
      </c>
      <c r="S124" s="590" t="n">
        <f aca="false">R124*M124*L124</f>
        <v>0</v>
      </c>
      <c r="T124" s="537"/>
      <c r="U124" s="538" t="n">
        <v>0.85</v>
      </c>
      <c r="V124" s="444" t="n">
        <f aca="false">V123</f>
        <v>0.1</v>
      </c>
      <c r="W124" s="539" t="n">
        <f aca="false">V124*P124</f>
        <v>0</v>
      </c>
      <c r="X124" s="444" t="n">
        <f aca="false">X123</f>
        <v>0.1</v>
      </c>
      <c r="Y124" s="540" t="n">
        <f aca="false">P124*X124</f>
        <v>0</v>
      </c>
      <c r="Z124" s="444" t="n">
        <f aca="false">Z123</f>
        <v>0.1</v>
      </c>
      <c r="AA124" s="541" t="n">
        <f aca="false">P124*Z124</f>
        <v>0</v>
      </c>
      <c r="AB124" s="541"/>
      <c r="AC124" s="203"/>
      <c r="AF124" s="261" t="n">
        <f aca="false">AF123+1</f>
        <v>124</v>
      </c>
      <c r="AG124" s="449" t="n">
        <f aca="false">W124+Y124+AA124</f>
        <v>0</v>
      </c>
    </row>
    <row r="125" customFormat="false" ht="15" hidden="false" customHeight="false" outlineLevel="0" collapsed="false">
      <c r="A125" s="352"/>
      <c r="B125" s="571"/>
      <c r="C125" s="436"/>
      <c r="D125" s="193"/>
      <c r="E125" s="193"/>
      <c r="F125" s="193"/>
      <c r="G125" s="193"/>
      <c r="H125" s="193"/>
      <c r="I125" s="193"/>
      <c r="J125" s="532"/>
      <c r="K125" s="532"/>
      <c r="L125" s="193"/>
      <c r="M125" s="533" t="n">
        <f aca="false">IF(K125=0,0,(K125-J125)+1)</f>
        <v>0</v>
      </c>
      <c r="N125" s="534" t="s">
        <v>177</v>
      </c>
      <c r="O125" s="177" t="n">
        <v>0</v>
      </c>
      <c r="P125" s="589" t="n">
        <f aca="false">ROUNDUP(((R125/U125)),0)</f>
        <v>0</v>
      </c>
      <c r="Q125" s="589" t="n">
        <f aca="false">P125*L125*M125</f>
        <v>0</v>
      </c>
      <c r="R125" s="590" t="n">
        <f aca="false">T125-(T125*O125)</f>
        <v>0</v>
      </c>
      <c r="S125" s="590" t="n">
        <f aca="false">R125*M125*L125</f>
        <v>0</v>
      </c>
      <c r="T125" s="537"/>
      <c r="U125" s="538" t="n">
        <v>0.85</v>
      </c>
      <c r="V125" s="444" t="n">
        <f aca="false">V124</f>
        <v>0.1</v>
      </c>
      <c r="W125" s="539" t="n">
        <f aca="false">V125*P125</f>
        <v>0</v>
      </c>
      <c r="X125" s="444" t="n">
        <f aca="false">X124</f>
        <v>0.1</v>
      </c>
      <c r="Y125" s="540" t="n">
        <f aca="false">P125*X125</f>
        <v>0</v>
      </c>
      <c r="Z125" s="444" t="n">
        <f aca="false">Z124</f>
        <v>0.1</v>
      </c>
      <c r="AA125" s="541" t="n">
        <f aca="false">P125*Z125</f>
        <v>0</v>
      </c>
      <c r="AB125" s="541"/>
      <c r="AC125" s="203"/>
      <c r="AF125" s="261" t="n">
        <f aca="false">AF124+1</f>
        <v>125</v>
      </c>
      <c r="AG125" s="449" t="n">
        <f aca="false">W125+Y125+AA125</f>
        <v>0</v>
      </c>
    </row>
    <row r="126" customFormat="false" ht="15" hidden="false" customHeight="false" outlineLevel="0" collapsed="false">
      <c r="A126" s="352"/>
      <c r="B126" s="571"/>
      <c r="C126" s="436"/>
      <c r="D126" s="193"/>
      <c r="E126" s="193"/>
      <c r="F126" s="193"/>
      <c r="G126" s="193"/>
      <c r="H126" s="193"/>
      <c r="I126" s="193"/>
      <c r="J126" s="532"/>
      <c r="K126" s="532"/>
      <c r="L126" s="193"/>
      <c r="M126" s="533" t="n">
        <f aca="false">IF(K126=0,0,(K126-J126)+1)</f>
        <v>0</v>
      </c>
      <c r="N126" s="534" t="s">
        <v>177</v>
      </c>
      <c r="O126" s="177" t="n">
        <v>0</v>
      </c>
      <c r="P126" s="589" t="n">
        <f aca="false">ROUNDUP(((R126/U126)),0)</f>
        <v>0</v>
      </c>
      <c r="Q126" s="589" t="n">
        <f aca="false">P126*L126*M126</f>
        <v>0</v>
      </c>
      <c r="R126" s="590" t="n">
        <f aca="false">T126-(T126*O126)</f>
        <v>0</v>
      </c>
      <c r="S126" s="590" t="n">
        <f aca="false">R126*M126*L126</f>
        <v>0</v>
      </c>
      <c r="T126" s="537"/>
      <c r="U126" s="538" t="n">
        <v>0.85</v>
      </c>
      <c r="V126" s="444" t="n">
        <f aca="false">V125</f>
        <v>0.1</v>
      </c>
      <c r="W126" s="539" t="n">
        <f aca="false">V126*P126</f>
        <v>0</v>
      </c>
      <c r="X126" s="444" t="n">
        <f aca="false">X125</f>
        <v>0.1</v>
      </c>
      <c r="Y126" s="540" t="n">
        <f aca="false">P126*X126</f>
        <v>0</v>
      </c>
      <c r="Z126" s="444" t="n">
        <f aca="false">Z125</f>
        <v>0.1</v>
      </c>
      <c r="AA126" s="541" t="n">
        <f aca="false">P126*Z126</f>
        <v>0</v>
      </c>
      <c r="AB126" s="541"/>
      <c r="AC126" s="203"/>
      <c r="AF126" s="261" t="n">
        <f aca="false">AF125+1</f>
        <v>126</v>
      </c>
      <c r="AG126" s="449" t="n">
        <f aca="false">W126+Y126+AA126</f>
        <v>0</v>
      </c>
    </row>
    <row r="127" customFormat="false" ht="15" hidden="false" customHeight="false" outlineLevel="0" collapsed="false">
      <c r="A127" s="352"/>
      <c r="B127" s="571"/>
      <c r="C127" s="436"/>
      <c r="D127" s="193"/>
      <c r="E127" s="193"/>
      <c r="F127" s="193"/>
      <c r="G127" s="193"/>
      <c r="H127" s="193"/>
      <c r="I127" s="193"/>
      <c r="J127" s="532"/>
      <c r="K127" s="532"/>
      <c r="L127" s="193"/>
      <c r="M127" s="533" t="n">
        <f aca="false">IF(K127=0,0,(K127-J127)+1)</f>
        <v>0</v>
      </c>
      <c r="N127" s="534" t="s">
        <v>177</v>
      </c>
      <c r="O127" s="177" t="n">
        <v>0</v>
      </c>
      <c r="P127" s="589" t="n">
        <f aca="false">ROUNDUP(((R127/U127)),0)</f>
        <v>0</v>
      </c>
      <c r="Q127" s="589" t="n">
        <f aca="false">P127*L127*M127</f>
        <v>0</v>
      </c>
      <c r="R127" s="590" t="n">
        <f aca="false">T127-(T127*O127)</f>
        <v>0</v>
      </c>
      <c r="S127" s="590" t="n">
        <f aca="false">R127*M127*L127</f>
        <v>0</v>
      </c>
      <c r="T127" s="537"/>
      <c r="U127" s="538" t="n">
        <v>0.85</v>
      </c>
      <c r="V127" s="444" t="n">
        <f aca="false">V126</f>
        <v>0.1</v>
      </c>
      <c r="W127" s="539" t="n">
        <f aca="false">V127*P127</f>
        <v>0</v>
      </c>
      <c r="X127" s="444" t="n">
        <f aca="false">X126</f>
        <v>0.1</v>
      </c>
      <c r="Y127" s="540" t="n">
        <f aca="false">P127*X127</f>
        <v>0</v>
      </c>
      <c r="Z127" s="444" t="n">
        <f aca="false">Z126</f>
        <v>0.1</v>
      </c>
      <c r="AA127" s="541" t="n">
        <f aca="false">P127*Z127</f>
        <v>0</v>
      </c>
      <c r="AB127" s="541"/>
      <c r="AC127" s="203"/>
      <c r="AF127" s="261" t="n">
        <f aca="false">AF126+1</f>
        <v>127</v>
      </c>
      <c r="AG127" s="449" t="n">
        <f aca="false">W127+Y127+AA127</f>
        <v>0</v>
      </c>
    </row>
    <row r="128" customFormat="false" ht="15" hidden="false" customHeight="false" outlineLevel="0" collapsed="false">
      <c r="A128" s="352"/>
      <c r="B128" s="571"/>
      <c r="C128" s="436"/>
      <c r="D128" s="193"/>
      <c r="E128" s="193"/>
      <c r="F128" s="193"/>
      <c r="G128" s="193"/>
      <c r="H128" s="193"/>
      <c r="I128" s="193"/>
      <c r="J128" s="532"/>
      <c r="K128" s="532"/>
      <c r="L128" s="193"/>
      <c r="M128" s="533" t="n">
        <f aca="false">IF(K128=0,0,(K128-J128)+1)</f>
        <v>0</v>
      </c>
      <c r="N128" s="534" t="s">
        <v>177</v>
      </c>
      <c r="O128" s="177" t="n">
        <v>0</v>
      </c>
      <c r="P128" s="589" t="n">
        <f aca="false">ROUNDUP(((R128/U128)),0)</f>
        <v>0</v>
      </c>
      <c r="Q128" s="589" t="n">
        <f aca="false">P128*L128*M128</f>
        <v>0</v>
      </c>
      <c r="R128" s="590" t="n">
        <f aca="false">T128-(T128*O128)</f>
        <v>0</v>
      </c>
      <c r="S128" s="590" t="n">
        <f aca="false">R128*M128*L128</f>
        <v>0</v>
      </c>
      <c r="T128" s="537"/>
      <c r="U128" s="538" t="n">
        <v>0.85</v>
      </c>
      <c r="V128" s="444" t="n">
        <f aca="false">V127</f>
        <v>0.1</v>
      </c>
      <c r="W128" s="539" t="n">
        <f aca="false">V128*P128</f>
        <v>0</v>
      </c>
      <c r="X128" s="444" t="n">
        <f aca="false">X127</f>
        <v>0.1</v>
      </c>
      <c r="Y128" s="540" t="n">
        <f aca="false">P128*X128</f>
        <v>0</v>
      </c>
      <c r="Z128" s="444" t="n">
        <f aca="false">Z127</f>
        <v>0.1</v>
      </c>
      <c r="AA128" s="541" t="n">
        <f aca="false">P128*Z128</f>
        <v>0</v>
      </c>
      <c r="AB128" s="541"/>
      <c r="AC128" s="203"/>
      <c r="AF128" s="261" t="n">
        <f aca="false">AF127+1</f>
        <v>128</v>
      </c>
      <c r="AG128" s="449" t="n">
        <f aca="false">W128+Y128+AA128</f>
        <v>0</v>
      </c>
    </row>
    <row r="129" customFormat="false" ht="15" hidden="false" customHeight="false" outlineLevel="0" collapsed="false">
      <c r="A129" s="352"/>
      <c r="B129" s="571"/>
      <c r="C129" s="436"/>
      <c r="D129" s="193"/>
      <c r="E129" s="193"/>
      <c r="F129" s="193"/>
      <c r="G129" s="193"/>
      <c r="H129" s="193"/>
      <c r="I129" s="193"/>
      <c r="J129" s="532"/>
      <c r="K129" s="532"/>
      <c r="L129" s="193"/>
      <c r="M129" s="533" t="n">
        <f aca="false">IF(K129=0,0,(K129-J129)+1)</f>
        <v>0</v>
      </c>
      <c r="N129" s="534" t="s">
        <v>177</v>
      </c>
      <c r="O129" s="177" t="n">
        <v>0</v>
      </c>
      <c r="P129" s="589" t="n">
        <f aca="false">ROUNDUP(((R129/U129)),0)</f>
        <v>0</v>
      </c>
      <c r="Q129" s="589" t="n">
        <f aca="false">P129*L129*M129</f>
        <v>0</v>
      </c>
      <c r="R129" s="590" t="n">
        <f aca="false">T129-(T129*O129)</f>
        <v>0</v>
      </c>
      <c r="S129" s="590" t="n">
        <f aca="false">R129*M129*L129</f>
        <v>0</v>
      </c>
      <c r="T129" s="537"/>
      <c r="U129" s="538" t="n">
        <v>0.85</v>
      </c>
      <c r="V129" s="444" t="n">
        <f aca="false">V128</f>
        <v>0.1</v>
      </c>
      <c r="W129" s="539" t="n">
        <f aca="false">V129*P129</f>
        <v>0</v>
      </c>
      <c r="X129" s="444" t="n">
        <f aca="false">X128</f>
        <v>0.1</v>
      </c>
      <c r="Y129" s="540" t="n">
        <f aca="false">P129*X129</f>
        <v>0</v>
      </c>
      <c r="Z129" s="444" t="n">
        <f aca="false">Z128</f>
        <v>0.1</v>
      </c>
      <c r="AA129" s="541" t="n">
        <f aca="false">P129*Z129</f>
        <v>0</v>
      </c>
      <c r="AB129" s="541"/>
      <c r="AC129" s="203"/>
      <c r="AF129" s="261" t="n">
        <f aca="false">AF128+1</f>
        <v>129</v>
      </c>
      <c r="AG129" s="449" t="n">
        <f aca="false">W129+Y129+AA129</f>
        <v>0</v>
      </c>
    </row>
    <row r="130" customFormat="false" ht="15" hidden="false" customHeight="false" outlineLevel="0" collapsed="false">
      <c r="A130" s="352"/>
      <c r="B130" s="571"/>
      <c r="C130" s="436"/>
      <c r="D130" s="193"/>
      <c r="E130" s="193"/>
      <c r="F130" s="193"/>
      <c r="G130" s="193"/>
      <c r="H130" s="193"/>
      <c r="I130" s="193"/>
      <c r="J130" s="532"/>
      <c r="K130" s="532"/>
      <c r="L130" s="193"/>
      <c r="M130" s="533" t="n">
        <f aca="false">IF(K130=0,0,(K130-J130)+1)</f>
        <v>0</v>
      </c>
      <c r="N130" s="534" t="s">
        <v>177</v>
      </c>
      <c r="O130" s="177" t="n">
        <v>0</v>
      </c>
      <c r="P130" s="589" t="n">
        <f aca="false">ROUNDUP(((R130/U130)),0)</f>
        <v>0</v>
      </c>
      <c r="Q130" s="589" t="n">
        <f aca="false">P130*L130*M130</f>
        <v>0</v>
      </c>
      <c r="R130" s="590" t="n">
        <f aca="false">T130-(T130*O130)</f>
        <v>0</v>
      </c>
      <c r="S130" s="590" t="n">
        <f aca="false">R130*M130*L130</f>
        <v>0</v>
      </c>
      <c r="T130" s="537"/>
      <c r="U130" s="538" t="n">
        <v>0.85</v>
      </c>
      <c r="V130" s="444" t="n">
        <f aca="false">V129</f>
        <v>0.1</v>
      </c>
      <c r="W130" s="539" t="n">
        <f aca="false">V130*P130</f>
        <v>0</v>
      </c>
      <c r="X130" s="444" t="n">
        <f aca="false">X129</f>
        <v>0.1</v>
      </c>
      <c r="Y130" s="540" t="n">
        <f aca="false">P130*X130</f>
        <v>0</v>
      </c>
      <c r="Z130" s="444" t="n">
        <f aca="false">Z129</f>
        <v>0.1</v>
      </c>
      <c r="AA130" s="541" t="n">
        <f aca="false">P130*Z130</f>
        <v>0</v>
      </c>
      <c r="AB130" s="541"/>
      <c r="AC130" s="203"/>
      <c r="AF130" s="261" t="n">
        <f aca="false">AF129+1</f>
        <v>130</v>
      </c>
      <c r="AG130" s="449" t="n">
        <f aca="false">W130+Y130+AA130</f>
        <v>0</v>
      </c>
    </row>
    <row r="131" customFormat="false" ht="15" hidden="false" customHeight="false" outlineLevel="0" collapsed="false">
      <c r="A131" s="352"/>
      <c r="B131" s="571"/>
      <c r="C131" s="436"/>
      <c r="D131" s="193"/>
      <c r="E131" s="193"/>
      <c r="F131" s="193"/>
      <c r="G131" s="193"/>
      <c r="H131" s="193"/>
      <c r="I131" s="193"/>
      <c r="J131" s="532"/>
      <c r="K131" s="532"/>
      <c r="L131" s="193"/>
      <c r="M131" s="533" t="n">
        <f aca="false">IF(K131=0,0,(K131-J131)+1)</f>
        <v>0</v>
      </c>
      <c r="N131" s="534" t="s">
        <v>177</v>
      </c>
      <c r="O131" s="177" t="n">
        <v>0</v>
      </c>
      <c r="P131" s="589" t="n">
        <f aca="false">ROUNDUP(((R131/U131)),0)</f>
        <v>0</v>
      </c>
      <c r="Q131" s="589" t="n">
        <f aca="false">P131*L131*M131</f>
        <v>0</v>
      </c>
      <c r="R131" s="590" t="n">
        <f aca="false">T131-(T131*O131)</f>
        <v>0</v>
      </c>
      <c r="S131" s="590" t="n">
        <f aca="false">R131*M131*L131</f>
        <v>0</v>
      </c>
      <c r="T131" s="537"/>
      <c r="U131" s="538" t="n">
        <v>0.85</v>
      </c>
      <c r="V131" s="444" t="n">
        <f aca="false">V130</f>
        <v>0.1</v>
      </c>
      <c r="W131" s="539" t="n">
        <f aca="false">V131*P131</f>
        <v>0</v>
      </c>
      <c r="X131" s="444" t="n">
        <f aca="false">X130</f>
        <v>0.1</v>
      </c>
      <c r="Y131" s="540" t="n">
        <f aca="false">P131*X131</f>
        <v>0</v>
      </c>
      <c r="Z131" s="444" t="n">
        <f aca="false">Z130</f>
        <v>0.1</v>
      </c>
      <c r="AA131" s="541" t="n">
        <f aca="false">P131*Z131</f>
        <v>0</v>
      </c>
      <c r="AB131" s="541"/>
      <c r="AC131" s="203"/>
      <c r="AF131" s="261" t="n">
        <f aca="false">AF130+1</f>
        <v>131</v>
      </c>
      <c r="AG131" s="449" t="n">
        <f aca="false">W131+Y131+AA131</f>
        <v>0</v>
      </c>
    </row>
    <row r="132" customFormat="false" ht="15" hidden="false" customHeight="false" outlineLevel="0" collapsed="false">
      <c r="A132" s="352"/>
      <c r="B132" s="571"/>
      <c r="C132" s="436"/>
      <c r="D132" s="193"/>
      <c r="E132" s="193"/>
      <c r="F132" s="193"/>
      <c r="G132" s="193"/>
      <c r="H132" s="193"/>
      <c r="I132" s="193"/>
      <c r="J132" s="532"/>
      <c r="K132" s="532"/>
      <c r="L132" s="193"/>
      <c r="M132" s="533" t="n">
        <f aca="false">IF(K132=0,0,(K132-J132)+1)</f>
        <v>0</v>
      </c>
      <c r="N132" s="534" t="s">
        <v>177</v>
      </c>
      <c r="O132" s="177" t="n">
        <v>0</v>
      </c>
      <c r="P132" s="589" t="n">
        <f aca="false">ROUNDUP(((R132/U132)),0)</f>
        <v>0</v>
      </c>
      <c r="Q132" s="589" t="n">
        <f aca="false">P132*L132*M132</f>
        <v>0</v>
      </c>
      <c r="R132" s="590" t="n">
        <f aca="false">T132-(T132*O132)</f>
        <v>0</v>
      </c>
      <c r="S132" s="590" t="n">
        <f aca="false">R132*M132*L132</f>
        <v>0</v>
      </c>
      <c r="T132" s="537"/>
      <c r="U132" s="538" t="n">
        <v>0.85</v>
      </c>
      <c r="V132" s="444" t="n">
        <f aca="false">V131</f>
        <v>0.1</v>
      </c>
      <c r="W132" s="539" t="n">
        <f aca="false">V132*P132</f>
        <v>0</v>
      </c>
      <c r="X132" s="444" t="n">
        <f aca="false">X131</f>
        <v>0.1</v>
      </c>
      <c r="Y132" s="540" t="n">
        <f aca="false">P132*X132</f>
        <v>0</v>
      </c>
      <c r="Z132" s="444" t="n">
        <f aca="false">Z131</f>
        <v>0.1</v>
      </c>
      <c r="AA132" s="541" t="n">
        <f aca="false">P132*Z132</f>
        <v>0</v>
      </c>
      <c r="AB132" s="541"/>
      <c r="AC132" s="203"/>
      <c r="AF132" s="261" t="n">
        <f aca="false">AF131+1</f>
        <v>132</v>
      </c>
      <c r="AG132" s="449" t="n">
        <f aca="false">W132+Y132+AA132</f>
        <v>0</v>
      </c>
    </row>
    <row r="133" customFormat="false" ht="15" hidden="false" customHeight="false" outlineLevel="0" collapsed="false">
      <c r="A133" s="352"/>
      <c r="B133" s="571"/>
      <c r="C133" s="436"/>
      <c r="D133" s="193"/>
      <c r="E133" s="193"/>
      <c r="F133" s="193"/>
      <c r="G133" s="193"/>
      <c r="H133" s="193"/>
      <c r="I133" s="193"/>
      <c r="J133" s="532"/>
      <c r="K133" s="532"/>
      <c r="L133" s="193"/>
      <c r="M133" s="533" t="n">
        <f aca="false">IF(K133=0,0,(K133-J133)+1)</f>
        <v>0</v>
      </c>
      <c r="N133" s="534" t="s">
        <v>177</v>
      </c>
      <c r="O133" s="177" t="n">
        <v>0</v>
      </c>
      <c r="P133" s="589" t="n">
        <f aca="false">ROUNDUP(((R133/U133)),0)</f>
        <v>0</v>
      </c>
      <c r="Q133" s="592" t="n">
        <f aca="false">P133*L133*M133</f>
        <v>0</v>
      </c>
      <c r="R133" s="590" t="n">
        <f aca="false">T133-(T133*O133)</f>
        <v>0</v>
      </c>
      <c r="S133" s="590" t="n">
        <f aca="false">R133*M133*L133</f>
        <v>0</v>
      </c>
      <c r="T133" s="537"/>
      <c r="U133" s="538" t="n">
        <v>0.85</v>
      </c>
      <c r="V133" s="444" t="n">
        <f aca="false">V132</f>
        <v>0.1</v>
      </c>
      <c r="W133" s="539" t="n">
        <f aca="false">V133*P133</f>
        <v>0</v>
      </c>
      <c r="X133" s="455" t="n">
        <f aca="false">X132</f>
        <v>0.1</v>
      </c>
      <c r="Y133" s="540" t="n">
        <f aca="false">P133*X133</f>
        <v>0</v>
      </c>
      <c r="Z133" s="444" t="n">
        <f aca="false">Z132</f>
        <v>0.1</v>
      </c>
      <c r="AA133" s="541" t="n">
        <f aca="false">P133*Z133</f>
        <v>0</v>
      </c>
      <c r="AB133" s="541"/>
      <c r="AC133" s="203"/>
      <c r="AF133" s="261" t="n">
        <f aca="false">AF132+1</f>
        <v>133</v>
      </c>
      <c r="AG133" s="449" t="n">
        <f aca="false">W133+Y133+AA133</f>
        <v>0</v>
      </c>
    </row>
    <row r="134" customFormat="false" ht="15" hidden="false" customHeight="false" outlineLevel="0" collapsed="false">
      <c r="A134" s="352"/>
      <c r="B134" s="543"/>
      <c r="C134" s="543"/>
      <c r="D134" s="543"/>
      <c r="E134" s="543"/>
      <c r="F134" s="543"/>
      <c r="G134" s="543"/>
      <c r="H134" s="543"/>
      <c r="I134" s="543"/>
      <c r="J134" s="543"/>
      <c r="K134" s="543"/>
      <c r="L134" s="543"/>
      <c r="M134" s="543"/>
      <c r="N134" s="543"/>
      <c r="O134" s="543"/>
      <c r="P134" s="544" t="s">
        <v>199</v>
      </c>
      <c r="Q134" s="544" t="n">
        <f aca="false">SUM(Q119:Q133)</f>
        <v>0</v>
      </c>
      <c r="R134" s="546" t="s">
        <v>77</v>
      </c>
      <c r="S134" s="566" t="n">
        <f aca="false">SUM(S119:S133)</f>
        <v>0</v>
      </c>
      <c r="T134" s="548" t="s">
        <v>200</v>
      </c>
      <c r="U134" s="549" t="n">
        <f aca="false">IF(SUM(T119:T133)=0,0,1-(S134/Q134))</f>
        <v>0</v>
      </c>
      <c r="V134" s="550" t="s">
        <v>139</v>
      </c>
      <c r="W134" s="550" t="s">
        <v>140</v>
      </c>
      <c r="X134" s="551" t="s">
        <v>141</v>
      </c>
      <c r="Y134" s="551" t="s">
        <v>142</v>
      </c>
      <c r="Z134" s="550" t="s">
        <v>143</v>
      </c>
      <c r="AA134" s="552" t="s">
        <v>144</v>
      </c>
      <c r="AB134" s="552"/>
      <c r="AC134" s="203"/>
      <c r="AF134" s="218" t="s">
        <v>145</v>
      </c>
      <c r="AG134" s="218"/>
      <c r="AH134" s="218" t="s">
        <v>146</v>
      </c>
      <c r="AI134" s="218"/>
    </row>
    <row r="135" customFormat="false" ht="15" hidden="false" customHeight="false" outlineLevel="0" collapsed="false">
      <c r="A135" s="352"/>
      <c r="B135" s="593" t="s">
        <v>147</v>
      </c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554" t="n">
        <f aca="false"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55" t="n">
        <f aca="false">S134*V118</f>
        <v>0</v>
      </c>
      <c r="X135" s="554" t="n">
        <f aca="false"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55" t="n">
        <f aca="false">S134*X118</f>
        <v>0</v>
      </c>
      <c r="Z135" s="554" t="n">
        <f aca="false"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556" t="n">
        <f aca="false">S134*Z118</f>
        <v>0</v>
      </c>
      <c r="AB135" s="556"/>
      <c r="AC135" s="203"/>
      <c r="AF135" s="225" t="n">
        <v>135</v>
      </c>
      <c r="AG135" s="449" t="n">
        <f aca="false">W135+Y135+AA135</f>
        <v>0</v>
      </c>
      <c r="AH135" s="227" t="n">
        <f aca="false">V135+X135+Z135</f>
        <v>0</v>
      </c>
      <c r="AI135" s="227"/>
    </row>
    <row r="136" customFormat="false" ht="15" hidden="false" customHeight="true" outlineLevel="0" collapsed="false">
      <c r="A136" s="352"/>
      <c r="B136" s="593" t="s">
        <v>148</v>
      </c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558" t="s">
        <v>201</v>
      </c>
      <c r="W136" s="558"/>
      <c r="X136" s="559" t="n">
        <f aca="false">Q134+V135+X135+Z135</f>
        <v>0</v>
      </c>
      <c r="Y136" s="559"/>
      <c r="Z136" s="560" t="s">
        <v>150</v>
      </c>
      <c r="AA136" s="561" t="n">
        <f aca="false">S134+((S134*V118)+(S134*X118)+(S134*Z118))</f>
        <v>0</v>
      </c>
      <c r="AB136" s="561"/>
      <c r="AC136" s="203"/>
      <c r="AG136" s="484"/>
    </row>
    <row r="137" customFormat="false" ht="15" hidden="false" customHeight="false" outlineLevel="0" collapsed="false">
      <c r="A137" s="352"/>
      <c r="B137" s="203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486"/>
      <c r="W137" s="486"/>
      <c r="X137" s="243"/>
      <c r="Y137" s="487"/>
      <c r="Z137" s="242"/>
      <c r="AA137" s="243"/>
      <c r="AB137" s="243"/>
      <c r="AC137" s="203"/>
      <c r="AG137" s="484"/>
    </row>
    <row r="138" customFormat="false" ht="15" hidden="false" customHeight="false" outlineLevel="0" collapsed="false">
      <c r="A138" s="352"/>
      <c r="B138" s="203"/>
      <c r="C138" s="203"/>
      <c r="D138" s="56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G138" s="484"/>
    </row>
    <row r="139" customFormat="false" ht="49.5" hidden="false" customHeight="true" outlineLevel="0" collapsed="false">
      <c r="A139" s="252" t="s">
        <v>158</v>
      </c>
      <c r="B139" s="564" t="s">
        <v>184</v>
      </c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388" t="str">
        <f aca="false">IF(B142=0,"",B142)</f>
        <v/>
      </c>
      <c r="R139" s="388"/>
      <c r="S139" s="388"/>
      <c r="T139" s="388"/>
      <c r="U139" s="388"/>
      <c r="V139" s="388"/>
      <c r="W139" s="388"/>
      <c r="X139" s="388"/>
      <c r="Y139" s="388"/>
      <c r="Z139" s="388"/>
      <c r="AA139" s="388"/>
      <c r="AB139" s="388"/>
      <c r="AC139" s="388"/>
      <c r="AG139" s="484"/>
    </row>
    <row r="140" customFormat="false" ht="15" hidden="false" customHeight="true" outlineLevel="0" collapsed="false">
      <c r="A140" s="252"/>
      <c r="B140" s="512" t="s">
        <v>89</v>
      </c>
      <c r="C140" s="513" t="s">
        <v>90</v>
      </c>
      <c r="D140" s="514" t="s">
        <v>99</v>
      </c>
      <c r="E140" s="515" t="s">
        <v>60</v>
      </c>
      <c r="F140" s="516" t="s">
        <v>185</v>
      </c>
      <c r="G140" s="516" t="s">
        <v>186</v>
      </c>
      <c r="H140" s="517" t="s">
        <v>109</v>
      </c>
      <c r="I140" s="516" t="s">
        <v>187</v>
      </c>
      <c r="J140" s="518" t="s">
        <v>168</v>
      </c>
      <c r="K140" s="518" t="s">
        <v>188</v>
      </c>
      <c r="L140" s="516" t="s">
        <v>92</v>
      </c>
      <c r="M140" s="516" t="s">
        <v>93</v>
      </c>
      <c r="N140" s="516" t="s">
        <v>115</v>
      </c>
      <c r="O140" s="516"/>
      <c r="P140" s="519" t="s">
        <v>189</v>
      </c>
      <c r="Q140" s="519"/>
      <c r="R140" s="519" t="s">
        <v>190</v>
      </c>
      <c r="S140" s="519"/>
      <c r="T140" s="520" t="s">
        <v>191</v>
      </c>
      <c r="U140" s="521" t="s">
        <v>78</v>
      </c>
      <c r="V140" s="334" t="s">
        <v>95</v>
      </c>
      <c r="W140" s="334"/>
      <c r="X140" s="334"/>
      <c r="Y140" s="334"/>
      <c r="Z140" s="334"/>
      <c r="AA140" s="334"/>
      <c r="AB140" s="334"/>
      <c r="AC140" s="522" t="s">
        <v>119</v>
      </c>
      <c r="AG140" s="484"/>
    </row>
    <row r="141" customFormat="false" ht="15" hidden="false" customHeight="false" outlineLevel="0" collapsed="false">
      <c r="A141" s="252"/>
      <c r="B141" s="512"/>
      <c r="C141" s="513"/>
      <c r="D141" s="514"/>
      <c r="E141" s="515"/>
      <c r="F141" s="516"/>
      <c r="G141" s="516"/>
      <c r="H141" s="517"/>
      <c r="I141" s="516"/>
      <c r="J141" s="518"/>
      <c r="K141" s="518"/>
      <c r="L141" s="516"/>
      <c r="M141" s="516"/>
      <c r="N141" s="516"/>
      <c r="O141" s="516"/>
      <c r="P141" s="516" t="s">
        <v>192</v>
      </c>
      <c r="Q141" s="516" t="s">
        <v>97</v>
      </c>
      <c r="R141" s="516" t="s">
        <v>193</v>
      </c>
      <c r="S141" s="523" t="s">
        <v>194</v>
      </c>
      <c r="T141" s="520"/>
      <c r="U141" s="521"/>
      <c r="V141" s="524" t="n">
        <v>0.1</v>
      </c>
      <c r="W141" s="525" t="s">
        <v>72</v>
      </c>
      <c r="X141" s="526" t="n">
        <v>0.1</v>
      </c>
      <c r="Y141" s="527" t="s">
        <v>123</v>
      </c>
      <c r="Z141" s="528" t="n">
        <v>0.1</v>
      </c>
      <c r="AA141" s="529" t="s">
        <v>74</v>
      </c>
      <c r="AB141" s="529"/>
      <c r="AC141" s="522"/>
      <c r="AG141" s="484"/>
    </row>
    <row r="142" customFormat="false" ht="15" hidden="false" customHeight="true" outlineLevel="0" collapsed="false">
      <c r="A142" s="252"/>
      <c r="B142" s="571" t="n">
        <f aca="false">'Cadastro Inicial'!B22</f>
        <v>0</v>
      </c>
      <c r="C142" s="436" t="n">
        <f aca="false">'Cadastro Inicial'!C22:D22</f>
        <v>0</v>
      </c>
      <c r="D142" s="193"/>
      <c r="E142" s="193"/>
      <c r="F142" s="193"/>
      <c r="G142" s="193"/>
      <c r="H142" s="193"/>
      <c r="I142" s="193"/>
      <c r="J142" s="532"/>
      <c r="K142" s="532"/>
      <c r="L142" s="193"/>
      <c r="M142" s="533" t="n">
        <f aca="false">IF(K142=0,0,(K142-J142)+1)</f>
        <v>0</v>
      </c>
      <c r="N142" s="534" t="s">
        <v>177</v>
      </c>
      <c r="O142" s="177" t="n">
        <v>0</v>
      </c>
      <c r="P142" s="589" t="n">
        <f aca="false">ROUNDUP(((R142/U142)),0)</f>
        <v>0</v>
      </c>
      <c r="Q142" s="589" t="n">
        <f aca="false">P142*L142*M142</f>
        <v>0</v>
      </c>
      <c r="R142" s="590" t="n">
        <f aca="false">T142-(T142*O142)</f>
        <v>0</v>
      </c>
      <c r="S142" s="590" t="n">
        <f aca="false">R142*M142*L142</f>
        <v>0</v>
      </c>
      <c r="T142" s="537"/>
      <c r="U142" s="538" t="n">
        <v>0.85</v>
      </c>
      <c r="V142" s="444" t="n">
        <f aca="false">V141</f>
        <v>0.1</v>
      </c>
      <c r="W142" s="539" t="n">
        <f aca="false">V142*P142</f>
        <v>0</v>
      </c>
      <c r="X142" s="444" t="n">
        <f aca="false">X141</f>
        <v>0.1</v>
      </c>
      <c r="Y142" s="540" t="n">
        <f aca="false">P142*X142</f>
        <v>0</v>
      </c>
      <c r="Z142" s="444" t="n">
        <f aca="false">Z141</f>
        <v>0.1</v>
      </c>
      <c r="AA142" s="541" t="n">
        <f aca="false">P142*Z142</f>
        <v>0</v>
      </c>
      <c r="AB142" s="541"/>
      <c r="AC142" s="310" t="s">
        <v>129</v>
      </c>
      <c r="AF142" s="261" t="n">
        <v>142</v>
      </c>
      <c r="AG142" s="449" t="n">
        <f aca="false">W142+Y142+AA142</f>
        <v>0</v>
      </c>
    </row>
    <row r="143" customFormat="false" ht="15" hidden="false" customHeight="true" outlineLevel="0" collapsed="false">
      <c r="A143" s="252"/>
      <c r="B143" s="571"/>
      <c r="C143" s="436"/>
      <c r="D143" s="193"/>
      <c r="E143" s="193"/>
      <c r="F143" s="193"/>
      <c r="G143" s="193"/>
      <c r="H143" s="193"/>
      <c r="I143" s="193"/>
      <c r="J143" s="532"/>
      <c r="K143" s="532"/>
      <c r="L143" s="193"/>
      <c r="M143" s="533" t="n">
        <f aca="false">IF(K143=0,0,(K143-J143)+1)</f>
        <v>0</v>
      </c>
      <c r="N143" s="534" t="s">
        <v>177</v>
      </c>
      <c r="O143" s="177" t="n">
        <v>0</v>
      </c>
      <c r="P143" s="589" t="n">
        <f aca="false">ROUNDUP(((R143/U143)),0)</f>
        <v>0</v>
      </c>
      <c r="Q143" s="589" t="n">
        <f aca="false">P143*L143*M143</f>
        <v>0</v>
      </c>
      <c r="R143" s="590" t="n">
        <f aca="false">T143-(T143*O143)</f>
        <v>0</v>
      </c>
      <c r="S143" s="590" t="n">
        <f aca="false">R143*M143*L143</f>
        <v>0</v>
      </c>
      <c r="T143" s="537"/>
      <c r="U143" s="538" t="n">
        <v>0.85</v>
      </c>
      <c r="V143" s="444" t="n">
        <f aca="false">V142</f>
        <v>0.1</v>
      </c>
      <c r="W143" s="539" t="n">
        <f aca="false">V143*P143</f>
        <v>0</v>
      </c>
      <c r="X143" s="444" t="n">
        <f aca="false">X142</f>
        <v>0.1</v>
      </c>
      <c r="Y143" s="540" t="n">
        <f aca="false">P143*X143</f>
        <v>0</v>
      </c>
      <c r="Z143" s="444" t="n">
        <f aca="false">Z142</f>
        <v>0.1</v>
      </c>
      <c r="AA143" s="541" t="n">
        <f aca="false">P143*Z143</f>
        <v>0</v>
      </c>
      <c r="AB143" s="541"/>
      <c r="AC143" s="262" t="s">
        <v>183</v>
      </c>
      <c r="AF143" s="261" t="n">
        <f aca="false">AF142+1</f>
        <v>143</v>
      </c>
      <c r="AG143" s="449" t="n">
        <f aca="false">W143+Y143+AA143</f>
        <v>0</v>
      </c>
    </row>
    <row r="144" customFormat="false" ht="15" hidden="false" customHeight="true" outlineLevel="0" collapsed="false">
      <c r="A144" s="252"/>
      <c r="B144" s="571"/>
      <c r="C144" s="436"/>
      <c r="D144" s="193"/>
      <c r="E144" s="193"/>
      <c r="F144" s="193"/>
      <c r="G144" s="193"/>
      <c r="H144" s="193"/>
      <c r="I144" s="193"/>
      <c r="J144" s="532"/>
      <c r="K144" s="532"/>
      <c r="L144" s="193"/>
      <c r="M144" s="533" t="n">
        <f aca="false">IF(K144=0,0,(K144-J144)+1)</f>
        <v>0</v>
      </c>
      <c r="N144" s="534" t="s">
        <v>177</v>
      </c>
      <c r="O144" s="177" t="n">
        <v>0</v>
      </c>
      <c r="P144" s="589" t="n">
        <f aca="false">ROUNDUP(((R144/U144)),0)</f>
        <v>0</v>
      </c>
      <c r="Q144" s="589" t="n">
        <f aca="false">P144*L144*M144</f>
        <v>0</v>
      </c>
      <c r="R144" s="590" t="n">
        <f aca="false">T144-(T144*O144)</f>
        <v>0</v>
      </c>
      <c r="S144" s="590" t="n">
        <f aca="false">R144*M144*L144</f>
        <v>0</v>
      </c>
      <c r="T144" s="537"/>
      <c r="U144" s="538" t="n">
        <v>0.85</v>
      </c>
      <c r="V144" s="444" t="n">
        <f aca="false">V143</f>
        <v>0.1</v>
      </c>
      <c r="W144" s="539" t="n">
        <f aca="false">V144*P144</f>
        <v>0</v>
      </c>
      <c r="X144" s="444" t="n">
        <f aca="false">X143</f>
        <v>0.1</v>
      </c>
      <c r="Y144" s="540" t="n">
        <f aca="false">P144*X144</f>
        <v>0</v>
      </c>
      <c r="Z144" s="444" t="n">
        <f aca="false">Z143</f>
        <v>0.1</v>
      </c>
      <c r="AA144" s="541" t="n">
        <f aca="false">P144*Z144</f>
        <v>0</v>
      </c>
      <c r="AB144" s="541"/>
      <c r="AC144" s="263"/>
      <c r="AF144" s="261" t="n">
        <f aca="false">AF143+1</f>
        <v>144</v>
      </c>
      <c r="AG144" s="449" t="n">
        <f aca="false">W144+Y144+AA144</f>
        <v>0</v>
      </c>
    </row>
    <row r="145" customFormat="false" ht="15" hidden="false" customHeight="true" outlineLevel="0" collapsed="false">
      <c r="A145" s="252"/>
      <c r="B145" s="571"/>
      <c r="C145" s="436"/>
      <c r="D145" s="193"/>
      <c r="E145" s="193"/>
      <c r="F145" s="193"/>
      <c r="G145" s="193"/>
      <c r="H145" s="193"/>
      <c r="I145" s="193"/>
      <c r="J145" s="532"/>
      <c r="K145" s="532"/>
      <c r="L145" s="193"/>
      <c r="M145" s="533" t="n">
        <f aca="false">IF(K145=0,0,(K145-J145)+1)</f>
        <v>0</v>
      </c>
      <c r="N145" s="534" t="s">
        <v>177</v>
      </c>
      <c r="O145" s="177" t="n">
        <v>0</v>
      </c>
      <c r="P145" s="589" t="n">
        <f aca="false">ROUNDUP(((R145/U145)),0)</f>
        <v>0</v>
      </c>
      <c r="Q145" s="589" t="n">
        <f aca="false">P145*L145*M145</f>
        <v>0</v>
      </c>
      <c r="R145" s="590" t="n">
        <f aca="false">T145-(T145*O145)</f>
        <v>0</v>
      </c>
      <c r="S145" s="590" t="n">
        <f aca="false">R145*M145*L145</f>
        <v>0</v>
      </c>
      <c r="T145" s="537"/>
      <c r="U145" s="538" t="n">
        <v>0.85</v>
      </c>
      <c r="V145" s="444" t="n">
        <f aca="false">V144</f>
        <v>0.1</v>
      </c>
      <c r="W145" s="539" t="n">
        <f aca="false">V145*P145</f>
        <v>0</v>
      </c>
      <c r="X145" s="444" t="n">
        <f aca="false">X144</f>
        <v>0.1</v>
      </c>
      <c r="Y145" s="540" t="n">
        <f aca="false">P145*X145</f>
        <v>0</v>
      </c>
      <c r="Z145" s="444" t="n">
        <f aca="false">Z144</f>
        <v>0.1</v>
      </c>
      <c r="AA145" s="541" t="n">
        <f aca="false">P145*Z145</f>
        <v>0</v>
      </c>
      <c r="AB145" s="541"/>
      <c r="AC145" s="264" t="s">
        <v>132</v>
      </c>
      <c r="AF145" s="261" t="n">
        <f aca="false">AF144+1</f>
        <v>145</v>
      </c>
      <c r="AG145" s="449" t="n">
        <f aca="false">W145+Y145+AA145</f>
        <v>0</v>
      </c>
    </row>
    <row r="146" customFormat="false" ht="15" hidden="false" customHeight="true" outlineLevel="0" collapsed="false">
      <c r="A146" s="252"/>
      <c r="B146" s="571"/>
      <c r="C146" s="436"/>
      <c r="D146" s="193"/>
      <c r="E146" s="193"/>
      <c r="F146" s="193"/>
      <c r="G146" s="193"/>
      <c r="H146" s="193"/>
      <c r="I146" s="193"/>
      <c r="J146" s="532"/>
      <c r="K146" s="532"/>
      <c r="L146" s="193"/>
      <c r="M146" s="533" t="n">
        <f aca="false">IF(K146=0,0,(K146-J146)+1)</f>
        <v>0</v>
      </c>
      <c r="N146" s="534" t="s">
        <v>177</v>
      </c>
      <c r="O146" s="177" t="n">
        <v>0</v>
      </c>
      <c r="P146" s="589" t="n">
        <f aca="false">ROUNDUP(((R146/U146)),0)</f>
        <v>0</v>
      </c>
      <c r="Q146" s="589" t="n">
        <f aca="false">P146*L146*M146</f>
        <v>0</v>
      </c>
      <c r="R146" s="590" t="n">
        <f aca="false">T146-(T146*O146)</f>
        <v>0</v>
      </c>
      <c r="S146" s="590" t="n">
        <f aca="false">R146*M146*L146</f>
        <v>0</v>
      </c>
      <c r="T146" s="537"/>
      <c r="U146" s="538" t="n">
        <v>0.85</v>
      </c>
      <c r="V146" s="444" t="n">
        <f aca="false">V145</f>
        <v>0.1</v>
      </c>
      <c r="W146" s="539" t="n">
        <f aca="false">V146*P146</f>
        <v>0</v>
      </c>
      <c r="X146" s="444" t="n">
        <f aca="false">X145</f>
        <v>0.1</v>
      </c>
      <c r="Y146" s="540" t="n">
        <f aca="false">P146*X146</f>
        <v>0</v>
      </c>
      <c r="Z146" s="444" t="n">
        <f aca="false">Z145</f>
        <v>0.1</v>
      </c>
      <c r="AA146" s="541" t="n">
        <f aca="false">P146*Z146</f>
        <v>0</v>
      </c>
      <c r="AB146" s="541"/>
      <c r="AC146" s="265" t="s">
        <v>133</v>
      </c>
      <c r="AF146" s="261" t="n">
        <f aca="false">AF145+1</f>
        <v>146</v>
      </c>
      <c r="AG146" s="449" t="n">
        <f aca="false">W146+Y146+AA146</f>
        <v>0</v>
      </c>
    </row>
    <row r="147" customFormat="false" ht="15" hidden="false" customHeight="true" outlineLevel="0" collapsed="false">
      <c r="A147" s="252"/>
      <c r="B147" s="571"/>
      <c r="C147" s="436"/>
      <c r="D147" s="193"/>
      <c r="E147" s="193"/>
      <c r="F147" s="193"/>
      <c r="G147" s="193"/>
      <c r="H147" s="193"/>
      <c r="I147" s="193"/>
      <c r="J147" s="532"/>
      <c r="K147" s="532"/>
      <c r="L147" s="193"/>
      <c r="M147" s="533" t="n">
        <f aca="false">IF(K147=0,0,(K147-J147)+1)</f>
        <v>0</v>
      </c>
      <c r="N147" s="534" t="s">
        <v>177</v>
      </c>
      <c r="O147" s="177" t="n">
        <v>0</v>
      </c>
      <c r="P147" s="589" t="n">
        <f aca="false">ROUNDUP(((R147/U147)),0)</f>
        <v>0</v>
      </c>
      <c r="Q147" s="589" t="n">
        <f aca="false">P147*L147*M147</f>
        <v>0</v>
      </c>
      <c r="R147" s="590" t="n">
        <f aca="false">T147-(T147*O147)</f>
        <v>0</v>
      </c>
      <c r="S147" s="590" t="n">
        <f aca="false">R147*M147*L147</f>
        <v>0</v>
      </c>
      <c r="T147" s="537"/>
      <c r="U147" s="538" t="n">
        <v>0.85</v>
      </c>
      <c r="V147" s="444" t="n">
        <f aca="false">V146</f>
        <v>0.1</v>
      </c>
      <c r="W147" s="539" t="n">
        <f aca="false">V147*P147</f>
        <v>0</v>
      </c>
      <c r="X147" s="444" t="n">
        <f aca="false">X146</f>
        <v>0.1</v>
      </c>
      <c r="Y147" s="540" t="n">
        <f aca="false">P147*X147</f>
        <v>0</v>
      </c>
      <c r="Z147" s="444" t="n">
        <f aca="false">Z146</f>
        <v>0.1</v>
      </c>
      <c r="AA147" s="541" t="n">
        <f aca="false">P147*Z147</f>
        <v>0</v>
      </c>
      <c r="AB147" s="541"/>
      <c r="AC147" s="267"/>
      <c r="AF147" s="261" t="n">
        <f aca="false">AF146+1</f>
        <v>147</v>
      </c>
      <c r="AG147" s="449" t="n">
        <f aca="false">W147+Y147+AA147</f>
        <v>0</v>
      </c>
    </row>
    <row r="148" customFormat="false" ht="15" hidden="false" customHeight="true" outlineLevel="0" collapsed="false">
      <c r="A148" s="252"/>
      <c r="B148" s="571"/>
      <c r="C148" s="436"/>
      <c r="D148" s="193"/>
      <c r="E148" s="193"/>
      <c r="F148" s="193"/>
      <c r="G148" s="193"/>
      <c r="H148" s="193"/>
      <c r="I148" s="193"/>
      <c r="J148" s="532"/>
      <c r="K148" s="532"/>
      <c r="L148" s="193"/>
      <c r="M148" s="533" t="n">
        <f aca="false">IF(K148=0,0,(K148-J148)+1)</f>
        <v>0</v>
      </c>
      <c r="N148" s="534" t="s">
        <v>177</v>
      </c>
      <c r="O148" s="177" t="n">
        <v>0</v>
      </c>
      <c r="P148" s="589" t="n">
        <f aca="false">ROUNDUP(((R148/U148)),0)</f>
        <v>0</v>
      </c>
      <c r="Q148" s="589" t="n">
        <f aca="false">P148*L148*M148</f>
        <v>0</v>
      </c>
      <c r="R148" s="590" t="n">
        <f aca="false">T148-(T148*O148)</f>
        <v>0</v>
      </c>
      <c r="S148" s="590" t="n">
        <f aca="false">R148*M148*L148</f>
        <v>0</v>
      </c>
      <c r="T148" s="537"/>
      <c r="U148" s="538" t="n">
        <v>0.85</v>
      </c>
      <c r="V148" s="444" t="n">
        <f aca="false">V147</f>
        <v>0.1</v>
      </c>
      <c r="W148" s="539" t="n">
        <f aca="false">V148*P148</f>
        <v>0</v>
      </c>
      <c r="X148" s="444" t="n">
        <f aca="false">X147</f>
        <v>0.1</v>
      </c>
      <c r="Y148" s="540" t="n">
        <f aca="false">P148*X148</f>
        <v>0</v>
      </c>
      <c r="Z148" s="444" t="n">
        <f aca="false">Z147</f>
        <v>0.1</v>
      </c>
      <c r="AA148" s="541" t="n">
        <f aca="false">P148*Z148</f>
        <v>0</v>
      </c>
      <c r="AB148" s="541"/>
      <c r="AC148" s="267"/>
      <c r="AF148" s="261" t="n">
        <f aca="false">AF147+1</f>
        <v>148</v>
      </c>
      <c r="AG148" s="449" t="n">
        <f aca="false">W148+Y148+AA148</f>
        <v>0</v>
      </c>
    </row>
    <row r="149" customFormat="false" ht="15" hidden="false" customHeight="true" outlineLevel="0" collapsed="false">
      <c r="A149" s="252"/>
      <c r="B149" s="571"/>
      <c r="C149" s="436"/>
      <c r="D149" s="193"/>
      <c r="E149" s="193"/>
      <c r="F149" s="193"/>
      <c r="G149" s="193"/>
      <c r="H149" s="193"/>
      <c r="I149" s="193"/>
      <c r="J149" s="532"/>
      <c r="K149" s="532"/>
      <c r="L149" s="193"/>
      <c r="M149" s="533" t="n">
        <f aca="false">IF(K149=0,0,(K149-J149)+1)</f>
        <v>0</v>
      </c>
      <c r="N149" s="534" t="s">
        <v>177</v>
      </c>
      <c r="O149" s="177" t="n">
        <v>0</v>
      </c>
      <c r="P149" s="589" t="n">
        <f aca="false">ROUNDUP(((R149/U149)),0)</f>
        <v>0</v>
      </c>
      <c r="Q149" s="589" t="n">
        <f aca="false">P149*L149*M149</f>
        <v>0</v>
      </c>
      <c r="R149" s="590" t="n">
        <f aca="false">T149-(T149*O149)</f>
        <v>0</v>
      </c>
      <c r="S149" s="590" t="n">
        <f aca="false">R149*M149*L149</f>
        <v>0</v>
      </c>
      <c r="T149" s="537"/>
      <c r="U149" s="538" t="n">
        <v>0.85</v>
      </c>
      <c r="V149" s="444" t="n">
        <f aca="false">V148</f>
        <v>0.1</v>
      </c>
      <c r="W149" s="539" t="n">
        <f aca="false">V149*P149</f>
        <v>0</v>
      </c>
      <c r="X149" s="444" t="n">
        <f aca="false">X148</f>
        <v>0.1</v>
      </c>
      <c r="Y149" s="540" t="n">
        <f aca="false">P149*X149</f>
        <v>0</v>
      </c>
      <c r="Z149" s="444" t="n">
        <f aca="false">Z148</f>
        <v>0.1</v>
      </c>
      <c r="AA149" s="541" t="n">
        <f aca="false">P149*Z149</f>
        <v>0</v>
      </c>
      <c r="AB149" s="541"/>
      <c r="AC149" s="267"/>
      <c r="AF149" s="261" t="n">
        <f aca="false">AF148+1</f>
        <v>149</v>
      </c>
      <c r="AG149" s="449" t="n">
        <f aca="false">W149+Y149+AA149</f>
        <v>0</v>
      </c>
    </row>
    <row r="150" customFormat="false" ht="15" hidden="false" customHeight="true" outlineLevel="0" collapsed="false">
      <c r="A150" s="252"/>
      <c r="B150" s="571"/>
      <c r="C150" s="436"/>
      <c r="D150" s="193"/>
      <c r="E150" s="193"/>
      <c r="F150" s="193"/>
      <c r="G150" s="193"/>
      <c r="H150" s="193"/>
      <c r="I150" s="193"/>
      <c r="J150" s="532"/>
      <c r="K150" s="532"/>
      <c r="L150" s="193"/>
      <c r="M150" s="533" t="n">
        <f aca="false">IF(K150=0,0,(K150-J150)+1)</f>
        <v>0</v>
      </c>
      <c r="N150" s="534" t="s">
        <v>177</v>
      </c>
      <c r="O150" s="177" t="n">
        <v>0</v>
      </c>
      <c r="P150" s="589" t="n">
        <f aca="false">ROUNDUP(((R150/U150)),0)</f>
        <v>0</v>
      </c>
      <c r="Q150" s="589" t="n">
        <f aca="false">P150*L150*M150</f>
        <v>0</v>
      </c>
      <c r="R150" s="590" t="n">
        <f aca="false">T150-(T150*O150)</f>
        <v>0</v>
      </c>
      <c r="S150" s="590" t="n">
        <f aca="false">R150*M150*L150</f>
        <v>0</v>
      </c>
      <c r="T150" s="537"/>
      <c r="U150" s="538" t="n">
        <v>0.85</v>
      </c>
      <c r="V150" s="444" t="n">
        <f aca="false">V149</f>
        <v>0.1</v>
      </c>
      <c r="W150" s="539" t="n">
        <f aca="false">V150*P150</f>
        <v>0</v>
      </c>
      <c r="X150" s="444" t="n">
        <f aca="false">X149</f>
        <v>0.1</v>
      </c>
      <c r="Y150" s="540" t="n">
        <f aca="false">P150*X150</f>
        <v>0</v>
      </c>
      <c r="Z150" s="444" t="n">
        <f aca="false">Z149</f>
        <v>0.1</v>
      </c>
      <c r="AA150" s="541" t="n">
        <f aca="false">P150*Z150</f>
        <v>0</v>
      </c>
      <c r="AB150" s="541"/>
      <c r="AC150" s="267"/>
      <c r="AF150" s="261" t="n">
        <f aca="false">AF149+1</f>
        <v>150</v>
      </c>
      <c r="AG150" s="449" t="n">
        <f aca="false">W150+Y150+AA150</f>
        <v>0</v>
      </c>
    </row>
    <row r="151" customFormat="false" ht="15" hidden="false" customHeight="true" outlineLevel="0" collapsed="false">
      <c r="A151" s="252"/>
      <c r="B151" s="571"/>
      <c r="C151" s="436"/>
      <c r="D151" s="193"/>
      <c r="E151" s="193"/>
      <c r="F151" s="193"/>
      <c r="G151" s="193"/>
      <c r="H151" s="193"/>
      <c r="I151" s="193"/>
      <c r="J151" s="532"/>
      <c r="K151" s="532"/>
      <c r="L151" s="193"/>
      <c r="M151" s="533" t="n">
        <f aca="false">IF(K151=0,0,(K151-J151)+1)</f>
        <v>0</v>
      </c>
      <c r="N151" s="534" t="s">
        <v>177</v>
      </c>
      <c r="O151" s="177" t="n">
        <v>0</v>
      </c>
      <c r="P151" s="589" t="n">
        <f aca="false">ROUNDUP(((R151/U151)),0)</f>
        <v>0</v>
      </c>
      <c r="Q151" s="589" t="n">
        <f aca="false">P151*L151*M151</f>
        <v>0</v>
      </c>
      <c r="R151" s="590" t="n">
        <f aca="false">T151-(T151*O151)</f>
        <v>0</v>
      </c>
      <c r="S151" s="590" t="n">
        <f aca="false">R151*M151*L151</f>
        <v>0</v>
      </c>
      <c r="T151" s="537"/>
      <c r="U151" s="538" t="n">
        <v>0.85</v>
      </c>
      <c r="V151" s="444" t="n">
        <f aca="false">V150</f>
        <v>0.1</v>
      </c>
      <c r="W151" s="539" t="n">
        <f aca="false">V151*P151</f>
        <v>0</v>
      </c>
      <c r="X151" s="444" t="n">
        <f aca="false">X150</f>
        <v>0.1</v>
      </c>
      <c r="Y151" s="540" t="n">
        <f aca="false">P151*X151</f>
        <v>0</v>
      </c>
      <c r="Z151" s="444" t="n">
        <f aca="false">Z150</f>
        <v>0.1</v>
      </c>
      <c r="AA151" s="541" t="n">
        <f aca="false">P151*Z151</f>
        <v>0</v>
      </c>
      <c r="AB151" s="541"/>
      <c r="AC151" s="267"/>
      <c r="AF151" s="261" t="n">
        <f aca="false">AF150+1</f>
        <v>151</v>
      </c>
      <c r="AG151" s="449" t="n">
        <f aca="false">W151+Y151+AA151</f>
        <v>0</v>
      </c>
    </row>
    <row r="152" customFormat="false" ht="15" hidden="false" customHeight="true" outlineLevel="0" collapsed="false">
      <c r="A152" s="252"/>
      <c r="B152" s="571"/>
      <c r="C152" s="436"/>
      <c r="D152" s="193"/>
      <c r="E152" s="193"/>
      <c r="F152" s="193"/>
      <c r="G152" s="193"/>
      <c r="H152" s="193"/>
      <c r="I152" s="193"/>
      <c r="J152" s="532"/>
      <c r="K152" s="532"/>
      <c r="L152" s="193"/>
      <c r="M152" s="533" t="n">
        <f aca="false">IF(K152=0,0,(K152-J152)+1)</f>
        <v>0</v>
      </c>
      <c r="N152" s="534" t="s">
        <v>177</v>
      </c>
      <c r="O152" s="177" t="n">
        <v>0</v>
      </c>
      <c r="P152" s="589" t="n">
        <f aca="false">ROUNDUP(((R152/U152)),0)</f>
        <v>0</v>
      </c>
      <c r="Q152" s="589" t="n">
        <f aca="false">P152*L152*M152</f>
        <v>0</v>
      </c>
      <c r="R152" s="590" t="n">
        <f aca="false">T152-(T152*O152)</f>
        <v>0</v>
      </c>
      <c r="S152" s="590" t="n">
        <f aca="false">R152*M152*L152</f>
        <v>0</v>
      </c>
      <c r="T152" s="537"/>
      <c r="U152" s="538" t="n">
        <v>0.85</v>
      </c>
      <c r="V152" s="444" t="n">
        <f aca="false">V151</f>
        <v>0.1</v>
      </c>
      <c r="W152" s="539" t="n">
        <f aca="false">V152*P152</f>
        <v>0</v>
      </c>
      <c r="X152" s="444" t="n">
        <f aca="false">X151</f>
        <v>0.1</v>
      </c>
      <c r="Y152" s="540" t="n">
        <f aca="false">P152*X152</f>
        <v>0</v>
      </c>
      <c r="Z152" s="444" t="n">
        <f aca="false">Z151</f>
        <v>0.1</v>
      </c>
      <c r="AA152" s="541" t="n">
        <f aca="false">P152*Z152</f>
        <v>0</v>
      </c>
      <c r="AB152" s="541"/>
      <c r="AC152" s="267"/>
      <c r="AF152" s="261" t="n">
        <f aca="false">AF151+1</f>
        <v>152</v>
      </c>
      <c r="AG152" s="449" t="n">
        <f aca="false">W152+Y152+AA152</f>
        <v>0</v>
      </c>
    </row>
    <row r="153" customFormat="false" ht="15" hidden="false" customHeight="true" outlineLevel="0" collapsed="false">
      <c r="A153" s="252"/>
      <c r="B153" s="571"/>
      <c r="C153" s="436"/>
      <c r="D153" s="193"/>
      <c r="E153" s="193"/>
      <c r="F153" s="193"/>
      <c r="G153" s="193"/>
      <c r="H153" s="193"/>
      <c r="I153" s="193"/>
      <c r="J153" s="532"/>
      <c r="K153" s="532"/>
      <c r="L153" s="193"/>
      <c r="M153" s="533" t="n">
        <f aca="false">IF(K153=0,0,(K153-J153)+1)</f>
        <v>0</v>
      </c>
      <c r="N153" s="534" t="s">
        <v>177</v>
      </c>
      <c r="O153" s="177" t="n">
        <v>0</v>
      </c>
      <c r="P153" s="589" t="n">
        <f aca="false">ROUNDUP(((R153/U153)),0)</f>
        <v>0</v>
      </c>
      <c r="Q153" s="589" t="n">
        <f aca="false">P153*L153*M153</f>
        <v>0</v>
      </c>
      <c r="R153" s="590" t="n">
        <f aca="false">T153-(T153*O153)</f>
        <v>0</v>
      </c>
      <c r="S153" s="590" t="n">
        <f aca="false">R153*M153*L153</f>
        <v>0</v>
      </c>
      <c r="T153" s="537"/>
      <c r="U153" s="538" t="n">
        <v>0.85</v>
      </c>
      <c r="V153" s="444" t="n">
        <f aca="false">V152</f>
        <v>0.1</v>
      </c>
      <c r="W153" s="539" t="n">
        <f aca="false">V153*P153</f>
        <v>0</v>
      </c>
      <c r="X153" s="444" t="n">
        <f aca="false">X152</f>
        <v>0.1</v>
      </c>
      <c r="Y153" s="540" t="n">
        <f aca="false">P153*X153</f>
        <v>0</v>
      </c>
      <c r="Z153" s="444" t="n">
        <f aca="false">Z152</f>
        <v>0.1</v>
      </c>
      <c r="AA153" s="541" t="n">
        <f aca="false">P153*Z153</f>
        <v>0</v>
      </c>
      <c r="AB153" s="541"/>
      <c r="AC153" s="267"/>
      <c r="AF153" s="261" t="n">
        <f aca="false">AF152+1</f>
        <v>153</v>
      </c>
      <c r="AG153" s="449" t="n">
        <f aca="false">W153+Y153+AA153</f>
        <v>0</v>
      </c>
    </row>
    <row r="154" customFormat="false" ht="15" hidden="false" customHeight="true" outlineLevel="0" collapsed="false">
      <c r="A154" s="252"/>
      <c r="B154" s="571"/>
      <c r="C154" s="436"/>
      <c r="D154" s="193"/>
      <c r="E154" s="193"/>
      <c r="F154" s="193"/>
      <c r="G154" s="193"/>
      <c r="H154" s="193"/>
      <c r="I154" s="193"/>
      <c r="J154" s="532"/>
      <c r="K154" s="532"/>
      <c r="L154" s="193"/>
      <c r="M154" s="533" t="n">
        <f aca="false">IF(K154=0,0,(K154-J154)+1)</f>
        <v>0</v>
      </c>
      <c r="N154" s="534" t="s">
        <v>177</v>
      </c>
      <c r="O154" s="177" t="n">
        <v>0</v>
      </c>
      <c r="P154" s="589" t="n">
        <f aca="false">ROUNDUP(((R154/U154)),0)</f>
        <v>0</v>
      </c>
      <c r="Q154" s="589" t="n">
        <f aca="false">P154*L154*M154</f>
        <v>0</v>
      </c>
      <c r="R154" s="590" t="n">
        <f aca="false">T154-(T154*O154)</f>
        <v>0</v>
      </c>
      <c r="S154" s="590" t="n">
        <f aca="false">R154*M154*L154</f>
        <v>0</v>
      </c>
      <c r="T154" s="537"/>
      <c r="U154" s="538" t="n">
        <v>0.85</v>
      </c>
      <c r="V154" s="444" t="n">
        <f aca="false">V153</f>
        <v>0.1</v>
      </c>
      <c r="W154" s="539" t="n">
        <f aca="false">V154*P154</f>
        <v>0</v>
      </c>
      <c r="X154" s="444" t="n">
        <f aca="false">X153</f>
        <v>0.1</v>
      </c>
      <c r="Y154" s="540" t="n">
        <f aca="false">P154*X154</f>
        <v>0</v>
      </c>
      <c r="Z154" s="444" t="n">
        <f aca="false">Z153</f>
        <v>0.1</v>
      </c>
      <c r="AA154" s="541" t="n">
        <f aca="false">P154*Z154</f>
        <v>0</v>
      </c>
      <c r="AB154" s="541"/>
      <c r="AC154" s="267"/>
      <c r="AF154" s="261" t="n">
        <f aca="false">AF153+1</f>
        <v>154</v>
      </c>
      <c r="AG154" s="449" t="n">
        <f aca="false">W154+Y154+AA154</f>
        <v>0</v>
      </c>
    </row>
    <row r="155" customFormat="false" ht="15" hidden="false" customHeight="true" outlineLevel="0" collapsed="false">
      <c r="A155" s="252"/>
      <c r="B155" s="571"/>
      <c r="C155" s="436"/>
      <c r="D155" s="193"/>
      <c r="E155" s="193"/>
      <c r="F155" s="193"/>
      <c r="G155" s="193"/>
      <c r="H155" s="193"/>
      <c r="I155" s="193"/>
      <c r="J155" s="532"/>
      <c r="K155" s="532"/>
      <c r="L155" s="193"/>
      <c r="M155" s="533" t="n">
        <f aca="false">IF(K155=0,0,(K155-J155)+1)</f>
        <v>0</v>
      </c>
      <c r="N155" s="534" t="s">
        <v>177</v>
      </c>
      <c r="O155" s="177" t="n">
        <v>0</v>
      </c>
      <c r="P155" s="589" t="n">
        <f aca="false">ROUNDUP(((R155/U155)),0)</f>
        <v>0</v>
      </c>
      <c r="Q155" s="589" t="n">
        <f aca="false">P155*L155*M155</f>
        <v>0</v>
      </c>
      <c r="R155" s="590" t="n">
        <f aca="false">T155-(T155*O155)</f>
        <v>0</v>
      </c>
      <c r="S155" s="590" t="n">
        <f aca="false">R155*M155*L155</f>
        <v>0</v>
      </c>
      <c r="T155" s="537"/>
      <c r="U155" s="538" t="n">
        <v>0.85</v>
      </c>
      <c r="V155" s="444" t="n">
        <f aca="false">V154</f>
        <v>0.1</v>
      </c>
      <c r="W155" s="539" t="n">
        <f aca="false">V155*P155</f>
        <v>0</v>
      </c>
      <c r="X155" s="444" t="n">
        <f aca="false">X154</f>
        <v>0.1</v>
      </c>
      <c r="Y155" s="540" t="n">
        <f aca="false">P155*X155</f>
        <v>0</v>
      </c>
      <c r="Z155" s="444" t="n">
        <f aca="false">Z154</f>
        <v>0.1</v>
      </c>
      <c r="AA155" s="541" t="n">
        <f aca="false">P155*Z155</f>
        <v>0</v>
      </c>
      <c r="AB155" s="541"/>
      <c r="AC155" s="267"/>
      <c r="AF155" s="261" t="n">
        <f aca="false">AF154+1</f>
        <v>155</v>
      </c>
      <c r="AG155" s="449" t="n">
        <f aca="false">W155+Y155+AA155</f>
        <v>0</v>
      </c>
    </row>
    <row r="156" customFormat="false" ht="15" hidden="false" customHeight="true" outlineLevel="0" collapsed="false">
      <c r="A156" s="252"/>
      <c r="B156" s="571"/>
      <c r="C156" s="436"/>
      <c r="D156" s="193"/>
      <c r="E156" s="193"/>
      <c r="F156" s="193"/>
      <c r="G156" s="193"/>
      <c r="H156" s="193"/>
      <c r="I156" s="193"/>
      <c r="J156" s="532"/>
      <c r="K156" s="532"/>
      <c r="L156" s="193"/>
      <c r="M156" s="533" t="n">
        <f aca="false">IF(K156=0,0,(K156-J156)+1)</f>
        <v>0</v>
      </c>
      <c r="N156" s="534" t="s">
        <v>177</v>
      </c>
      <c r="O156" s="177" t="n">
        <v>0</v>
      </c>
      <c r="P156" s="589" t="n">
        <f aca="false">ROUNDUP(((R156/U156)),0)</f>
        <v>0</v>
      </c>
      <c r="Q156" s="592" t="n">
        <f aca="false">P156*L156*M156</f>
        <v>0</v>
      </c>
      <c r="R156" s="590" t="n">
        <f aca="false">T156-(T156*O156)</f>
        <v>0</v>
      </c>
      <c r="S156" s="590" t="n">
        <f aca="false">R156*M156*L156</f>
        <v>0</v>
      </c>
      <c r="T156" s="537"/>
      <c r="U156" s="538" t="n">
        <v>0.85</v>
      </c>
      <c r="V156" s="444" t="n">
        <f aca="false">V155</f>
        <v>0.1</v>
      </c>
      <c r="W156" s="539" t="n">
        <f aca="false">V156*P156</f>
        <v>0</v>
      </c>
      <c r="X156" s="455" t="n">
        <f aca="false">X155</f>
        <v>0.1</v>
      </c>
      <c r="Y156" s="540" t="n">
        <f aca="false">P156*X156</f>
        <v>0</v>
      </c>
      <c r="Z156" s="444" t="n">
        <f aca="false">Z155</f>
        <v>0.1</v>
      </c>
      <c r="AA156" s="541" t="n">
        <f aca="false">P156*Z156</f>
        <v>0</v>
      </c>
      <c r="AB156" s="541"/>
      <c r="AC156" s="267"/>
      <c r="AF156" s="261" t="n">
        <f aca="false">AF155+1</f>
        <v>156</v>
      </c>
      <c r="AG156" s="449" t="n">
        <f aca="false">W156+Y156+AA156</f>
        <v>0</v>
      </c>
    </row>
    <row r="157" customFormat="false" ht="15" hidden="false" customHeight="false" outlineLevel="0" collapsed="false">
      <c r="A157" s="252"/>
      <c r="B157" s="543"/>
      <c r="C157" s="543"/>
      <c r="D157" s="543"/>
      <c r="E157" s="543"/>
      <c r="F157" s="543"/>
      <c r="G157" s="543"/>
      <c r="H157" s="543"/>
      <c r="I157" s="543"/>
      <c r="J157" s="543"/>
      <c r="K157" s="543"/>
      <c r="L157" s="543"/>
      <c r="M157" s="543"/>
      <c r="N157" s="543"/>
      <c r="O157" s="543"/>
      <c r="P157" s="544" t="s">
        <v>199</v>
      </c>
      <c r="Q157" s="544" t="n">
        <f aca="false">SUM(Q142:Q156)</f>
        <v>0</v>
      </c>
      <c r="R157" s="546" t="s">
        <v>77</v>
      </c>
      <c r="S157" s="566" t="n">
        <f aca="false">SUM(S142:S156)</f>
        <v>0</v>
      </c>
      <c r="T157" s="548" t="s">
        <v>200</v>
      </c>
      <c r="U157" s="549" t="n">
        <f aca="false">IF(SUM(T142:T156)=0,0,1-(S157/Q157))</f>
        <v>0</v>
      </c>
      <c r="V157" s="550" t="s">
        <v>139</v>
      </c>
      <c r="W157" s="550" t="s">
        <v>140</v>
      </c>
      <c r="X157" s="551" t="s">
        <v>141</v>
      </c>
      <c r="Y157" s="551" t="s">
        <v>142</v>
      </c>
      <c r="Z157" s="550" t="s">
        <v>143</v>
      </c>
      <c r="AA157" s="552" t="s">
        <v>144</v>
      </c>
      <c r="AB157" s="552"/>
      <c r="AC157" s="267"/>
      <c r="AF157" s="218" t="s">
        <v>145</v>
      </c>
      <c r="AG157" s="218"/>
      <c r="AH157" s="218" t="s">
        <v>146</v>
      </c>
      <c r="AI157" s="218"/>
    </row>
    <row r="158" customFormat="false" ht="19.5" hidden="false" customHeight="true" outlineLevel="0" collapsed="false">
      <c r="A158" s="252"/>
      <c r="B158" s="148" t="s">
        <v>147</v>
      </c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554" t="n">
        <f aca="false"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55" t="n">
        <f aca="false">S157*V141</f>
        <v>0</v>
      </c>
      <c r="X158" s="554" t="n">
        <f aca="false"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55" t="n">
        <f aca="false">S157*X141</f>
        <v>0</v>
      </c>
      <c r="Z158" s="554" t="n">
        <f aca="false"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556" t="n">
        <f aca="false">S157*Z141</f>
        <v>0</v>
      </c>
      <c r="AB158" s="556"/>
      <c r="AC158" s="267"/>
      <c r="AF158" s="225" t="n">
        <v>158</v>
      </c>
      <c r="AG158" s="449" t="n">
        <f aca="false">W158+Y158+AA158</f>
        <v>0</v>
      </c>
      <c r="AH158" s="227" t="n">
        <f aca="false">V158+X158+Z158</f>
        <v>0</v>
      </c>
      <c r="AI158" s="227"/>
    </row>
    <row r="159" customFormat="false" ht="22.5" hidden="false" customHeight="true" outlineLevel="0" collapsed="false">
      <c r="A159" s="252"/>
      <c r="B159" s="148" t="s">
        <v>148</v>
      </c>
      <c r="C159" s="220" t="s">
        <v>203</v>
      </c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558" t="s">
        <v>201</v>
      </c>
      <c r="W159" s="558"/>
      <c r="X159" s="559" t="n">
        <f aca="false">Q157+V158+X158+Z158</f>
        <v>0</v>
      </c>
      <c r="Y159" s="559"/>
      <c r="Z159" s="560" t="s">
        <v>150</v>
      </c>
      <c r="AA159" s="561" t="n">
        <f aca="false">S157+((S157*V141)+(S157*X141)+(S157*Z141))</f>
        <v>0</v>
      </c>
      <c r="AB159" s="561"/>
      <c r="AC159" s="267"/>
      <c r="AG159" s="484"/>
    </row>
    <row r="160" customFormat="false" ht="15" hidden="false" customHeight="false" outlineLevel="0" collapsed="false">
      <c r="A160" s="252"/>
      <c r="B160" s="267"/>
      <c r="C160" s="267"/>
      <c r="D160" s="5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B160" s="267"/>
      <c r="AC160" s="267"/>
      <c r="AG160" s="484"/>
    </row>
    <row r="161" customFormat="false" ht="15" hidden="false" customHeight="false" outlineLevel="0" collapsed="false">
      <c r="A161" s="252"/>
      <c r="B161" s="267"/>
      <c r="C161" s="267"/>
      <c r="D161" s="5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B161" s="267"/>
      <c r="AC161" s="267"/>
      <c r="AG161" s="484"/>
    </row>
    <row r="162" customFormat="false" ht="49.5" hidden="false" customHeight="true" outlineLevel="0" collapsed="false">
      <c r="A162" s="283" t="s">
        <v>204</v>
      </c>
      <c r="B162" s="568" t="s">
        <v>184</v>
      </c>
      <c r="C162" s="568"/>
      <c r="D162" s="568"/>
      <c r="E162" s="568"/>
      <c r="F162" s="568"/>
      <c r="G162" s="568"/>
      <c r="H162" s="568"/>
      <c r="I162" s="568"/>
      <c r="J162" s="568"/>
      <c r="K162" s="568"/>
      <c r="L162" s="568"/>
      <c r="M162" s="568"/>
      <c r="N162" s="568"/>
      <c r="O162" s="568"/>
      <c r="P162" s="569" t="str">
        <f aca="false">IF(B165=0,"",B165)</f>
        <v/>
      </c>
      <c r="Q162" s="569"/>
      <c r="R162" s="569"/>
      <c r="S162" s="569"/>
      <c r="T162" s="569"/>
      <c r="U162" s="569"/>
      <c r="V162" s="569"/>
      <c r="W162" s="569"/>
      <c r="X162" s="569"/>
      <c r="Y162" s="569"/>
      <c r="Z162" s="569"/>
      <c r="AA162" s="569"/>
      <c r="AB162" s="569"/>
      <c r="AC162" s="569"/>
      <c r="AG162" s="484"/>
    </row>
    <row r="163" customFormat="false" ht="15" hidden="false" customHeight="true" outlineLevel="0" collapsed="false">
      <c r="A163" s="283"/>
      <c r="B163" s="512" t="s">
        <v>89</v>
      </c>
      <c r="C163" s="513" t="s">
        <v>90</v>
      </c>
      <c r="D163" s="514" t="s">
        <v>99</v>
      </c>
      <c r="E163" s="515" t="s">
        <v>60</v>
      </c>
      <c r="F163" s="516" t="s">
        <v>185</v>
      </c>
      <c r="G163" s="516" t="s">
        <v>186</v>
      </c>
      <c r="H163" s="517" t="s">
        <v>205</v>
      </c>
      <c r="I163" s="516" t="s">
        <v>187</v>
      </c>
      <c r="J163" s="518" t="s">
        <v>168</v>
      </c>
      <c r="K163" s="518" t="s">
        <v>188</v>
      </c>
      <c r="L163" s="516" t="s">
        <v>92</v>
      </c>
      <c r="M163" s="516" t="s">
        <v>93</v>
      </c>
      <c r="N163" s="516" t="s">
        <v>115</v>
      </c>
      <c r="O163" s="516"/>
      <c r="P163" s="519" t="s">
        <v>189</v>
      </c>
      <c r="Q163" s="519"/>
      <c r="R163" s="519" t="s">
        <v>190</v>
      </c>
      <c r="S163" s="519"/>
      <c r="T163" s="520" t="s">
        <v>191</v>
      </c>
      <c r="U163" s="521" t="s">
        <v>78</v>
      </c>
      <c r="V163" s="334" t="s">
        <v>95</v>
      </c>
      <c r="W163" s="334"/>
      <c r="X163" s="334"/>
      <c r="Y163" s="334"/>
      <c r="Z163" s="334"/>
      <c r="AA163" s="334"/>
      <c r="AB163" s="334"/>
      <c r="AC163" s="522" t="s">
        <v>119</v>
      </c>
      <c r="AG163" s="484"/>
    </row>
    <row r="164" customFormat="false" ht="15" hidden="false" customHeight="false" outlineLevel="0" collapsed="false">
      <c r="A164" s="283"/>
      <c r="B164" s="512"/>
      <c r="C164" s="513"/>
      <c r="D164" s="514"/>
      <c r="E164" s="515"/>
      <c r="F164" s="516"/>
      <c r="G164" s="516"/>
      <c r="H164" s="517"/>
      <c r="I164" s="516"/>
      <c r="J164" s="518"/>
      <c r="K164" s="518"/>
      <c r="L164" s="516"/>
      <c r="M164" s="516"/>
      <c r="N164" s="516"/>
      <c r="O164" s="516"/>
      <c r="P164" s="516" t="s">
        <v>192</v>
      </c>
      <c r="Q164" s="516" t="s">
        <v>97</v>
      </c>
      <c r="R164" s="516" t="s">
        <v>193</v>
      </c>
      <c r="S164" s="523" t="s">
        <v>194</v>
      </c>
      <c r="T164" s="520"/>
      <c r="U164" s="521"/>
      <c r="V164" s="524" t="n">
        <v>0.1</v>
      </c>
      <c r="W164" s="525" t="s">
        <v>72</v>
      </c>
      <c r="X164" s="526" t="n">
        <v>0.1</v>
      </c>
      <c r="Y164" s="527" t="s">
        <v>123</v>
      </c>
      <c r="Z164" s="528" t="n">
        <v>0.1</v>
      </c>
      <c r="AA164" s="529" t="s">
        <v>74</v>
      </c>
      <c r="AB164" s="529"/>
      <c r="AC164" s="522"/>
      <c r="AG164" s="484"/>
    </row>
    <row r="165" customFormat="false" ht="15" hidden="false" customHeight="true" outlineLevel="0" collapsed="false">
      <c r="A165" s="283"/>
      <c r="B165" s="571" t="n">
        <f aca="false">'Cadastro Inicial'!B23</f>
        <v>0</v>
      </c>
      <c r="C165" s="436" t="n">
        <f aca="false">'Cadastro Inicial'!C23:D23</f>
        <v>0</v>
      </c>
      <c r="D165" s="193"/>
      <c r="E165" s="193"/>
      <c r="F165" s="193"/>
      <c r="G165" s="193"/>
      <c r="H165" s="193"/>
      <c r="I165" s="193"/>
      <c r="J165" s="532"/>
      <c r="K165" s="532"/>
      <c r="L165" s="193"/>
      <c r="M165" s="533" t="n">
        <f aca="false">IF(K165=0,0,(K165-J165)+1)</f>
        <v>0</v>
      </c>
      <c r="N165" s="534" t="s">
        <v>177</v>
      </c>
      <c r="O165" s="177" t="n">
        <v>0</v>
      </c>
      <c r="P165" s="589" t="n">
        <f aca="false">ROUNDUP(((R165/U165)),0)</f>
        <v>0</v>
      </c>
      <c r="Q165" s="589" t="n">
        <f aca="false">P165*L165*M165</f>
        <v>0</v>
      </c>
      <c r="R165" s="590" t="n">
        <f aca="false">T165-(T165*O165)</f>
        <v>0</v>
      </c>
      <c r="S165" s="590" t="n">
        <f aca="false">R165*M165*L165</f>
        <v>0</v>
      </c>
      <c r="T165" s="537"/>
      <c r="U165" s="538" t="n">
        <v>0.85</v>
      </c>
      <c r="V165" s="444" t="n">
        <f aca="false">V164</f>
        <v>0.1</v>
      </c>
      <c r="W165" s="539" t="n">
        <f aca="false">V165*P165</f>
        <v>0</v>
      </c>
      <c r="X165" s="444" t="n">
        <f aca="false">X164</f>
        <v>0.1</v>
      </c>
      <c r="Y165" s="540" t="n">
        <f aca="false">P165*X165</f>
        <v>0</v>
      </c>
      <c r="Z165" s="444" t="n">
        <f aca="false">Z164</f>
        <v>0.1</v>
      </c>
      <c r="AA165" s="541" t="n">
        <f aca="false">P165*Z165</f>
        <v>0</v>
      </c>
      <c r="AB165" s="541"/>
      <c r="AC165" s="310" t="s">
        <v>129</v>
      </c>
      <c r="AF165" s="261" t="n">
        <v>165</v>
      </c>
      <c r="AG165" s="449" t="n">
        <f aca="false">W165+Y165+AA165</f>
        <v>0</v>
      </c>
    </row>
    <row r="166" customFormat="false" ht="15" hidden="false" customHeight="true" outlineLevel="0" collapsed="false">
      <c r="A166" s="283"/>
      <c r="B166" s="571"/>
      <c r="C166" s="436"/>
      <c r="D166" s="193"/>
      <c r="E166" s="193"/>
      <c r="F166" s="193"/>
      <c r="G166" s="193"/>
      <c r="H166" s="193"/>
      <c r="I166" s="193"/>
      <c r="J166" s="532"/>
      <c r="K166" s="532"/>
      <c r="L166" s="193"/>
      <c r="M166" s="533" t="n">
        <f aca="false">IF(K166=0,0,(K166-J166)+1)</f>
        <v>0</v>
      </c>
      <c r="N166" s="534" t="s">
        <v>177</v>
      </c>
      <c r="O166" s="177" t="n">
        <v>0</v>
      </c>
      <c r="P166" s="589" t="n">
        <f aca="false">ROUNDUP(((R166/U166)),0)</f>
        <v>0</v>
      </c>
      <c r="Q166" s="589" t="n">
        <f aca="false">P166*L166*M166</f>
        <v>0</v>
      </c>
      <c r="R166" s="590" t="n">
        <f aca="false">T166-(T166*O166)</f>
        <v>0</v>
      </c>
      <c r="S166" s="590" t="n">
        <f aca="false">R166*M166*L166</f>
        <v>0</v>
      </c>
      <c r="T166" s="537"/>
      <c r="U166" s="538" t="n">
        <v>0.85</v>
      </c>
      <c r="V166" s="444" t="n">
        <f aca="false">V165</f>
        <v>0.1</v>
      </c>
      <c r="W166" s="539" t="n">
        <f aca="false">V166*P166</f>
        <v>0</v>
      </c>
      <c r="X166" s="444" t="n">
        <f aca="false">X165</f>
        <v>0.1</v>
      </c>
      <c r="Y166" s="540" t="n">
        <f aca="false">P166*X166</f>
        <v>0</v>
      </c>
      <c r="Z166" s="444" t="n">
        <f aca="false">Z165</f>
        <v>0.1</v>
      </c>
      <c r="AA166" s="541" t="n">
        <f aca="false">P166*Z166</f>
        <v>0</v>
      </c>
      <c r="AB166" s="541"/>
      <c r="AC166" s="262" t="s">
        <v>131</v>
      </c>
      <c r="AF166" s="261" t="n">
        <f aca="false">AF165+1</f>
        <v>166</v>
      </c>
      <c r="AG166" s="449" t="n">
        <f aca="false">W166+Y166+AA166</f>
        <v>0</v>
      </c>
    </row>
    <row r="167" customFormat="false" ht="15" hidden="false" customHeight="true" outlineLevel="0" collapsed="false">
      <c r="A167" s="283"/>
      <c r="B167" s="571"/>
      <c r="C167" s="436"/>
      <c r="D167" s="193"/>
      <c r="E167" s="193"/>
      <c r="F167" s="193"/>
      <c r="G167" s="193"/>
      <c r="H167" s="193"/>
      <c r="I167" s="193"/>
      <c r="J167" s="532"/>
      <c r="K167" s="532"/>
      <c r="L167" s="193"/>
      <c r="M167" s="533" t="n">
        <f aca="false">IF(K167=0,0,(K167-J167)+1)</f>
        <v>0</v>
      </c>
      <c r="N167" s="534" t="s">
        <v>177</v>
      </c>
      <c r="O167" s="177" t="n">
        <v>0</v>
      </c>
      <c r="P167" s="589" t="n">
        <f aca="false">ROUNDUP(((R167/U167)),0)</f>
        <v>0</v>
      </c>
      <c r="Q167" s="589" t="n">
        <f aca="false">P167*L167*M167</f>
        <v>0</v>
      </c>
      <c r="R167" s="590" t="n">
        <f aca="false">T167-(T167*O167)</f>
        <v>0</v>
      </c>
      <c r="S167" s="590" t="n">
        <f aca="false">R167*M167*L167</f>
        <v>0</v>
      </c>
      <c r="T167" s="537"/>
      <c r="U167" s="538" t="n">
        <v>0.85</v>
      </c>
      <c r="V167" s="444" t="n">
        <f aca="false">V166</f>
        <v>0.1</v>
      </c>
      <c r="W167" s="539" t="n">
        <f aca="false">V167*P167</f>
        <v>0</v>
      </c>
      <c r="X167" s="444" t="n">
        <f aca="false">X166</f>
        <v>0.1</v>
      </c>
      <c r="Y167" s="540" t="n">
        <f aca="false">P167*X167</f>
        <v>0</v>
      </c>
      <c r="Z167" s="444" t="n">
        <f aca="false">Z166</f>
        <v>0.1</v>
      </c>
      <c r="AA167" s="541" t="n">
        <f aca="false">P167*Z167</f>
        <v>0</v>
      </c>
      <c r="AB167" s="541"/>
      <c r="AC167" s="290"/>
      <c r="AF167" s="261" t="n">
        <f aca="false">AF166+1</f>
        <v>167</v>
      </c>
      <c r="AG167" s="449" t="n">
        <f aca="false">W167+Y167+AA167</f>
        <v>0</v>
      </c>
    </row>
    <row r="168" customFormat="false" ht="15" hidden="false" customHeight="true" outlineLevel="0" collapsed="false">
      <c r="A168" s="283"/>
      <c r="B168" s="571"/>
      <c r="C168" s="436"/>
      <c r="D168" s="193"/>
      <c r="E168" s="193"/>
      <c r="F168" s="193"/>
      <c r="G168" s="193"/>
      <c r="H168" s="193"/>
      <c r="I168" s="193"/>
      <c r="J168" s="532"/>
      <c r="K168" s="532"/>
      <c r="L168" s="193"/>
      <c r="M168" s="533" t="n">
        <f aca="false">IF(K168=0,0,(K168-J168)+1)</f>
        <v>0</v>
      </c>
      <c r="N168" s="534" t="s">
        <v>177</v>
      </c>
      <c r="O168" s="177" t="n">
        <v>0</v>
      </c>
      <c r="P168" s="589" t="n">
        <f aca="false">ROUNDUP(((R168/U168)),0)</f>
        <v>0</v>
      </c>
      <c r="Q168" s="589" t="n">
        <f aca="false">P168*L168*M168</f>
        <v>0</v>
      </c>
      <c r="R168" s="590" t="n">
        <f aca="false">T168-(T168*O168)</f>
        <v>0</v>
      </c>
      <c r="S168" s="590" t="n">
        <f aca="false">R168*M168*L168</f>
        <v>0</v>
      </c>
      <c r="T168" s="537"/>
      <c r="U168" s="538" t="n">
        <v>0.85</v>
      </c>
      <c r="V168" s="444" t="n">
        <f aca="false">V167</f>
        <v>0.1</v>
      </c>
      <c r="W168" s="539" t="n">
        <f aca="false">V168*P168</f>
        <v>0</v>
      </c>
      <c r="X168" s="444" t="n">
        <f aca="false">X167</f>
        <v>0.1</v>
      </c>
      <c r="Y168" s="540" t="n">
        <f aca="false">P168*X168</f>
        <v>0</v>
      </c>
      <c r="Z168" s="444" t="n">
        <f aca="false">Z167</f>
        <v>0.1</v>
      </c>
      <c r="AA168" s="541" t="n">
        <f aca="false">P168*Z168</f>
        <v>0</v>
      </c>
      <c r="AB168" s="541"/>
      <c r="AC168" s="264" t="s">
        <v>132</v>
      </c>
      <c r="AF168" s="261" t="n">
        <f aca="false">AF167+1</f>
        <v>168</v>
      </c>
      <c r="AG168" s="449" t="n">
        <f aca="false">W168+Y168+AA168</f>
        <v>0</v>
      </c>
    </row>
    <row r="169" customFormat="false" ht="15" hidden="false" customHeight="true" outlineLevel="0" collapsed="false">
      <c r="A169" s="283"/>
      <c r="B169" s="571"/>
      <c r="C169" s="436"/>
      <c r="D169" s="193"/>
      <c r="E169" s="193"/>
      <c r="F169" s="193"/>
      <c r="G169" s="193"/>
      <c r="H169" s="193"/>
      <c r="I169" s="193"/>
      <c r="J169" s="532"/>
      <c r="K169" s="532"/>
      <c r="L169" s="193"/>
      <c r="M169" s="533" t="n">
        <f aca="false">IF(K169=0,0,(K169-J169)+1)</f>
        <v>0</v>
      </c>
      <c r="N169" s="534" t="s">
        <v>177</v>
      </c>
      <c r="O169" s="177" t="n">
        <v>0</v>
      </c>
      <c r="P169" s="589" t="n">
        <f aca="false">ROUNDUP(((R169/U169)),0)</f>
        <v>0</v>
      </c>
      <c r="Q169" s="589" t="n">
        <f aca="false">P169*L169*M169</f>
        <v>0</v>
      </c>
      <c r="R169" s="590" t="n">
        <f aca="false">T169-(T169*O169)</f>
        <v>0</v>
      </c>
      <c r="S169" s="590" t="n">
        <f aca="false">R169*M169*L169</f>
        <v>0</v>
      </c>
      <c r="T169" s="537"/>
      <c r="U169" s="538" t="n">
        <v>0.85</v>
      </c>
      <c r="V169" s="444" t="n">
        <f aca="false">V168</f>
        <v>0.1</v>
      </c>
      <c r="W169" s="539" t="n">
        <f aca="false">V169*P169</f>
        <v>0</v>
      </c>
      <c r="X169" s="444" t="n">
        <f aca="false">X168</f>
        <v>0.1</v>
      </c>
      <c r="Y169" s="540" t="n">
        <f aca="false">P169*X169</f>
        <v>0</v>
      </c>
      <c r="Z169" s="444" t="n">
        <f aca="false">Z168</f>
        <v>0.1</v>
      </c>
      <c r="AA169" s="541" t="n">
        <f aca="false">P169*Z169</f>
        <v>0</v>
      </c>
      <c r="AB169" s="541"/>
      <c r="AC169" s="265" t="s">
        <v>133</v>
      </c>
      <c r="AF169" s="261" t="n">
        <f aca="false">AF168+1</f>
        <v>169</v>
      </c>
      <c r="AG169" s="449" t="n">
        <f aca="false">W169+Y169+AA169</f>
        <v>0</v>
      </c>
    </row>
    <row r="170" customFormat="false" ht="15" hidden="false" customHeight="true" outlineLevel="0" collapsed="false">
      <c r="A170" s="283"/>
      <c r="B170" s="571"/>
      <c r="C170" s="436"/>
      <c r="D170" s="193"/>
      <c r="E170" s="193"/>
      <c r="F170" s="193"/>
      <c r="G170" s="193"/>
      <c r="H170" s="193"/>
      <c r="I170" s="193"/>
      <c r="J170" s="532"/>
      <c r="K170" s="532"/>
      <c r="L170" s="193"/>
      <c r="M170" s="533" t="n">
        <f aca="false">IF(K170=0,0,(K170-J170)+1)</f>
        <v>0</v>
      </c>
      <c r="N170" s="534" t="s">
        <v>177</v>
      </c>
      <c r="O170" s="177" t="n">
        <v>0</v>
      </c>
      <c r="P170" s="589" t="n">
        <f aca="false">ROUNDUP(((R170/U170)),0)</f>
        <v>0</v>
      </c>
      <c r="Q170" s="589" t="n">
        <f aca="false">P170*L170*M170</f>
        <v>0</v>
      </c>
      <c r="R170" s="590" t="n">
        <f aca="false">T170-(T170*O170)</f>
        <v>0</v>
      </c>
      <c r="S170" s="590" t="n">
        <f aca="false">R170*M170*L170</f>
        <v>0</v>
      </c>
      <c r="T170" s="537"/>
      <c r="U170" s="538" t="n">
        <v>0.85</v>
      </c>
      <c r="V170" s="444" t="n">
        <f aca="false">V169</f>
        <v>0.1</v>
      </c>
      <c r="W170" s="539" t="n">
        <f aca="false">V170*P170</f>
        <v>0</v>
      </c>
      <c r="X170" s="444" t="n">
        <f aca="false">X169</f>
        <v>0.1</v>
      </c>
      <c r="Y170" s="540" t="n">
        <f aca="false">P170*X170</f>
        <v>0</v>
      </c>
      <c r="Z170" s="444" t="n">
        <f aca="false">Z169</f>
        <v>0.1</v>
      </c>
      <c r="AA170" s="541" t="n">
        <f aca="false">P170*Z170</f>
        <v>0</v>
      </c>
      <c r="AB170" s="541"/>
      <c r="AC170" s="287"/>
      <c r="AF170" s="261" t="n">
        <f aca="false">AF169+1</f>
        <v>170</v>
      </c>
      <c r="AG170" s="449" t="n">
        <f aca="false">W170+Y170+AA170</f>
        <v>0</v>
      </c>
    </row>
    <row r="171" customFormat="false" ht="15" hidden="false" customHeight="true" outlineLevel="0" collapsed="false">
      <c r="A171" s="283"/>
      <c r="B171" s="571"/>
      <c r="C171" s="436"/>
      <c r="D171" s="193"/>
      <c r="E171" s="193"/>
      <c r="F171" s="193"/>
      <c r="G171" s="193"/>
      <c r="H171" s="193"/>
      <c r="I171" s="193"/>
      <c r="J171" s="532"/>
      <c r="K171" s="532"/>
      <c r="L171" s="193"/>
      <c r="M171" s="533" t="n">
        <f aca="false">IF(K171=0,0,(K171-J171)+1)</f>
        <v>0</v>
      </c>
      <c r="N171" s="534" t="s">
        <v>177</v>
      </c>
      <c r="O171" s="177" t="n">
        <v>0</v>
      </c>
      <c r="P171" s="589" t="n">
        <f aca="false">ROUNDUP(((R171/U171)),0)</f>
        <v>0</v>
      </c>
      <c r="Q171" s="589" t="n">
        <f aca="false">P171*L171*M171</f>
        <v>0</v>
      </c>
      <c r="R171" s="590" t="n">
        <f aca="false">T171-(T171*O171)</f>
        <v>0</v>
      </c>
      <c r="S171" s="590" t="n">
        <f aca="false">R171*M171*L171</f>
        <v>0</v>
      </c>
      <c r="T171" s="537"/>
      <c r="U171" s="538" t="n">
        <v>0.85</v>
      </c>
      <c r="V171" s="444" t="n">
        <f aca="false">V170</f>
        <v>0.1</v>
      </c>
      <c r="W171" s="539" t="n">
        <f aca="false">V171*P171</f>
        <v>0</v>
      </c>
      <c r="X171" s="444" t="n">
        <f aca="false">X170</f>
        <v>0.1</v>
      </c>
      <c r="Y171" s="540" t="n">
        <f aca="false">P171*X171</f>
        <v>0</v>
      </c>
      <c r="Z171" s="444" t="n">
        <f aca="false">Z170</f>
        <v>0.1</v>
      </c>
      <c r="AA171" s="541" t="n">
        <f aca="false">P171*Z171</f>
        <v>0</v>
      </c>
      <c r="AB171" s="541"/>
      <c r="AC171" s="287"/>
      <c r="AF171" s="261" t="n">
        <f aca="false">AF170+1</f>
        <v>171</v>
      </c>
      <c r="AG171" s="449" t="n">
        <f aca="false">W171+Y171+AA171</f>
        <v>0</v>
      </c>
    </row>
    <row r="172" customFormat="false" ht="15" hidden="false" customHeight="true" outlineLevel="0" collapsed="false">
      <c r="A172" s="283"/>
      <c r="B172" s="571"/>
      <c r="C172" s="436"/>
      <c r="D172" s="193"/>
      <c r="E172" s="193"/>
      <c r="F172" s="193"/>
      <c r="G172" s="193"/>
      <c r="H172" s="193"/>
      <c r="I172" s="193"/>
      <c r="J172" s="532"/>
      <c r="K172" s="532"/>
      <c r="L172" s="193"/>
      <c r="M172" s="533" t="n">
        <f aca="false">IF(K172=0,0,(K172-J172)+1)</f>
        <v>0</v>
      </c>
      <c r="N172" s="534" t="s">
        <v>177</v>
      </c>
      <c r="O172" s="177" t="n">
        <v>0</v>
      </c>
      <c r="P172" s="589" t="n">
        <f aca="false">ROUNDUP(((R172/U172)),0)</f>
        <v>0</v>
      </c>
      <c r="Q172" s="589" t="n">
        <f aca="false">P172*L172*M172</f>
        <v>0</v>
      </c>
      <c r="R172" s="590" t="n">
        <f aca="false">T172-(T172*O172)</f>
        <v>0</v>
      </c>
      <c r="S172" s="590" t="n">
        <f aca="false">R172*M172*L172</f>
        <v>0</v>
      </c>
      <c r="T172" s="537"/>
      <c r="U172" s="538" t="n">
        <v>0.85</v>
      </c>
      <c r="V172" s="444" t="n">
        <f aca="false">V171</f>
        <v>0.1</v>
      </c>
      <c r="W172" s="539" t="n">
        <f aca="false">V172*P172</f>
        <v>0</v>
      </c>
      <c r="X172" s="444" t="n">
        <f aca="false">X171</f>
        <v>0.1</v>
      </c>
      <c r="Y172" s="540" t="n">
        <f aca="false">P172*X172</f>
        <v>0</v>
      </c>
      <c r="Z172" s="444" t="n">
        <f aca="false">Z171</f>
        <v>0.1</v>
      </c>
      <c r="AA172" s="541" t="n">
        <f aca="false">P172*Z172</f>
        <v>0</v>
      </c>
      <c r="AB172" s="541"/>
      <c r="AC172" s="287"/>
      <c r="AF172" s="261" t="n">
        <f aca="false">AF171+1</f>
        <v>172</v>
      </c>
      <c r="AG172" s="449" t="n">
        <f aca="false">W172+Y172+AA172</f>
        <v>0</v>
      </c>
    </row>
    <row r="173" customFormat="false" ht="15" hidden="false" customHeight="true" outlineLevel="0" collapsed="false">
      <c r="A173" s="283"/>
      <c r="B173" s="571"/>
      <c r="C173" s="436"/>
      <c r="D173" s="193"/>
      <c r="E173" s="193"/>
      <c r="F173" s="193"/>
      <c r="G173" s="193"/>
      <c r="H173" s="193"/>
      <c r="I173" s="193"/>
      <c r="J173" s="532"/>
      <c r="K173" s="532"/>
      <c r="L173" s="193"/>
      <c r="M173" s="533" t="n">
        <f aca="false">IF(K173=0,0,(K173-J173)+1)</f>
        <v>0</v>
      </c>
      <c r="N173" s="534" t="s">
        <v>177</v>
      </c>
      <c r="O173" s="177" t="n">
        <v>0</v>
      </c>
      <c r="P173" s="589" t="n">
        <f aca="false">ROUNDUP(((R173/U173)),0)</f>
        <v>0</v>
      </c>
      <c r="Q173" s="589" t="n">
        <f aca="false">P173*L173*M173</f>
        <v>0</v>
      </c>
      <c r="R173" s="590" t="n">
        <f aca="false">T173-(T173*O173)</f>
        <v>0</v>
      </c>
      <c r="S173" s="590" t="n">
        <f aca="false">R173*M173*L173</f>
        <v>0</v>
      </c>
      <c r="T173" s="537"/>
      <c r="U173" s="538" t="n">
        <v>0.85</v>
      </c>
      <c r="V173" s="444" t="n">
        <f aca="false">V172</f>
        <v>0.1</v>
      </c>
      <c r="W173" s="539" t="n">
        <f aca="false">V173*P173</f>
        <v>0</v>
      </c>
      <c r="X173" s="444" t="n">
        <f aca="false">X172</f>
        <v>0.1</v>
      </c>
      <c r="Y173" s="540" t="n">
        <f aca="false">P173*X173</f>
        <v>0</v>
      </c>
      <c r="Z173" s="444" t="n">
        <f aca="false">Z172</f>
        <v>0.1</v>
      </c>
      <c r="AA173" s="541" t="n">
        <f aca="false">P173*Z173</f>
        <v>0</v>
      </c>
      <c r="AB173" s="541"/>
      <c r="AC173" s="287"/>
      <c r="AF173" s="261" t="n">
        <f aca="false">AF172+1</f>
        <v>173</v>
      </c>
      <c r="AG173" s="449" t="n">
        <f aca="false">W173+Y173+AA173</f>
        <v>0</v>
      </c>
    </row>
    <row r="174" customFormat="false" ht="15" hidden="false" customHeight="true" outlineLevel="0" collapsed="false">
      <c r="A174" s="283"/>
      <c r="B174" s="571"/>
      <c r="C174" s="436"/>
      <c r="D174" s="193"/>
      <c r="E174" s="193"/>
      <c r="F174" s="193"/>
      <c r="G174" s="193"/>
      <c r="H174" s="193"/>
      <c r="I174" s="193"/>
      <c r="J174" s="532"/>
      <c r="K174" s="532"/>
      <c r="L174" s="193"/>
      <c r="M174" s="533" t="n">
        <f aca="false">IF(K174=0,0,(K174-J174)+1)</f>
        <v>0</v>
      </c>
      <c r="N174" s="534" t="s">
        <v>177</v>
      </c>
      <c r="O174" s="177" t="n">
        <v>0</v>
      </c>
      <c r="P174" s="589" t="n">
        <f aca="false">ROUNDUP(((R174/U174)),0)</f>
        <v>0</v>
      </c>
      <c r="Q174" s="589" t="n">
        <f aca="false">P174*L174*M174</f>
        <v>0</v>
      </c>
      <c r="R174" s="590" t="n">
        <f aca="false">T174-(T174*O174)</f>
        <v>0</v>
      </c>
      <c r="S174" s="590" t="n">
        <f aca="false">R174*M174*L174</f>
        <v>0</v>
      </c>
      <c r="T174" s="537"/>
      <c r="U174" s="538" t="n">
        <v>0.85</v>
      </c>
      <c r="V174" s="444" t="n">
        <f aca="false">V173</f>
        <v>0.1</v>
      </c>
      <c r="W174" s="539" t="n">
        <f aca="false">V174*P174</f>
        <v>0</v>
      </c>
      <c r="X174" s="444" t="n">
        <f aca="false">X173</f>
        <v>0.1</v>
      </c>
      <c r="Y174" s="540" t="n">
        <f aca="false">P174*X174</f>
        <v>0</v>
      </c>
      <c r="Z174" s="444" t="n">
        <f aca="false">Z173</f>
        <v>0.1</v>
      </c>
      <c r="AA174" s="541" t="n">
        <f aca="false">P174*Z174</f>
        <v>0</v>
      </c>
      <c r="AB174" s="541"/>
      <c r="AC174" s="287"/>
      <c r="AF174" s="261" t="n">
        <f aca="false">AF173+1</f>
        <v>174</v>
      </c>
      <c r="AG174" s="449" t="n">
        <f aca="false">W174+Y174+AA174</f>
        <v>0</v>
      </c>
    </row>
    <row r="175" customFormat="false" ht="15" hidden="false" customHeight="true" outlineLevel="0" collapsed="false">
      <c r="A175" s="283"/>
      <c r="B175" s="571"/>
      <c r="C175" s="436"/>
      <c r="D175" s="193"/>
      <c r="E175" s="193"/>
      <c r="F175" s="193"/>
      <c r="G175" s="193"/>
      <c r="H175" s="193"/>
      <c r="I175" s="193"/>
      <c r="J175" s="532"/>
      <c r="K175" s="532"/>
      <c r="L175" s="193"/>
      <c r="M175" s="533" t="n">
        <f aca="false">IF(K175=0,0,(K175-J175)+1)</f>
        <v>0</v>
      </c>
      <c r="N175" s="534" t="s">
        <v>177</v>
      </c>
      <c r="O175" s="177" t="n">
        <v>0</v>
      </c>
      <c r="P175" s="589" t="n">
        <f aca="false">ROUNDUP(((R175/U175)),0)</f>
        <v>0</v>
      </c>
      <c r="Q175" s="589" t="n">
        <f aca="false">P175*L175*M175</f>
        <v>0</v>
      </c>
      <c r="R175" s="590" t="n">
        <f aca="false">T175-(T175*O175)</f>
        <v>0</v>
      </c>
      <c r="S175" s="590" t="n">
        <f aca="false">R175*M175*L175</f>
        <v>0</v>
      </c>
      <c r="T175" s="537"/>
      <c r="U175" s="538" t="n">
        <v>0.85</v>
      </c>
      <c r="V175" s="444" t="n">
        <f aca="false">V174</f>
        <v>0.1</v>
      </c>
      <c r="W175" s="539" t="n">
        <f aca="false">V175*P175</f>
        <v>0</v>
      </c>
      <c r="X175" s="444" t="n">
        <f aca="false">X174</f>
        <v>0.1</v>
      </c>
      <c r="Y175" s="540" t="n">
        <f aca="false">P175*X175</f>
        <v>0</v>
      </c>
      <c r="Z175" s="444" t="n">
        <f aca="false">Z174</f>
        <v>0.1</v>
      </c>
      <c r="AA175" s="541" t="n">
        <f aca="false">P175*Z175</f>
        <v>0</v>
      </c>
      <c r="AB175" s="541"/>
      <c r="AC175" s="287"/>
      <c r="AF175" s="261" t="n">
        <f aca="false">AF174+1</f>
        <v>175</v>
      </c>
      <c r="AG175" s="449" t="n">
        <f aca="false">W175+Y175+AA175</f>
        <v>0</v>
      </c>
    </row>
    <row r="176" customFormat="false" ht="15" hidden="false" customHeight="true" outlineLevel="0" collapsed="false">
      <c r="A176" s="283"/>
      <c r="B176" s="571"/>
      <c r="C176" s="436"/>
      <c r="D176" s="193"/>
      <c r="E176" s="193"/>
      <c r="F176" s="193"/>
      <c r="G176" s="193"/>
      <c r="H176" s="193"/>
      <c r="I176" s="193"/>
      <c r="J176" s="532"/>
      <c r="K176" s="532"/>
      <c r="L176" s="193"/>
      <c r="M176" s="533" t="n">
        <f aca="false">IF(K176=0,0,(K176-J176)+1)</f>
        <v>0</v>
      </c>
      <c r="N176" s="534" t="s">
        <v>177</v>
      </c>
      <c r="O176" s="177" t="n">
        <v>0</v>
      </c>
      <c r="P176" s="589" t="n">
        <f aca="false">ROUNDUP(((R176/U176)),0)</f>
        <v>0</v>
      </c>
      <c r="Q176" s="589" t="n">
        <f aca="false">P176*L176*M176</f>
        <v>0</v>
      </c>
      <c r="R176" s="590" t="n">
        <f aca="false">T176-(T176*O176)</f>
        <v>0</v>
      </c>
      <c r="S176" s="590" t="n">
        <f aca="false">R176*M176*L176</f>
        <v>0</v>
      </c>
      <c r="T176" s="537"/>
      <c r="U176" s="538" t="n">
        <v>0.85</v>
      </c>
      <c r="V176" s="444" t="n">
        <f aca="false">V175</f>
        <v>0.1</v>
      </c>
      <c r="W176" s="539" t="n">
        <f aca="false">V176*P176</f>
        <v>0</v>
      </c>
      <c r="X176" s="444" t="n">
        <f aca="false">X175</f>
        <v>0.1</v>
      </c>
      <c r="Y176" s="540" t="n">
        <f aca="false">P176*X176</f>
        <v>0</v>
      </c>
      <c r="Z176" s="444" t="n">
        <f aca="false">Z175</f>
        <v>0.1</v>
      </c>
      <c r="AA176" s="541" t="n">
        <f aca="false">P176*Z176</f>
        <v>0</v>
      </c>
      <c r="AB176" s="541"/>
      <c r="AC176" s="287"/>
      <c r="AF176" s="261" t="n">
        <f aca="false">AF175+1</f>
        <v>176</v>
      </c>
      <c r="AG176" s="449" t="n">
        <f aca="false">W176+Y176+AA176</f>
        <v>0</v>
      </c>
    </row>
    <row r="177" customFormat="false" ht="15" hidden="false" customHeight="true" outlineLevel="0" collapsed="false">
      <c r="A177" s="283"/>
      <c r="B177" s="571"/>
      <c r="C177" s="436"/>
      <c r="D177" s="193"/>
      <c r="E177" s="193"/>
      <c r="F177" s="193"/>
      <c r="G177" s="193"/>
      <c r="H177" s="193"/>
      <c r="I177" s="193"/>
      <c r="J177" s="532"/>
      <c r="K177" s="532"/>
      <c r="L177" s="193"/>
      <c r="M177" s="533" t="n">
        <f aca="false">IF(K177=0,0,(K177-J177)+1)</f>
        <v>0</v>
      </c>
      <c r="N177" s="534" t="s">
        <v>177</v>
      </c>
      <c r="O177" s="177" t="n">
        <v>0</v>
      </c>
      <c r="P177" s="589" t="n">
        <f aca="false">ROUNDUP(((R177/U177)),0)</f>
        <v>0</v>
      </c>
      <c r="Q177" s="589" t="n">
        <f aca="false">P177*L177*M177</f>
        <v>0</v>
      </c>
      <c r="R177" s="590" t="n">
        <f aca="false">T177-(T177*O177)</f>
        <v>0</v>
      </c>
      <c r="S177" s="590" t="n">
        <f aca="false">R177*M177*L177</f>
        <v>0</v>
      </c>
      <c r="T177" s="537"/>
      <c r="U177" s="538" t="n">
        <v>0.85</v>
      </c>
      <c r="V177" s="444" t="n">
        <f aca="false">V176</f>
        <v>0.1</v>
      </c>
      <c r="W177" s="539" t="n">
        <f aca="false">V177*P177</f>
        <v>0</v>
      </c>
      <c r="X177" s="444" t="n">
        <f aca="false">X176</f>
        <v>0.1</v>
      </c>
      <c r="Y177" s="540" t="n">
        <f aca="false">P177*X177</f>
        <v>0</v>
      </c>
      <c r="Z177" s="444" t="n">
        <f aca="false">Z176</f>
        <v>0.1</v>
      </c>
      <c r="AA177" s="541" t="n">
        <f aca="false">P177*Z177</f>
        <v>0</v>
      </c>
      <c r="AB177" s="541"/>
      <c r="AC177" s="287"/>
      <c r="AF177" s="261" t="n">
        <f aca="false">AF176+1</f>
        <v>177</v>
      </c>
      <c r="AG177" s="449" t="n">
        <f aca="false">W177+Y177+AA177</f>
        <v>0</v>
      </c>
    </row>
    <row r="178" customFormat="false" ht="15" hidden="false" customHeight="true" outlineLevel="0" collapsed="false">
      <c r="A178" s="283"/>
      <c r="B178" s="571"/>
      <c r="C178" s="436"/>
      <c r="D178" s="193"/>
      <c r="E178" s="193"/>
      <c r="F178" s="193"/>
      <c r="G178" s="193"/>
      <c r="H178" s="193"/>
      <c r="I178" s="193"/>
      <c r="J178" s="532"/>
      <c r="K178" s="532"/>
      <c r="L178" s="193"/>
      <c r="M178" s="533" t="n">
        <f aca="false">IF(K178=0,0,(K178-J178)+1)</f>
        <v>0</v>
      </c>
      <c r="N178" s="534" t="s">
        <v>177</v>
      </c>
      <c r="O178" s="177" t="n">
        <v>0</v>
      </c>
      <c r="P178" s="589" t="n">
        <f aca="false">ROUNDUP(((R178/U178)),0)</f>
        <v>0</v>
      </c>
      <c r="Q178" s="589" t="n">
        <f aca="false">P178*L178*M178</f>
        <v>0</v>
      </c>
      <c r="R178" s="590" t="n">
        <f aca="false">T178-(T178*O178)</f>
        <v>0</v>
      </c>
      <c r="S178" s="590" t="n">
        <f aca="false">R178*M178*L178</f>
        <v>0</v>
      </c>
      <c r="T178" s="537"/>
      <c r="U178" s="538" t="n">
        <v>0.85</v>
      </c>
      <c r="V178" s="444" t="n">
        <f aca="false">V177</f>
        <v>0.1</v>
      </c>
      <c r="W178" s="539" t="n">
        <f aca="false">V178*P178</f>
        <v>0</v>
      </c>
      <c r="X178" s="444" t="n">
        <f aca="false">X177</f>
        <v>0.1</v>
      </c>
      <c r="Y178" s="540" t="n">
        <f aca="false">P178*X178</f>
        <v>0</v>
      </c>
      <c r="Z178" s="444" t="n">
        <f aca="false">Z177</f>
        <v>0.1</v>
      </c>
      <c r="AA178" s="541" t="n">
        <f aca="false">P178*Z178</f>
        <v>0</v>
      </c>
      <c r="AB178" s="541"/>
      <c r="AC178" s="287"/>
      <c r="AF178" s="261" t="n">
        <f aca="false">AF177+1</f>
        <v>178</v>
      </c>
      <c r="AG178" s="449" t="n">
        <f aca="false">W178+Y178+AA178</f>
        <v>0</v>
      </c>
    </row>
    <row r="179" customFormat="false" ht="15" hidden="false" customHeight="true" outlineLevel="0" collapsed="false">
      <c r="A179" s="283"/>
      <c r="B179" s="571"/>
      <c r="C179" s="436"/>
      <c r="D179" s="193"/>
      <c r="E179" s="193"/>
      <c r="F179" s="193"/>
      <c r="G179" s="193"/>
      <c r="H179" s="193"/>
      <c r="I179" s="193"/>
      <c r="J179" s="532"/>
      <c r="K179" s="532"/>
      <c r="L179" s="193"/>
      <c r="M179" s="533" t="n">
        <f aca="false">IF(K179=0,0,(K179-J179)+1)</f>
        <v>0</v>
      </c>
      <c r="N179" s="534" t="s">
        <v>177</v>
      </c>
      <c r="O179" s="177" t="n">
        <v>0</v>
      </c>
      <c r="P179" s="589" t="n">
        <f aca="false">ROUNDUP(((R179/U179)),0)</f>
        <v>0</v>
      </c>
      <c r="Q179" s="592" t="n">
        <f aca="false">P179*L179*M179</f>
        <v>0</v>
      </c>
      <c r="R179" s="590" t="n">
        <f aca="false">T179-(T179*O179)</f>
        <v>0</v>
      </c>
      <c r="S179" s="590" t="n">
        <f aca="false">R179*M179*L179</f>
        <v>0</v>
      </c>
      <c r="T179" s="537"/>
      <c r="U179" s="538" t="n">
        <v>0.85</v>
      </c>
      <c r="V179" s="444" t="n">
        <f aca="false">V178</f>
        <v>0.1</v>
      </c>
      <c r="W179" s="539" t="n">
        <f aca="false">V179*P179</f>
        <v>0</v>
      </c>
      <c r="X179" s="455" t="n">
        <f aca="false">X178</f>
        <v>0.1</v>
      </c>
      <c r="Y179" s="540" t="n">
        <f aca="false">P179*X179</f>
        <v>0</v>
      </c>
      <c r="Z179" s="444" t="n">
        <f aca="false">Z178</f>
        <v>0.1</v>
      </c>
      <c r="AA179" s="541" t="n">
        <f aca="false">P179*Z179</f>
        <v>0</v>
      </c>
      <c r="AB179" s="541"/>
      <c r="AC179" s="287"/>
      <c r="AF179" s="261" t="n">
        <f aca="false">AF178+1</f>
        <v>179</v>
      </c>
      <c r="AG179" s="449" t="n">
        <f aca="false">W179+Y179+AA179</f>
        <v>0</v>
      </c>
    </row>
    <row r="180" customFormat="false" ht="15" hidden="false" customHeight="false" outlineLevel="0" collapsed="false">
      <c r="A180" s="283"/>
      <c r="B180" s="543"/>
      <c r="C180" s="543"/>
      <c r="D180" s="543"/>
      <c r="E180" s="543"/>
      <c r="F180" s="543"/>
      <c r="G180" s="543"/>
      <c r="H180" s="543"/>
      <c r="I180" s="543"/>
      <c r="J180" s="543"/>
      <c r="K180" s="543"/>
      <c r="L180" s="543"/>
      <c r="M180" s="543"/>
      <c r="N180" s="543"/>
      <c r="O180" s="543"/>
      <c r="P180" s="544" t="s">
        <v>199</v>
      </c>
      <c r="Q180" s="544" t="n">
        <f aca="false">SUM(Q165:Q179)</f>
        <v>0</v>
      </c>
      <c r="R180" s="546" t="s">
        <v>77</v>
      </c>
      <c r="S180" s="566" t="n">
        <f aca="false">SUM(S165:S179)</f>
        <v>0</v>
      </c>
      <c r="T180" s="548" t="s">
        <v>200</v>
      </c>
      <c r="U180" s="549" t="n">
        <f aca="false">IF(SUM(T165:T179)=0,0,1-(S180/Q180))</f>
        <v>0</v>
      </c>
      <c r="V180" s="550" t="s">
        <v>139</v>
      </c>
      <c r="W180" s="550" t="s">
        <v>140</v>
      </c>
      <c r="X180" s="551" t="s">
        <v>141</v>
      </c>
      <c r="Y180" s="551" t="s">
        <v>142</v>
      </c>
      <c r="Z180" s="550" t="s">
        <v>143</v>
      </c>
      <c r="AA180" s="552" t="s">
        <v>144</v>
      </c>
      <c r="AB180" s="552"/>
      <c r="AC180" s="287"/>
      <c r="AF180" s="218" t="s">
        <v>145</v>
      </c>
      <c r="AG180" s="218"/>
      <c r="AH180" s="218" t="s">
        <v>146</v>
      </c>
      <c r="AI180" s="218"/>
    </row>
    <row r="181" customFormat="false" ht="15" hidden="false" customHeight="false" outlineLevel="0" collapsed="false">
      <c r="A181" s="283"/>
      <c r="B181" s="148" t="s">
        <v>147</v>
      </c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554" t="n">
        <f aca="false"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55" t="n">
        <f aca="false">S180*V164</f>
        <v>0</v>
      </c>
      <c r="X181" s="554" t="n">
        <f aca="false"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55" t="n">
        <f aca="false">S180*X164</f>
        <v>0</v>
      </c>
      <c r="Z181" s="554" t="n">
        <f aca="false"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556" t="n">
        <f aca="false">S180*Z164</f>
        <v>0</v>
      </c>
      <c r="AB181" s="556"/>
      <c r="AC181" s="287"/>
      <c r="AF181" s="225" t="n">
        <v>181</v>
      </c>
      <c r="AG181" s="449" t="n">
        <f aca="false">W181+Y181+AA181</f>
        <v>0</v>
      </c>
      <c r="AH181" s="227" t="n">
        <f aca="false">V181+X181+Z181</f>
        <v>0</v>
      </c>
      <c r="AI181" s="227"/>
    </row>
    <row r="182" customFormat="false" ht="15" hidden="false" customHeight="true" outlineLevel="0" collapsed="false">
      <c r="A182" s="283"/>
      <c r="B182" s="148" t="s">
        <v>148</v>
      </c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558" t="s">
        <v>201</v>
      </c>
      <c r="W182" s="558"/>
      <c r="X182" s="559" t="n">
        <f aca="false">Q180+V181+X181+Z181</f>
        <v>0</v>
      </c>
      <c r="Y182" s="559"/>
      <c r="Z182" s="560" t="s">
        <v>150</v>
      </c>
      <c r="AA182" s="561" t="n">
        <f aca="false">S180+((S180*V164)+(S180*X164)+(S180*Z164))</f>
        <v>0</v>
      </c>
      <c r="AB182" s="561"/>
      <c r="AC182" s="287"/>
      <c r="AG182" s="484"/>
    </row>
    <row r="183" customFormat="false" ht="15" hidden="false" customHeight="false" outlineLevel="0" collapsed="false">
      <c r="A183" s="283"/>
      <c r="B183" s="287"/>
      <c r="C183" s="287"/>
      <c r="D183" s="576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B183" s="287"/>
      <c r="AC183" s="287"/>
      <c r="AG183" s="484"/>
    </row>
    <row r="184" customFormat="false" ht="15" hidden="false" customHeight="false" outlineLevel="0" collapsed="false">
      <c r="A184" s="283"/>
      <c r="B184" s="287"/>
      <c r="C184" s="287"/>
      <c r="D184" s="576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B184" s="287"/>
      <c r="AC184" s="287"/>
      <c r="AG184" s="484"/>
    </row>
    <row r="185" customFormat="false" ht="49.5" hidden="false" customHeight="true" outlineLevel="0" collapsed="false">
      <c r="A185" s="305" t="s">
        <v>160</v>
      </c>
      <c r="B185" s="577" t="s">
        <v>184</v>
      </c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397" t="str">
        <f aca="false">IF(B188=0,"",B188)</f>
        <v/>
      </c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397"/>
      <c r="AB185" s="397"/>
      <c r="AC185" s="397"/>
      <c r="AG185" s="484"/>
    </row>
    <row r="186" customFormat="false" ht="15" hidden="false" customHeight="true" outlineLevel="0" collapsed="false">
      <c r="A186" s="305"/>
      <c r="B186" s="512" t="s">
        <v>89</v>
      </c>
      <c r="C186" s="513" t="s">
        <v>90</v>
      </c>
      <c r="D186" s="514" t="s">
        <v>99</v>
      </c>
      <c r="E186" s="515" t="s">
        <v>60</v>
      </c>
      <c r="F186" s="516" t="s">
        <v>185</v>
      </c>
      <c r="G186" s="516" t="s">
        <v>186</v>
      </c>
      <c r="H186" s="517" t="s">
        <v>109</v>
      </c>
      <c r="I186" s="516" t="s">
        <v>187</v>
      </c>
      <c r="J186" s="518" t="s">
        <v>168</v>
      </c>
      <c r="K186" s="518" t="s">
        <v>188</v>
      </c>
      <c r="L186" s="516" t="s">
        <v>92</v>
      </c>
      <c r="M186" s="516" t="s">
        <v>93</v>
      </c>
      <c r="N186" s="516" t="s">
        <v>115</v>
      </c>
      <c r="O186" s="516"/>
      <c r="P186" s="519" t="s">
        <v>189</v>
      </c>
      <c r="Q186" s="519"/>
      <c r="R186" s="519" t="s">
        <v>190</v>
      </c>
      <c r="S186" s="519"/>
      <c r="T186" s="520" t="s">
        <v>191</v>
      </c>
      <c r="U186" s="521" t="s">
        <v>78</v>
      </c>
      <c r="V186" s="334" t="s">
        <v>95</v>
      </c>
      <c r="W186" s="334"/>
      <c r="X186" s="334"/>
      <c r="Y186" s="334"/>
      <c r="Z186" s="334"/>
      <c r="AA186" s="334"/>
      <c r="AB186" s="334"/>
      <c r="AC186" s="570" t="s">
        <v>119</v>
      </c>
      <c r="AG186" s="484"/>
    </row>
    <row r="187" customFormat="false" ht="15" hidden="false" customHeight="false" outlineLevel="0" collapsed="false">
      <c r="A187" s="305"/>
      <c r="B187" s="512"/>
      <c r="C187" s="513"/>
      <c r="D187" s="514"/>
      <c r="E187" s="515"/>
      <c r="F187" s="516"/>
      <c r="G187" s="516"/>
      <c r="H187" s="517"/>
      <c r="I187" s="516"/>
      <c r="J187" s="518"/>
      <c r="K187" s="518"/>
      <c r="L187" s="516"/>
      <c r="M187" s="516"/>
      <c r="N187" s="516"/>
      <c r="O187" s="516"/>
      <c r="P187" s="516" t="s">
        <v>192</v>
      </c>
      <c r="Q187" s="516" t="s">
        <v>97</v>
      </c>
      <c r="R187" s="516" t="s">
        <v>193</v>
      </c>
      <c r="S187" s="523" t="s">
        <v>194</v>
      </c>
      <c r="T187" s="520"/>
      <c r="U187" s="521"/>
      <c r="V187" s="524" t="n">
        <v>0.1</v>
      </c>
      <c r="W187" s="525" t="s">
        <v>72</v>
      </c>
      <c r="X187" s="526" t="n">
        <v>0.1</v>
      </c>
      <c r="Y187" s="527" t="s">
        <v>123</v>
      </c>
      <c r="Z187" s="528" t="n">
        <v>0.1</v>
      </c>
      <c r="AA187" s="529" t="s">
        <v>74</v>
      </c>
      <c r="AB187" s="529"/>
      <c r="AC187" s="570"/>
      <c r="AG187" s="484"/>
    </row>
    <row r="188" customFormat="false" ht="15" hidden="false" customHeight="true" outlineLevel="0" collapsed="false">
      <c r="A188" s="305"/>
      <c r="B188" s="571" t="n">
        <f aca="false">'Cadastro Inicial'!B24</f>
        <v>0</v>
      </c>
      <c r="C188" s="436" t="n">
        <f aca="false">'Cadastro Inicial'!C24:D24</f>
        <v>0</v>
      </c>
      <c r="D188" s="193"/>
      <c r="E188" s="193"/>
      <c r="F188" s="193"/>
      <c r="G188" s="193"/>
      <c r="H188" s="193"/>
      <c r="I188" s="193"/>
      <c r="J188" s="532"/>
      <c r="K188" s="532"/>
      <c r="L188" s="193"/>
      <c r="M188" s="533" t="n">
        <f aca="false">IF(K188=0,0,(K188-J188)+1)</f>
        <v>0</v>
      </c>
      <c r="N188" s="534" t="s">
        <v>177</v>
      </c>
      <c r="O188" s="177" t="n">
        <v>0</v>
      </c>
      <c r="P188" s="589" t="n">
        <f aca="false">ROUNDUP(((R188/U188)),0)</f>
        <v>0</v>
      </c>
      <c r="Q188" s="589" t="n">
        <f aca="false">P188*L188*M188</f>
        <v>0</v>
      </c>
      <c r="R188" s="590" t="n">
        <f aca="false">T188-(T188*O188)</f>
        <v>0</v>
      </c>
      <c r="S188" s="590" t="n">
        <f aca="false">R188*M188*L188</f>
        <v>0</v>
      </c>
      <c r="T188" s="537"/>
      <c r="U188" s="538" t="n">
        <v>0.85</v>
      </c>
      <c r="V188" s="444" t="n">
        <f aca="false">V187</f>
        <v>0.1</v>
      </c>
      <c r="W188" s="539" t="n">
        <f aca="false">V188*P188</f>
        <v>0</v>
      </c>
      <c r="X188" s="444" t="n">
        <f aca="false">X187</f>
        <v>0.1</v>
      </c>
      <c r="Y188" s="540" t="n">
        <f aca="false">P188*X188</f>
        <v>0</v>
      </c>
      <c r="Z188" s="444" t="n">
        <f aca="false">Z187</f>
        <v>0.1</v>
      </c>
      <c r="AA188" s="541" t="n">
        <f aca="false">P188*Z188</f>
        <v>0</v>
      </c>
      <c r="AB188" s="541"/>
      <c r="AC188" s="310" t="s">
        <v>129</v>
      </c>
      <c r="AF188" s="261" t="n">
        <v>188</v>
      </c>
      <c r="AG188" s="449" t="n">
        <f aca="false">W188+Y188+AA188</f>
        <v>0</v>
      </c>
    </row>
    <row r="189" customFormat="false" ht="15" hidden="false" customHeight="true" outlineLevel="0" collapsed="false">
      <c r="A189" s="305"/>
      <c r="B189" s="571"/>
      <c r="C189" s="436"/>
      <c r="D189" s="193"/>
      <c r="E189" s="193"/>
      <c r="F189" s="193"/>
      <c r="G189" s="193"/>
      <c r="H189" s="193"/>
      <c r="I189" s="193"/>
      <c r="J189" s="532"/>
      <c r="K189" s="532"/>
      <c r="L189" s="193"/>
      <c r="M189" s="533" t="n">
        <f aca="false">IF(K189=0,0,(K189-J189)+1)</f>
        <v>0</v>
      </c>
      <c r="N189" s="534" t="s">
        <v>177</v>
      </c>
      <c r="O189" s="177" t="n">
        <v>0</v>
      </c>
      <c r="P189" s="589" t="n">
        <f aca="false">ROUNDUP(((R189/U189)),0)</f>
        <v>0</v>
      </c>
      <c r="Q189" s="589" t="n">
        <f aca="false">P189*L189*M189</f>
        <v>0</v>
      </c>
      <c r="R189" s="590" t="n">
        <f aca="false">T189-(T189*O189)</f>
        <v>0</v>
      </c>
      <c r="S189" s="590" t="n">
        <f aca="false">R189*M189*L189</f>
        <v>0</v>
      </c>
      <c r="T189" s="537"/>
      <c r="U189" s="538" t="n">
        <v>0.85</v>
      </c>
      <c r="V189" s="444" t="n">
        <f aca="false">V188</f>
        <v>0.1</v>
      </c>
      <c r="W189" s="539" t="n">
        <f aca="false">V189*P189</f>
        <v>0</v>
      </c>
      <c r="X189" s="444" t="n">
        <f aca="false">X188</f>
        <v>0.1</v>
      </c>
      <c r="Y189" s="540" t="n">
        <f aca="false">P189*X189</f>
        <v>0</v>
      </c>
      <c r="Z189" s="444" t="n">
        <f aca="false">Z188</f>
        <v>0.1</v>
      </c>
      <c r="AA189" s="541" t="n">
        <f aca="false">P189*Z189</f>
        <v>0</v>
      </c>
      <c r="AB189" s="541"/>
      <c r="AC189" s="262" t="s">
        <v>131</v>
      </c>
      <c r="AF189" s="261" t="n">
        <f aca="false">AF188+1</f>
        <v>189</v>
      </c>
      <c r="AG189" s="449" t="n">
        <f aca="false">W189+Y189+AA189</f>
        <v>0</v>
      </c>
    </row>
    <row r="190" customFormat="false" ht="15" hidden="false" customHeight="true" outlineLevel="0" collapsed="false">
      <c r="A190" s="305"/>
      <c r="B190" s="571"/>
      <c r="C190" s="436"/>
      <c r="D190" s="193"/>
      <c r="E190" s="193"/>
      <c r="F190" s="193"/>
      <c r="G190" s="193"/>
      <c r="H190" s="193"/>
      <c r="I190" s="193"/>
      <c r="J190" s="532"/>
      <c r="K190" s="532"/>
      <c r="L190" s="193"/>
      <c r="M190" s="533" t="n">
        <f aca="false">IF(K190=0,0,(K190-J190)+1)</f>
        <v>0</v>
      </c>
      <c r="N190" s="534" t="s">
        <v>177</v>
      </c>
      <c r="O190" s="177" t="n">
        <v>0</v>
      </c>
      <c r="P190" s="589" t="n">
        <f aca="false">ROUNDUP(((R190/U190)),0)</f>
        <v>0</v>
      </c>
      <c r="Q190" s="589" t="n">
        <f aca="false">P190*L190*M190</f>
        <v>0</v>
      </c>
      <c r="R190" s="590" t="n">
        <f aca="false">T190-(T190*O190)</f>
        <v>0</v>
      </c>
      <c r="S190" s="590" t="n">
        <f aca="false">R190*M190*L190</f>
        <v>0</v>
      </c>
      <c r="T190" s="537"/>
      <c r="U190" s="538" t="n">
        <v>0.85</v>
      </c>
      <c r="V190" s="444" t="n">
        <f aca="false">V189</f>
        <v>0.1</v>
      </c>
      <c r="W190" s="539" t="n">
        <f aca="false">V190*P190</f>
        <v>0</v>
      </c>
      <c r="X190" s="444" t="n">
        <f aca="false">X189</f>
        <v>0.1</v>
      </c>
      <c r="Y190" s="540" t="n">
        <f aca="false">P190*X190</f>
        <v>0</v>
      </c>
      <c r="Z190" s="444" t="n">
        <f aca="false">Z189</f>
        <v>0.1</v>
      </c>
      <c r="AA190" s="541" t="n">
        <f aca="false">P190*Z190</f>
        <v>0</v>
      </c>
      <c r="AB190" s="541"/>
      <c r="AC190" s="311"/>
      <c r="AF190" s="261" t="n">
        <f aca="false">AF189+1</f>
        <v>190</v>
      </c>
      <c r="AG190" s="449" t="n">
        <f aca="false">W190+Y190+AA190</f>
        <v>0</v>
      </c>
    </row>
    <row r="191" customFormat="false" ht="15" hidden="false" customHeight="true" outlineLevel="0" collapsed="false">
      <c r="A191" s="305"/>
      <c r="B191" s="571"/>
      <c r="C191" s="436"/>
      <c r="D191" s="193"/>
      <c r="E191" s="193"/>
      <c r="F191" s="193"/>
      <c r="G191" s="193"/>
      <c r="H191" s="193"/>
      <c r="I191" s="193"/>
      <c r="J191" s="532"/>
      <c r="K191" s="532"/>
      <c r="L191" s="193"/>
      <c r="M191" s="533" t="n">
        <f aca="false">IF(K191=0,0,(K191-J191)+1)</f>
        <v>0</v>
      </c>
      <c r="N191" s="534" t="s">
        <v>177</v>
      </c>
      <c r="O191" s="177" t="n">
        <v>0</v>
      </c>
      <c r="P191" s="589" t="n">
        <f aca="false">ROUNDUP(((R191/U191)),0)</f>
        <v>0</v>
      </c>
      <c r="Q191" s="589" t="n">
        <f aca="false">P191*L191*M191</f>
        <v>0</v>
      </c>
      <c r="R191" s="590" t="n">
        <f aca="false">T191-(T191*O191)</f>
        <v>0</v>
      </c>
      <c r="S191" s="590" t="n">
        <f aca="false">R191*M191*L191</f>
        <v>0</v>
      </c>
      <c r="T191" s="537"/>
      <c r="U191" s="538" t="n">
        <v>0.85</v>
      </c>
      <c r="V191" s="444" t="n">
        <f aca="false">V190</f>
        <v>0.1</v>
      </c>
      <c r="W191" s="539" t="n">
        <f aca="false">V191*P191</f>
        <v>0</v>
      </c>
      <c r="X191" s="444" t="n">
        <f aca="false">X190</f>
        <v>0.1</v>
      </c>
      <c r="Y191" s="540" t="n">
        <f aca="false">P191*X191</f>
        <v>0</v>
      </c>
      <c r="Z191" s="444" t="n">
        <f aca="false">Z190</f>
        <v>0.1</v>
      </c>
      <c r="AA191" s="541" t="n">
        <f aca="false">P191*Z191</f>
        <v>0</v>
      </c>
      <c r="AB191" s="541"/>
      <c r="AC191" s="264" t="s">
        <v>132</v>
      </c>
      <c r="AF191" s="261" t="n">
        <f aca="false">AF190+1</f>
        <v>191</v>
      </c>
      <c r="AG191" s="449" t="n">
        <f aca="false">W191+Y191+AA191</f>
        <v>0</v>
      </c>
    </row>
    <row r="192" customFormat="false" ht="15" hidden="false" customHeight="true" outlineLevel="0" collapsed="false">
      <c r="A192" s="305"/>
      <c r="B192" s="571"/>
      <c r="C192" s="436"/>
      <c r="D192" s="193"/>
      <c r="E192" s="193"/>
      <c r="F192" s="193"/>
      <c r="G192" s="193"/>
      <c r="H192" s="193"/>
      <c r="I192" s="193"/>
      <c r="J192" s="532"/>
      <c r="K192" s="532"/>
      <c r="L192" s="193"/>
      <c r="M192" s="533" t="n">
        <f aca="false">IF(K192=0,0,(K192-J192)+1)</f>
        <v>0</v>
      </c>
      <c r="N192" s="534" t="s">
        <v>177</v>
      </c>
      <c r="O192" s="177" t="n">
        <v>0</v>
      </c>
      <c r="P192" s="589" t="n">
        <f aca="false">ROUNDUP(((R192/U192)),0)</f>
        <v>0</v>
      </c>
      <c r="Q192" s="589" t="n">
        <f aca="false">P192*L192*M192</f>
        <v>0</v>
      </c>
      <c r="R192" s="590" t="n">
        <f aca="false">T192-(T192*O192)</f>
        <v>0</v>
      </c>
      <c r="S192" s="590" t="n">
        <f aca="false">R192*M192*L192</f>
        <v>0</v>
      </c>
      <c r="T192" s="537"/>
      <c r="U192" s="538" t="n">
        <v>0.85</v>
      </c>
      <c r="V192" s="444" t="n">
        <f aca="false">V191</f>
        <v>0.1</v>
      </c>
      <c r="W192" s="539" t="n">
        <f aca="false">V192*P192</f>
        <v>0</v>
      </c>
      <c r="X192" s="444" t="n">
        <f aca="false">X191</f>
        <v>0.1</v>
      </c>
      <c r="Y192" s="540" t="n">
        <f aca="false">P192*X192</f>
        <v>0</v>
      </c>
      <c r="Z192" s="444" t="n">
        <f aca="false">Z191</f>
        <v>0.1</v>
      </c>
      <c r="AA192" s="541" t="n">
        <f aca="false">P192*Z192</f>
        <v>0</v>
      </c>
      <c r="AB192" s="541"/>
      <c r="AC192" s="265" t="s">
        <v>133</v>
      </c>
      <c r="AF192" s="261" t="n">
        <f aca="false">AF191+1</f>
        <v>192</v>
      </c>
      <c r="AG192" s="449" t="n">
        <f aca="false">W192+Y192+AA192</f>
        <v>0</v>
      </c>
    </row>
    <row r="193" customFormat="false" ht="15" hidden="false" customHeight="true" outlineLevel="0" collapsed="false">
      <c r="A193" s="305"/>
      <c r="B193" s="571"/>
      <c r="C193" s="436"/>
      <c r="D193" s="193"/>
      <c r="E193" s="193"/>
      <c r="F193" s="193"/>
      <c r="G193" s="193"/>
      <c r="H193" s="193"/>
      <c r="I193" s="193"/>
      <c r="J193" s="532"/>
      <c r="K193" s="532"/>
      <c r="L193" s="193"/>
      <c r="M193" s="533" t="n">
        <f aca="false">IF(K193=0,0,(K193-J193)+1)</f>
        <v>0</v>
      </c>
      <c r="N193" s="534" t="s">
        <v>177</v>
      </c>
      <c r="O193" s="177" t="n">
        <v>0</v>
      </c>
      <c r="P193" s="589" t="n">
        <f aca="false">ROUNDUP(((R193/U193)),0)</f>
        <v>0</v>
      </c>
      <c r="Q193" s="589" t="n">
        <f aca="false">P193*L193*M193</f>
        <v>0</v>
      </c>
      <c r="R193" s="590" t="n">
        <f aca="false">T193-(T193*O193)</f>
        <v>0</v>
      </c>
      <c r="S193" s="590" t="n">
        <f aca="false">R193*M193*L193</f>
        <v>0</v>
      </c>
      <c r="T193" s="537"/>
      <c r="U193" s="538" t="n">
        <v>0.85</v>
      </c>
      <c r="V193" s="444" t="n">
        <f aca="false">V192</f>
        <v>0.1</v>
      </c>
      <c r="W193" s="539" t="n">
        <f aca="false">V193*P193</f>
        <v>0</v>
      </c>
      <c r="X193" s="444" t="n">
        <f aca="false">X192</f>
        <v>0.1</v>
      </c>
      <c r="Y193" s="540" t="n">
        <f aca="false">P193*X193</f>
        <v>0</v>
      </c>
      <c r="Z193" s="444" t="n">
        <f aca="false">Z192</f>
        <v>0.1</v>
      </c>
      <c r="AA193" s="541" t="n">
        <f aca="false">P193*Z193</f>
        <v>0</v>
      </c>
      <c r="AB193" s="541"/>
      <c r="AC193" s="308"/>
      <c r="AF193" s="261" t="n">
        <f aca="false">AF192+1</f>
        <v>193</v>
      </c>
      <c r="AG193" s="449" t="n">
        <f aca="false">W193+Y193+AA193</f>
        <v>0</v>
      </c>
    </row>
    <row r="194" customFormat="false" ht="15" hidden="false" customHeight="true" outlineLevel="0" collapsed="false">
      <c r="A194" s="305"/>
      <c r="B194" s="571"/>
      <c r="C194" s="436"/>
      <c r="D194" s="193"/>
      <c r="E194" s="193"/>
      <c r="F194" s="193"/>
      <c r="G194" s="193"/>
      <c r="H194" s="193"/>
      <c r="I194" s="193"/>
      <c r="J194" s="532"/>
      <c r="K194" s="532"/>
      <c r="L194" s="193"/>
      <c r="M194" s="533" t="n">
        <f aca="false">IF(K194=0,0,(K194-J194)+1)</f>
        <v>0</v>
      </c>
      <c r="N194" s="534" t="s">
        <v>177</v>
      </c>
      <c r="O194" s="177" t="n">
        <v>0</v>
      </c>
      <c r="P194" s="589" t="n">
        <f aca="false">ROUNDUP(((R194/U194)),0)</f>
        <v>0</v>
      </c>
      <c r="Q194" s="589" t="n">
        <f aca="false">P194*L194*M194</f>
        <v>0</v>
      </c>
      <c r="R194" s="590" t="n">
        <f aca="false">T194-(T194*O194)</f>
        <v>0</v>
      </c>
      <c r="S194" s="590" t="n">
        <f aca="false">R194*M194*L194</f>
        <v>0</v>
      </c>
      <c r="T194" s="537"/>
      <c r="U194" s="538" t="n">
        <v>0.85</v>
      </c>
      <c r="V194" s="444" t="n">
        <f aca="false">V193</f>
        <v>0.1</v>
      </c>
      <c r="W194" s="539" t="n">
        <f aca="false">V194*P194</f>
        <v>0</v>
      </c>
      <c r="X194" s="444" t="n">
        <f aca="false">X193</f>
        <v>0.1</v>
      </c>
      <c r="Y194" s="540" t="n">
        <f aca="false">P194*X194</f>
        <v>0</v>
      </c>
      <c r="Z194" s="444" t="n">
        <f aca="false">Z193</f>
        <v>0.1</v>
      </c>
      <c r="AA194" s="541" t="n">
        <f aca="false">P194*Z194</f>
        <v>0</v>
      </c>
      <c r="AB194" s="541"/>
      <c r="AC194" s="308"/>
      <c r="AF194" s="261" t="n">
        <f aca="false">AF193+1</f>
        <v>194</v>
      </c>
      <c r="AG194" s="449" t="n">
        <f aca="false">W194+Y194+AA194</f>
        <v>0</v>
      </c>
    </row>
    <row r="195" customFormat="false" ht="15" hidden="false" customHeight="true" outlineLevel="0" collapsed="false">
      <c r="A195" s="305"/>
      <c r="B195" s="571"/>
      <c r="C195" s="436"/>
      <c r="D195" s="193"/>
      <c r="E195" s="193"/>
      <c r="F195" s="193"/>
      <c r="G195" s="193"/>
      <c r="H195" s="193"/>
      <c r="I195" s="193"/>
      <c r="J195" s="532"/>
      <c r="K195" s="532"/>
      <c r="L195" s="193"/>
      <c r="M195" s="533" t="n">
        <f aca="false">IF(K195=0,0,(K195-J195)+1)</f>
        <v>0</v>
      </c>
      <c r="N195" s="534" t="s">
        <v>177</v>
      </c>
      <c r="O195" s="177" t="n">
        <v>0</v>
      </c>
      <c r="P195" s="589" t="n">
        <f aca="false">ROUNDUP(((R195/U195)),0)</f>
        <v>0</v>
      </c>
      <c r="Q195" s="589" t="n">
        <f aca="false">P195*L195*M195</f>
        <v>0</v>
      </c>
      <c r="R195" s="590" t="n">
        <f aca="false">T195-(T195*O195)</f>
        <v>0</v>
      </c>
      <c r="S195" s="590" t="n">
        <f aca="false">R195*M195*L195</f>
        <v>0</v>
      </c>
      <c r="T195" s="537"/>
      <c r="U195" s="538" t="n">
        <v>0.85</v>
      </c>
      <c r="V195" s="444" t="n">
        <f aca="false">V194</f>
        <v>0.1</v>
      </c>
      <c r="W195" s="539" t="n">
        <f aca="false">V195*P195</f>
        <v>0</v>
      </c>
      <c r="X195" s="444" t="n">
        <f aca="false">X194</f>
        <v>0.1</v>
      </c>
      <c r="Y195" s="540" t="n">
        <f aca="false">P195*X195</f>
        <v>0</v>
      </c>
      <c r="Z195" s="444" t="n">
        <f aca="false">Z194</f>
        <v>0.1</v>
      </c>
      <c r="AA195" s="541" t="n">
        <f aca="false">P195*Z195</f>
        <v>0</v>
      </c>
      <c r="AB195" s="541"/>
      <c r="AC195" s="308"/>
      <c r="AF195" s="261" t="n">
        <f aca="false">AF194+1</f>
        <v>195</v>
      </c>
      <c r="AG195" s="449" t="n">
        <f aca="false">W195+Y195+AA195</f>
        <v>0</v>
      </c>
    </row>
    <row r="196" customFormat="false" ht="15" hidden="false" customHeight="true" outlineLevel="0" collapsed="false">
      <c r="A196" s="305"/>
      <c r="B196" s="571"/>
      <c r="C196" s="436"/>
      <c r="D196" s="193"/>
      <c r="E196" s="193"/>
      <c r="F196" s="193"/>
      <c r="G196" s="193"/>
      <c r="H196" s="193"/>
      <c r="I196" s="193"/>
      <c r="J196" s="532"/>
      <c r="K196" s="532"/>
      <c r="L196" s="193"/>
      <c r="M196" s="533" t="n">
        <f aca="false">IF(K196=0,0,(K196-J196)+1)</f>
        <v>0</v>
      </c>
      <c r="N196" s="534" t="s">
        <v>177</v>
      </c>
      <c r="O196" s="177" t="n">
        <v>0</v>
      </c>
      <c r="P196" s="589" t="n">
        <f aca="false">ROUNDUP(((R196/U196)),0)</f>
        <v>0</v>
      </c>
      <c r="Q196" s="589" t="n">
        <f aca="false">P196*L196*M196</f>
        <v>0</v>
      </c>
      <c r="R196" s="590" t="n">
        <f aca="false">T196-(T196*O196)</f>
        <v>0</v>
      </c>
      <c r="S196" s="590" t="n">
        <f aca="false">R196*M196*L196</f>
        <v>0</v>
      </c>
      <c r="T196" s="537"/>
      <c r="U196" s="538" t="n">
        <v>0.85</v>
      </c>
      <c r="V196" s="444" t="n">
        <f aca="false">V195</f>
        <v>0.1</v>
      </c>
      <c r="W196" s="539" t="n">
        <f aca="false">V196*P196</f>
        <v>0</v>
      </c>
      <c r="X196" s="444" t="n">
        <f aca="false">X195</f>
        <v>0.1</v>
      </c>
      <c r="Y196" s="540" t="n">
        <f aca="false">P196*X196</f>
        <v>0</v>
      </c>
      <c r="Z196" s="444" t="n">
        <f aca="false">Z195</f>
        <v>0.1</v>
      </c>
      <c r="AA196" s="541" t="n">
        <f aca="false">P196*Z196</f>
        <v>0</v>
      </c>
      <c r="AB196" s="541"/>
      <c r="AC196" s="308"/>
      <c r="AF196" s="261" t="n">
        <f aca="false">AF195+1</f>
        <v>196</v>
      </c>
      <c r="AG196" s="449" t="n">
        <f aca="false">W196+Y196+AA196</f>
        <v>0</v>
      </c>
    </row>
    <row r="197" customFormat="false" ht="15" hidden="false" customHeight="true" outlineLevel="0" collapsed="false">
      <c r="A197" s="305"/>
      <c r="B197" s="571"/>
      <c r="C197" s="436"/>
      <c r="D197" s="193"/>
      <c r="E197" s="193"/>
      <c r="F197" s="193"/>
      <c r="G197" s="193"/>
      <c r="H197" s="193"/>
      <c r="I197" s="193"/>
      <c r="J197" s="532"/>
      <c r="K197" s="532"/>
      <c r="L197" s="193"/>
      <c r="M197" s="533" t="n">
        <f aca="false">IF(K197=0,0,(K197-J197)+1)</f>
        <v>0</v>
      </c>
      <c r="N197" s="534" t="s">
        <v>177</v>
      </c>
      <c r="O197" s="177" t="n">
        <v>0</v>
      </c>
      <c r="P197" s="589" t="n">
        <f aca="false">ROUNDUP(((R197/U197)),0)</f>
        <v>0</v>
      </c>
      <c r="Q197" s="589" t="n">
        <f aca="false">P197*L197*M197</f>
        <v>0</v>
      </c>
      <c r="R197" s="590" t="n">
        <f aca="false">T197-(T197*O197)</f>
        <v>0</v>
      </c>
      <c r="S197" s="590" t="n">
        <f aca="false">R197*M197*L197</f>
        <v>0</v>
      </c>
      <c r="T197" s="537"/>
      <c r="U197" s="538" t="n">
        <v>0.85</v>
      </c>
      <c r="V197" s="444" t="n">
        <f aca="false">V196</f>
        <v>0.1</v>
      </c>
      <c r="W197" s="539" t="n">
        <f aca="false">V197*P197</f>
        <v>0</v>
      </c>
      <c r="X197" s="444" t="n">
        <f aca="false">X196</f>
        <v>0.1</v>
      </c>
      <c r="Y197" s="540" t="n">
        <f aca="false">P197*X197</f>
        <v>0</v>
      </c>
      <c r="Z197" s="444" t="n">
        <f aca="false">Z196</f>
        <v>0.1</v>
      </c>
      <c r="AA197" s="541" t="n">
        <f aca="false">P197*Z197</f>
        <v>0</v>
      </c>
      <c r="AB197" s="541"/>
      <c r="AC197" s="308"/>
      <c r="AF197" s="261" t="n">
        <f aca="false">AF196+1</f>
        <v>197</v>
      </c>
      <c r="AG197" s="449" t="n">
        <f aca="false">W197+Y197+AA197</f>
        <v>0</v>
      </c>
    </row>
    <row r="198" customFormat="false" ht="15" hidden="false" customHeight="true" outlineLevel="0" collapsed="false">
      <c r="A198" s="305"/>
      <c r="B198" s="571"/>
      <c r="C198" s="436"/>
      <c r="D198" s="193"/>
      <c r="E198" s="193"/>
      <c r="F198" s="193"/>
      <c r="G198" s="193"/>
      <c r="H198" s="193"/>
      <c r="I198" s="193"/>
      <c r="J198" s="532"/>
      <c r="K198" s="532"/>
      <c r="L198" s="193"/>
      <c r="M198" s="533" t="n">
        <f aca="false">IF(K198=0,0,(K198-J198)+1)</f>
        <v>0</v>
      </c>
      <c r="N198" s="534" t="s">
        <v>177</v>
      </c>
      <c r="O198" s="177" t="n">
        <v>0</v>
      </c>
      <c r="P198" s="589" t="n">
        <f aca="false">ROUNDUP(((R198/U198)),0)</f>
        <v>0</v>
      </c>
      <c r="Q198" s="589" t="n">
        <f aca="false">P198*L198*M198</f>
        <v>0</v>
      </c>
      <c r="R198" s="590" t="n">
        <f aca="false">T198-(T198*O198)</f>
        <v>0</v>
      </c>
      <c r="S198" s="590" t="n">
        <f aca="false">R198*M198*L198</f>
        <v>0</v>
      </c>
      <c r="T198" s="537"/>
      <c r="U198" s="538" t="n">
        <v>0.85</v>
      </c>
      <c r="V198" s="444" t="n">
        <f aca="false">V197</f>
        <v>0.1</v>
      </c>
      <c r="W198" s="539" t="n">
        <f aca="false">V198*P198</f>
        <v>0</v>
      </c>
      <c r="X198" s="444" t="n">
        <f aca="false">X197</f>
        <v>0.1</v>
      </c>
      <c r="Y198" s="540" t="n">
        <f aca="false">P198*X198</f>
        <v>0</v>
      </c>
      <c r="Z198" s="444" t="n">
        <f aca="false">Z197</f>
        <v>0.1</v>
      </c>
      <c r="AA198" s="541" t="n">
        <f aca="false">P198*Z198</f>
        <v>0</v>
      </c>
      <c r="AB198" s="541"/>
      <c r="AC198" s="308"/>
      <c r="AF198" s="261" t="n">
        <f aca="false">AF197+1</f>
        <v>198</v>
      </c>
      <c r="AG198" s="449" t="n">
        <f aca="false">W198+Y198+AA198</f>
        <v>0</v>
      </c>
    </row>
    <row r="199" customFormat="false" ht="15" hidden="false" customHeight="true" outlineLevel="0" collapsed="false">
      <c r="A199" s="305"/>
      <c r="B199" s="571"/>
      <c r="C199" s="436"/>
      <c r="D199" s="193"/>
      <c r="E199" s="193"/>
      <c r="F199" s="193"/>
      <c r="G199" s="193"/>
      <c r="H199" s="193"/>
      <c r="I199" s="193"/>
      <c r="J199" s="532"/>
      <c r="K199" s="532"/>
      <c r="L199" s="193"/>
      <c r="M199" s="533" t="n">
        <f aca="false">IF(K199=0,0,(K199-J199)+1)</f>
        <v>0</v>
      </c>
      <c r="N199" s="534" t="s">
        <v>177</v>
      </c>
      <c r="O199" s="177" t="n">
        <v>0</v>
      </c>
      <c r="P199" s="589" t="n">
        <f aca="false">ROUNDUP(((R199/U199)),0)</f>
        <v>0</v>
      </c>
      <c r="Q199" s="589" t="n">
        <f aca="false">P199*L199*M199</f>
        <v>0</v>
      </c>
      <c r="R199" s="590" t="n">
        <f aca="false">T199-(T199*O199)</f>
        <v>0</v>
      </c>
      <c r="S199" s="590" t="n">
        <f aca="false">R199*M199*L199</f>
        <v>0</v>
      </c>
      <c r="T199" s="537"/>
      <c r="U199" s="538" t="n">
        <v>0.85</v>
      </c>
      <c r="V199" s="444" t="n">
        <f aca="false">V198</f>
        <v>0.1</v>
      </c>
      <c r="W199" s="539" t="n">
        <f aca="false">V199*P199</f>
        <v>0</v>
      </c>
      <c r="X199" s="444" t="n">
        <f aca="false">X198</f>
        <v>0.1</v>
      </c>
      <c r="Y199" s="540" t="n">
        <f aca="false">P199*X199</f>
        <v>0</v>
      </c>
      <c r="Z199" s="444" t="n">
        <f aca="false">Z198</f>
        <v>0.1</v>
      </c>
      <c r="AA199" s="541" t="n">
        <f aca="false">P199*Z199</f>
        <v>0</v>
      </c>
      <c r="AB199" s="541"/>
      <c r="AC199" s="308"/>
      <c r="AF199" s="261" t="n">
        <f aca="false">AF198+1</f>
        <v>199</v>
      </c>
      <c r="AG199" s="449" t="n">
        <f aca="false">W199+Y199+AA199</f>
        <v>0</v>
      </c>
    </row>
    <row r="200" customFormat="false" ht="15" hidden="false" customHeight="true" outlineLevel="0" collapsed="false">
      <c r="A200" s="305"/>
      <c r="B200" s="571"/>
      <c r="C200" s="436"/>
      <c r="D200" s="193"/>
      <c r="E200" s="193"/>
      <c r="F200" s="193"/>
      <c r="G200" s="193"/>
      <c r="H200" s="193"/>
      <c r="I200" s="193"/>
      <c r="J200" s="532"/>
      <c r="K200" s="532"/>
      <c r="L200" s="193"/>
      <c r="M200" s="533" t="n">
        <f aca="false">IF(K200=0,0,(K200-J200)+1)</f>
        <v>0</v>
      </c>
      <c r="N200" s="534" t="s">
        <v>177</v>
      </c>
      <c r="O200" s="177" t="n">
        <v>0</v>
      </c>
      <c r="P200" s="589" t="n">
        <f aca="false">ROUNDUP(((R200/U200)),0)</f>
        <v>0</v>
      </c>
      <c r="Q200" s="589" t="n">
        <f aca="false">P200*L200*M200</f>
        <v>0</v>
      </c>
      <c r="R200" s="590" t="n">
        <f aca="false">T200-(T200*O200)</f>
        <v>0</v>
      </c>
      <c r="S200" s="590" t="n">
        <f aca="false">R200*M200*L200</f>
        <v>0</v>
      </c>
      <c r="T200" s="537"/>
      <c r="U200" s="538" t="n">
        <v>0.85</v>
      </c>
      <c r="V200" s="444" t="n">
        <f aca="false">V199</f>
        <v>0.1</v>
      </c>
      <c r="W200" s="539" t="n">
        <f aca="false">V200*P200</f>
        <v>0</v>
      </c>
      <c r="X200" s="444" t="n">
        <f aca="false">X199</f>
        <v>0.1</v>
      </c>
      <c r="Y200" s="540" t="n">
        <f aca="false">P200*X200</f>
        <v>0</v>
      </c>
      <c r="Z200" s="444" t="n">
        <f aca="false">Z199</f>
        <v>0.1</v>
      </c>
      <c r="AA200" s="541" t="n">
        <f aca="false">P200*Z200</f>
        <v>0</v>
      </c>
      <c r="AB200" s="541"/>
      <c r="AC200" s="308"/>
      <c r="AF200" s="261" t="n">
        <f aca="false">AF199+1</f>
        <v>200</v>
      </c>
      <c r="AG200" s="449" t="n">
        <f aca="false">W200+Y200+AA200</f>
        <v>0</v>
      </c>
    </row>
    <row r="201" customFormat="false" ht="15" hidden="false" customHeight="true" outlineLevel="0" collapsed="false">
      <c r="A201" s="305"/>
      <c r="B201" s="571"/>
      <c r="C201" s="436"/>
      <c r="D201" s="193"/>
      <c r="E201" s="193"/>
      <c r="F201" s="193"/>
      <c r="G201" s="193"/>
      <c r="H201" s="193"/>
      <c r="I201" s="193"/>
      <c r="J201" s="532"/>
      <c r="K201" s="532"/>
      <c r="L201" s="193"/>
      <c r="M201" s="533" t="n">
        <f aca="false">IF(K201=0,0,(K201-J201)+1)</f>
        <v>0</v>
      </c>
      <c r="N201" s="534" t="s">
        <v>177</v>
      </c>
      <c r="O201" s="177" t="n">
        <v>0</v>
      </c>
      <c r="P201" s="589" t="n">
        <f aca="false">ROUNDUP(((R201/U201)),0)</f>
        <v>0</v>
      </c>
      <c r="Q201" s="589" t="n">
        <f aca="false">P201*L201*M201</f>
        <v>0</v>
      </c>
      <c r="R201" s="590" t="n">
        <f aca="false">T201-(T201*O201)</f>
        <v>0</v>
      </c>
      <c r="S201" s="590" t="n">
        <f aca="false">R201*M201*L201</f>
        <v>0</v>
      </c>
      <c r="T201" s="537"/>
      <c r="U201" s="538" t="n">
        <v>0.85</v>
      </c>
      <c r="V201" s="444" t="n">
        <f aca="false">V200</f>
        <v>0.1</v>
      </c>
      <c r="W201" s="539" t="n">
        <f aca="false">V201*P201</f>
        <v>0</v>
      </c>
      <c r="X201" s="444" t="n">
        <f aca="false">X200</f>
        <v>0.1</v>
      </c>
      <c r="Y201" s="540" t="n">
        <f aca="false">P201*X201</f>
        <v>0</v>
      </c>
      <c r="Z201" s="444" t="n">
        <f aca="false">Z200</f>
        <v>0.1</v>
      </c>
      <c r="AA201" s="541" t="n">
        <f aca="false">P201*Z201</f>
        <v>0</v>
      </c>
      <c r="AB201" s="541"/>
      <c r="AC201" s="308"/>
      <c r="AF201" s="261" t="n">
        <f aca="false">AF200+1</f>
        <v>201</v>
      </c>
      <c r="AG201" s="449" t="n">
        <f aca="false">W201+Y201+AA201</f>
        <v>0</v>
      </c>
    </row>
    <row r="202" customFormat="false" ht="15" hidden="false" customHeight="true" outlineLevel="0" collapsed="false">
      <c r="A202" s="305"/>
      <c r="B202" s="571"/>
      <c r="C202" s="436"/>
      <c r="D202" s="193"/>
      <c r="E202" s="193"/>
      <c r="F202" s="193"/>
      <c r="G202" s="193"/>
      <c r="H202" s="193"/>
      <c r="I202" s="193"/>
      <c r="J202" s="532"/>
      <c r="K202" s="532"/>
      <c r="L202" s="193"/>
      <c r="M202" s="533" t="n">
        <f aca="false">IF(K202=0,0,(K202-J202)+1)</f>
        <v>0</v>
      </c>
      <c r="N202" s="534" t="s">
        <v>177</v>
      </c>
      <c r="O202" s="177" t="n">
        <v>0</v>
      </c>
      <c r="P202" s="589" t="n">
        <f aca="false">ROUNDUP(((R202/U202)),0)</f>
        <v>0</v>
      </c>
      <c r="Q202" s="592" t="n">
        <f aca="false">P202*L202*M202</f>
        <v>0</v>
      </c>
      <c r="R202" s="590" t="n">
        <f aca="false">T202-(T202*O202)</f>
        <v>0</v>
      </c>
      <c r="S202" s="590" t="n">
        <f aca="false">R202*M202*L202</f>
        <v>0</v>
      </c>
      <c r="T202" s="537"/>
      <c r="U202" s="538" t="n">
        <v>0.85</v>
      </c>
      <c r="V202" s="444" t="n">
        <f aca="false">V201</f>
        <v>0.1</v>
      </c>
      <c r="W202" s="539" t="n">
        <f aca="false">V202*P202</f>
        <v>0</v>
      </c>
      <c r="X202" s="455" t="n">
        <f aca="false">X201</f>
        <v>0.1</v>
      </c>
      <c r="Y202" s="540" t="n">
        <f aca="false">P202*X202</f>
        <v>0</v>
      </c>
      <c r="Z202" s="444" t="n">
        <f aca="false">Z201</f>
        <v>0.1</v>
      </c>
      <c r="AA202" s="541" t="n">
        <f aca="false">P202*Z202</f>
        <v>0</v>
      </c>
      <c r="AB202" s="541"/>
      <c r="AC202" s="308"/>
      <c r="AF202" s="261" t="n">
        <f aca="false">AF201+1</f>
        <v>202</v>
      </c>
      <c r="AG202" s="449" t="n">
        <f aca="false">W202+Y202+AA202</f>
        <v>0</v>
      </c>
    </row>
    <row r="203" customFormat="false" ht="15" hidden="false" customHeight="false" outlineLevel="0" collapsed="false">
      <c r="A203" s="305"/>
      <c r="B203" s="543"/>
      <c r="C203" s="543"/>
      <c r="D203" s="543"/>
      <c r="E203" s="543"/>
      <c r="F203" s="543"/>
      <c r="G203" s="543"/>
      <c r="H203" s="543"/>
      <c r="I203" s="543"/>
      <c r="J203" s="543"/>
      <c r="K203" s="543"/>
      <c r="L203" s="543"/>
      <c r="M203" s="543"/>
      <c r="N203" s="543"/>
      <c r="O203" s="543"/>
      <c r="P203" s="544" t="s">
        <v>199</v>
      </c>
      <c r="Q203" s="544" t="n">
        <f aca="false">SUM(Q188:Q202)</f>
        <v>0</v>
      </c>
      <c r="R203" s="546" t="s">
        <v>77</v>
      </c>
      <c r="S203" s="566" t="n">
        <f aca="false">SUM(S188:S202)</f>
        <v>0</v>
      </c>
      <c r="T203" s="548" t="s">
        <v>200</v>
      </c>
      <c r="U203" s="549" t="n">
        <f aca="false">IF(SUM(T188:T202)=0,0,1-(S203/Q203))</f>
        <v>0</v>
      </c>
      <c r="V203" s="550" t="s">
        <v>139</v>
      </c>
      <c r="W203" s="550" t="s">
        <v>140</v>
      </c>
      <c r="X203" s="551" t="s">
        <v>141</v>
      </c>
      <c r="Y203" s="551" t="s">
        <v>142</v>
      </c>
      <c r="Z203" s="550" t="s">
        <v>143</v>
      </c>
      <c r="AA203" s="552" t="s">
        <v>144</v>
      </c>
      <c r="AB203" s="552"/>
      <c r="AC203" s="308"/>
      <c r="AF203" s="218" t="s">
        <v>145</v>
      </c>
      <c r="AG203" s="218"/>
      <c r="AH203" s="218" t="s">
        <v>146</v>
      </c>
      <c r="AI203" s="218"/>
    </row>
    <row r="204" customFormat="false" ht="15" hidden="false" customHeight="false" outlineLevel="0" collapsed="false">
      <c r="A204" s="305"/>
      <c r="B204" s="148" t="s">
        <v>147</v>
      </c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554" t="n">
        <f aca="false"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55" t="n">
        <f aca="false">S203*V187</f>
        <v>0</v>
      </c>
      <c r="X204" s="554" t="n">
        <f aca="false"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55" t="n">
        <f aca="false">S203*X187</f>
        <v>0</v>
      </c>
      <c r="Z204" s="554" t="n">
        <f aca="false"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556" t="n">
        <f aca="false">S203*Z187</f>
        <v>0</v>
      </c>
      <c r="AB204" s="556"/>
      <c r="AC204" s="308"/>
      <c r="AF204" s="225" t="n">
        <v>204</v>
      </c>
      <c r="AG204" s="449" t="n">
        <f aca="false">W204+Y204+AA204</f>
        <v>0</v>
      </c>
      <c r="AH204" s="227" t="n">
        <f aca="false">V204+X204+Z204</f>
        <v>0</v>
      </c>
      <c r="AI204" s="227"/>
    </row>
    <row r="205" customFormat="false" ht="15" hidden="false" customHeight="true" outlineLevel="0" collapsed="false">
      <c r="A205" s="305"/>
      <c r="B205" s="148" t="s">
        <v>148</v>
      </c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558" t="s">
        <v>201</v>
      </c>
      <c r="W205" s="558"/>
      <c r="X205" s="559" t="n">
        <f aca="false">Q203+V204+X204+Z204</f>
        <v>0</v>
      </c>
      <c r="Y205" s="559"/>
      <c r="Z205" s="560" t="s">
        <v>150</v>
      </c>
      <c r="AA205" s="561" t="n">
        <f aca="false">S203+((S203*V187)+(S203*X187)+(S203*Z187))</f>
        <v>0</v>
      </c>
      <c r="AB205" s="561"/>
      <c r="AC205" s="308"/>
      <c r="AG205" s="484"/>
    </row>
    <row r="206" customFormat="false" ht="15" hidden="false" customHeight="false" outlineLevel="0" collapsed="false">
      <c r="A206" s="305"/>
      <c r="B206" s="308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594"/>
      <c r="W206" s="594"/>
      <c r="X206" s="595"/>
      <c r="Y206" s="596"/>
      <c r="Z206" s="597"/>
      <c r="AA206" s="595"/>
      <c r="AB206" s="595"/>
      <c r="AC206" s="308"/>
      <c r="AG206" s="484"/>
    </row>
    <row r="207" customFormat="false" ht="15" hidden="false" customHeight="false" outlineLevel="0" collapsed="false">
      <c r="A207" s="305"/>
      <c r="B207" s="308"/>
      <c r="C207" s="308"/>
      <c r="D207" s="580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308"/>
      <c r="X207" s="308"/>
      <c r="Y207" s="308"/>
      <c r="Z207" s="308"/>
      <c r="AA207" s="308"/>
      <c r="AB207" s="308"/>
      <c r="AC207" s="308"/>
      <c r="AG207" s="484"/>
    </row>
    <row r="208" customFormat="false" ht="49.5" hidden="false" customHeight="true" outlineLevel="0" collapsed="false">
      <c r="A208" s="324" t="s">
        <v>161</v>
      </c>
      <c r="B208" s="581" t="s">
        <v>184</v>
      </c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1"/>
      <c r="O208" s="581"/>
      <c r="P208" s="325" t="str">
        <f aca="false">IF(B211=0,"",B211)</f>
        <v/>
      </c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25"/>
      <c r="AB208" s="325"/>
      <c r="AC208" s="325"/>
      <c r="AG208" s="484"/>
    </row>
    <row r="209" customFormat="false" ht="15" hidden="false" customHeight="true" outlineLevel="0" collapsed="false">
      <c r="A209" s="324"/>
      <c r="B209" s="512" t="s">
        <v>89</v>
      </c>
      <c r="C209" s="513" t="s">
        <v>90</v>
      </c>
      <c r="D209" s="514" t="s">
        <v>99</v>
      </c>
      <c r="E209" s="515" t="s">
        <v>60</v>
      </c>
      <c r="F209" s="516" t="s">
        <v>185</v>
      </c>
      <c r="G209" s="516" t="s">
        <v>186</v>
      </c>
      <c r="H209" s="517" t="s">
        <v>109</v>
      </c>
      <c r="I209" s="516" t="s">
        <v>187</v>
      </c>
      <c r="J209" s="518" t="s">
        <v>168</v>
      </c>
      <c r="K209" s="518" t="s">
        <v>188</v>
      </c>
      <c r="L209" s="516" t="s">
        <v>92</v>
      </c>
      <c r="M209" s="516" t="s">
        <v>93</v>
      </c>
      <c r="N209" s="516" t="s">
        <v>115</v>
      </c>
      <c r="O209" s="516"/>
      <c r="P209" s="519" t="s">
        <v>189</v>
      </c>
      <c r="Q209" s="519"/>
      <c r="R209" s="519" t="s">
        <v>190</v>
      </c>
      <c r="S209" s="519"/>
      <c r="T209" s="520" t="s">
        <v>191</v>
      </c>
      <c r="U209" s="521" t="s">
        <v>78</v>
      </c>
      <c r="V209" s="334" t="s">
        <v>95</v>
      </c>
      <c r="W209" s="334"/>
      <c r="X209" s="334"/>
      <c r="Y209" s="334"/>
      <c r="Z209" s="334"/>
      <c r="AA209" s="334"/>
      <c r="AB209" s="334"/>
      <c r="AC209" s="570" t="s">
        <v>119</v>
      </c>
      <c r="AG209" s="484"/>
    </row>
    <row r="210" customFormat="false" ht="15" hidden="false" customHeight="false" outlineLevel="0" collapsed="false">
      <c r="A210" s="324"/>
      <c r="B210" s="512"/>
      <c r="C210" s="513"/>
      <c r="D210" s="514"/>
      <c r="E210" s="515"/>
      <c r="F210" s="516"/>
      <c r="G210" s="516"/>
      <c r="H210" s="517"/>
      <c r="I210" s="516"/>
      <c r="J210" s="518"/>
      <c r="K210" s="518"/>
      <c r="L210" s="516"/>
      <c r="M210" s="516"/>
      <c r="N210" s="516"/>
      <c r="O210" s="516"/>
      <c r="P210" s="516" t="s">
        <v>192</v>
      </c>
      <c r="Q210" s="516" t="s">
        <v>97</v>
      </c>
      <c r="R210" s="516" t="s">
        <v>193</v>
      </c>
      <c r="S210" s="523" t="s">
        <v>194</v>
      </c>
      <c r="T210" s="520"/>
      <c r="U210" s="521"/>
      <c r="V210" s="524" t="n">
        <v>0.1</v>
      </c>
      <c r="W210" s="525" t="s">
        <v>72</v>
      </c>
      <c r="X210" s="526" t="n">
        <v>0.1</v>
      </c>
      <c r="Y210" s="527" t="s">
        <v>123</v>
      </c>
      <c r="Z210" s="528" t="n">
        <v>0.1</v>
      </c>
      <c r="AA210" s="529" t="s">
        <v>74</v>
      </c>
      <c r="AB210" s="529"/>
      <c r="AC210" s="570"/>
      <c r="AG210" s="484"/>
    </row>
    <row r="211" customFormat="false" ht="15" hidden="false" customHeight="true" outlineLevel="0" collapsed="false">
      <c r="A211" s="324"/>
      <c r="B211" s="571" t="n">
        <f aca="false">'Cadastro Inicial'!B25</f>
        <v>0</v>
      </c>
      <c r="C211" s="436" t="n">
        <f aca="false">'Cadastro Inicial'!C25:D25</f>
        <v>0</v>
      </c>
      <c r="D211" s="193"/>
      <c r="E211" s="193"/>
      <c r="F211" s="193"/>
      <c r="G211" s="193"/>
      <c r="H211" s="193"/>
      <c r="I211" s="193"/>
      <c r="J211" s="532"/>
      <c r="K211" s="532"/>
      <c r="L211" s="193"/>
      <c r="M211" s="533" t="n">
        <f aca="false">IF(K211=0,0,(K211-J211)+1)</f>
        <v>0</v>
      </c>
      <c r="N211" s="534" t="s">
        <v>177</v>
      </c>
      <c r="O211" s="177" t="n">
        <v>0</v>
      </c>
      <c r="P211" s="589" t="n">
        <f aca="false">ROUNDUP(((R211/U211)),0)</f>
        <v>0</v>
      </c>
      <c r="Q211" s="589" t="n">
        <f aca="false">P211*L211*M211</f>
        <v>0</v>
      </c>
      <c r="R211" s="590" t="n">
        <f aca="false">T211-(T211*O211)</f>
        <v>0</v>
      </c>
      <c r="S211" s="590" t="n">
        <f aca="false">R211*M211*L211</f>
        <v>0</v>
      </c>
      <c r="T211" s="537"/>
      <c r="U211" s="538" t="n">
        <v>0.85</v>
      </c>
      <c r="V211" s="444" t="n">
        <f aca="false">V210</f>
        <v>0.1</v>
      </c>
      <c r="W211" s="539" t="n">
        <f aca="false">V211*P211</f>
        <v>0</v>
      </c>
      <c r="X211" s="444" t="n">
        <f aca="false">X210</f>
        <v>0.1</v>
      </c>
      <c r="Y211" s="540" t="n">
        <f aca="false">P211*X211</f>
        <v>0</v>
      </c>
      <c r="Z211" s="444" t="n">
        <f aca="false">Z210</f>
        <v>0.1</v>
      </c>
      <c r="AA211" s="541" t="n">
        <f aca="false">P211*Z211</f>
        <v>0</v>
      </c>
      <c r="AB211" s="541"/>
      <c r="AC211" s="310" t="s">
        <v>129</v>
      </c>
      <c r="AF211" s="261" t="n">
        <v>211</v>
      </c>
      <c r="AG211" s="449" t="n">
        <f aca="false">W211+Y211+AA211</f>
        <v>0</v>
      </c>
    </row>
    <row r="212" customFormat="false" ht="15" hidden="false" customHeight="true" outlineLevel="0" collapsed="false">
      <c r="A212" s="324"/>
      <c r="B212" s="571"/>
      <c r="C212" s="436"/>
      <c r="D212" s="193"/>
      <c r="E212" s="193"/>
      <c r="F212" s="193"/>
      <c r="G212" s="193"/>
      <c r="H212" s="193"/>
      <c r="I212" s="193"/>
      <c r="J212" s="532"/>
      <c r="K212" s="532"/>
      <c r="L212" s="193"/>
      <c r="M212" s="533" t="n">
        <f aca="false">IF(K212=0,0,(K212-J212)+1)</f>
        <v>0</v>
      </c>
      <c r="N212" s="534" t="s">
        <v>177</v>
      </c>
      <c r="O212" s="177" t="n">
        <v>0</v>
      </c>
      <c r="P212" s="589" t="n">
        <f aca="false">ROUNDUP(((R212/U212)),0)</f>
        <v>0</v>
      </c>
      <c r="Q212" s="589" t="n">
        <f aca="false">P212*L212*M212</f>
        <v>0</v>
      </c>
      <c r="R212" s="590" t="n">
        <f aca="false">T212-(T212*O212)</f>
        <v>0</v>
      </c>
      <c r="S212" s="590" t="n">
        <f aca="false">R212*M212*L212</f>
        <v>0</v>
      </c>
      <c r="T212" s="537"/>
      <c r="U212" s="538" t="n">
        <v>0.85</v>
      </c>
      <c r="V212" s="444" t="n">
        <f aca="false">V211</f>
        <v>0.1</v>
      </c>
      <c r="W212" s="539" t="n">
        <f aca="false">V212*P212</f>
        <v>0</v>
      </c>
      <c r="X212" s="444" t="n">
        <f aca="false">X211</f>
        <v>0.1</v>
      </c>
      <c r="Y212" s="540" t="n">
        <f aca="false">P212*X212</f>
        <v>0</v>
      </c>
      <c r="Z212" s="444" t="n">
        <f aca="false">Z211</f>
        <v>0.1</v>
      </c>
      <c r="AA212" s="541" t="n">
        <f aca="false">P212*Z212</f>
        <v>0</v>
      </c>
      <c r="AB212" s="541"/>
      <c r="AC212" s="262" t="s">
        <v>131</v>
      </c>
      <c r="AF212" s="261" t="n">
        <f aca="false">AF211+1</f>
        <v>212</v>
      </c>
      <c r="AG212" s="449" t="n">
        <f aca="false">W212+Y212+AA212</f>
        <v>0</v>
      </c>
    </row>
    <row r="213" customFormat="false" ht="15" hidden="false" customHeight="true" outlineLevel="0" collapsed="false">
      <c r="A213" s="324"/>
      <c r="B213" s="571"/>
      <c r="C213" s="436"/>
      <c r="D213" s="193"/>
      <c r="E213" s="193"/>
      <c r="F213" s="193"/>
      <c r="G213" s="193"/>
      <c r="H213" s="193"/>
      <c r="I213" s="193"/>
      <c r="J213" s="532"/>
      <c r="K213" s="532"/>
      <c r="L213" s="193"/>
      <c r="M213" s="533" t="n">
        <f aca="false">IF(K213=0,0,(K213-J213)+1)</f>
        <v>0</v>
      </c>
      <c r="N213" s="534" t="s">
        <v>177</v>
      </c>
      <c r="O213" s="177" t="n">
        <v>0</v>
      </c>
      <c r="P213" s="589" t="n">
        <f aca="false">ROUNDUP(((R213/U213)),0)</f>
        <v>0</v>
      </c>
      <c r="Q213" s="589" t="n">
        <f aca="false">P213*L213*M213</f>
        <v>0</v>
      </c>
      <c r="R213" s="590" t="n">
        <f aca="false">T213-(T213*O213)</f>
        <v>0</v>
      </c>
      <c r="S213" s="590" t="n">
        <f aca="false">R213*M213*L213</f>
        <v>0</v>
      </c>
      <c r="T213" s="537"/>
      <c r="U213" s="538" t="n">
        <v>0.85</v>
      </c>
      <c r="V213" s="444" t="n">
        <f aca="false">V212</f>
        <v>0.1</v>
      </c>
      <c r="W213" s="539" t="n">
        <f aca="false">V213*P213</f>
        <v>0</v>
      </c>
      <c r="X213" s="444" t="n">
        <f aca="false">X212</f>
        <v>0.1</v>
      </c>
      <c r="Y213" s="540" t="n">
        <f aca="false">P213*X213</f>
        <v>0</v>
      </c>
      <c r="Z213" s="444" t="n">
        <f aca="false">Z212</f>
        <v>0.1</v>
      </c>
      <c r="AA213" s="541" t="n">
        <f aca="false">P213*Z213</f>
        <v>0</v>
      </c>
      <c r="AB213" s="541"/>
      <c r="AC213" s="498"/>
      <c r="AF213" s="261" t="n">
        <f aca="false">AF212+1</f>
        <v>213</v>
      </c>
      <c r="AG213" s="449" t="n">
        <f aca="false">W213+Y213+AA213</f>
        <v>0</v>
      </c>
    </row>
    <row r="214" customFormat="false" ht="15" hidden="false" customHeight="true" outlineLevel="0" collapsed="false">
      <c r="A214" s="324"/>
      <c r="B214" s="571"/>
      <c r="C214" s="436"/>
      <c r="D214" s="193"/>
      <c r="E214" s="193"/>
      <c r="F214" s="193"/>
      <c r="G214" s="193"/>
      <c r="H214" s="193"/>
      <c r="I214" s="193"/>
      <c r="J214" s="532"/>
      <c r="K214" s="532"/>
      <c r="L214" s="193"/>
      <c r="M214" s="533" t="n">
        <f aca="false">IF(K214=0,0,(K214-J214)+1)</f>
        <v>0</v>
      </c>
      <c r="N214" s="534" t="s">
        <v>177</v>
      </c>
      <c r="O214" s="177" t="n">
        <v>0</v>
      </c>
      <c r="P214" s="589" t="n">
        <f aca="false">ROUNDUP(((R214/U214)),0)</f>
        <v>0</v>
      </c>
      <c r="Q214" s="589" t="n">
        <f aca="false">P214*L214*M214</f>
        <v>0</v>
      </c>
      <c r="R214" s="590" t="n">
        <f aca="false">T214-(T214*O214)</f>
        <v>0</v>
      </c>
      <c r="S214" s="590" t="n">
        <f aca="false">R214*M214*L214</f>
        <v>0</v>
      </c>
      <c r="T214" s="537"/>
      <c r="U214" s="538" t="n">
        <v>0.85</v>
      </c>
      <c r="V214" s="444" t="n">
        <f aca="false">V213</f>
        <v>0.1</v>
      </c>
      <c r="W214" s="539" t="n">
        <f aca="false">V214*P214</f>
        <v>0</v>
      </c>
      <c r="X214" s="444" t="n">
        <f aca="false">X213</f>
        <v>0.1</v>
      </c>
      <c r="Y214" s="540" t="n">
        <f aca="false">P214*X214</f>
        <v>0</v>
      </c>
      <c r="Z214" s="444" t="n">
        <f aca="false">Z213</f>
        <v>0.1</v>
      </c>
      <c r="AA214" s="541" t="n">
        <f aca="false">P214*Z214</f>
        <v>0</v>
      </c>
      <c r="AB214" s="541"/>
      <c r="AC214" s="264" t="s">
        <v>132</v>
      </c>
      <c r="AF214" s="261" t="n">
        <f aca="false">AF213+1</f>
        <v>214</v>
      </c>
      <c r="AG214" s="449" t="n">
        <f aca="false">W214+Y214+AA214</f>
        <v>0</v>
      </c>
    </row>
    <row r="215" customFormat="false" ht="15" hidden="false" customHeight="true" outlineLevel="0" collapsed="false">
      <c r="A215" s="324"/>
      <c r="B215" s="571"/>
      <c r="C215" s="436"/>
      <c r="D215" s="193"/>
      <c r="E215" s="193"/>
      <c r="F215" s="193"/>
      <c r="G215" s="193"/>
      <c r="H215" s="193"/>
      <c r="I215" s="193"/>
      <c r="J215" s="532"/>
      <c r="K215" s="532"/>
      <c r="L215" s="193"/>
      <c r="M215" s="533" t="n">
        <f aca="false">IF(K215=0,0,(K215-J215)+1)</f>
        <v>0</v>
      </c>
      <c r="N215" s="534" t="s">
        <v>177</v>
      </c>
      <c r="O215" s="177" t="n">
        <v>0</v>
      </c>
      <c r="P215" s="589" t="n">
        <f aca="false">ROUNDUP(((R215/U215)),0)</f>
        <v>0</v>
      </c>
      <c r="Q215" s="589" t="n">
        <f aca="false">P215*L215*M215</f>
        <v>0</v>
      </c>
      <c r="R215" s="590" t="n">
        <f aca="false">T215-(T215*O215)</f>
        <v>0</v>
      </c>
      <c r="S215" s="590" t="n">
        <f aca="false">R215*M215*L215</f>
        <v>0</v>
      </c>
      <c r="T215" s="537"/>
      <c r="U215" s="538" t="n">
        <v>0.85</v>
      </c>
      <c r="V215" s="444" t="n">
        <f aca="false">V214</f>
        <v>0.1</v>
      </c>
      <c r="W215" s="539" t="n">
        <f aca="false">V215*P215</f>
        <v>0</v>
      </c>
      <c r="X215" s="444" t="n">
        <f aca="false">X214</f>
        <v>0.1</v>
      </c>
      <c r="Y215" s="540" t="n">
        <f aca="false">P215*X215</f>
        <v>0</v>
      </c>
      <c r="Z215" s="444" t="n">
        <f aca="false">Z214</f>
        <v>0.1</v>
      </c>
      <c r="AA215" s="541" t="n">
        <f aca="false">P215*Z215</f>
        <v>0</v>
      </c>
      <c r="AB215" s="541"/>
      <c r="AC215" s="265" t="s">
        <v>133</v>
      </c>
      <c r="AF215" s="261" t="n">
        <f aca="false">AF214+1</f>
        <v>215</v>
      </c>
      <c r="AG215" s="449" t="n">
        <f aca="false">W215+Y215+AA215</f>
        <v>0</v>
      </c>
    </row>
    <row r="216" customFormat="false" ht="15" hidden="false" customHeight="true" outlineLevel="0" collapsed="false">
      <c r="A216" s="324"/>
      <c r="B216" s="571"/>
      <c r="C216" s="436"/>
      <c r="D216" s="193"/>
      <c r="E216" s="193"/>
      <c r="F216" s="193"/>
      <c r="G216" s="193"/>
      <c r="H216" s="193"/>
      <c r="I216" s="193"/>
      <c r="J216" s="532"/>
      <c r="K216" s="532"/>
      <c r="L216" s="193"/>
      <c r="M216" s="533" t="n">
        <f aca="false">IF(K216=0,0,(K216-J216)+1)</f>
        <v>0</v>
      </c>
      <c r="N216" s="534" t="s">
        <v>177</v>
      </c>
      <c r="O216" s="177" t="n">
        <v>0</v>
      </c>
      <c r="P216" s="589" t="n">
        <f aca="false">ROUNDUP(((R216/U216)),0)</f>
        <v>0</v>
      </c>
      <c r="Q216" s="589" t="n">
        <f aca="false">P216*L216*M216</f>
        <v>0</v>
      </c>
      <c r="R216" s="590" t="n">
        <f aca="false">T216-(T216*O216)</f>
        <v>0</v>
      </c>
      <c r="S216" s="590" t="n">
        <f aca="false">R216*M216*L216</f>
        <v>0</v>
      </c>
      <c r="T216" s="537"/>
      <c r="U216" s="538" t="n">
        <v>0.85</v>
      </c>
      <c r="V216" s="444" t="n">
        <f aca="false">V215</f>
        <v>0.1</v>
      </c>
      <c r="W216" s="539" t="n">
        <f aca="false">V216*P216</f>
        <v>0</v>
      </c>
      <c r="X216" s="444" t="n">
        <f aca="false">X215</f>
        <v>0.1</v>
      </c>
      <c r="Y216" s="540" t="n">
        <f aca="false">P216*X216</f>
        <v>0</v>
      </c>
      <c r="Z216" s="444" t="n">
        <f aca="false">Z215</f>
        <v>0.1</v>
      </c>
      <c r="AA216" s="541" t="n">
        <f aca="false">P216*Z216</f>
        <v>0</v>
      </c>
      <c r="AB216" s="541"/>
      <c r="AC216" s="404"/>
      <c r="AF216" s="261" t="n">
        <f aca="false">AF215+1</f>
        <v>216</v>
      </c>
      <c r="AG216" s="449" t="n">
        <f aca="false">W216+Y216+AA216</f>
        <v>0</v>
      </c>
    </row>
    <row r="217" customFormat="false" ht="15" hidden="false" customHeight="true" outlineLevel="0" collapsed="false">
      <c r="A217" s="324"/>
      <c r="B217" s="571"/>
      <c r="C217" s="436"/>
      <c r="D217" s="193"/>
      <c r="E217" s="193"/>
      <c r="F217" s="193"/>
      <c r="G217" s="193"/>
      <c r="H217" s="193"/>
      <c r="I217" s="193"/>
      <c r="J217" s="532"/>
      <c r="K217" s="532"/>
      <c r="L217" s="193"/>
      <c r="M217" s="533" t="n">
        <f aca="false">IF(K217=0,0,(K217-J217)+1)</f>
        <v>0</v>
      </c>
      <c r="N217" s="534" t="s">
        <v>177</v>
      </c>
      <c r="O217" s="177" t="n">
        <v>0</v>
      </c>
      <c r="P217" s="589" t="n">
        <f aca="false">ROUNDUP(((R217/U217)),0)</f>
        <v>0</v>
      </c>
      <c r="Q217" s="589" t="n">
        <f aca="false">P217*L217*M217</f>
        <v>0</v>
      </c>
      <c r="R217" s="590" t="n">
        <f aca="false">T217-(T217*O217)</f>
        <v>0</v>
      </c>
      <c r="S217" s="590" t="n">
        <f aca="false">R217*M217*L217</f>
        <v>0</v>
      </c>
      <c r="T217" s="537"/>
      <c r="U217" s="538" t="n">
        <v>0.85</v>
      </c>
      <c r="V217" s="444" t="n">
        <f aca="false">V216</f>
        <v>0.1</v>
      </c>
      <c r="W217" s="539" t="n">
        <f aca="false">V217*P217</f>
        <v>0</v>
      </c>
      <c r="X217" s="444" t="n">
        <f aca="false">X216</f>
        <v>0.1</v>
      </c>
      <c r="Y217" s="540" t="n">
        <f aca="false">P217*X217</f>
        <v>0</v>
      </c>
      <c r="Z217" s="444" t="n">
        <f aca="false">Z216</f>
        <v>0.1</v>
      </c>
      <c r="AA217" s="541" t="n">
        <f aca="false">P217*Z217</f>
        <v>0</v>
      </c>
      <c r="AB217" s="541"/>
      <c r="AC217" s="404"/>
      <c r="AF217" s="261" t="n">
        <f aca="false">AF216+1</f>
        <v>217</v>
      </c>
      <c r="AG217" s="449" t="n">
        <f aca="false">W217+Y217+AA217</f>
        <v>0</v>
      </c>
    </row>
    <row r="218" customFormat="false" ht="15" hidden="false" customHeight="true" outlineLevel="0" collapsed="false">
      <c r="A218" s="324"/>
      <c r="B218" s="571"/>
      <c r="C218" s="436"/>
      <c r="D218" s="193"/>
      <c r="E218" s="193"/>
      <c r="F218" s="193"/>
      <c r="G218" s="193"/>
      <c r="H218" s="193"/>
      <c r="I218" s="193"/>
      <c r="J218" s="532"/>
      <c r="K218" s="532"/>
      <c r="L218" s="193"/>
      <c r="M218" s="533" t="n">
        <f aca="false">IF(K218=0,0,(K218-J218)+1)</f>
        <v>0</v>
      </c>
      <c r="N218" s="534" t="s">
        <v>177</v>
      </c>
      <c r="O218" s="177" t="n">
        <v>0</v>
      </c>
      <c r="P218" s="589" t="n">
        <f aca="false">ROUNDUP(((R218/U218)),0)</f>
        <v>0</v>
      </c>
      <c r="Q218" s="589" t="n">
        <f aca="false">P218*L218*M218</f>
        <v>0</v>
      </c>
      <c r="R218" s="590" t="n">
        <f aca="false">T218-(T218*O218)</f>
        <v>0</v>
      </c>
      <c r="S218" s="590" t="n">
        <f aca="false">R218*M218*L218</f>
        <v>0</v>
      </c>
      <c r="T218" s="537"/>
      <c r="U218" s="538" t="n">
        <v>0.85</v>
      </c>
      <c r="V218" s="444" t="n">
        <f aca="false">V217</f>
        <v>0.1</v>
      </c>
      <c r="W218" s="539" t="n">
        <f aca="false">V218*P218</f>
        <v>0</v>
      </c>
      <c r="X218" s="444" t="n">
        <f aca="false">X217</f>
        <v>0.1</v>
      </c>
      <c r="Y218" s="540" t="n">
        <f aca="false">P218*X218</f>
        <v>0</v>
      </c>
      <c r="Z218" s="444" t="n">
        <f aca="false">Z217</f>
        <v>0.1</v>
      </c>
      <c r="AA218" s="541" t="n">
        <f aca="false">P218*Z218</f>
        <v>0</v>
      </c>
      <c r="AB218" s="541"/>
      <c r="AC218" s="404"/>
      <c r="AF218" s="261" t="n">
        <f aca="false">AF217+1</f>
        <v>218</v>
      </c>
      <c r="AG218" s="449" t="n">
        <f aca="false">W218+Y218+AA218</f>
        <v>0</v>
      </c>
    </row>
    <row r="219" customFormat="false" ht="15" hidden="false" customHeight="true" outlineLevel="0" collapsed="false">
      <c r="A219" s="324"/>
      <c r="B219" s="571"/>
      <c r="C219" s="436"/>
      <c r="D219" s="193"/>
      <c r="E219" s="193"/>
      <c r="F219" s="193"/>
      <c r="G219" s="193"/>
      <c r="H219" s="193"/>
      <c r="I219" s="193"/>
      <c r="J219" s="532"/>
      <c r="K219" s="532"/>
      <c r="L219" s="193"/>
      <c r="M219" s="533" t="n">
        <f aca="false">IF(K219=0,0,(K219-J219)+1)</f>
        <v>0</v>
      </c>
      <c r="N219" s="534" t="s">
        <v>177</v>
      </c>
      <c r="O219" s="177" t="n">
        <v>0</v>
      </c>
      <c r="P219" s="589" t="n">
        <f aca="false">ROUNDUP(((R219/U219)),0)</f>
        <v>0</v>
      </c>
      <c r="Q219" s="589" t="n">
        <f aca="false">P219*L219*M219</f>
        <v>0</v>
      </c>
      <c r="R219" s="590" t="n">
        <f aca="false">T219-(T219*O219)</f>
        <v>0</v>
      </c>
      <c r="S219" s="590" t="n">
        <f aca="false">R219*M219*L219</f>
        <v>0</v>
      </c>
      <c r="T219" s="537"/>
      <c r="U219" s="538" t="n">
        <v>0.85</v>
      </c>
      <c r="V219" s="444" t="n">
        <f aca="false">V218</f>
        <v>0.1</v>
      </c>
      <c r="W219" s="539" t="n">
        <f aca="false">V219*P219</f>
        <v>0</v>
      </c>
      <c r="X219" s="444" t="n">
        <f aca="false">X218</f>
        <v>0.1</v>
      </c>
      <c r="Y219" s="540" t="n">
        <f aca="false">P219*X219</f>
        <v>0</v>
      </c>
      <c r="Z219" s="444" t="n">
        <f aca="false">Z218</f>
        <v>0.1</v>
      </c>
      <c r="AA219" s="541" t="n">
        <f aca="false">P219*Z219</f>
        <v>0</v>
      </c>
      <c r="AB219" s="541"/>
      <c r="AC219" s="404"/>
      <c r="AF219" s="261" t="n">
        <f aca="false">AF218+1</f>
        <v>219</v>
      </c>
      <c r="AG219" s="449" t="n">
        <f aca="false">W219+Y219+AA219</f>
        <v>0</v>
      </c>
    </row>
    <row r="220" customFormat="false" ht="15" hidden="false" customHeight="true" outlineLevel="0" collapsed="false">
      <c r="A220" s="324"/>
      <c r="B220" s="571"/>
      <c r="C220" s="436"/>
      <c r="D220" s="193"/>
      <c r="E220" s="193"/>
      <c r="F220" s="193"/>
      <c r="G220" s="193"/>
      <c r="H220" s="193"/>
      <c r="I220" s="193"/>
      <c r="J220" s="532"/>
      <c r="K220" s="532"/>
      <c r="L220" s="193"/>
      <c r="M220" s="533" t="n">
        <f aca="false">IF(K220=0,0,(K220-J220)+1)</f>
        <v>0</v>
      </c>
      <c r="N220" s="534" t="s">
        <v>177</v>
      </c>
      <c r="O220" s="177" t="n">
        <v>0</v>
      </c>
      <c r="P220" s="589" t="n">
        <f aca="false">ROUNDUP(((R220/U220)),0)</f>
        <v>0</v>
      </c>
      <c r="Q220" s="589" t="n">
        <f aca="false">P220*L220*M220</f>
        <v>0</v>
      </c>
      <c r="R220" s="590" t="n">
        <f aca="false">T220-(T220*O220)</f>
        <v>0</v>
      </c>
      <c r="S220" s="590" t="n">
        <f aca="false">R220*M220*L220</f>
        <v>0</v>
      </c>
      <c r="T220" s="537"/>
      <c r="U220" s="538" t="n">
        <v>0.85</v>
      </c>
      <c r="V220" s="444" t="n">
        <f aca="false">V219</f>
        <v>0.1</v>
      </c>
      <c r="W220" s="539" t="n">
        <f aca="false">V220*P220</f>
        <v>0</v>
      </c>
      <c r="X220" s="444" t="n">
        <f aca="false">X219</f>
        <v>0.1</v>
      </c>
      <c r="Y220" s="540" t="n">
        <f aca="false">P220*X220</f>
        <v>0</v>
      </c>
      <c r="Z220" s="444" t="n">
        <f aca="false">Z219</f>
        <v>0.1</v>
      </c>
      <c r="AA220" s="541" t="n">
        <f aca="false">P220*Z220</f>
        <v>0</v>
      </c>
      <c r="AB220" s="541"/>
      <c r="AC220" s="404"/>
      <c r="AF220" s="261" t="n">
        <f aca="false">AF219+1</f>
        <v>220</v>
      </c>
      <c r="AG220" s="449" t="n">
        <f aca="false">W220+Y220+AA220</f>
        <v>0</v>
      </c>
    </row>
    <row r="221" customFormat="false" ht="15" hidden="false" customHeight="true" outlineLevel="0" collapsed="false">
      <c r="A221" s="324"/>
      <c r="B221" s="571"/>
      <c r="C221" s="436"/>
      <c r="D221" s="193"/>
      <c r="E221" s="193"/>
      <c r="F221" s="193"/>
      <c r="G221" s="193"/>
      <c r="H221" s="193"/>
      <c r="I221" s="193"/>
      <c r="J221" s="532"/>
      <c r="K221" s="532"/>
      <c r="L221" s="193"/>
      <c r="M221" s="533" t="n">
        <f aca="false">IF(K221=0,0,(K221-J221)+1)</f>
        <v>0</v>
      </c>
      <c r="N221" s="534" t="s">
        <v>177</v>
      </c>
      <c r="O221" s="177" t="n">
        <v>0</v>
      </c>
      <c r="P221" s="589" t="n">
        <f aca="false">ROUNDUP(((R221/U221)),0)</f>
        <v>0</v>
      </c>
      <c r="Q221" s="589" t="n">
        <f aca="false">P221*L221*M221</f>
        <v>0</v>
      </c>
      <c r="R221" s="590" t="n">
        <f aca="false">T221-(T221*O221)</f>
        <v>0</v>
      </c>
      <c r="S221" s="590" t="n">
        <f aca="false">R221*M221*L221</f>
        <v>0</v>
      </c>
      <c r="T221" s="537"/>
      <c r="U221" s="538" t="n">
        <v>0.85</v>
      </c>
      <c r="V221" s="444" t="n">
        <f aca="false">V220</f>
        <v>0.1</v>
      </c>
      <c r="W221" s="539" t="n">
        <f aca="false">V221*P221</f>
        <v>0</v>
      </c>
      <c r="X221" s="444" t="n">
        <f aca="false">X220</f>
        <v>0.1</v>
      </c>
      <c r="Y221" s="540" t="n">
        <f aca="false">P221*X221</f>
        <v>0</v>
      </c>
      <c r="Z221" s="444" t="n">
        <f aca="false">Z220</f>
        <v>0.1</v>
      </c>
      <c r="AA221" s="541" t="n">
        <f aca="false">P221*Z221</f>
        <v>0</v>
      </c>
      <c r="AB221" s="541"/>
      <c r="AC221" s="404"/>
      <c r="AF221" s="261" t="n">
        <f aca="false">AF220+1</f>
        <v>221</v>
      </c>
      <c r="AG221" s="449" t="n">
        <f aca="false">W221+Y221+AA221</f>
        <v>0</v>
      </c>
    </row>
    <row r="222" customFormat="false" ht="15" hidden="false" customHeight="true" outlineLevel="0" collapsed="false">
      <c r="A222" s="324"/>
      <c r="B222" s="571"/>
      <c r="C222" s="436"/>
      <c r="D222" s="193"/>
      <c r="E222" s="193"/>
      <c r="F222" s="193"/>
      <c r="G222" s="193"/>
      <c r="H222" s="193"/>
      <c r="I222" s="193"/>
      <c r="J222" s="532"/>
      <c r="K222" s="532"/>
      <c r="L222" s="193"/>
      <c r="M222" s="533" t="n">
        <f aca="false">IF(K222=0,0,(K222-J222)+1)</f>
        <v>0</v>
      </c>
      <c r="N222" s="534" t="s">
        <v>177</v>
      </c>
      <c r="O222" s="177" t="n">
        <v>0</v>
      </c>
      <c r="P222" s="589" t="n">
        <f aca="false">ROUNDUP(((R222/U222)),0)</f>
        <v>0</v>
      </c>
      <c r="Q222" s="589" t="n">
        <f aca="false">P222*L222*M222</f>
        <v>0</v>
      </c>
      <c r="R222" s="590" t="n">
        <f aca="false">T222-(T222*O222)</f>
        <v>0</v>
      </c>
      <c r="S222" s="590" t="n">
        <f aca="false">R222*M222*L222</f>
        <v>0</v>
      </c>
      <c r="T222" s="537"/>
      <c r="U222" s="538" t="n">
        <v>0.85</v>
      </c>
      <c r="V222" s="444" t="n">
        <f aca="false">V221</f>
        <v>0.1</v>
      </c>
      <c r="W222" s="539" t="n">
        <f aca="false">V222*P222</f>
        <v>0</v>
      </c>
      <c r="X222" s="444" t="n">
        <f aca="false">X221</f>
        <v>0.1</v>
      </c>
      <c r="Y222" s="540" t="n">
        <f aca="false">P222*X222</f>
        <v>0</v>
      </c>
      <c r="Z222" s="444" t="n">
        <f aca="false">Z221</f>
        <v>0.1</v>
      </c>
      <c r="AA222" s="541" t="n">
        <f aca="false">P222*Z222</f>
        <v>0</v>
      </c>
      <c r="AB222" s="541"/>
      <c r="AC222" s="404"/>
      <c r="AF222" s="261" t="n">
        <f aca="false">AF221+1</f>
        <v>222</v>
      </c>
      <c r="AG222" s="449" t="n">
        <f aca="false">W222+Y222+AA222</f>
        <v>0</v>
      </c>
    </row>
    <row r="223" customFormat="false" ht="15" hidden="false" customHeight="true" outlineLevel="0" collapsed="false">
      <c r="A223" s="324"/>
      <c r="B223" s="571"/>
      <c r="C223" s="436"/>
      <c r="D223" s="193"/>
      <c r="E223" s="193"/>
      <c r="F223" s="193"/>
      <c r="G223" s="193"/>
      <c r="H223" s="193"/>
      <c r="I223" s="193"/>
      <c r="J223" s="532"/>
      <c r="K223" s="532"/>
      <c r="L223" s="193"/>
      <c r="M223" s="533" t="n">
        <f aca="false">IF(K223=0,0,(K223-J223)+1)</f>
        <v>0</v>
      </c>
      <c r="N223" s="534" t="s">
        <v>177</v>
      </c>
      <c r="O223" s="177" t="n">
        <v>0</v>
      </c>
      <c r="P223" s="589" t="n">
        <f aca="false">ROUNDUP(((R223/U223)),0)</f>
        <v>0</v>
      </c>
      <c r="Q223" s="589" t="n">
        <f aca="false">P223*L223*M223</f>
        <v>0</v>
      </c>
      <c r="R223" s="590" t="n">
        <f aca="false">T223-(T223*O223)</f>
        <v>0</v>
      </c>
      <c r="S223" s="590" t="n">
        <f aca="false">R223*M223*L223</f>
        <v>0</v>
      </c>
      <c r="T223" s="537"/>
      <c r="U223" s="538" t="n">
        <v>0.85</v>
      </c>
      <c r="V223" s="444" t="n">
        <f aca="false">V222</f>
        <v>0.1</v>
      </c>
      <c r="W223" s="539" t="n">
        <f aca="false">V223*P223</f>
        <v>0</v>
      </c>
      <c r="X223" s="444" t="n">
        <f aca="false">X222</f>
        <v>0.1</v>
      </c>
      <c r="Y223" s="540" t="n">
        <f aca="false">P223*X223</f>
        <v>0</v>
      </c>
      <c r="Z223" s="444" t="n">
        <f aca="false">Z222</f>
        <v>0.1</v>
      </c>
      <c r="AA223" s="541" t="n">
        <f aca="false">P223*Z223</f>
        <v>0</v>
      </c>
      <c r="AB223" s="541"/>
      <c r="AC223" s="404"/>
      <c r="AF223" s="261" t="n">
        <f aca="false">AF222+1</f>
        <v>223</v>
      </c>
      <c r="AG223" s="449" t="n">
        <f aca="false">W223+Y223+AA223</f>
        <v>0</v>
      </c>
    </row>
    <row r="224" customFormat="false" ht="15" hidden="false" customHeight="true" outlineLevel="0" collapsed="false">
      <c r="A224" s="324"/>
      <c r="B224" s="571"/>
      <c r="C224" s="436"/>
      <c r="D224" s="193"/>
      <c r="E224" s="193"/>
      <c r="F224" s="193"/>
      <c r="G224" s="193"/>
      <c r="H224" s="193"/>
      <c r="I224" s="193"/>
      <c r="J224" s="532"/>
      <c r="K224" s="532"/>
      <c r="L224" s="193"/>
      <c r="M224" s="533" t="n">
        <f aca="false">IF(K224=0,0,(K224-J224)+1)</f>
        <v>0</v>
      </c>
      <c r="N224" s="534" t="s">
        <v>177</v>
      </c>
      <c r="O224" s="177" t="n">
        <v>0</v>
      </c>
      <c r="P224" s="589" t="n">
        <f aca="false">ROUNDUP(((R224/U224)),0)</f>
        <v>0</v>
      </c>
      <c r="Q224" s="589" t="n">
        <f aca="false">P224*L224*M224</f>
        <v>0</v>
      </c>
      <c r="R224" s="590" t="n">
        <f aca="false">T224-(T224*O224)</f>
        <v>0</v>
      </c>
      <c r="S224" s="590" t="n">
        <f aca="false">R224*M224*L224</f>
        <v>0</v>
      </c>
      <c r="T224" s="537"/>
      <c r="U224" s="538" t="n">
        <v>0.85</v>
      </c>
      <c r="V224" s="444" t="n">
        <f aca="false">V223</f>
        <v>0.1</v>
      </c>
      <c r="W224" s="539" t="n">
        <f aca="false">V224*P224</f>
        <v>0</v>
      </c>
      <c r="X224" s="444" t="n">
        <f aca="false">X223</f>
        <v>0.1</v>
      </c>
      <c r="Y224" s="540" t="n">
        <f aca="false">P224*X224</f>
        <v>0</v>
      </c>
      <c r="Z224" s="444" t="n">
        <f aca="false">Z223</f>
        <v>0.1</v>
      </c>
      <c r="AA224" s="541" t="n">
        <f aca="false">P224*Z224</f>
        <v>0</v>
      </c>
      <c r="AB224" s="541"/>
      <c r="AC224" s="404"/>
      <c r="AF224" s="261" t="n">
        <f aca="false">AF223+1</f>
        <v>224</v>
      </c>
      <c r="AG224" s="449" t="n">
        <f aca="false">W224+Y224+AA224</f>
        <v>0</v>
      </c>
    </row>
    <row r="225" customFormat="false" ht="15" hidden="false" customHeight="true" outlineLevel="0" collapsed="false">
      <c r="A225" s="324"/>
      <c r="B225" s="571"/>
      <c r="C225" s="436"/>
      <c r="D225" s="193"/>
      <c r="E225" s="193"/>
      <c r="F225" s="193"/>
      <c r="G225" s="193"/>
      <c r="H225" s="193"/>
      <c r="I225" s="193"/>
      <c r="J225" s="532"/>
      <c r="K225" s="532"/>
      <c r="L225" s="193"/>
      <c r="M225" s="533" t="n">
        <f aca="false">IF(K225=0,0,(K225-J225)+1)</f>
        <v>0</v>
      </c>
      <c r="N225" s="534" t="s">
        <v>177</v>
      </c>
      <c r="O225" s="177" t="n">
        <v>0</v>
      </c>
      <c r="P225" s="589" t="n">
        <f aca="false">ROUNDUP(((R225/U225)),0)</f>
        <v>0</v>
      </c>
      <c r="Q225" s="592" t="n">
        <f aca="false">P225*L225*M225</f>
        <v>0</v>
      </c>
      <c r="R225" s="590" t="n">
        <f aca="false">T225-(T225*O225)</f>
        <v>0</v>
      </c>
      <c r="S225" s="590" t="n">
        <f aca="false">R225*M225*L225</f>
        <v>0</v>
      </c>
      <c r="T225" s="537"/>
      <c r="U225" s="538" t="n">
        <v>0.85</v>
      </c>
      <c r="V225" s="444" t="n">
        <f aca="false">V224</f>
        <v>0.1</v>
      </c>
      <c r="W225" s="539" t="n">
        <f aca="false">V225*P225</f>
        <v>0</v>
      </c>
      <c r="X225" s="455" t="n">
        <f aca="false">X224</f>
        <v>0.1</v>
      </c>
      <c r="Y225" s="540" t="n">
        <f aca="false">P225*X225</f>
        <v>0</v>
      </c>
      <c r="Z225" s="444" t="n">
        <f aca="false">Z224</f>
        <v>0.1</v>
      </c>
      <c r="AA225" s="541" t="n">
        <f aca="false">P225*Z225</f>
        <v>0</v>
      </c>
      <c r="AB225" s="541"/>
      <c r="AC225" s="404"/>
      <c r="AF225" s="261" t="n">
        <f aca="false">AF224+1</f>
        <v>225</v>
      </c>
      <c r="AG225" s="449" t="n">
        <f aca="false">W225+Y225+AA225</f>
        <v>0</v>
      </c>
    </row>
    <row r="226" customFormat="false" ht="15" hidden="false" customHeight="false" outlineLevel="0" collapsed="false">
      <c r="A226" s="324"/>
      <c r="B226" s="543"/>
      <c r="C226" s="543"/>
      <c r="D226" s="543"/>
      <c r="E226" s="543"/>
      <c r="F226" s="543"/>
      <c r="G226" s="543"/>
      <c r="H226" s="543"/>
      <c r="I226" s="543"/>
      <c r="J226" s="543"/>
      <c r="K226" s="543"/>
      <c r="L226" s="543"/>
      <c r="M226" s="543"/>
      <c r="N226" s="543"/>
      <c r="O226" s="543"/>
      <c r="P226" s="544" t="s">
        <v>199</v>
      </c>
      <c r="Q226" s="544" t="n">
        <f aca="false">SUM(Q211:Q225)</f>
        <v>0</v>
      </c>
      <c r="R226" s="546" t="s">
        <v>77</v>
      </c>
      <c r="S226" s="566" t="n">
        <f aca="false">SUM(S211:S225)</f>
        <v>0</v>
      </c>
      <c r="T226" s="548" t="s">
        <v>200</v>
      </c>
      <c r="U226" s="549" t="n">
        <f aca="false">IF(SUM(T211:T225)=0,0,1-(S226/Q226))</f>
        <v>0</v>
      </c>
      <c r="V226" s="550" t="s">
        <v>139</v>
      </c>
      <c r="W226" s="550" t="s">
        <v>140</v>
      </c>
      <c r="X226" s="551" t="s">
        <v>141</v>
      </c>
      <c r="Y226" s="551" t="s">
        <v>142</v>
      </c>
      <c r="Z226" s="550" t="s">
        <v>143</v>
      </c>
      <c r="AA226" s="552" t="s">
        <v>144</v>
      </c>
      <c r="AB226" s="552"/>
      <c r="AC226" s="404"/>
      <c r="AF226" s="218" t="s">
        <v>145</v>
      </c>
      <c r="AG226" s="218"/>
      <c r="AH226" s="218" t="s">
        <v>146</v>
      </c>
      <c r="AI226" s="218"/>
    </row>
    <row r="227" customFormat="false" ht="15" hidden="false" customHeight="false" outlineLevel="0" collapsed="false">
      <c r="A227" s="324"/>
      <c r="B227" s="148" t="s">
        <v>147</v>
      </c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554" t="n">
        <f aca="false"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55" t="n">
        <f aca="false">S226*V210</f>
        <v>0</v>
      </c>
      <c r="X227" s="554" t="n">
        <f aca="false"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55" t="n">
        <f aca="false">S226*X210</f>
        <v>0</v>
      </c>
      <c r="Z227" s="554" t="n">
        <f aca="false"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556" t="n">
        <f aca="false">S226*Z210</f>
        <v>0</v>
      </c>
      <c r="AB227" s="556"/>
      <c r="AC227" s="404"/>
      <c r="AF227" s="225" t="n">
        <v>227</v>
      </c>
      <c r="AG227" s="449" t="n">
        <f aca="false">W227+Y227+AA227</f>
        <v>0</v>
      </c>
      <c r="AH227" s="227" t="n">
        <f aca="false">V227+X227+Z227</f>
        <v>0</v>
      </c>
      <c r="AI227" s="227"/>
    </row>
    <row r="228" customFormat="false" ht="15" hidden="false" customHeight="true" outlineLevel="0" collapsed="false">
      <c r="A228" s="324"/>
      <c r="B228" s="148" t="s">
        <v>148</v>
      </c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558" t="s">
        <v>201</v>
      </c>
      <c r="W228" s="558"/>
      <c r="X228" s="559" t="n">
        <f aca="false">Q226+V227+X227+Z227</f>
        <v>0</v>
      </c>
      <c r="Y228" s="559"/>
      <c r="Z228" s="560" t="s">
        <v>150</v>
      </c>
      <c r="AA228" s="561" t="n">
        <f aca="false">S226+((S226*V210)+(S226*X210)+(S226*Z210))</f>
        <v>0</v>
      </c>
      <c r="AB228" s="561"/>
      <c r="AC228" s="327"/>
      <c r="AG228" s="484"/>
    </row>
    <row r="229" customFormat="false" ht="15" hidden="false" customHeight="false" outlineLevel="0" collapsed="false">
      <c r="A229" s="324"/>
      <c r="B229" s="404"/>
      <c r="C229" s="404"/>
      <c r="D229" s="598"/>
      <c r="E229" s="404"/>
      <c r="F229" s="404"/>
      <c r="G229" s="404"/>
      <c r="H229" s="404"/>
      <c r="I229" s="404"/>
      <c r="J229" s="404"/>
      <c r="K229" s="404"/>
      <c r="L229" s="404"/>
      <c r="M229" s="404"/>
      <c r="N229" s="404"/>
      <c r="O229" s="404"/>
      <c r="P229" s="404"/>
      <c r="Q229" s="404"/>
      <c r="R229" s="404"/>
      <c r="S229" s="404"/>
      <c r="T229" s="404"/>
      <c r="U229" s="404"/>
      <c r="V229" s="404"/>
      <c r="W229" s="404"/>
      <c r="X229" s="404"/>
      <c r="Y229" s="404"/>
      <c r="Z229" s="404"/>
      <c r="AA229" s="404"/>
      <c r="AB229" s="404"/>
      <c r="AC229" s="404"/>
      <c r="AG229" s="484"/>
    </row>
    <row r="230" customFormat="false" ht="15" hidden="false" customHeight="false" outlineLevel="0" collapsed="false">
      <c r="A230" s="324"/>
      <c r="B230" s="404"/>
      <c r="C230" s="404"/>
      <c r="D230" s="598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404"/>
      <c r="AA230" s="404"/>
      <c r="AB230" s="404"/>
      <c r="AC230" s="404"/>
      <c r="AG230" s="484"/>
    </row>
  </sheetData>
  <sheetProtection sheet="true" objects="true" scenarios="true"/>
  <mergeCells count="510">
    <mergeCell ref="A1:A23"/>
    <mergeCell ref="B1:O1"/>
    <mergeCell ref="P1:AC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P2:Q2"/>
    <mergeCell ref="R2:S2"/>
    <mergeCell ref="T2:T3"/>
    <mergeCell ref="U2:U3"/>
    <mergeCell ref="V2:AB2"/>
    <mergeCell ref="AC2:AC3"/>
    <mergeCell ref="AA3:AB3"/>
    <mergeCell ref="B4:B18"/>
    <mergeCell ref="C4:C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B19:O19"/>
    <mergeCell ref="AA19:AB19"/>
    <mergeCell ref="AF19:AG19"/>
    <mergeCell ref="AH19:AI19"/>
    <mergeCell ref="C20:U20"/>
    <mergeCell ref="AA20:AB20"/>
    <mergeCell ref="AH20:AI20"/>
    <mergeCell ref="C21:U21"/>
    <mergeCell ref="V21:W21"/>
    <mergeCell ref="X21:Y21"/>
    <mergeCell ref="AA21:AB21"/>
    <mergeCell ref="A24:A46"/>
    <mergeCell ref="B24:O24"/>
    <mergeCell ref="P24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P25:Q25"/>
    <mergeCell ref="R25:S25"/>
    <mergeCell ref="T25:T26"/>
    <mergeCell ref="U25:U26"/>
    <mergeCell ref="V25:AB25"/>
    <mergeCell ref="AC25:AC26"/>
    <mergeCell ref="AA26:AB26"/>
    <mergeCell ref="B27:B41"/>
    <mergeCell ref="C27:C41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B42:O42"/>
    <mergeCell ref="AA42:AB42"/>
    <mergeCell ref="AF42:AG42"/>
    <mergeCell ref="AH42:AI42"/>
    <mergeCell ref="C43:U43"/>
    <mergeCell ref="AA43:AB43"/>
    <mergeCell ref="AH43:AI43"/>
    <mergeCell ref="C44:U44"/>
    <mergeCell ref="V44:W44"/>
    <mergeCell ref="X44:Y44"/>
    <mergeCell ref="AA44:AB44"/>
    <mergeCell ref="A47:A69"/>
    <mergeCell ref="B47:O47"/>
    <mergeCell ref="P47:AC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O49"/>
    <mergeCell ref="P48:Q48"/>
    <mergeCell ref="R48:S48"/>
    <mergeCell ref="T48:T49"/>
    <mergeCell ref="U48:U49"/>
    <mergeCell ref="V48:AB48"/>
    <mergeCell ref="AC48:AC49"/>
    <mergeCell ref="AA49:AB49"/>
    <mergeCell ref="B50:B64"/>
    <mergeCell ref="C50:C64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B65:O65"/>
    <mergeCell ref="AA65:AB65"/>
    <mergeCell ref="AF65:AG65"/>
    <mergeCell ref="AH65:AI65"/>
    <mergeCell ref="C66:U66"/>
    <mergeCell ref="AA66:AB66"/>
    <mergeCell ref="AH66:AI66"/>
    <mergeCell ref="C67:U67"/>
    <mergeCell ref="V67:W67"/>
    <mergeCell ref="X67:Y67"/>
    <mergeCell ref="AA67:AB67"/>
    <mergeCell ref="A70:A92"/>
    <mergeCell ref="B70:O70"/>
    <mergeCell ref="Q70:AC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O72"/>
    <mergeCell ref="P71:Q71"/>
    <mergeCell ref="R71:S71"/>
    <mergeCell ref="T71:T72"/>
    <mergeCell ref="U71:U72"/>
    <mergeCell ref="V71:AB71"/>
    <mergeCell ref="AC71:AC72"/>
    <mergeCell ref="AA72:AB72"/>
    <mergeCell ref="B73:B87"/>
    <mergeCell ref="C73:C87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B88:O88"/>
    <mergeCell ref="AA88:AB88"/>
    <mergeCell ref="AF88:AG88"/>
    <mergeCell ref="AH88:AI88"/>
    <mergeCell ref="C89:U89"/>
    <mergeCell ref="AA89:AB89"/>
    <mergeCell ref="AH89:AI89"/>
    <mergeCell ref="C90:U90"/>
    <mergeCell ref="V90:W90"/>
    <mergeCell ref="X90:Y90"/>
    <mergeCell ref="AA90:AB90"/>
    <mergeCell ref="A93:A115"/>
    <mergeCell ref="B93:O93"/>
    <mergeCell ref="Q93:AC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O95"/>
    <mergeCell ref="P94:Q94"/>
    <mergeCell ref="R94:S94"/>
    <mergeCell ref="T94:T95"/>
    <mergeCell ref="U94:U95"/>
    <mergeCell ref="V94:AB94"/>
    <mergeCell ref="AC94:AC95"/>
    <mergeCell ref="AA95:AB95"/>
    <mergeCell ref="B96:B110"/>
    <mergeCell ref="C96:C110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B111:O111"/>
    <mergeCell ref="AA111:AB111"/>
    <mergeCell ref="AF111:AG111"/>
    <mergeCell ref="AH111:AI111"/>
    <mergeCell ref="C112:U112"/>
    <mergeCell ref="AA112:AB112"/>
    <mergeCell ref="AH112:AI112"/>
    <mergeCell ref="C113:U113"/>
    <mergeCell ref="V113:W113"/>
    <mergeCell ref="X113:Y113"/>
    <mergeCell ref="AA113:AB113"/>
    <mergeCell ref="A116:A138"/>
    <mergeCell ref="B116:P116"/>
    <mergeCell ref="Q116:AC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B117"/>
    <mergeCell ref="AC117:AC118"/>
    <mergeCell ref="AA118:AB118"/>
    <mergeCell ref="B119:B133"/>
    <mergeCell ref="C119:C133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B134:O134"/>
    <mergeCell ref="AA134:AB134"/>
    <mergeCell ref="AF134:AG134"/>
    <mergeCell ref="AH134:AI134"/>
    <mergeCell ref="C135:U135"/>
    <mergeCell ref="AA135:AB135"/>
    <mergeCell ref="AH135:AI135"/>
    <mergeCell ref="C136:U136"/>
    <mergeCell ref="V136:W136"/>
    <mergeCell ref="X136:Y136"/>
    <mergeCell ref="AA136:AB136"/>
    <mergeCell ref="A139:A161"/>
    <mergeCell ref="B139:P139"/>
    <mergeCell ref="Q139:AC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O141"/>
    <mergeCell ref="P140:Q140"/>
    <mergeCell ref="R140:S140"/>
    <mergeCell ref="T140:T141"/>
    <mergeCell ref="U140:U141"/>
    <mergeCell ref="V140:AB140"/>
    <mergeCell ref="AC140:AC141"/>
    <mergeCell ref="AA141:AB141"/>
    <mergeCell ref="B142:B156"/>
    <mergeCell ref="C142:C156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B157:O157"/>
    <mergeCell ref="AA157:AB157"/>
    <mergeCell ref="AF157:AG157"/>
    <mergeCell ref="AH157:AI157"/>
    <mergeCell ref="C158:U158"/>
    <mergeCell ref="AA158:AB158"/>
    <mergeCell ref="AH158:AI158"/>
    <mergeCell ref="C159:U159"/>
    <mergeCell ref="V159:W159"/>
    <mergeCell ref="X159:Y159"/>
    <mergeCell ref="AA159:AB159"/>
    <mergeCell ref="A162:A184"/>
    <mergeCell ref="B162:O162"/>
    <mergeCell ref="P162:AC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O164"/>
    <mergeCell ref="P163:Q163"/>
    <mergeCell ref="R163:S163"/>
    <mergeCell ref="T163:T164"/>
    <mergeCell ref="U163:U164"/>
    <mergeCell ref="V163:AB163"/>
    <mergeCell ref="AC163:AC164"/>
    <mergeCell ref="AA164:AB164"/>
    <mergeCell ref="B165:B179"/>
    <mergeCell ref="C165:C179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B180:O180"/>
    <mergeCell ref="AA180:AB180"/>
    <mergeCell ref="AF180:AG180"/>
    <mergeCell ref="AH180:AI180"/>
    <mergeCell ref="C181:U181"/>
    <mergeCell ref="AA181:AB181"/>
    <mergeCell ref="AH181:AI181"/>
    <mergeCell ref="C182:U182"/>
    <mergeCell ref="V182:W182"/>
    <mergeCell ref="X182:Y182"/>
    <mergeCell ref="AA182:AB182"/>
    <mergeCell ref="A185:A207"/>
    <mergeCell ref="B185:O185"/>
    <mergeCell ref="P185:AC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O187"/>
    <mergeCell ref="P186:Q186"/>
    <mergeCell ref="R186:S186"/>
    <mergeCell ref="T186:T187"/>
    <mergeCell ref="U186:U187"/>
    <mergeCell ref="V186:AB186"/>
    <mergeCell ref="AC186:AC187"/>
    <mergeCell ref="AA187:AB187"/>
    <mergeCell ref="B188:B202"/>
    <mergeCell ref="C188:C202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B203:O203"/>
    <mergeCell ref="AA203:AB203"/>
    <mergeCell ref="AF203:AG203"/>
    <mergeCell ref="AH203:AI203"/>
    <mergeCell ref="C204:U204"/>
    <mergeCell ref="AA204:AB204"/>
    <mergeCell ref="AH204:AI204"/>
    <mergeCell ref="C205:U205"/>
    <mergeCell ref="V205:W205"/>
    <mergeCell ref="X205:Y205"/>
    <mergeCell ref="AA205:AB205"/>
    <mergeCell ref="A208:A230"/>
    <mergeCell ref="B208:O208"/>
    <mergeCell ref="P208:AC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O210"/>
    <mergeCell ref="P209:Q209"/>
    <mergeCell ref="R209:S209"/>
    <mergeCell ref="T209:T210"/>
    <mergeCell ref="U209:U210"/>
    <mergeCell ref="V209:AB209"/>
    <mergeCell ref="AC209:AC210"/>
    <mergeCell ref="AA210:AB210"/>
    <mergeCell ref="B211:B225"/>
    <mergeCell ref="C211:C225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B226:O226"/>
    <mergeCell ref="AA226:AB226"/>
    <mergeCell ref="AF226:AG226"/>
    <mergeCell ref="AH226:AI226"/>
    <mergeCell ref="C227:U227"/>
    <mergeCell ref="AA227:AB227"/>
    <mergeCell ref="AH227:AI227"/>
    <mergeCell ref="C228:U228"/>
    <mergeCell ref="V228:W228"/>
    <mergeCell ref="X228:Y228"/>
    <mergeCell ref="AA228:AB228"/>
  </mergeCells>
  <conditionalFormatting sqref="U226">
    <cfRule type="cellIs" priority="2" operator="equal" aboveAverage="0" equalAverage="0" bottom="0" percent="0" rank="0" text="" dxfId="107">
      <formula>0</formula>
    </cfRule>
  </conditionalFormatting>
  <conditionalFormatting sqref="B211:C225">
    <cfRule type="cellIs" priority="3" operator="equal" aboveAverage="0" equalAverage="0" bottom="0" percent="0" rank="0" text="" dxfId="108">
      <formula>0</formula>
    </cfRule>
    <cfRule type="cellIs" priority="4" operator="equal" aboveAverage="0" equalAverage="0" bottom="0" percent="0" rank="0" text="" dxfId="109">
      <formula>0</formula>
    </cfRule>
  </conditionalFormatting>
  <conditionalFormatting sqref="B188:C202">
    <cfRule type="cellIs" priority="5" operator="equal" aboveAverage="0" equalAverage="0" bottom="0" percent="0" rank="0" text="" dxfId="110">
      <formula>0</formula>
    </cfRule>
    <cfRule type="cellIs" priority="6" operator="equal" aboveAverage="0" equalAverage="0" bottom="0" percent="0" rank="0" text="" dxfId="111">
      <formula>0</formula>
    </cfRule>
  </conditionalFormatting>
  <conditionalFormatting sqref="B165:C179">
    <cfRule type="cellIs" priority="7" operator="equal" aboveAverage="0" equalAverage="0" bottom="0" percent="0" rank="0" text="" dxfId="112">
      <formula>0</formula>
    </cfRule>
    <cfRule type="cellIs" priority="8" operator="equal" aboveAverage="0" equalAverage="0" bottom="0" percent="0" rank="0" text="" dxfId="113">
      <formula>0</formula>
    </cfRule>
  </conditionalFormatting>
  <conditionalFormatting sqref="B142:C156">
    <cfRule type="cellIs" priority="9" operator="equal" aboveAverage="0" equalAverage="0" bottom="0" percent="0" rank="0" text="" dxfId="114">
      <formula>0</formula>
    </cfRule>
    <cfRule type="cellIs" priority="10" operator="equal" aboveAverage="0" equalAverage="0" bottom="0" percent="0" rank="0" text="" dxfId="115">
      <formula>0</formula>
    </cfRule>
  </conditionalFormatting>
  <conditionalFormatting sqref="U203">
    <cfRule type="cellIs" priority="11" operator="equal" aboveAverage="0" equalAverage="0" bottom="0" percent="0" rank="0" text="" dxfId="116">
      <formula>0</formula>
    </cfRule>
  </conditionalFormatting>
  <conditionalFormatting sqref="U180">
    <cfRule type="cellIs" priority="12" operator="equal" aboveAverage="0" equalAverage="0" bottom="0" percent="0" rank="0" text="" dxfId="117">
      <formula>0</formula>
    </cfRule>
  </conditionalFormatting>
  <conditionalFormatting sqref="U157">
    <cfRule type="cellIs" priority="13" operator="equal" aboveAverage="0" equalAverage="0" bottom="0" percent="0" rank="0" text="" dxfId="118">
      <formula>0</formula>
    </cfRule>
  </conditionalFormatting>
  <conditionalFormatting sqref="O119:O133">
    <cfRule type="cellIs" priority="14" operator="greaterThan" aboveAverage="0" equalAverage="0" bottom="0" percent="0" rank="0" text="" dxfId="119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119:C133">
    <cfRule type="cellIs" priority="16" operator="equal" aboveAverage="0" equalAverage="0" bottom="0" percent="0" rank="0" text="" dxfId="120">
      <formula>0</formula>
    </cfRule>
    <cfRule type="cellIs" priority="17" operator="equal" aboveAverage="0" equalAverage="0" bottom="0" percent="0" rank="0" text="" dxfId="121">
      <formula>0</formula>
    </cfRule>
  </conditionalFormatting>
  <conditionalFormatting sqref="U134">
    <cfRule type="cellIs" priority="18" operator="equal" aboveAverage="0" equalAverage="0" bottom="0" percent="0" rank="0" text="" dxfId="122">
      <formula>0</formula>
    </cfRule>
  </conditionalFormatting>
  <conditionalFormatting sqref="B96:C110">
    <cfRule type="cellIs" priority="19" operator="equal" aboveAverage="0" equalAverage="0" bottom="0" percent="0" rank="0" text="" dxfId="123">
      <formula>0</formula>
    </cfRule>
    <cfRule type="cellIs" priority="20" operator="equal" aboveAverage="0" equalAverage="0" bottom="0" percent="0" rank="0" text="" dxfId="124">
      <formula>0</formula>
    </cfRule>
  </conditionalFormatting>
  <conditionalFormatting sqref="U111">
    <cfRule type="cellIs" priority="21" operator="equal" aboveAverage="0" equalAverage="0" bottom="0" percent="0" rank="0" text="" dxfId="125">
      <formula>0</formula>
    </cfRule>
  </conditionalFormatting>
  <conditionalFormatting sqref="B73:C87">
    <cfRule type="cellIs" priority="22" operator="equal" aboveAverage="0" equalAverage="0" bottom="0" percent="0" rank="0" text="" dxfId="126">
      <formula>0</formula>
    </cfRule>
    <cfRule type="cellIs" priority="23" operator="equal" aboveAverage="0" equalAverage="0" bottom="0" percent="0" rank="0" text="" dxfId="127">
      <formula>0</formula>
    </cfRule>
  </conditionalFormatting>
  <conditionalFormatting sqref="U88">
    <cfRule type="cellIs" priority="24" operator="equal" aboveAverage="0" equalAverage="0" bottom="0" percent="0" rank="0" text="" dxfId="128">
      <formula>0</formula>
    </cfRule>
  </conditionalFormatting>
  <conditionalFormatting sqref="B50:C64">
    <cfRule type="cellIs" priority="25" operator="equal" aboveAverage="0" equalAverage="0" bottom="0" percent="0" rank="0" text="" dxfId="129">
      <formula>0</formula>
    </cfRule>
    <cfRule type="cellIs" priority="26" operator="equal" aboveAverage="0" equalAverage="0" bottom="0" percent="0" rank="0" text="" dxfId="130">
      <formula>0</formula>
    </cfRule>
  </conditionalFormatting>
  <conditionalFormatting sqref="U65">
    <cfRule type="cellIs" priority="27" operator="equal" aboveAverage="0" equalAverage="0" bottom="0" percent="0" rank="0" text="" dxfId="131">
      <formula>0</formula>
    </cfRule>
  </conditionalFormatting>
  <conditionalFormatting sqref="B27:C41">
    <cfRule type="cellIs" priority="28" operator="equal" aboveAverage="0" equalAverage="0" bottom="0" percent="0" rank="0" text="" dxfId="132">
      <formula>0</formula>
    </cfRule>
    <cfRule type="cellIs" priority="29" operator="equal" aboveAverage="0" equalAverage="0" bottom="0" percent="0" rank="0" text="" dxfId="133">
      <formula>0</formula>
    </cfRule>
  </conditionalFormatting>
  <conditionalFormatting sqref="U42">
    <cfRule type="cellIs" priority="30" operator="equal" aboveAverage="0" equalAverage="0" bottom="0" percent="0" rank="0" text="" dxfId="134">
      <formula>0</formula>
    </cfRule>
  </conditionalFormatting>
  <conditionalFormatting sqref="O4:O18">
    <cfRule type="cellIs" priority="31" operator="greaterThan" aboveAverage="0" equalAverage="0" bottom="0" percent="0" rank="0" text="" dxfId="135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B4:C18">
    <cfRule type="cellIs" priority="33" operator="equal" aboveAverage="0" equalAverage="0" bottom="0" percent="0" rank="0" text="" dxfId="136">
      <formula>0</formula>
    </cfRule>
    <cfRule type="cellIs" priority="34" operator="equal" aboveAverage="0" equalAverage="0" bottom="0" percent="0" rank="0" text="" dxfId="137">
      <formula>0</formula>
    </cfRule>
  </conditionalFormatting>
  <conditionalFormatting sqref="U19">
    <cfRule type="cellIs" priority="35" operator="equal" aboveAverage="0" equalAverage="0" bottom="0" percent="0" rank="0" text="" dxfId="138">
      <formula>0</formula>
    </cfRule>
  </conditionalFormatting>
  <conditionalFormatting sqref="O27:O41">
    <cfRule type="cellIs" priority="36" operator="greaterThan" aboveAverage="0" equalAverage="0" bottom="0" percent="0" rank="0" text="" dxfId="13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O50:O64">
    <cfRule type="cellIs" priority="38" operator="greaterThan" aboveAverage="0" equalAverage="0" bottom="0" percent="0" rank="0" text="" dxfId="14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O73:O87">
    <cfRule type="cellIs" priority="40" operator="greaterThan" aboveAverage="0" equalAverage="0" bottom="0" percent="0" rank="0" text="" dxfId="14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O96:O110">
    <cfRule type="cellIs" priority="42" operator="greaterThan" aboveAverage="0" equalAverage="0" bottom="0" percent="0" rank="0" text="" dxfId="14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O142:O156">
    <cfRule type="cellIs" priority="44" operator="greaterThan" aboveAverage="0" equalAverage="0" bottom="0" percent="0" rank="0" text="" dxfId="14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O165:O179">
    <cfRule type="cellIs" priority="46" operator="greaterThan" aboveAverage="0" equalAverage="0" bottom="0" percent="0" rank="0" text="" dxfId="14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O188:O202">
    <cfRule type="cellIs" priority="48" operator="greaterThan" aboveAverage="0" equalAverage="0" bottom="0" percent="0" rank="0" text="" dxfId="14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O211:O225">
    <cfRule type="cellIs" priority="50" operator="greaterThan" aboveAverage="0" equalAverage="0" bottom="0" percent="0" rank="0" text="" dxfId="14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DADOS!$AD$4:$AD$9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DADOS!$AB$4:$AB$9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DADOS!$Z$4:$Z$11</formula1>
      <formula2>0</formula2>
    </dataValidation>
    <dataValidation allowBlank="true" errorStyle="stop" operator="between" showDropDown="false" showErrorMessage="true" showInputMessage="true" sqref="J4:K18 J27:K41 J50:K64 J73:K87 J96:K110 J119:K133 J142:K156 J165:K179 J188:K202 J211:K225" type="list">
      <formula1>DADOS!$A$195:$A$366</formula1>
      <formula2>0</formula2>
    </dataValidation>
    <dataValidation allowBlank="true" errorStyle="stop" operator="between" showDropDown="false" showErrorMessage="true" showInputMessage="true" sqref="N4:N18 N27:N41 N50:N64 N73:N87 N96:N110 N119:N133 N142:N156 N165:N179 N188:N202 N211:N225" type="list">
      <formula1>DADOS!$G$3:$G$4</formula1>
      <formula2>0</formula2>
    </dataValidation>
    <dataValidation allowBlank="true" errorStyle="stop" operator="between" showDropDown="false" showErrorMessage="true" showInputMessage="true" sqref="AC5 AC28 AC51 AC74 AC97 AC120 AC143 AC166 AC189 AC212" type="list">
      <formula1>DADOS!$BG$3:$BG$12</formula1>
      <formula2>0</formula2>
    </dataValidation>
    <dataValidation allowBlank="true" errorStyle="stop" operator="between" showDropDown="false" showErrorMessage="true" showInputMessage="true" sqref="AC8 AC31 AC54 AC77 AC100 AC123 AC146 AC169 AC192 AC215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4:O18 O27:O41 O50:O64 O73:O87 O96:O110 O119:O133 O142:O156 O165:O179 O188:O202 O211:O225" type="list">
      <formula1>DADOS!$E$2:$E$27</formula1>
      <formula2>0</formula2>
    </dataValidation>
    <dataValidation allowBlank="true" errorStyle="stop" operator="between" showDropDown="false" showErrorMessage="false" showInputMessage="false" sqref="V3 V26 V49 V72 V95 V118 V141 V164 V187 V210" type="list">
      <formula1>DADOS!$C$2:$C$12</formula1>
      <formula2>0</formula2>
    </dataValidation>
    <dataValidation allowBlank="true" errorStyle="stop" operator="between" showDropDown="false" showErrorMessage="false" showInputMessage="false" sqref="X3 X26 X49 X72 X95 X118 X141 X164 X187 X210" type="list">
      <formula1>DADOS!$D$2:$D$12</formula1>
      <formula2>0</formula2>
    </dataValidation>
    <dataValidation allowBlank="true" errorStyle="stop" operator="between" showDropDown="false" showErrorMessage="false" showInputMessage="false" sqref="Z3 Z26 Z49 Z72 Z95 Z118 Z141 Z164 Z187 Z210" type="list">
      <formula1>DADOS!$E$2:$E$27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0"/>
  <sheetViews>
    <sheetView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S28" activeCellId="0" sqref="S28"/>
    </sheetView>
  </sheetViews>
  <sheetFormatPr defaultColWidth="9.00390625" defaultRowHeight="15" zeroHeight="false" outlineLevelRow="0" outlineLevelCol="0"/>
  <cols>
    <col collapsed="false" customWidth="true" hidden="false" outlineLevel="0" max="1" min="1" style="152" width="6"/>
    <col collapsed="false" customWidth="true" hidden="false" outlineLevel="0" max="2" min="2" style="152" width="24.7"/>
    <col collapsed="false" customWidth="true" hidden="false" outlineLevel="0" max="3" min="3" style="152" width="12.2"/>
    <col collapsed="false" customWidth="true" hidden="false" outlineLevel="0" max="8" min="4" style="152" width="10.7"/>
    <col collapsed="false" customWidth="true" hidden="false" outlineLevel="0" max="9" min="9" style="152" width="12.2"/>
    <col collapsed="false" customWidth="true" hidden="false" outlineLevel="0" max="10" min="10" style="152" width="12.6"/>
    <col collapsed="false" customWidth="true" hidden="false" outlineLevel="0" max="11" min="11" style="152" width="10.7"/>
    <col collapsed="false" customWidth="true" hidden="false" outlineLevel="0" max="12" min="12" style="152" width="6.7"/>
    <col collapsed="false" customWidth="true" hidden="false" outlineLevel="0" max="13" min="13" style="152" width="4.6"/>
    <col collapsed="false" customWidth="true" hidden="false" outlineLevel="0" max="14" min="14" style="152" width="5.9"/>
    <col collapsed="false" customWidth="true" hidden="false" outlineLevel="0" max="18" min="15" style="152" width="15.7"/>
    <col collapsed="false" customWidth="true" hidden="false" outlineLevel="0" max="19" min="19" style="152" width="15.1"/>
    <col collapsed="false" customWidth="false" hidden="false" outlineLevel="0" max="20" min="20" style="152" width="9"/>
    <col collapsed="false" customWidth="true" hidden="false" outlineLevel="0" max="21" min="21" style="152" width="13.5"/>
    <col collapsed="false" customWidth="true" hidden="false" outlineLevel="0" max="22" min="22" style="152" width="10.5"/>
    <col collapsed="false" customWidth="true" hidden="false" outlineLevel="0" max="23" min="23" style="152" width="12.2"/>
    <col collapsed="false" customWidth="true" hidden="false" outlineLevel="0" max="24" min="24" style="152" width="12.9"/>
    <col collapsed="false" customWidth="true" hidden="false" outlineLevel="0" max="25" min="25" style="152" width="11.19"/>
    <col collapsed="false" customWidth="true" hidden="false" outlineLevel="0" max="26" min="26" style="152" width="14.9"/>
    <col collapsed="false" customWidth="true" hidden="false" outlineLevel="0" max="27" min="27" style="152" width="17.6"/>
    <col collapsed="false" customWidth="false" hidden="false" outlineLevel="0" max="28" min="28" style="152" width="9"/>
    <col collapsed="false" customWidth="false" hidden="true" outlineLevel="0" max="29" min="29" style="152" width="9"/>
    <col collapsed="false" customWidth="true" hidden="true" outlineLevel="0" max="30" min="30" style="152" width="10.6"/>
    <col collapsed="false" customWidth="true" hidden="false" outlineLevel="0" max="31" min="31" style="152" width="12.4"/>
    <col collapsed="false" customWidth="false" hidden="false" outlineLevel="0" max="16384" min="32" style="152" width="9"/>
  </cols>
  <sheetData>
    <row r="1" s="602" customFormat="true" ht="49.5" hidden="false" customHeight="true" outlineLevel="0" collapsed="false">
      <c r="A1" s="352" t="s">
        <v>163</v>
      </c>
      <c r="B1" s="599" t="s">
        <v>206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418"/>
      <c r="N1" s="600" t="str">
        <f aca="false">IF(B4=0,"",B4)</f>
        <v>Windsor</v>
      </c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1"/>
    </row>
    <row r="2" customFormat="false" ht="15" hidden="false" customHeight="true" outlineLevel="0" collapsed="false">
      <c r="A2" s="352"/>
      <c r="B2" s="603" t="s">
        <v>89</v>
      </c>
      <c r="C2" s="604" t="s">
        <v>90</v>
      </c>
      <c r="D2" s="518" t="s">
        <v>99</v>
      </c>
      <c r="E2" s="605" t="s">
        <v>207</v>
      </c>
      <c r="F2" s="518" t="s">
        <v>208</v>
      </c>
      <c r="G2" s="518" t="s">
        <v>209</v>
      </c>
      <c r="H2" s="605" t="s">
        <v>210</v>
      </c>
      <c r="I2" s="518" t="s">
        <v>168</v>
      </c>
      <c r="J2" s="605" t="s">
        <v>188</v>
      </c>
      <c r="K2" s="518" t="s">
        <v>92</v>
      </c>
      <c r="L2" s="518" t="s">
        <v>93</v>
      </c>
      <c r="M2" s="518" t="s">
        <v>115</v>
      </c>
      <c r="N2" s="518"/>
      <c r="O2" s="606" t="s">
        <v>211</v>
      </c>
      <c r="P2" s="606"/>
      <c r="Q2" s="607" t="s">
        <v>212</v>
      </c>
      <c r="R2" s="607"/>
      <c r="S2" s="608" t="s">
        <v>117</v>
      </c>
      <c r="T2" s="609" t="s">
        <v>78</v>
      </c>
      <c r="U2" s="427" t="s">
        <v>95</v>
      </c>
      <c r="V2" s="427"/>
      <c r="W2" s="427"/>
      <c r="X2" s="427"/>
      <c r="Y2" s="427"/>
      <c r="Z2" s="427"/>
      <c r="AA2" s="610" t="s">
        <v>213</v>
      </c>
    </row>
    <row r="3" customFormat="false" ht="15" hidden="false" customHeight="false" outlineLevel="0" collapsed="false">
      <c r="A3" s="352"/>
      <c r="B3" s="603"/>
      <c r="C3" s="604"/>
      <c r="D3" s="518"/>
      <c r="E3" s="605"/>
      <c r="F3" s="518"/>
      <c r="G3" s="518"/>
      <c r="H3" s="605"/>
      <c r="I3" s="518"/>
      <c r="J3" s="605"/>
      <c r="K3" s="518"/>
      <c r="L3" s="518"/>
      <c r="M3" s="518"/>
      <c r="N3" s="518"/>
      <c r="O3" s="518" t="s">
        <v>120</v>
      </c>
      <c r="P3" s="518" t="s">
        <v>97</v>
      </c>
      <c r="Q3" s="518" t="s">
        <v>120</v>
      </c>
      <c r="R3" s="518" t="s">
        <v>97</v>
      </c>
      <c r="S3" s="608"/>
      <c r="T3" s="609"/>
      <c r="U3" s="611" t="n">
        <v>0.1</v>
      </c>
      <c r="V3" s="427" t="s">
        <v>72</v>
      </c>
      <c r="W3" s="611" t="n">
        <v>0.1</v>
      </c>
      <c r="X3" s="427" t="s">
        <v>123</v>
      </c>
      <c r="Y3" s="612" t="n">
        <v>0.1</v>
      </c>
      <c r="Z3" s="427" t="s">
        <v>74</v>
      </c>
      <c r="AA3" s="610"/>
      <c r="AD3" s="235"/>
    </row>
    <row r="4" customFormat="false" ht="15" hidden="false" customHeight="false" outlineLevel="0" collapsed="false">
      <c r="A4" s="352"/>
      <c r="B4" s="613" t="str">
        <f aca="false">'Cadastro Inicial'!B14</f>
        <v>Windsor</v>
      </c>
      <c r="C4" s="436" t="str">
        <f aca="false">'Cadastro Inicial'!C14:D14</f>
        <v>bsb</v>
      </c>
      <c r="D4" s="614" t="s">
        <v>214</v>
      </c>
      <c r="E4" s="615" t="n">
        <v>50</v>
      </c>
      <c r="F4" s="614" t="s">
        <v>215</v>
      </c>
      <c r="G4" s="615" t="s">
        <v>216</v>
      </c>
      <c r="H4" s="614" t="s">
        <v>217</v>
      </c>
      <c r="I4" s="616" t="n">
        <v>45013</v>
      </c>
      <c r="J4" s="616" t="n">
        <v>45015</v>
      </c>
      <c r="K4" s="615" t="n">
        <v>70</v>
      </c>
      <c r="L4" s="436" t="n">
        <f aca="false">IF(J4=0,0,(J4-I4)+1)</f>
        <v>3</v>
      </c>
      <c r="M4" s="450" t="s">
        <v>176</v>
      </c>
      <c r="N4" s="617" t="n">
        <v>0.1</v>
      </c>
      <c r="O4" s="618" t="n">
        <f aca="false">ROUNDUP(((Q4/T4)),0)</f>
        <v>6</v>
      </c>
      <c r="P4" s="618" t="n">
        <f aca="false">O4*K4*L4</f>
        <v>1260</v>
      </c>
      <c r="Q4" s="619" t="n">
        <f aca="false">S4-(S4*N4)</f>
        <v>4.5</v>
      </c>
      <c r="R4" s="619" t="n">
        <f aca="false">Q4*K4*L4</f>
        <v>945</v>
      </c>
      <c r="S4" s="620" t="n">
        <v>5</v>
      </c>
      <c r="T4" s="621" t="n">
        <v>0.8</v>
      </c>
      <c r="U4" s="622" t="n">
        <f aca="false">U3</f>
        <v>0.1</v>
      </c>
      <c r="V4" s="445" t="n">
        <f aca="false">O4*U4</f>
        <v>0.6</v>
      </c>
      <c r="W4" s="446" t="n">
        <f aca="false">W3</f>
        <v>0.1</v>
      </c>
      <c r="X4" s="445" t="n">
        <f aca="false">$O4*W4</f>
        <v>0.6</v>
      </c>
      <c r="Y4" s="448" t="n">
        <f aca="false">Y3</f>
        <v>0.1</v>
      </c>
      <c r="Z4" s="445" t="n">
        <f aca="false">$O4*Y4</f>
        <v>0.6</v>
      </c>
      <c r="AA4" s="310" t="s">
        <v>129</v>
      </c>
      <c r="AC4" s="261" t="n">
        <v>4</v>
      </c>
      <c r="AD4" s="226" t="n">
        <f aca="false">V4+X4+Z4</f>
        <v>1.8</v>
      </c>
    </row>
    <row r="5" customFormat="false" ht="15" hidden="false" customHeight="false" outlineLevel="0" collapsed="false">
      <c r="A5" s="352"/>
      <c r="B5" s="613"/>
      <c r="C5" s="436"/>
      <c r="D5" s="614"/>
      <c r="E5" s="615"/>
      <c r="F5" s="614"/>
      <c r="G5" s="615"/>
      <c r="H5" s="614"/>
      <c r="I5" s="616"/>
      <c r="J5" s="616"/>
      <c r="K5" s="615"/>
      <c r="L5" s="436" t="n">
        <f aca="false">IF(J5=0,0,(J5-I5)+1)</f>
        <v>0</v>
      </c>
      <c r="M5" s="450" t="s">
        <v>177</v>
      </c>
      <c r="N5" s="617" t="n">
        <v>0.1</v>
      </c>
      <c r="O5" s="618" t="n">
        <f aca="false">ROUNDUP(((Q5/T5)),0)</f>
        <v>0</v>
      </c>
      <c r="P5" s="618" t="n">
        <f aca="false">O5*K5*L5</f>
        <v>0</v>
      </c>
      <c r="Q5" s="619" t="n">
        <f aca="false">S5-(S5*N5)</f>
        <v>0</v>
      </c>
      <c r="R5" s="619" t="n">
        <f aca="false">Q5*K5*L5</f>
        <v>0</v>
      </c>
      <c r="S5" s="620"/>
      <c r="T5" s="621" t="n">
        <v>0.8</v>
      </c>
      <c r="U5" s="444" t="n">
        <f aca="false">U4</f>
        <v>0.1</v>
      </c>
      <c r="V5" s="539" t="n">
        <f aca="false">O5*U5</f>
        <v>0</v>
      </c>
      <c r="W5" s="623" t="n">
        <f aca="false">W4</f>
        <v>0.1</v>
      </c>
      <c r="X5" s="539" t="n">
        <f aca="false">$O5*W5</f>
        <v>0</v>
      </c>
      <c r="Y5" s="624" t="n">
        <f aca="false">Y4</f>
        <v>0.1</v>
      </c>
      <c r="Z5" s="539" t="n">
        <f aca="false">$O5*Y5</f>
        <v>0</v>
      </c>
      <c r="AA5" s="262" t="s">
        <v>131</v>
      </c>
      <c r="AC5" s="261" t="n">
        <v>5</v>
      </c>
      <c r="AD5" s="226" t="n">
        <f aca="false">V5+X5+Z5</f>
        <v>0</v>
      </c>
    </row>
    <row r="6" customFormat="false" ht="15" hidden="false" customHeight="false" outlineLevel="0" collapsed="false">
      <c r="A6" s="352"/>
      <c r="B6" s="613"/>
      <c r="C6" s="436"/>
      <c r="D6" s="614"/>
      <c r="E6" s="615"/>
      <c r="F6" s="614"/>
      <c r="G6" s="615"/>
      <c r="H6" s="614"/>
      <c r="I6" s="616"/>
      <c r="J6" s="616"/>
      <c r="K6" s="615"/>
      <c r="L6" s="436" t="n">
        <f aca="false">IF(J6=0,0,(J6-I6)+1)</f>
        <v>0</v>
      </c>
      <c r="M6" s="450" t="s">
        <v>177</v>
      </c>
      <c r="N6" s="617" t="n">
        <v>0.1</v>
      </c>
      <c r="O6" s="618" t="n">
        <f aca="false">ROUNDUP(((Q6/T6)),0)</f>
        <v>0</v>
      </c>
      <c r="P6" s="618" t="n">
        <f aca="false">O6*K6*L6</f>
        <v>0</v>
      </c>
      <c r="Q6" s="619" t="n">
        <f aca="false">S6-(S6*N6)</f>
        <v>0</v>
      </c>
      <c r="R6" s="619" t="n">
        <f aca="false">Q6*K6*L6</f>
        <v>0</v>
      </c>
      <c r="S6" s="620"/>
      <c r="T6" s="621" t="n">
        <v>0.8</v>
      </c>
      <c r="U6" s="444" t="n">
        <f aca="false">U5</f>
        <v>0.1</v>
      </c>
      <c r="V6" s="539" t="n">
        <f aca="false">O6*U6</f>
        <v>0</v>
      </c>
      <c r="W6" s="623" t="n">
        <f aca="false">W5</f>
        <v>0.1</v>
      </c>
      <c r="X6" s="539" t="n">
        <f aca="false">$O6*W6</f>
        <v>0</v>
      </c>
      <c r="Y6" s="624" t="n">
        <f aca="false">Y5</f>
        <v>0.1</v>
      </c>
      <c r="Z6" s="539" t="n">
        <f aca="false">$O6*Y6</f>
        <v>0</v>
      </c>
      <c r="AA6" s="195"/>
      <c r="AC6" s="261" t="n">
        <v>6</v>
      </c>
      <c r="AD6" s="226" t="n">
        <f aca="false">V6+X6+Z6</f>
        <v>0</v>
      </c>
    </row>
    <row r="7" customFormat="false" ht="15" hidden="false" customHeight="false" outlineLevel="0" collapsed="false">
      <c r="A7" s="352"/>
      <c r="B7" s="613"/>
      <c r="C7" s="436"/>
      <c r="D7" s="614"/>
      <c r="E7" s="615"/>
      <c r="F7" s="614"/>
      <c r="G7" s="615"/>
      <c r="H7" s="614"/>
      <c r="I7" s="616"/>
      <c r="J7" s="616"/>
      <c r="K7" s="615"/>
      <c r="L7" s="436" t="n">
        <f aca="false">IF(J7=0,0,(J7-I7)+1)</f>
        <v>0</v>
      </c>
      <c r="M7" s="450" t="s">
        <v>177</v>
      </c>
      <c r="N7" s="617" t="n">
        <v>0.1</v>
      </c>
      <c r="O7" s="618" t="n">
        <f aca="false">ROUNDUP(((Q7/T7)),0)</f>
        <v>0</v>
      </c>
      <c r="P7" s="618" t="n">
        <f aca="false">O7*K7*L7</f>
        <v>0</v>
      </c>
      <c r="Q7" s="619" t="n">
        <f aca="false">S7-(S7*N7)</f>
        <v>0</v>
      </c>
      <c r="R7" s="619" t="n">
        <f aca="false">Q7*K7*L7</f>
        <v>0</v>
      </c>
      <c r="S7" s="620"/>
      <c r="T7" s="621" t="n">
        <v>0.8</v>
      </c>
      <c r="U7" s="444" t="n">
        <f aca="false">U6</f>
        <v>0.1</v>
      </c>
      <c r="V7" s="539" t="n">
        <f aca="false">O7*U7</f>
        <v>0</v>
      </c>
      <c r="W7" s="623" t="n">
        <f aca="false">W6</f>
        <v>0.1</v>
      </c>
      <c r="X7" s="539" t="n">
        <f aca="false">$O7*W7</f>
        <v>0</v>
      </c>
      <c r="Y7" s="624" t="n">
        <f aca="false">Y6</f>
        <v>0.1</v>
      </c>
      <c r="Z7" s="539" t="n">
        <f aca="false">$O7*Y7</f>
        <v>0</v>
      </c>
      <c r="AA7" s="264" t="s">
        <v>132</v>
      </c>
      <c r="AC7" s="261" t="n">
        <v>7</v>
      </c>
      <c r="AD7" s="226" t="n">
        <f aca="false">V7+X7+Z7</f>
        <v>0</v>
      </c>
    </row>
    <row r="8" customFormat="false" ht="15" hidden="false" customHeight="false" outlineLevel="0" collapsed="false">
      <c r="A8" s="352"/>
      <c r="B8" s="613"/>
      <c r="C8" s="436"/>
      <c r="D8" s="614"/>
      <c r="E8" s="615"/>
      <c r="F8" s="614"/>
      <c r="G8" s="615"/>
      <c r="H8" s="614"/>
      <c r="I8" s="616"/>
      <c r="J8" s="616"/>
      <c r="K8" s="615"/>
      <c r="L8" s="436" t="n">
        <f aca="false">IF(J8=0,0,(J8-I8)+1)</f>
        <v>0</v>
      </c>
      <c r="M8" s="450" t="s">
        <v>177</v>
      </c>
      <c r="N8" s="617" t="n">
        <v>0.1</v>
      </c>
      <c r="O8" s="618" t="n">
        <f aca="false">ROUNDUP(((Q8/T8)),0)</f>
        <v>0</v>
      </c>
      <c r="P8" s="618" t="n">
        <f aca="false">O8*K8*L8</f>
        <v>0</v>
      </c>
      <c r="Q8" s="619" t="n">
        <f aca="false">S8-(S8*N8)</f>
        <v>0</v>
      </c>
      <c r="R8" s="619" t="n">
        <f aca="false">Q8*K8*L8</f>
        <v>0</v>
      </c>
      <c r="S8" s="620"/>
      <c r="T8" s="621" t="n">
        <v>0.8</v>
      </c>
      <c r="U8" s="444" t="n">
        <f aca="false">U7</f>
        <v>0.1</v>
      </c>
      <c r="V8" s="539" t="n">
        <f aca="false">O8*U8</f>
        <v>0</v>
      </c>
      <c r="W8" s="623" t="n">
        <f aca="false">W7</f>
        <v>0.1</v>
      </c>
      <c r="X8" s="539" t="n">
        <f aca="false">$O8*W8</f>
        <v>0</v>
      </c>
      <c r="Y8" s="624" t="n">
        <f aca="false">Y7</f>
        <v>0.1</v>
      </c>
      <c r="Z8" s="539" t="n">
        <f aca="false">$O8*Y8</f>
        <v>0</v>
      </c>
      <c r="AA8" s="265" t="s">
        <v>198</v>
      </c>
      <c r="AC8" s="261" t="n">
        <v>8</v>
      </c>
      <c r="AD8" s="226" t="n">
        <f aca="false">V8+X8+Z8</f>
        <v>0</v>
      </c>
    </row>
    <row r="9" customFormat="false" ht="15" hidden="false" customHeight="false" outlineLevel="0" collapsed="false">
      <c r="A9" s="352"/>
      <c r="B9" s="613"/>
      <c r="C9" s="436"/>
      <c r="D9" s="614"/>
      <c r="E9" s="615"/>
      <c r="F9" s="614"/>
      <c r="G9" s="615"/>
      <c r="H9" s="614"/>
      <c r="I9" s="616"/>
      <c r="J9" s="616"/>
      <c r="K9" s="615"/>
      <c r="L9" s="436" t="n">
        <f aca="false">IF(J9=0,0,(J9-I9)+1)</f>
        <v>0</v>
      </c>
      <c r="M9" s="450" t="s">
        <v>177</v>
      </c>
      <c r="N9" s="617" t="n">
        <v>0.1</v>
      </c>
      <c r="O9" s="618" t="n">
        <f aca="false">ROUNDUP(((Q9/T9)),0)</f>
        <v>0</v>
      </c>
      <c r="P9" s="618" t="n">
        <f aca="false">O9*K9*L9</f>
        <v>0</v>
      </c>
      <c r="Q9" s="619" t="n">
        <f aca="false">S9-(S9*N9)</f>
        <v>0</v>
      </c>
      <c r="R9" s="619" t="n">
        <f aca="false">Q9*K9*L9</f>
        <v>0</v>
      </c>
      <c r="S9" s="620"/>
      <c r="T9" s="621" t="n">
        <v>0.8</v>
      </c>
      <c r="U9" s="444" t="n">
        <f aca="false">U8</f>
        <v>0.1</v>
      </c>
      <c r="V9" s="539" t="n">
        <f aca="false">O9*U9</f>
        <v>0</v>
      </c>
      <c r="W9" s="623" t="n">
        <f aca="false">W8</f>
        <v>0.1</v>
      </c>
      <c r="X9" s="539" t="n">
        <f aca="false">$O9*W9</f>
        <v>0</v>
      </c>
      <c r="Y9" s="624" t="n">
        <f aca="false">Y8</f>
        <v>0.1</v>
      </c>
      <c r="Z9" s="539" t="n">
        <f aca="false">$O9*Y9</f>
        <v>0</v>
      </c>
      <c r="AA9" s="203"/>
      <c r="AC9" s="261" t="n">
        <v>9</v>
      </c>
      <c r="AD9" s="226" t="n">
        <f aca="false">V9+X9+Z9</f>
        <v>0</v>
      </c>
    </row>
    <row r="10" customFormat="false" ht="15" hidden="false" customHeight="false" outlineLevel="0" collapsed="false">
      <c r="A10" s="352"/>
      <c r="B10" s="613"/>
      <c r="C10" s="436"/>
      <c r="D10" s="614"/>
      <c r="E10" s="615"/>
      <c r="F10" s="614"/>
      <c r="G10" s="615"/>
      <c r="H10" s="614"/>
      <c r="I10" s="616"/>
      <c r="J10" s="616"/>
      <c r="K10" s="615"/>
      <c r="L10" s="436" t="n">
        <f aca="false">IF(J10=0,0,(J10-I10)+1)</f>
        <v>0</v>
      </c>
      <c r="M10" s="450" t="s">
        <v>177</v>
      </c>
      <c r="N10" s="617" t="n">
        <v>0.1</v>
      </c>
      <c r="O10" s="618" t="n">
        <f aca="false">ROUNDUP(((Q10/T10)),0)</f>
        <v>0</v>
      </c>
      <c r="P10" s="618" t="n">
        <f aca="false">O10*K10*L10</f>
        <v>0</v>
      </c>
      <c r="Q10" s="619" t="n">
        <f aca="false">S10-(S10*N10)</f>
        <v>0</v>
      </c>
      <c r="R10" s="619" t="n">
        <f aca="false">Q10*K10*L10</f>
        <v>0</v>
      </c>
      <c r="S10" s="620"/>
      <c r="T10" s="621" t="n">
        <v>0.8</v>
      </c>
      <c r="U10" s="444" t="n">
        <f aca="false">U9</f>
        <v>0.1</v>
      </c>
      <c r="V10" s="539" t="n">
        <f aca="false">O10*U10</f>
        <v>0</v>
      </c>
      <c r="W10" s="623" t="n">
        <f aca="false">W9</f>
        <v>0.1</v>
      </c>
      <c r="X10" s="539" t="n">
        <f aca="false">$O10*W10</f>
        <v>0</v>
      </c>
      <c r="Y10" s="624" t="n">
        <f aca="false">Y9</f>
        <v>0.1</v>
      </c>
      <c r="Z10" s="539" t="n">
        <f aca="false">$O10*Y10</f>
        <v>0</v>
      </c>
      <c r="AA10" s="203"/>
      <c r="AC10" s="261" t="n">
        <v>10</v>
      </c>
      <c r="AD10" s="226" t="n">
        <f aca="false">V10+X10+Z10</f>
        <v>0</v>
      </c>
    </row>
    <row r="11" customFormat="false" ht="15" hidden="false" customHeight="false" outlineLevel="0" collapsed="false">
      <c r="A11" s="352"/>
      <c r="B11" s="613"/>
      <c r="C11" s="436"/>
      <c r="D11" s="614"/>
      <c r="E11" s="615"/>
      <c r="F11" s="614"/>
      <c r="G11" s="615"/>
      <c r="H11" s="614"/>
      <c r="I11" s="616"/>
      <c r="J11" s="616"/>
      <c r="K11" s="615"/>
      <c r="L11" s="436" t="n">
        <f aca="false">IF(J11=0,0,(J11-I11)+1)</f>
        <v>0</v>
      </c>
      <c r="M11" s="450" t="s">
        <v>177</v>
      </c>
      <c r="N11" s="617" t="n">
        <v>0.1</v>
      </c>
      <c r="O11" s="618" t="n">
        <f aca="false">ROUNDUP(((Q11/T11)),0)</f>
        <v>0</v>
      </c>
      <c r="P11" s="618" t="n">
        <f aca="false">O11*K11*L11</f>
        <v>0</v>
      </c>
      <c r="Q11" s="619" t="n">
        <f aca="false">S11-(S11*N11)</f>
        <v>0</v>
      </c>
      <c r="R11" s="619" t="n">
        <f aca="false">Q11*K11*L11</f>
        <v>0</v>
      </c>
      <c r="S11" s="620"/>
      <c r="T11" s="621" t="n">
        <v>0.8</v>
      </c>
      <c r="U11" s="444" t="n">
        <f aca="false">U10</f>
        <v>0.1</v>
      </c>
      <c r="V11" s="539" t="n">
        <f aca="false">O11*U11</f>
        <v>0</v>
      </c>
      <c r="W11" s="623" t="n">
        <f aca="false">W10</f>
        <v>0.1</v>
      </c>
      <c r="X11" s="539" t="n">
        <f aca="false">$O11*W11</f>
        <v>0</v>
      </c>
      <c r="Y11" s="624" t="n">
        <f aca="false">Y10</f>
        <v>0.1</v>
      </c>
      <c r="Z11" s="539" t="n">
        <f aca="false">$O11*Y11</f>
        <v>0</v>
      </c>
      <c r="AA11" s="203"/>
      <c r="AC11" s="261" t="n">
        <v>11</v>
      </c>
      <c r="AD11" s="226" t="n">
        <f aca="false">V11+X11+Z11</f>
        <v>0</v>
      </c>
    </row>
    <row r="12" customFormat="false" ht="15" hidden="false" customHeight="false" outlineLevel="0" collapsed="false">
      <c r="A12" s="352"/>
      <c r="B12" s="613"/>
      <c r="C12" s="436"/>
      <c r="D12" s="614"/>
      <c r="E12" s="615"/>
      <c r="F12" s="614"/>
      <c r="G12" s="615"/>
      <c r="H12" s="614"/>
      <c r="I12" s="616"/>
      <c r="J12" s="616"/>
      <c r="K12" s="615"/>
      <c r="L12" s="436" t="n">
        <f aca="false">IF(J12=0,0,(J12-I12)+1)</f>
        <v>0</v>
      </c>
      <c r="M12" s="450" t="s">
        <v>177</v>
      </c>
      <c r="N12" s="617" t="n">
        <v>0.1</v>
      </c>
      <c r="O12" s="618" t="n">
        <f aca="false">ROUNDUP(((Q12/T12)),0)</f>
        <v>0</v>
      </c>
      <c r="P12" s="618" t="n">
        <f aca="false">O12*K12*L12</f>
        <v>0</v>
      </c>
      <c r="Q12" s="619" t="n">
        <f aca="false">S12-(S12*N12)</f>
        <v>0</v>
      </c>
      <c r="R12" s="619" t="n">
        <f aca="false">Q12*K12*L12</f>
        <v>0</v>
      </c>
      <c r="S12" s="620"/>
      <c r="T12" s="621" t="n">
        <v>0.8</v>
      </c>
      <c r="U12" s="444" t="n">
        <f aca="false">U11</f>
        <v>0.1</v>
      </c>
      <c r="V12" s="539" t="n">
        <f aca="false">O12*U12</f>
        <v>0</v>
      </c>
      <c r="W12" s="623" t="n">
        <f aca="false">W11</f>
        <v>0.1</v>
      </c>
      <c r="X12" s="539" t="n">
        <f aca="false">$O12*W12</f>
        <v>0</v>
      </c>
      <c r="Y12" s="624" t="n">
        <f aca="false">Y11</f>
        <v>0.1</v>
      </c>
      <c r="Z12" s="539" t="n">
        <f aca="false">$O12*Y12</f>
        <v>0</v>
      </c>
      <c r="AA12" s="203"/>
      <c r="AC12" s="261" t="n">
        <v>12</v>
      </c>
      <c r="AD12" s="226" t="n">
        <f aca="false">V12+X12+Z12</f>
        <v>0</v>
      </c>
    </row>
    <row r="13" customFormat="false" ht="15" hidden="false" customHeight="false" outlineLevel="0" collapsed="false">
      <c r="A13" s="352"/>
      <c r="B13" s="613"/>
      <c r="C13" s="436"/>
      <c r="D13" s="614"/>
      <c r="E13" s="615"/>
      <c r="F13" s="614"/>
      <c r="G13" s="615"/>
      <c r="H13" s="614"/>
      <c r="I13" s="616"/>
      <c r="J13" s="616"/>
      <c r="K13" s="615"/>
      <c r="L13" s="436" t="n">
        <f aca="false">IF(J13=0,0,(J13-I13)+1)</f>
        <v>0</v>
      </c>
      <c r="M13" s="450" t="s">
        <v>177</v>
      </c>
      <c r="N13" s="617" t="n">
        <v>0.1</v>
      </c>
      <c r="O13" s="618" t="n">
        <f aca="false">ROUNDUP(((Q13/T13)),0)</f>
        <v>0</v>
      </c>
      <c r="P13" s="618" t="n">
        <f aca="false">O13*K13*L13</f>
        <v>0</v>
      </c>
      <c r="Q13" s="619" t="n">
        <f aca="false">S13-(S13*N13)</f>
        <v>0</v>
      </c>
      <c r="R13" s="619" t="n">
        <f aca="false">Q13*K13*L13</f>
        <v>0</v>
      </c>
      <c r="S13" s="620"/>
      <c r="T13" s="621" t="n">
        <v>0.8</v>
      </c>
      <c r="U13" s="444" t="n">
        <f aca="false">U12</f>
        <v>0.1</v>
      </c>
      <c r="V13" s="539" t="n">
        <f aca="false">O13*U13</f>
        <v>0</v>
      </c>
      <c r="W13" s="623" t="n">
        <f aca="false">W12</f>
        <v>0.1</v>
      </c>
      <c r="X13" s="539" t="n">
        <f aca="false">$O13*W13</f>
        <v>0</v>
      </c>
      <c r="Y13" s="624" t="n">
        <f aca="false">Y12</f>
        <v>0.1</v>
      </c>
      <c r="Z13" s="539" t="n">
        <f aca="false">$O13*Y13</f>
        <v>0</v>
      </c>
      <c r="AA13" s="203"/>
      <c r="AC13" s="261" t="n">
        <v>13</v>
      </c>
      <c r="AD13" s="226" t="n">
        <f aca="false">V13+X13+Z13</f>
        <v>0</v>
      </c>
    </row>
    <row r="14" customFormat="false" ht="15" hidden="false" customHeight="false" outlineLevel="0" collapsed="false">
      <c r="A14" s="352"/>
      <c r="B14" s="613"/>
      <c r="C14" s="436"/>
      <c r="D14" s="614"/>
      <c r="E14" s="615"/>
      <c r="F14" s="614"/>
      <c r="G14" s="615"/>
      <c r="H14" s="614"/>
      <c r="I14" s="616"/>
      <c r="J14" s="616"/>
      <c r="K14" s="615"/>
      <c r="L14" s="436" t="n">
        <f aca="false">IF(J14=0,0,(J14-I14)+1)</f>
        <v>0</v>
      </c>
      <c r="M14" s="450" t="s">
        <v>177</v>
      </c>
      <c r="N14" s="617" t="n">
        <v>0.1</v>
      </c>
      <c r="O14" s="618" t="n">
        <f aca="false">ROUNDUP(((Q14/T14)),0)</f>
        <v>0</v>
      </c>
      <c r="P14" s="618" t="n">
        <f aca="false">O14*K14*L14</f>
        <v>0</v>
      </c>
      <c r="Q14" s="619" t="n">
        <f aca="false">S14-(S14*N14)</f>
        <v>0</v>
      </c>
      <c r="R14" s="619" t="n">
        <f aca="false">Q14*K14*L14</f>
        <v>0</v>
      </c>
      <c r="S14" s="620"/>
      <c r="T14" s="621" t="n">
        <v>0.8</v>
      </c>
      <c r="U14" s="444" t="n">
        <f aca="false">U13</f>
        <v>0.1</v>
      </c>
      <c r="V14" s="539" t="n">
        <f aca="false">O14*U14</f>
        <v>0</v>
      </c>
      <c r="W14" s="623" t="n">
        <f aca="false">W13</f>
        <v>0.1</v>
      </c>
      <c r="X14" s="539" t="n">
        <f aca="false">$O14*W14</f>
        <v>0</v>
      </c>
      <c r="Y14" s="624" t="n">
        <f aca="false">Y13</f>
        <v>0.1</v>
      </c>
      <c r="Z14" s="539" t="n">
        <f aca="false">$O14*Y14</f>
        <v>0</v>
      </c>
      <c r="AA14" s="203"/>
      <c r="AC14" s="261" t="n">
        <v>14</v>
      </c>
      <c r="AD14" s="226" t="n">
        <f aca="false">V14+X14+Z14</f>
        <v>0</v>
      </c>
    </row>
    <row r="15" customFormat="false" ht="15" hidden="false" customHeight="false" outlineLevel="0" collapsed="false">
      <c r="A15" s="352"/>
      <c r="B15" s="613"/>
      <c r="C15" s="436"/>
      <c r="D15" s="614"/>
      <c r="E15" s="615"/>
      <c r="F15" s="614"/>
      <c r="G15" s="615"/>
      <c r="H15" s="614"/>
      <c r="I15" s="616"/>
      <c r="J15" s="616"/>
      <c r="K15" s="615"/>
      <c r="L15" s="436" t="n">
        <f aca="false">IF(J15=0,0,(J15-I15)+1)</f>
        <v>0</v>
      </c>
      <c r="M15" s="450" t="s">
        <v>177</v>
      </c>
      <c r="N15" s="617" t="n">
        <v>0.1</v>
      </c>
      <c r="O15" s="618" t="n">
        <f aca="false">ROUNDUP(((Q15/T15)),0)</f>
        <v>0</v>
      </c>
      <c r="P15" s="618" t="n">
        <f aca="false">O15*K15*L15</f>
        <v>0</v>
      </c>
      <c r="Q15" s="619" t="n">
        <f aca="false">S15-(S15*N15)</f>
        <v>0</v>
      </c>
      <c r="R15" s="619" t="n">
        <f aca="false">Q15*K15*L15</f>
        <v>0</v>
      </c>
      <c r="S15" s="620"/>
      <c r="T15" s="621" t="n">
        <v>0.8</v>
      </c>
      <c r="U15" s="444" t="n">
        <f aca="false">U14</f>
        <v>0.1</v>
      </c>
      <c r="V15" s="539" t="n">
        <f aca="false">O15*U15</f>
        <v>0</v>
      </c>
      <c r="W15" s="623" t="n">
        <f aca="false">W14</f>
        <v>0.1</v>
      </c>
      <c r="X15" s="539" t="n">
        <f aca="false">$O15*W15</f>
        <v>0</v>
      </c>
      <c r="Y15" s="624" t="n">
        <f aca="false">Y14</f>
        <v>0.1</v>
      </c>
      <c r="Z15" s="539" t="n">
        <f aca="false">$O15*Y15</f>
        <v>0</v>
      </c>
      <c r="AA15" s="203"/>
      <c r="AC15" s="261" t="n">
        <v>15</v>
      </c>
      <c r="AD15" s="226" t="n">
        <f aca="false">V15+X15+Z15</f>
        <v>0</v>
      </c>
    </row>
    <row r="16" customFormat="false" ht="15" hidden="false" customHeight="false" outlineLevel="0" collapsed="false">
      <c r="A16" s="352"/>
      <c r="B16" s="613"/>
      <c r="C16" s="436"/>
      <c r="D16" s="614"/>
      <c r="E16" s="615"/>
      <c r="F16" s="614"/>
      <c r="G16" s="615"/>
      <c r="H16" s="614"/>
      <c r="I16" s="616"/>
      <c r="J16" s="616"/>
      <c r="K16" s="615"/>
      <c r="L16" s="436" t="n">
        <f aca="false">IF(J16=0,0,(J16-I16)+1)</f>
        <v>0</v>
      </c>
      <c r="M16" s="450" t="s">
        <v>177</v>
      </c>
      <c r="N16" s="617" t="n">
        <v>0.1</v>
      </c>
      <c r="O16" s="618" t="n">
        <f aca="false">ROUNDUP(((Q16/T16)),0)</f>
        <v>0</v>
      </c>
      <c r="P16" s="618" t="n">
        <f aca="false">O16*K16*L16</f>
        <v>0</v>
      </c>
      <c r="Q16" s="619" t="n">
        <f aca="false">S16-(S16*N16)</f>
        <v>0</v>
      </c>
      <c r="R16" s="619" t="n">
        <f aca="false">Q16*K16*L16</f>
        <v>0</v>
      </c>
      <c r="S16" s="620"/>
      <c r="T16" s="621" t="n">
        <v>0.8</v>
      </c>
      <c r="U16" s="444" t="n">
        <f aca="false">U15</f>
        <v>0.1</v>
      </c>
      <c r="V16" s="539" t="n">
        <f aca="false">O16*U16</f>
        <v>0</v>
      </c>
      <c r="W16" s="623" t="n">
        <f aca="false">W15</f>
        <v>0.1</v>
      </c>
      <c r="X16" s="539" t="n">
        <f aca="false">$O16*W16</f>
        <v>0</v>
      </c>
      <c r="Y16" s="624" t="n">
        <f aca="false">Y15</f>
        <v>0.1</v>
      </c>
      <c r="Z16" s="539" t="n">
        <f aca="false">$O16*Y16</f>
        <v>0</v>
      </c>
      <c r="AA16" s="203"/>
      <c r="AC16" s="261" t="n">
        <v>16</v>
      </c>
      <c r="AD16" s="226" t="n">
        <f aca="false">V16+X16+Z16</f>
        <v>0</v>
      </c>
    </row>
    <row r="17" customFormat="false" ht="15" hidden="false" customHeight="false" outlineLevel="0" collapsed="false">
      <c r="A17" s="352"/>
      <c r="B17" s="613"/>
      <c r="C17" s="436"/>
      <c r="D17" s="614"/>
      <c r="E17" s="615"/>
      <c r="F17" s="614"/>
      <c r="G17" s="615"/>
      <c r="H17" s="614"/>
      <c r="I17" s="616"/>
      <c r="J17" s="616"/>
      <c r="K17" s="615"/>
      <c r="L17" s="436" t="n">
        <f aca="false">IF(J17=0,0,(J17-I17)+1)</f>
        <v>0</v>
      </c>
      <c r="M17" s="450" t="s">
        <v>177</v>
      </c>
      <c r="N17" s="617" t="n">
        <v>0.1</v>
      </c>
      <c r="O17" s="618" t="n">
        <f aca="false">ROUNDUP(((Q17/T17)),0)</f>
        <v>0</v>
      </c>
      <c r="P17" s="618" t="n">
        <f aca="false">O17*K17*L17</f>
        <v>0</v>
      </c>
      <c r="Q17" s="619" t="n">
        <f aca="false">S17-(S17*N17)</f>
        <v>0</v>
      </c>
      <c r="R17" s="619" t="n">
        <f aca="false">Q17*K17*L17</f>
        <v>0</v>
      </c>
      <c r="S17" s="620"/>
      <c r="T17" s="621" t="n">
        <v>0.8</v>
      </c>
      <c r="U17" s="444" t="n">
        <f aca="false">U16</f>
        <v>0.1</v>
      </c>
      <c r="V17" s="539" t="n">
        <f aca="false">O17*U17</f>
        <v>0</v>
      </c>
      <c r="W17" s="623" t="n">
        <f aca="false">W16</f>
        <v>0.1</v>
      </c>
      <c r="X17" s="539" t="n">
        <f aca="false">$O17*W17</f>
        <v>0</v>
      </c>
      <c r="Y17" s="624" t="n">
        <f aca="false">Y16</f>
        <v>0.1</v>
      </c>
      <c r="Z17" s="539" t="n">
        <f aca="false">$O17*Y17</f>
        <v>0</v>
      </c>
      <c r="AA17" s="203"/>
      <c r="AC17" s="261" t="n">
        <v>17</v>
      </c>
      <c r="AD17" s="226" t="n">
        <f aca="false">V17+X17+Z17</f>
        <v>0</v>
      </c>
    </row>
    <row r="18" customFormat="false" ht="15" hidden="false" customHeight="false" outlineLevel="0" collapsed="false">
      <c r="A18" s="352"/>
      <c r="B18" s="613"/>
      <c r="C18" s="436"/>
      <c r="D18" s="614"/>
      <c r="E18" s="615"/>
      <c r="F18" s="614"/>
      <c r="G18" s="615"/>
      <c r="H18" s="614"/>
      <c r="I18" s="616"/>
      <c r="J18" s="616"/>
      <c r="K18" s="615"/>
      <c r="L18" s="436" t="n">
        <f aca="false">IF(J18=0,0,(J18-I18)+1)</f>
        <v>0</v>
      </c>
      <c r="M18" s="450" t="s">
        <v>177</v>
      </c>
      <c r="N18" s="617" t="n">
        <v>0.1</v>
      </c>
      <c r="O18" s="625" t="n">
        <f aca="false">ROUNDUP(((Q18/T18)),0)</f>
        <v>0</v>
      </c>
      <c r="P18" s="625" t="n">
        <f aca="false">O18*K18*L18</f>
        <v>0</v>
      </c>
      <c r="Q18" s="619" t="n">
        <f aca="false">S18-(S18*N18)</f>
        <v>0</v>
      </c>
      <c r="R18" s="619" t="n">
        <f aca="false">Q18*K18*L18</f>
        <v>0</v>
      </c>
      <c r="S18" s="620"/>
      <c r="T18" s="621" t="n">
        <v>0.8</v>
      </c>
      <c r="U18" s="455" t="n">
        <f aca="false">U17</f>
        <v>0.1</v>
      </c>
      <c r="V18" s="626" t="n">
        <f aca="false">O18*U18</f>
        <v>0</v>
      </c>
      <c r="W18" s="627" t="n">
        <f aca="false">W17</f>
        <v>0.1</v>
      </c>
      <c r="X18" s="626" t="n">
        <f aca="false">$O18*W18</f>
        <v>0</v>
      </c>
      <c r="Y18" s="628" t="n">
        <f aca="false">Y17</f>
        <v>0.1</v>
      </c>
      <c r="Z18" s="626" t="n">
        <f aca="false">$O18*Y18</f>
        <v>0</v>
      </c>
      <c r="AA18" s="203"/>
      <c r="AC18" s="261" t="n">
        <v>18</v>
      </c>
      <c r="AD18" s="226" t="n">
        <f aca="false">V18+X18+Z18</f>
        <v>0</v>
      </c>
    </row>
    <row r="19" customFormat="false" ht="20.25" hidden="false" customHeight="true" outlineLevel="0" collapsed="false">
      <c r="A19" s="352"/>
      <c r="B19" s="629"/>
      <c r="C19" s="630"/>
      <c r="D19" s="631"/>
      <c r="E19" s="631"/>
      <c r="F19" s="631"/>
      <c r="G19" s="631"/>
      <c r="H19" s="631"/>
      <c r="I19" s="632"/>
      <c r="J19" s="632"/>
      <c r="K19" s="631"/>
      <c r="L19" s="630"/>
      <c r="M19" s="631"/>
      <c r="N19" s="633"/>
      <c r="O19" s="634" t="s">
        <v>218</v>
      </c>
      <c r="P19" s="634" t="n">
        <f aca="false">SUM(P4:P18)</f>
        <v>1260</v>
      </c>
      <c r="Q19" s="635" t="s">
        <v>219</v>
      </c>
      <c r="R19" s="635" t="n">
        <f aca="false">SUM(R4:R18)</f>
        <v>945</v>
      </c>
      <c r="S19" s="636" t="s">
        <v>220</v>
      </c>
      <c r="T19" s="637" t="n">
        <f aca="false">IF(SUM(S4:S18)=0,"",1-(R19/P19))</f>
        <v>0.25</v>
      </c>
      <c r="U19" s="638" t="s">
        <v>139</v>
      </c>
      <c r="V19" s="638" t="s">
        <v>140</v>
      </c>
      <c r="W19" s="638" t="s">
        <v>141</v>
      </c>
      <c r="X19" s="638" t="s">
        <v>142</v>
      </c>
      <c r="Y19" s="638" t="s">
        <v>143</v>
      </c>
      <c r="Z19" s="638" t="s">
        <v>144</v>
      </c>
      <c r="AA19" s="203"/>
      <c r="AC19" s="218" t="s">
        <v>145</v>
      </c>
      <c r="AD19" s="218"/>
      <c r="AE19" s="218" t="s">
        <v>146</v>
      </c>
      <c r="AF19" s="218"/>
    </row>
    <row r="20" customFormat="false" ht="20.25" hidden="false" customHeight="true" outlineLevel="0" collapsed="false">
      <c r="A20" s="352"/>
      <c r="B20" s="639" t="s">
        <v>147</v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640" t="n">
        <f aca="false"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126</v>
      </c>
      <c r="V20" s="641" t="n">
        <f aca="false">R19*U3</f>
        <v>94.5</v>
      </c>
      <c r="W20" s="640" t="n">
        <f aca="false"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126</v>
      </c>
      <c r="X20" s="641" t="n">
        <f aca="false">R19*W3</f>
        <v>94.5</v>
      </c>
      <c r="Y20" s="640" t="n">
        <f aca="false"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126</v>
      </c>
      <c r="Z20" s="641" t="n">
        <f aca="false">R19*Y3</f>
        <v>94.5</v>
      </c>
      <c r="AA20" s="203"/>
      <c r="AC20" s="225" t="n">
        <v>20</v>
      </c>
      <c r="AD20" s="226" t="n">
        <f aca="false">V20+X20+Z20</f>
        <v>283.5</v>
      </c>
      <c r="AE20" s="227" t="n">
        <f aca="false">U20+W20+Y20</f>
        <v>378</v>
      </c>
      <c r="AF20" s="227"/>
    </row>
    <row r="21" customFormat="false" ht="19.5" hidden="false" customHeight="true" outlineLevel="0" collapsed="false">
      <c r="A21" s="352"/>
      <c r="B21" s="261" t="s">
        <v>221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642" t="s">
        <v>149</v>
      </c>
      <c r="V21" s="642"/>
      <c r="W21" s="480" t="n">
        <f aca="false">SUM(P4:P18)+U20+W20+Y20</f>
        <v>1638</v>
      </c>
      <c r="X21" s="480"/>
      <c r="Y21" s="643" t="s">
        <v>150</v>
      </c>
      <c r="Z21" s="644" t="n">
        <f aca="false">(R19)+(R19*U3)+(R19*W3)+(R19*Y3)</f>
        <v>1228.5</v>
      </c>
      <c r="AA21" s="203"/>
      <c r="AD21" s="235"/>
    </row>
    <row r="22" customFormat="false" ht="15" hidden="false" customHeight="false" outlineLevel="0" collapsed="false">
      <c r="A22" s="352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D22" s="235"/>
    </row>
    <row r="23" customFormat="false" ht="15" hidden="false" customHeight="false" outlineLevel="0" collapsed="false">
      <c r="A23" s="35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D23" s="235"/>
    </row>
    <row r="24" customFormat="false" ht="49.5" hidden="false" customHeight="true" outlineLevel="0" collapsed="false">
      <c r="A24" s="252" t="s">
        <v>151</v>
      </c>
      <c r="B24" s="645" t="s">
        <v>206</v>
      </c>
      <c r="C24" s="645"/>
      <c r="D24" s="645"/>
      <c r="E24" s="645"/>
      <c r="F24" s="645"/>
      <c r="G24" s="645"/>
      <c r="H24" s="645"/>
      <c r="I24" s="645"/>
      <c r="J24" s="645"/>
      <c r="K24" s="645"/>
      <c r="L24" s="645"/>
      <c r="M24" s="646"/>
      <c r="N24" s="647" t="str">
        <f aca="false">IF(B27=0,"",B27)</f>
        <v>1001 noite</v>
      </c>
      <c r="O24" s="647"/>
      <c r="P24" s="647"/>
      <c r="Q24" s="647"/>
      <c r="R24" s="647"/>
      <c r="S24" s="647"/>
      <c r="T24" s="647"/>
      <c r="U24" s="647"/>
      <c r="V24" s="647"/>
      <c r="W24" s="647"/>
      <c r="X24" s="647"/>
      <c r="Y24" s="647"/>
      <c r="Z24" s="647"/>
      <c r="AA24" s="647"/>
      <c r="AD24" s="235"/>
    </row>
    <row r="25" customFormat="false" ht="15" hidden="false" customHeight="true" outlineLevel="0" collapsed="false">
      <c r="A25" s="252"/>
      <c r="B25" s="512" t="s">
        <v>89</v>
      </c>
      <c r="C25" s="648" t="s">
        <v>90</v>
      </c>
      <c r="D25" s="516" t="s">
        <v>99</v>
      </c>
      <c r="E25" s="517" t="s">
        <v>207</v>
      </c>
      <c r="F25" s="516" t="s">
        <v>208</v>
      </c>
      <c r="G25" s="516" t="s">
        <v>209</v>
      </c>
      <c r="H25" s="517" t="s">
        <v>210</v>
      </c>
      <c r="I25" s="518" t="s">
        <v>168</v>
      </c>
      <c r="J25" s="605" t="s">
        <v>188</v>
      </c>
      <c r="K25" s="516" t="s">
        <v>92</v>
      </c>
      <c r="L25" s="516" t="s">
        <v>93</v>
      </c>
      <c r="M25" s="516" t="s">
        <v>115</v>
      </c>
      <c r="N25" s="516"/>
      <c r="O25" s="649" t="s">
        <v>211</v>
      </c>
      <c r="P25" s="649"/>
      <c r="Q25" s="650" t="s">
        <v>212</v>
      </c>
      <c r="R25" s="650"/>
      <c r="S25" s="651" t="s">
        <v>222</v>
      </c>
      <c r="T25" s="652" t="s">
        <v>78</v>
      </c>
      <c r="U25" s="427" t="s">
        <v>95</v>
      </c>
      <c r="V25" s="427"/>
      <c r="W25" s="427"/>
      <c r="X25" s="427"/>
      <c r="Y25" s="427"/>
      <c r="Z25" s="427"/>
      <c r="AA25" s="653" t="s">
        <v>223</v>
      </c>
      <c r="AD25" s="235"/>
    </row>
    <row r="26" customFormat="false" ht="15" hidden="false" customHeight="false" outlineLevel="0" collapsed="false">
      <c r="A26" s="252"/>
      <c r="B26" s="512"/>
      <c r="C26" s="648"/>
      <c r="D26" s="516"/>
      <c r="E26" s="517"/>
      <c r="F26" s="516"/>
      <c r="G26" s="516"/>
      <c r="H26" s="517"/>
      <c r="I26" s="518"/>
      <c r="J26" s="605"/>
      <c r="K26" s="516"/>
      <c r="L26" s="516"/>
      <c r="M26" s="516"/>
      <c r="N26" s="516"/>
      <c r="O26" s="654" t="s">
        <v>120</v>
      </c>
      <c r="P26" s="654" t="s">
        <v>97</v>
      </c>
      <c r="Q26" s="654" t="s">
        <v>120</v>
      </c>
      <c r="R26" s="654" t="s">
        <v>97</v>
      </c>
      <c r="S26" s="651"/>
      <c r="T26" s="652"/>
      <c r="U26" s="611" t="n">
        <v>0.1</v>
      </c>
      <c r="V26" s="427" t="s">
        <v>72</v>
      </c>
      <c r="W26" s="611" t="n">
        <v>0.1</v>
      </c>
      <c r="X26" s="427" t="s">
        <v>123</v>
      </c>
      <c r="Y26" s="612" t="n">
        <v>0.1</v>
      </c>
      <c r="Z26" s="427" t="s">
        <v>74</v>
      </c>
      <c r="AA26" s="653"/>
      <c r="AD26" s="235"/>
    </row>
    <row r="27" customFormat="false" ht="15" hidden="false" customHeight="true" outlineLevel="0" collapsed="false">
      <c r="A27" s="252"/>
      <c r="B27" s="655" t="str">
        <f aca="false">'Cadastro Inicial'!B15</f>
        <v>1001 noite</v>
      </c>
      <c r="C27" s="656" t="str">
        <f aca="false">'Cadastro Inicial'!C15:D15</f>
        <v>goy</v>
      </c>
      <c r="D27" s="614" t="s">
        <v>214</v>
      </c>
      <c r="E27" s="615" t="n">
        <v>50</v>
      </c>
      <c r="F27" s="614" t="s">
        <v>215</v>
      </c>
      <c r="G27" s="615" t="s">
        <v>216</v>
      </c>
      <c r="H27" s="614" t="s">
        <v>217</v>
      </c>
      <c r="I27" s="616" t="n">
        <v>45013</v>
      </c>
      <c r="J27" s="616" t="n">
        <v>45015</v>
      </c>
      <c r="K27" s="615" t="n">
        <v>70</v>
      </c>
      <c r="L27" s="436" t="n">
        <f aca="false">IF(J27=0,0,(J27-I27)+1)</f>
        <v>3</v>
      </c>
      <c r="M27" s="450" t="s">
        <v>177</v>
      </c>
      <c r="N27" s="617" t="n">
        <v>0</v>
      </c>
      <c r="O27" s="618" t="n">
        <f aca="false">ROUNDUP(((Q27/T27)),0)</f>
        <v>13</v>
      </c>
      <c r="P27" s="618" t="n">
        <f aca="false">O27*K27*L27</f>
        <v>2730</v>
      </c>
      <c r="Q27" s="619" t="n">
        <f aca="false">S27-(S27*N27)</f>
        <v>10</v>
      </c>
      <c r="R27" s="619" t="n">
        <f aca="false">Q27*K27*L27</f>
        <v>2100</v>
      </c>
      <c r="S27" s="620" t="n">
        <v>10</v>
      </c>
      <c r="T27" s="621" t="n">
        <v>0.8</v>
      </c>
      <c r="U27" s="622" t="n">
        <f aca="false">U26</f>
        <v>0.1</v>
      </c>
      <c r="V27" s="445" t="n">
        <f aca="false">O27*U27</f>
        <v>1.3</v>
      </c>
      <c r="W27" s="446" t="n">
        <f aca="false">W26</f>
        <v>0.1</v>
      </c>
      <c r="X27" s="445" t="n">
        <f aca="false">$O27*W27</f>
        <v>1.3</v>
      </c>
      <c r="Y27" s="448" t="n">
        <f aca="false">Y26</f>
        <v>0.1</v>
      </c>
      <c r="Z27" s="445" t="n">
        <f aca="false">$O27*Y27</f>
        <v>1.3</v>
      </c>
      <c r="AA27" s="310" t="s">
        <v>129</v>
      </c>
      <c r="AC27" s="261" t="n">
        <v>27</v>
      </c>
      <c r="AD27" s="226" t="n">
        <f aca="false">V27+X27+Z27</f>
        <v>3.9</v>
      </c>
    </row>
    <row r="28" customFormat="false" ht="15" hidden="false" customHeight="true" outlineLevel="0" collapsed="false">
      <c r="A28" s="252"/>
      <c r="B28" s="655"/>
      <c r="C28" s="656"/>
      <c r="D28" s="614"/>
      <c r="E28" s="615"/>
      <c r="F28" s="614"/>
      <c r="G28" s="615"/>
      <c r="H28" s="614"/>
      <c r="I28" s="616"/>
      <c r="J28" s="616"/>
      <c r="K28" s="615"/>
      <c r="L28" s="436" t="n">
        <f aca="false">IF(J28=0,0,(J28-I28)+1)</f>
        <v>0</v>
      </c>
      <c r="M28" s="450" t="s">
        <v>177</v>
      </c>
      <c r="N28" s="617" t="n">
        <v>0</v>
      </c>
      <c r="O28" s="618" t="n">
        <f aca="false">ROUNDUP(((Q28/T28)),0)</f>
        <v>0</v>
      </c>
      <c r="P28" s="618" t="n">
        <f aca="false">O28*K28*L28</f>
        <v>0</v>
      </c>
      <c r="Q28" s="619" t="n">
        <f aca="false">S28-(S28*N28)</f>
        <v>0</v>
      </c>
      <c r="R28" s="619" t="n">
        <f aca="false">Q28*K28*L28</f>
        <v>0</v>
      </c>
      <c r="S28" s="620"/>
      <c r="T28" s="621" t="n">
        <v>0.8</v>
      </c>
      <c r="U28" s="444" t="n">
        <f aca="false">U27</f>
        <v>0.1</v>
      </c>
      <c r="V28" s="539" t="n">
        <f aca="false">O28*U28</f>
        <v>0</v>
      </c>
      <c r="W28" s="623" t="n">
        <f aca="false">W27</f>
        <v>0.1</v>
      </c>
      <c r="X28" s="539" t="n">
        <f aca="false">$O28*W28</f>
        <v>0</v>
      </c>
      <c r="Y28" s="624" t="n">
        <f aca="false">Y27</f>
        <v>0.1</v>
      </c>
      <c r="Z28" s="539" t="n">
        <f aca="false">$O28*Y28</f>
        <v>0</v>
      </c>
      <c r="AA28" s="262" t="s">
        <v>152</v>
      </c>
      <c r="AC28" s="261" t="n">
        <v>28</v>
      </c>
      <c r="AD28" s="226" t="n">
        <f aca="false">V28+X28+Z28</f>
        <v>0</v>
      </c>
    </row>
    <row r="29" customFormat="false" ht="15" hidden="false" customHeight="true" outlineLevel="0" collapsed="false">
      <c r="A29" s="252"/>
      <c r="B29" s="655"/>
      <c r="C29" s="656"/>
      <c r="D29" s="614"/>
      <c r="E29" s="615"/>
      <c r="F29" s="614"/>
      <c r="G29" s="615"/>
      <c r="H29" s="614"/>
      <c r="I29" s="616"/>
      <c r="J29" s="616"/>
      <c r="K29" s="615"/>
      <c r="L29" s="436" t="n">
        <f aca="false">IF(J29=0,0,(J29-I29)+1)</f>
        <v>0</v>
      </c>
      <c r="M29" s="450" t="s">
        <v>177</v>
      </c>
      <c r="N29" s="617" t="n">
        <v>0</v>
      </c>
      <c r="O29" s="618" t="n">
        <f aca="false">ROUNDUP(((Q29/T29)),0)</f>
        <v>0</v>
      </c>
      <c r="P29" s="618" t="n">
        <f aca="false">O29*K29*L29</f>
        <v>0</v>
      </c>
      <c r="Q29" s="619" t="n">
        <f aca="false">S29-(S29*N29)</f>
        <v>0</v>
      </c>
      <c r="R29" s="619" t="n">
        <f aca="false">Q29*K29*L29</f>
        <v>0</v>
      </c>
      <c r="S29" s="620"/>
      <c r="T29" s="621" t="n">
        <v>0.8</v>
      </c>
      <c r="U29" s="444" t="n">
        <f aca="false">U28</f>
        <v>0.1</v>
      </c>
      <c r="V29" s="539" t="n">
        <f aca="false">O29*U29</f>
        <v>0</v>
      </c>
      <c r="W29" s="623" t="n">
        <f aca="false">W28</f>
        <v>0.1</v>
      </c>
      <c r="X29" s="539" t="n">
        <f aca="false">$O29*W29</f>
        <v>0</v>
      </c>
      <c r="Y29" s="624" t="n">
        <f aca="false">Y28</f>
        <v>0.1</v>
      </c>
      <c r="Z29" s="539" t="n">
        <f aca="false">$O29*Y29</f>
        <v>0</v>
      </c>
      <c r="AA29" s="657"/>
      <c r="AC29" s="261" t="n">
        <v>29</v>
      </c>
      <c r="AD29" s="226" t="n">
        <f aca="false">V29+X29+Z29</f>
        <v>0</v>
      </c>
    </row>
    <row r="30" customFormat="false" ht="15" hidden="false" customHeight="true" outlineLevel="0" collapsed="false">
      <c r="A30" s="252"/>
      <c r="B30" s="655"/>
      <c r="C30" s="656"/>
      <c r="D30" s="614"/>
      <c r="E30" s="615"/>
      <c r="F30" s="614"/>
      <c r="G30" s="615"/>
      <c r="H30" s="614"/>
      <c r="I30" s="616"/>
      <c r="J30" s="616"/>
      <c r="K30" s="615"/>
      <c r="L30" s="436" t="n">
        <f aca="false">IF(J30=0,0,(J30-I30)+1)</f>
        <v>0</v>
      </c>
      <c r="M30" s="450" t="s">
        <v>177</v>
      </c>
      <c r="N30" s="617" t="n">
        <v>0</v>
      </c>
      <c r="O30" s="618" t="n">
        <f aca="false">ROUNDUP(((Q30/T30)),0)</f>
        <v>0</v>
      </c>
      <c r="P30" s="618" t="n">
        <f aca="false">O30*K30*L30</f>
        <v>0</v>
      </c>
      <c r="Q30" s="619" t="n">
        <f aca="false">S30-(S30*N30)</f>
        <v>0</v>
      </c>
      <c r="R30" s="619" t="n">
        <f aca="false">Q30*K30*L30</f>
        <v>0</v>
      </c>
      <c r="S30" s="620"/>
      <c r="T30" s="621" t="n">
        <v>0.8</v>
      </c>
      <c r="U30" s="444" t="n">
        <f aca="false">U29</f>
        <v>0.1</v>
      </c>
      <c r="V30" s="539" t="n">
        <f aca="false">O30*U30</f>
        <v>0</v>
      </c>
      <c r="W30" s="623" t="n">
        <f aca="false">W29</f>
        <v>0.1</v>
      </c>
      <c r="X30" s="539" t="n">
        <f aca="false">$O30*W30</f>
        <v>0</v>
      </c>
      <c r="Y30" s="624" t="n">
        <f aca="false">Y29</f>
        <v>0.1</v>
      </c>
      <c r="Z30" s="539" t="n">
        <f aca="false">$O30*Y30</f>
        <v>0</v>
      </c>
      <c r="AA30" s="264" t="s">
        <v>132</v>
      </c>
      <c r="AC30" s="261" t="n">
        <v>30</v>
      </c>
      <c r="AD30" s="226" t="n">
        <f aca="false">V30+X30+Z30</f>
        <v>0</v>
      </c>
    </row>
    <row r="31" customFormat="false" ht="15" hidden="false" customHeight="true" outlineLevel="0" collapsed="false">
      <c r="A31" s="252"/>
      <c r="B31" s="655"/>
      <c r="C31" s="656"/>
      <c r="D31" s="614"/>
      <c r="E31" s="615"/>
      <c r="F31" s="614"/>
      <c r="G31" s="615"/>
      <c r="H31" s="614"/>
      <c r="I31" s="616"/>
      <c r="J31" s="616"/>
      <c r="K31" s="615"/>
      <c r="L31" s="436" t="n">
        <f aca="false">IF(J31=0,0,(J31-I31)+1)</f>
        <v>0</v>
      </c>
      <c r="M31" s="450" t="s">
        <v>177</v>
      </c>
      <c r="N31" s="617" t="n">
        <v>0</v>
      </c>
      <c r="O31" s="618" t="n">
        <f aca="false">ROUNDUP(((Q31/T31)),0)</f>
        <v>0</v>
      </c>
      <c r="P31" s="618" t="n">
        <f aca="false">O31*K31*L31</f>
        <v>0</v>
      </c>
      <c r="Q31" s="619" t="n">
        <f aca="false">S31-(S31*N31)</f>
        <v>0</v>
      </c>
      <c r="R31" s="619" t="n">
        <f aca="false">Q31*K31*L31</f>
        <v>0</v>
      </c>
      <c r="S31" s="620"/>
      <c r="T31" s="621" t="n">
        <v>0.8</v>
      </c>
      <c r="U31" s="444" t="n">
        <f aca="false">U30</f>
        <v>0.1</v>
      </c>
      <c r="V31" s="539" t="n">
        <f aca="false">O31*U31</f>
        <v>0</v>
      </c>
      <c r="W31" s="623" t="n">
        <f aca="false">W30</f>
        <v>0.1</v>
      </c>
      <c r="X31" s="539" t="n">
        <f aca="false">$O31*W31</f>
        <v>0</v>
      </c>
      <c r="Y31" s="624" t="n">
        <f aca="false">Y30</f>
        <v>0.1</v>
      </c>
      <c r="Z31" s="539" t="n">
        <f aca="false">$O31*Y31</f>
        <v>0</v>
      </c>
      <c r="AA31" s="265" t="s">
        <v>154</v>
      </c>
      <c r="AC31" s="261" t="n">
        <v>31</v>
      </c>
      <c r="AD31" s="226" t="n">
        <f aca="false">V31+X31+Z31</f>
        <v>0</v>
      </c>
    </row>
    <row r="32" customFormat="false" ht="15" hidden="false" customHeight="true" outlineLevel="0" collapsed="false">
      <c r="A32" s="252"/>
      <c r="B32" s="655"/>
      <c r="C32" s="656"/>
      <c r="D32" s="614"/>
      <c r="E32" s="615"/>
      <c r="F32" s="614"/>
      <c r="G32" s="615"/>
      <c r="H32" s="614"/>
      <c r="I32" s="616"/>
      <c r="J32" s="616"/>
      <c r="K32" s="615"/>
      <c r="L32" s="436" t="n">
        <f aca="false">IF(J32=0,0,(J32-I32)+1)</f>
        <v>0</v>
      </c>
      <c r="M32" s="450" t="s">
        <v>177</v>
      </c>
      <c r="N32" s="617" t="n">
        <v>0</v>
      </c>
      <c r="O32" s="618" t="n">
        <f aca="false">ROUNDUP(((Q32/T32)),0)</f>
        <v>0</v>
      </c>
      <c r="P32" s="618" t="n">
        <f aca="false">O32*K32*L32</f>
        <v>0</v>
      </c>
      <c r="Q32" s="619" t="n">
        <f aca="false">S32-(S32*N32)</f>
        <v>0</v>
      </c>
      <c r="R32" s="619" t="n">
        <f aca="false">Q32*K32*L32</f>
        <v>0</v>
      </c>
      <c r="S32" s="620"/>
      <c r="T32" s="621" t="n">
        <v>0.8</v>
      </c>
      <c r="U32" s="444" t="n">
        <f aca="false">U31</f>
        <v>0.1</v>
      </c>
      <c r="V32" s="539" t="n">
        <f aca="false">O32*U32</f>
        <v>0</v>
      </c>
      <c r="W32" s="623" t="n">
        <f aca="false">W31</f>
        <v>0.1</v>
      </c>
      <c r="X32" s="539" t="n">
        <f aca="false">$O32*W32</f>
        <v>0</v>
      </c>
      <c r="Y32" s="624" t="n">
        <f aca="false">Y31</f>
        <v>0.1</v>
      </c>
      <c r="Z32" s="539" t="n">
        <f aca="false">$O32*Y32</f>
        <v>0</v>
      </c>
      <c r="AA32" s="267"/>
      <c r="AC32" s="261" t="n">
        <v>32</v>
      </c>
      <c r="AD32" s="226" t="n">
        <f aca="false">V32+X32+Z32</f>
        <v>0</v>
      </c>
    </row>
    <row r="33" customFormat="false" ht="15" hidden="false" customHeight="true" outlineLevel="0" collapsed="false">
      <c r="A33" s="252"/>
      <c r="B33" s="655"/>
      <c r="C33" s="656"/>
      <c r="D33" s="614"/>
      <c r="E33" s="615"/>
      <c r="F33" s="614"/>
      <c r="G33" s="615"/>
      <c r="H33" s="614"/>
      <c r="I33" s="616"/>
      <c r="J33" s="616"/>
      <c r="K33" s="615"/>
      <c r="L33" s="436" t="n">
        <f aca="false">IF(J33=0,0,(J33-I33)+1)</f>
        <v>0</v>
      </c>
      <c r="M33" s="450" t="s">
        <v>177</v>
      </c>
      <c r="N33" s="617" t="n">
        <v>0</v>
      </c>
      <c r="O33" s="618" t="n">
        <f aca="false">ROUNDUP(((Q33/T33)),0)</f>
        <v>0</v>
      </c>
      <c r="P33" s="618" t="n">
        <f aca="false">O33*K33*L33</f>
        <v>0</v>
      </c>
      <c r="Q33" s="619" t="n">
        <f aca="false">S33-(S33*N33)</f>
        <v>0</v>
      </c>
      <c r="R33" s="619" t="n">
        <f aca="false">Q33*K33*L33</f>
        <v>0</v>
      </c>
      <c r="S33" s="620"/>
      <c r="T33" s="621" t="n">
        <v>0.8</v>
      </c>
      <c r="U33" s="444" t="n">
        <f aca="false">U32</f>
        <v>0.1</v>
      </c>
      <c r="V33" s="539" t="n">
        <f aca="false">O33*U33</f>
        <v>0</v>
      </c>
      <c r="W33" s="623" t="n">
        <f aca="false">W32</f>
        <v>0.1</v>
      </c>
      <c r="X33" s="539" t="n">
        <f aca="false">$O33*W33</f>
        <v>0</v>
      </c>
      <c r="Y33" s="624" t="n">
        <f aca="false">Y32</f>
        <v>0.1</v>
      </c>
      <c r="Z33" s="539" t="n">
        <f aca="false">$O33*Y33</f>
        <v>0</v>
      </c>
      <c r="AA33" s="267"/>
      <c r="AC33" s="261" t="n">
        <v>33</v>
      </c>
      <c r="AD33" s="226" t="n">
        <f aca="false">V33+X33+Z33</f>
        <v>0</v>
      </c>
    </row>
    <row r="34" customFormat="false" ht="15" hidden="false" customHeight="true" outlineLevel="0" collapsed="false">
      <c r="A34" s="252"/>
      <c r="B34" s="655"/>
      <c r="C34" s="656"/>
      <c r="D34" s="614"/>
      <c r="E34" s="615"/>
      <c r="F34" s="614"/>
      <c r="G34" s="615"/>
      <c r="H34" s="614"/>
      <c r="I34" s="616"/>
      <c r="J34" s="616"/>
      <c r="K34" s="615"/>
      <c r="L34" s="436" t="n">
        <f aca="false">IF(J34=0,0,(J34-I34)+1)</f>
        <v>0</v>
      </c>
      <c r="M34" s="450" t="s">
        <v>177</v>
      </c>
      <c r="N34" s="617" t="n">
        <v>0</v>
      </c>
      <c r="O34" s="618" t="n">
        <f aca="false">ROUNDUP(((Q34/T34)),0)</f>
        <v>0</v>
      </c>
      <c r="P34" s="618" t="n">
        <f aca="false">O34*K34*L34</f>
        <v>0</v>
      </c>
      <c r="Q34" s="619" t="n">
        <f aca="false">S34-(S34*N34)</f>
        <v>0</v>
      </c>
      <c r="R34" s="619" t="n">
        <f aca="false">Q34*K34*L34</f>
        <v>0</v>
      </c>
      <c r="S34" s="620"/>
      <c r="T34" s="621" t="n">
        <v>0.8</v>
      </c>
      <c r="U34" s="444" t="n">
        <f aca="false">U33</f>
        <v>0.1</v>
      </c>
      <c r="V34" s="539" t="n">
        <f aca="false">O34*U34</f>
        <v>0</v>
      </c>
      <c r="W34" s="623" t="n">
        <f aca="false">W33</f>
        <v>0.1</v>
      </c>
      <c r="X34" s="539" t="n">
        <f aca="false">$O34*W34</f>
        <v>0</v>
      </c>
      <c r="Y34" s="624" t="n">
        <f aca="false">Y33</f>
        <v>0.1</v>
      </c>
      <c r="Z34" s="539" t="n">
        <f aca="false">$O34*Y34</f>
        <v>0</v>
      </c>
      <c r="AA34" s="267"/>
      <c r="AC34" s="261" t="n">
        <v>34</v>
      </c>
      <c r="AD34" s="226" t="n">
        <f aca="false">V34+X34+Z34</f>
        <v>0</v>
      </c>
    </row>
    <row r="35" customFormat="false" ht="15" hidden="false" customHeight="true" outlineLevel="0" collapsed="false">
      <c r="A35" s="252"/>
      <c r="B35" s="655"/>
      <c r="C35" s="656"/>
      <c r="D35" s="614"/>
      <c r="E35" s="615"/>
      <c r="F35" s="614"/>
      <c r="G35" s="615"/>
      <c r="H35" s="614"/>
      <c r="I35" s="616"/>
      <c r="J35" s="616"/>
      <c r="K35" s="615"/>
      <c r="L35" s="436" t="n">
        <f aca="false">IF(J35=0,0,(J35-I35)+1)</f>
        <v>0</v>
      </c>
      <c r="M35" s="450" t="s">
        <v>177</v>
      </c>
      <c r="N35" s="617" t="n">
        <v>0</v>
      </c>
      <c r="O35" s="618" t="n">
        <f aca="false">ROUNDUP(((Q35/T35)),0)</f>
        <v>0</v>
      </c>
      <c r="P35" s="618" t="n">
        <f aca="false">O35*K35*L35</f>
        <v>0</v>
      </c>
      <c r="Q35" s="619" t="n">
        <f aca="false">S35-(S35*N35)</f>
        <v>0</v>
      </c>
      <c r="R35" s="619" t="n">
        <f aca="false">Q35*K35*L35</f>
        <v>0</v>
      </c>
      <c r="S35" s="620"/>
      <c r="T35" s="621" t="n">
        <v>0.8</v>
      </c>
      <c r="U35" s="444" t="n">
        <f aca="false">U34</f>
        <v>0.1</v>
      </c>
      <c r="V35" s="539" t="n">
        <f aca="false">O35*U35</f>
        <v>0</v>
      </c>
      <c r="W35" s="623" t="n">
        <f aca="false">W34</f>
        <v>0.1</v>
      </c>
      <c r="X35" s="539" t="n">
        <f aca="false">$O35*W35</f>
        <v>0</v>
      </c>
      <c r="Y35" s="624" t="n">
        <f aca="false">Y34</f>
        <v>0.1</v>
      </c>
      <c r="Z35" s="539" t="n">
        <f aca="false">$O35*Y35</f>
        <v>0</v>
      </c>
      <c r="AA35" s="267"/>
      <c r="AC35" s="261" t="n">
        <v>35</v>
      </c>
      <c r="AD35" s="226" t="n">
        <f aca="false">V35+X35+Z35</f>
        <v>0</v>
      </c>
    </row>
    <row r="36" customFormat="false" ht="15" hidden="false" customHeight="true" outlineLevel="0" collapsed="false">
      <c r="A36" s="252"/>
      <c r="B36" s="655"/>
      <c r="C36" s="656"/>
      <c r="D36" s="614"/>
      <c r="E36" s="615"/>
      <c r="F36" s="614"/>
      <c r="G36" s="615"/>
      <c r="H36" s="614"/>
      <c r="I36" s="616"/>
      <c r="J36" s="616"/>
      <c r="K36" s="615"/>
      <c r="L36" s="436" t="n">
        <f aca="false">IF(J36=0,0,(J36-I36)+1)</f>
        <v>0</v>
      </c>
      <c r="M36" s="450" t="s">
        <v>177</v>
      </c>
      <c r="N36" s="617" t="n">
        <v>0</v>
      </c>
      <c r="O36" s="618" t="n">
        <f aca="false">ROUNDUP(((Q36/T36)),0)</f>
        <v>0</v>
      </c>
      <c r="P36" s="618" t="n">
        <f aca="false">O36*K36*L36</f>
        <v>0</v>
      </c>
      <c r="Q36" s="619" t="n">
        <f aca="false">S36-(S36*N36)</f>
        <v>0</v>
      </c>
      <c r="R36" s="619" t="n">
        <f aca="false">Q36*K36*L36</f>
        <v>0</v>
      </c>
      <c r="S36" s="620"/>
      <c r="T36" s="621" t="n">
        <v>0.8</v>
      </c>
      <c r="U36" s="444" t="n">
        <f aca="false">U35</f>
        <v>0.1</v>
      </c>
      <c r="V36" s="539" t="n">
        <f aca="false">O36*U36</f>
        <v>0</v>
      </c>
      <c r="W36" s="623" t="n">
        <f aca="false">W35</f>
        <v>0.1</v>
      </c>
      <c r="X36" s="539" t="n">
        <f aca="false">$O36*W36</f>
        <v>0</v>
      </c>
      <c r="Y36" s="624" t="n">
        <f aca="false">Y35</f>
        <v>0.1</v>
      </c>
      <c r="Z36" s="539" t="n">
        <f aca="false">$O36*Y36</f>
        <v>0</v>
      </c>
      <c r="AA36" s="267"/>
      <c r="AC36" s="261" t="n">
        <v>36</v>
      </c>
      <c r="AD36" s="226" t="n">
        <f aca="false">V36+X36+Z36</f>
        <v>0</v>
      </c>
    </row>
    <row r="37" customFormat="false" ht="15" hidden="false" customHeight="true" outlineLevel="0" collapsed="false">
      <c r="A37" s="252"/>
      <c r="B37" s="655"/>
      <c r="C37" s="656"/>
      <c r="D37" s="614"/>
      <c r="E37" s="615"/>
      <c r="F37" s="614"/>
      <c r="G37" s="615"/>
      <c r="H37" s="614"/>
      <c r="I37" s="616"/>
      <c r="J37" s="616"/>
      <c r="K37" s="615"/>
      <c r="L37" s="436" t="n">
        <f aca="false">IF(J37=0,0,(J37-I37)+1)</f>
        <v>0</v>
      </c>
      <c r="M37" s="450" t="s">
        <v>177</v>
      </c>
      <c r="N37" s="617" t="n">
        <v>0</v>
      </c>
      <c r="O37" s="618" t="n">
        <f aca="false">ROUNDUP(((Q37/T37)),0)</f>
        <v>0</v>
      </c>
      <c r="P37" s="618" t="n">
        <f aca="false">O37*K37*L37</f>
        <v>0</v>
      </c>
      <c r="Q37" s="619" t="n">
        <f aca="false">S37-(S37*N37)</f>
        <v>0</v>
      </c>
      <c r="R37" s="619" t="n">
        <f aca="false">Q37*K37*L37</f>
        <v>0</v>
      </c>
      <c r="S37" s="620"/>
      <c r="T37" s="621" t="n">
        <v>0.8</v>
      </c>
      <c r="U37" s="444" t="n">
        <f aca="false">U36</f>
        <v>0.1</v>
      </c>
      <c r="V37" s="539" t="n">
        <f aca="false">O37*U37</f>
        <v>0</v>
      </c>
      <c r="W37" s="623" t="n">
        <f aca="false">W36</f>
        <v>0.1</v>
      </c>
      <c r="X37" s="539" t="n">
        <f aca="false">$O37*W37</f>
        <v>0</v>
      </c>
      <c r="Y37" s="624" t="n">
        <f aca="false">Y36</f>
        <v>0.1</v>
      </c>
      <c r="Z37" s="539" t="n">
        <f aca="false">$O37*Y37</f>
        <v>0</v>
      </c>
      <c r="AA37" s="267"/>
      <c r="AC37" s="261" t="n">
        <v>37</v>
      </c>
      <c r="AD37" s="226" t="n">
        <f aca="false">V37+X37+Z37</f>
        <v>0</v>
      </c>
    </row>
    <row r="38" customFormat="false" ht="15" hidden="false" customHeight="true" outlineLevel="0" collapsed="false">
      <c r="A38" s="252"/>
      <c r="B38" s="655"/>
      <c r="C38" s="656"/>
      <c r="D38" s="614"/>
      <c r="E38" s="615"/>
      <c r="F38" s="614"/>
      <c r="G38" s="615"/>
      <c r="H38" s="614"/>
      <c r="I38" s="616"/>
      <c r="J38" s="616"/>
      <c r="K38" s="615"/>
      <c r="L38" s="436" t="n">
        <f aca="false">IF(J38=0,0,(J38-I38)+1)</f>
        <v>0</v>
      </c>
      <c r="M38" s="450" t="s">
        <v>177</v>
      </c>
      <c r="N38" s="617" t="n">
        <v>0</v>
      </c>
      <c r="O38" s="618" t="n">
        <f aca="false">ROUNDUP(((Q38/T38)),0)</f>
        <v>0</v>
      </c>
      <c r="P38" s="618" t="n">
        <f aca="false">O38*K38*L38</f>
        <v>0</v>
      </c>
      <c r="Q38" s="619" t="n">
        <f aca="false">S38-(S38*N38)</f>
        <v>0</v>
      </c>
      <c r="R38" s="619" t="n">
        <f aca="false">Q38*K38*L38</f>
        <v>0</v>
      </c>
      <c r="S38" s="620"/>
      <c r="T38" s="621" t="n">
        <v>0.8</v>
      </c>
      <c r="U38" s="444" t="n">
        <f aca="false">U37</f>
        <v>0.1</v>
      </c>
      <c r="V38" s="539" t="n">
        <f aca="false">O38*U38</f>
        <v>0</v>
      </c>
      <c r="W38" s="623" t="n">
        <f aca="false">W37</f>
        <v>0.1</v>
      </c>
      <c r="X38" s="539" t="n">
        <f aca="false">$O38*W38</f>
        <v>0</v>
      </c>
      <c r="Y38" s="624" t="n">
        <f aca="false">Y37</f>
        <v>0.1</v>
      </c>
      <c r="Z38" s="539" t="n">
        <f aca="false">$O38*Y38</f>
        <v>0</v>
      </c>
      <c r="AA38" s="267"/>
      <c r="AC38" s="261" t="n">
        <v>38</v>
      </c>
      <c r="AD38" s="226" t="n">
        <f aca="false">V38+X38+Z38</f>
        <v>0</v>
      </c>
    </row>
    <row r="39" customFormat="false" ht="15" hidden="false" customHeight="true" outlineLevel="0" collapsed="false">
      <c r="A39" s="252"/>
      <c r="B39" s="655"/>
      <c r="C39" s="656"/>
      <c r="D39" s="614"/>
      <c r="E39" s="615"/>
      <c r="F39" s="614"/>
      <c r="G39" s="615"/>
      <c r="H39" s="614"/>
      <c r="I39" s="616"/>
      <c r="J39" s="616"/>
      <c r="K39" s="615"/>
      <c r="L39" s="436" t="n">
        <f aca="false">IF(J39=0,0,(J39-I39)+1)</f>
        <v>0</v>
      </c>
      <c r="M39" s="450" t="s">
        <v>177</v>
      </c>
      <c r="N39" s="617" t="n">
        <v>0</v>
      </c>
      <c r="O39" s="618" t="n">
        <f aca="false">ROUNDUP(((Q39/T39)),0)</f>
        <v>0</v>
      </c>
      <c r="P39" s="618" t="n">
        <f aca="false">O39*K39*L39</f>
        <v>0</v>
      </c>
      <c r="Q39" s="619" t="n">
        <f aca="false">S39-(S39*N39)</f>
        <v>0</v>
      </c>
      <c r="R39" s="619" t="n">
        <f aca="false">Q39*K39*L39</f>
        <v>0</v>
      </c>
      <c r="S39" s="620"/>
      <c r="T39" s="621" t="n">
        <v>0.8</v>
      </c>
      <c r="U39" s="444" t="n">
        <f aca="false">U38</f>
        <v>0.1</v>
      </c>
      <c r="V39" s="539" t="n">
        <f aca="false">O39*U39</f>
        <v>0</v>
      </c>
      <c r="W39" s="623" t="n">
        <f aca="false">W38</f>
        <v>0.1</v>
      </c>
      <c r="X39" s="539" t="n">
        <f aca="false">$O39*W39</f>
        <v>0</v>
      </c>
      <c r="Y39" s="624" t="n">
        <f aca="false">Y38</f>
        <v>0.1</v>
      </c>
      <c r="Z39" s="539" t="n">
        <f aca="false">$O39*Y39</f>
        <v>0</v>
      </c>
      <c r="AA39" s="267"/>
      <c r="AC39" s="261" t="n">
        <v>39</v>
      </c>
      <c r="AD39" s="226" t="n">
        <f aca="false">V39+X39+Z39</f>
        <v>0</v>
      </c>
    </row>
    <row r="40" customFormat="false" ht="15" hidden="false" customHeight="true" outlineLevel="0" collapsed="false">
      <c r="A40" s="252"/>
      <c r="B40" s="655"/>
      <c r="C40" s="656"/>
      <c r="D40" s="614"/>
      <c r="E40" s="615"/>
      <c r="F40" s="614"/>
      <c r="G40" s="615"/>
      <c r="H40" s="614"/>
      <c r="I40" s="616"/>
      <c r="J40" s="616"/>
      <c r="K40" s="615"/>
      <c r="L40" s="436" t="n">
        <f aca="false">IF(J40=0,0,(J40-I40)+1)</f>
        <v>0</v>
      </c>
      <c r="M40" s="450" t="s">
        <v>177</v>
      </c>
      <c r="N40" s="617" t="n">
        <v>0</v>
      </c>
      <c r="O40" s="618" t="n">
        <f aca="false">ROUNDUP(((Q40/T40)),0)</f>
        <v>0</v>
      </c>
      <c r="P40" s="618" t="n">
        <f aca="false">O40*K40*L40</f>
        <v>0</v>
      </c>
      <c r="Q40" s="619" t="n">
        <f aca="false">S40-(S40*N40)</f>
        <v>0</v>
      </c>
      <c r="R40" s="619" t="n">
        <f aca="false">Q40*K40*L40</f>
        <v>0</v>
      </c>
      <c r="S40" s="620"/>
      <c r="T40" s="621" t="n">
        <v>0.8</v>
      </c>
      <c r="U40" s="444" t="n">
        <f aca="false">U39</f>
        <v>0.1</v>
      </c>
      <c r="V40" s="539" t="n">
        <f aca="false">O40*U40</f>
        <v>0</v>
      </c>
      <c r="W40" s="623" t="n">
        <f aca="false">W39</f>
        <v>0.1</v>
      </c>
      <c r="X40" s="539" t="n">
        <f aca="false">$O40*W40</f>
        <v>0</v>
      </c>
      <c r="Y40" s="624" t="n">
        <f aca="false">Y39</f>
        <v>0.1</v>
      </c>
      <c r="Z40" s="539" t="n">
        <f aca="false">$O40*Y40</f>
        <v>0</v>
      </c>
      <c r="AA40" s="267"/>
      <c r="AC40" s="261" t="n">
        <v>40</v>
      </c>
      <c r="AD40" s="226" t="n">
        <f aca="false">V40+X40+Z40</f>
        <v>0</v>
      </c>
    </row>
    <row r="41" customFormat="false" ht="15" hidden="false" customHeight="true" outlineLevel="0" collapsed="false">
      <c r="A41" s="252"/>
      <c r="B41" s="655"/>
      <c r="C41" s="656"/>
      <c r="D41" s="614"/>
      <c r="E41" s="615"/>
      <c r="F41" s="614"/>
      <c r="G41" s="615"/>
      <c r="H41" s="614"/>
      <c r="I41" s="616"/>
      <c r="J41" s="616"/>
      <c r="K41" s="615"/>
      <c r="L41" s="436" t="n">
        <f aca="false">IF(J41=0,0,(J41-I41)+1)</f>
        <v>0</v>
      </c>
      <c r="M41" s="450" t="s">
        <v>177</v>
      </c>
      <c r="N41" s="617" t="n">
        <v>0</v>
      </c>
      <c r="O41" s="625" t="n">
        <f aca="false">ROUNDUP(((Q41/T41)),0)</f>
        <v>0</v>
      </c>
      <c r="P41" s="625" t="n">
        <f aca="false">O41*K41*L41</f>
        <v>0</v>
      </c>
      <c r="Q41" s="619" t="n">
        <f aca="false">S41-(S41*N41)</f>
        <v>0</v>
      </c>
      <c r="R41" s="619" t="n">
        <f aca="false">Q41*K41*L41</f>
        <v>0</v>
      </c>
      <c r="S41" s="620"/>
      <c r="T41" s="621" t="n">
        <v>0.8</v>
      </c>
      <c r="U41" s="455" t="n">
        <f aca="false">U40</f>
        <v>0.1</v>
      </c>
      <c r="V41" s="626" t="n">
        <f aca="false">O41*U41</f>
        <v>0</v>
      </c>
      <c r="W41" s="627" t="n">
        <f aca="false">W40</f>
        <v>0.1</v>
      </c>
      <c r="X41" s="626" t="n">
        <f aca="false">$O41*W41</f>
        <v>0</v>
      </c>
      <c r="Y41" s="628" t="n">
        <f aca="false">Y40</f>
        <v>0.1</v>
      </c>
      <c r="Z41" s="626" t="n">
        <f aca="false">$O41*Y41</f>
        <v>0</v>
      </c>
      <c r="AA41" s="267"/>
      <c r="AC41" s="261" t="n">
        <v>41</v>
      </c>
      <c r="AD41" s="226" t="n">
        <f aca="false">V41+X41+Z41</f>
        <v>0</v>
      </c>
    </row>
    <row r="42" customFormat="false" ht="15" hidden="false" customHeight="true" outlineLevel="0" collapsed="false">
      <c r="A42" s="252"/>
      <c r="B42" s="629"/>
      <c r="C42" s="630"/>
      <c r="D42" s="631"/>
      <c r="E42" s="631"/>
      <c r="F42" s="631"/>
      <c r="G42" s="631"/>
      <c r="H42" s="631"/>
      <c r="I42" s="632"/>
      <c r="J42" s="632"/>
      <c r="K42" s="631"/>
      <c r="L42" s="630"/>
      <c r="M42" s="631"/>
      <c r="N42" s="633"/>
      <c r="O42" s="634" t="s">
        <v>218</v>
      </c>
      <c r="P42" s="634" t="n">
        <f aca="false">SUM(P27:P41)</f>
        <v>2730</v>
      </c>
      <c r="Q42" s="635" t="s">
        <v>219</v>
      </c>
      <c r="R42" s="635" t="n">
        <f aca="false">SUM(R27:R41)</f>
        <v>2100</v>
      </c>
      <c r="S42" s="636" t="s">
        <v>220</v>
      </c>
      <c r="T42" s="637" t="n">
        <f aca="false">IF(SUM(S27:S41)=0,"",1-(R42/P42))</f>
        <v>0.230769230769231</v>
      </c>
      <c r="U42" s="638" t="s">
        <v>139</v>
      </c>
      <c r="V42" s="638" t="s">
        <v>140</v>
      </c>
      <c r="W42" s="638" t="s">
        <v>141</v>
      </c>
      <c r="X42" s="638" t="s">
        <v>142</v>
      </c>
      <c r="Y42" s="638" t="s">
        <v>143</v>
      </c>
      <c r="Z42" s="638" t="s">
        <v>144</v>
      </c>
      <c r="AA42" s="267"/>
      <c r="AC42" s="218" t="s">
        <v>145</v>
      </c>
      <c r="AD42" s="218"/>
      <c r="AE42" s="218" t="s">
        <v>146</v>
      </c>
      <c r="AF42" s="218"/>
    </row>
    <row r="43" customFormat="false" ht="22.5" hidden="false" customHeight="true" outlineLevel="0" collapsed="false">
      <c r="A43" s="252"/>
      <c r="B43" s="639" t="s">
        <v>147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640" t="n">
        <f aca="false"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273</v>
      </c>
      <c r="V43" s="641" t="n">
        <f aca="false">R42*U26</f>
        <v>210</v>
      </c>
      <c r="W43" s="640" t="n">
        <f aca="false"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273</v>
      </c>
      <c r="X43" s="641" t="n">
        <f aca="false">R42*W26</f>
        <v>210</v>
      </c>
      <c r="Y43" s="640" t="n">
        <f aca="false"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273</v>
      </c>
      <c r="Z43" s="641" t="n">
        <f aca="false">R42*Y26</f>
        <v>210</v>
      </c>
      <c r="AA43" s="267"/>
      <c r="AC43" s="225" t="n">
        <v>43</v>
      </c>
      <c r="AD43" s="226" t="n">
        <f aca="false">V43+X43+Z43</f>
        <v>630</v>
      </c>
      <c r="AE43" s="227" t="n">
        <f aca="false">U43+W43+Y43</f>
        <v>819</v>
      </c>
      <c r="AF43" s="227"/>
    </row>
    <row r="44" customFormat="false" ht="19.5" hidden="false" customHeight="true" outlineLevel="0" collapsed="false">
      <c r="A44" s="252"/>
      <c r="B44" s="261" t="s">
        <v>221</v>
      </c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558" t="s">
        <v>149</v>
      </c>
      <c r="V44" s="558"/>
      <c r="W44" s="658" t="n">
        <f aca="false">SUM(P27:P41)+U43+W43+Y43</f>
        <v>3549</v>
      </c>
      <c r="X44" s="658"/>
      <c r="Y44" s="643" t="s">
        <v>150</v>
      </c>
      <c r="Z44" s="644" t="n">
        <f aca="false">(R42)+(R42*U26)+(R42*W26)+(R42*Y26)</f>
        <v>2730</v>
      </c>
      <c r="AA44" s="267"/>
      <c r="AD44" s="235"/>
    </row>
    <row r="45" customFormat="false" ht="15" hidden="false" customHeight="true" outlineLevel="0" collapsed="false">
      <c r="A45" s="252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D45" s="235"/>
    </row>
    <row r="46" customFormat="false" ht="15" hidden="false" customHeight="true" outlineLevel="0" collapsed="false">
      <c r="A46" s="252"/>
      <c r="B46" s="267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D46" s="235"/>
    </row>
    <row r="47" customFormat="false" ht="49.5" hidden="false" customHeight="true" outlineLevel="0" collapsed="false">
      <c r="A47" s="283" t="s">
        <v>153</v>
      </c>
      <c r="B47" s="659" t="s">
        <v>206</v>
      </c>
      <c r="C47" s="659"/>
      <c r="D47" s="659"/>
      <c r="E47" s="659"/>
      <c r="F47" s="659"/>
      <c r="G47" s="659"/>
      <c r="H47" s="659"/>
      <c r="I47" s="659"/>
      <c r="J47" s="659"/>
      <c r="K47" s="659"/>
      <c r="L47" s="659"/>
      <c r="M47" s="660"/>
      <c r="N47" s="661" t="str">
        <f aca="false">IF(B50=0,"",B50)</f>
        <v/>
      </c>
      <c r="O47" s="661"/>
      <c r="P47" s="661"/>
      <c r="Q47" s="661"/>
      <c r="R47" s="661"/>
      <c r="S47" s="661"/>
      <c r="T47" s="661"/>
      <c r="U47" s="661"/>
      <c r="V47" s="661"/>
      <c r="W47" s="661"/>
      <c r="X47" s="661"/>
      <c r="Y47" s="661"/>
      <c r="Z47" s="661"/>
      <c r="AA47" s="661"/>
      <c r="AD47" s="235"/>
    </row>
    <row r="48" customFormat="false" ht="15" hidden="false" customHeight="true" outlineLevel="0" collapsed="false">
      <c r="A48" s="283"/>
      <c r="B48" s="512" t="s">
        <v>89</v>
      </c>
      <c r="C48" s="648" t="s">
        <v>90</v>
      </c>
      <c r="D48" s="516" t="s">
        <v>99</v>
      </c>
      <c r="E48" s="517" t="s">
        <v>207</v>
      </c>
      <c r="F48" s="516" t="s">
        <v>208</v>
      </c>
      <c r="G48" s="516" t="s">
        <v>209</v>
      </c>
      <c r="H48" s="517" t="s">
        <v>210</v>
      </c>
      <c r="I48" s="518" t="s">
        <v>168</v>
      </c>
      <c r="J48" s="605" t="s">
        <v>188</v>
      </c>
      <c r="K48" s="516" t="s">
        <v>92</v>
      </c>
      <c r="L48" s="516" t="s">
        <v>93</v>
      </c>
      <c r="M48" s="516" t="s">
        <v>115</v>
      </c>
      <c r="N48" s="516"/>
      <c r="O48" s="649" t="s">
        <v>211</v>
      </c>
      <c r="P48" s="649"/>
      <c r="Q48" s="650" t="s">
        <v>212</v>
      </c>
      <c r="R48" s="650"/>
      <c r="S48" s="651" t="s">
        <v>222</v>
      </c>
      <c r="T48" s="652" t="s">
        <v>78</v>
      </c>
      <c r="U48" s="427" t="s">
        <v>95</v>
      </c>
      <c r="V48" s="427"/>
      <c r="W48" s="427"/>
      <c r="X48" s="427"/>
      <c r="Y48" s="427"/>
      <c r="Z48" s="427"/>
      <c r="AA48" s="653" t="s">
        <v>223</v>
      </c>
      <c r="AD48" s="235"/>
    </row>
    <row r="49" customFormat="false" ht="15" hidden="false" customHeight="true" outlineLevel="0" collapsed="false">
      <c r="A49" s="283"/>
      <c r="B49" s="512"/>
      <c r="C49" s="648"/>
      <c r="D49" s="516"/>
      <c r="E49" s="517"/>
      <c r="F49" s="516"/>
      <c r="G49" s="516"/>
      <c r="H49" s="517"/>
      <c r="I49" s="518"/>
      <c r="J49" s="605"/>
      <c r="K49" s="516"/>
      <c r="L49" s="516"/>
      <c r="M49" s="516"/>
      <c r="N49" s="516"/>
      <c r="O49" s="654" t="s">
        <v>120</v>
      </c>
      <c r="P49" s="654" t="s">
        <v>97</v>
      </c>
      <c r="Q49" s="654" t="s">
        <v>120</v>
      </c>
      <c r="R49" s="654" t="s">
        <v>97</v>
      </c>
      <c r="S49" s="651"/>
      <c r="T49" s="652"/>
      <c r="U49" s="611" t="n">
        <v>0.1</v>
      </c>
      <c r="V49" s="427" t="s">
        <v>72</v>
      </c>
      <c r="W49" s="611" t="n">
        <v>0.1</v>
      </c>
      <c r="X49" s="427" t="s">
        <v>123</v>
      </c>
      <c r="Y49" s="612" t="n">
        <v>0.1</v>
      </c>
      <c r="Z49" s="427" t="s">
        <v>74</v>
      </c>
      <c r="AA49" s="653"/>
      <c r="AD49" s="235"/>
    </row>
    <row r="50" customFormat="false" ht="15" hidden="false" customHeight="true" outlineLevel="0" collapsed="false">
      <c r="A50" s="283"/>
      <c r="B50" s="655" t="n">
        <f aca="false">'Cadastro Inicial'!B16</f>
        <v>0</v>
      </c>
      <c r="C50" s="436" t="n">
        <f aca="false">'Cadastro Inicial'!C16:D16</f>
        <v>0</v>
      </c>
      <c r="D50" s="614"/>
      <c r="E50" s="615"/>
      <c r="F50" s="614"/>
      <c r="G50" s="615"/>
      <c r="H50" s="614"/>
      <c r="I50" s="616"/>
      <c r="J50" s="616"/>
      <c r="K50" s="615"/>
      <c r="L50" s="436" t="n">
        <f aca="false">IF(J50=0,0,(J50-I50)+1)</f>
        <v>0</v>
      </c>
      <c r="M50" s="450" t="s">
        <v>177</v>
      </c>
      <c r="N50" s="617" t="n">
        <v>0</v>
      </c>
      <c r="O50" s="618" t="n">
        <f aca="false">ROUNDUP(((Q50/T50)),0)</f>
        <v>0</v>
      </c>
      <c r="P50" s="618" t="n">
        <f aca="false">O50*K50*L50</f>
        <v>0</v>
      </c>
      <c r="Q50" s="619" t="n">
        <f aca="false">S50-(S50*N50)</f>
        <v>0</v>
      </c>
      <c r="R50" s="619" t="n">
        <f aca="false">Q50*K50*L50</f>
        <v>0</v>
      </c>
      <c r="S50" s="620"/>
      <c r="T50" s="621" t="n">
        <v>0.8</v>
      </c>
      <c r="U50" s="622" t="n">
        <f aca="false">U49</f>
        <v>0.1</v>
      </c>
      <c r="V50" s="445" t="n">
        <f aca="false">O50*U50</f>
        <v>0</v>
      </c>
      <c r="W50" s="446" t="n">
        <f aca="false">W49</f>
        <v>0.1</v>
      </c>
      <c r="X50" s="445" t="n">
        <f aca="false">$O50*W50</f>
        <v>0</v>
      </c>
      <c r="Y50" s="448" t="n">
        <f aca="false">Y49</f>
        <v>0.1</v>
      </c>
      <c r="Z50" s="445" t="n">
        <f aca="false">$O50*Y50</f>
        <v>0</v>
      </c>
      <c r="AA50" s="310" t="s">
        <v>129</v>
      </c>
      <c r="AC50" s="261" t="n">
        <v>50</v>
      </c>
      <c r="AD50" s="226" t="n">
        <f aca="false">V50+X50+Z50</f>
        <v>0</v>
      </c>
    </row>
    <row r="51" customFormat="false" ht="15" hidden="false" customHeight="true" outlineLevel="0" collapsed="false">
      <c r="A51" s="283"/>
      <c r="B51" s="655"/>
      <c r="C51" s="436"/>
      <c r="D51" s="614"/>
      <c r="E51" s="615"/>
      <c r="F51" s="614"/>
      <c r="G51" s="615"/>
      <c r="H51" s="614"/>
      <c r="I51" s="616"/>
      <c r="J51" s="616"/>
      <c r="K51" s="615"/>
      <c r="L51" s="436" t="n">
        <f aca="false">IF(J51=0,0,(J51-I51)+1)</f>
        <v>0</v>
      </c>
      <c r="M51" s="450" t="s">
        <v>177</v>
      </c>
      <c r="N51" s="617" t="n">
        <v>0</v>
      </c>
      <c r="O51" s="618" t="n">
        <f aca="false">ROUNDUP(((Q51/T51)),0)</f>
        <v>0</v>
      </c>
      <c r="P51" s="618" t="n">
        <f aca="false">O51*K51*L51</f>
        <v>0</v>
      </c>
      <c r="Q51" s="619" t="n">
        <f aca="false">S51-(S51*N51)</f>
        <v>0</v>
      </c>
      <c r="R51" s="619" t="n">
        <f aca="false">Q51*K51*L51</f>
        <v>0</v>
      </c>
      <c r="S51" s="620"/>
      <c r="T51" s="621" t="n">
        <v>0.8</v>
      </c>
      <c r="U51" s="444" t="n">
        <f aca="false">U50</f>
        <v>0.1</v>
      </c>
      <c r="V51" s="539" t="n">
        <f aca="false">O51*U51</f>
        <v>0</v>
      </c>
      <c r="W51" s="623" t="n">
        <f aca="false">W50</f>
        <v>0.1</v>
      </c>
      <c r="X51" s="539" t="n">
        <f aca="false">$O51*W51</f>
        <v>0</v>
      </c>
      <c r="Y51" s="624" t="n">
        <f aca="false">Y50</f>
        <v>0.1</v>
      </c>
      <c r="Z51" s="539" t="n">
        <f aca="false">$O51*Y51</f>
        <v>0</v>
      </c>
      <c r="AA51" s="262" t="s">
        <v>152</v>
      </c>
      <c r="AC51" s="261" t="n">
        <v>51</v>
      </c>
      <c r="AD51" s="226" t="n">
        <f aca="false">V51+X51+Z51</f>
        <v>0</v>
      </c>
    </row>
    <row r="52" customFormat="false" ht="15" hidden="false" customHeight="true" outlineLevel="0" collapsed="false">
      <c r="A52" s="283"/>
      <c r="B52" s="655"/>
      <c r="C52" s="436"/>
      <c r="D52" s="614"/>
      <c r="E52" s="615"/>
      <c r="F52" s="614"/>
      <c r="G52" s="615"/>
      <c r="H52" s="614"/>
      <c r="I52" s="616"/>
      <c r="J52" s="616"/>
      <c r="K52" s="615"/>
      <c r="L52" s="436" t="n">
        <f aca="false">IF(J52=0,0,(J52-I52)+1)</f>
        <v>0</v>
      </c>
      <c r="M52" s="450" t="s">
        <v>177</v>
      </c>
      <c r="N52" s="617" t="n">
        <v>0</v>
      </c>
      <c r="O52" s="618" t="n">
        <f aca="false">ROUNDUP(((Q52/T52)),0)</f>
        <v>0</v>
      </c>
      <c r="P52" s="618" t="n">
        <f aca="false">O52*K52*L52</f>
        <v>0</v>
      </c>
      <c r="Q52" s="619" t="n">
        <f aca="false">S52-(S52*N52)</f>
        <v>0</v>
      </c>
      <c r="R52" s="619" t="n">
        <f aca="false">Q52*K52*L52</f>
        <v>0</v>
      </c>
      <c r="S52" s="620"/>
      <c r="T52" s="621" t="n">
        <v>0.8</v>
      </c>
      <c r="U52" s="444" t="n">
        <f aca="false">U51</f>
        <v>0.1</v>
      </c>
      <c r="V52" s="539" t="n">
        <f aca="false">O52*U52</f>
        <v>0</v>
      </c>
      <c r="W52" s="623" t="n">
        <f aca="false">W51</f>
        <v>0.1</v>
      </c>
      <c r="X52" s="539" t="n">
        <f aca="false">$O52*W52</f>
        <v>0</v>
      </c>
      <c r="Y52" s="624" t="n">
        <f aca="false">Y51</f>
        <v>0.1</v>
      </c>
      <c r="Z52" s="539" t="n">
        <f aca="false">$O52*Y52</f>
        <v>0</v>
      </c>
      <c r="AA52" s="290"/>
      <c r="AC52" s="261" t="n">
        <v>52</v>
      </c>
      <c r="AD52" s="226" t="n">
        <f aca="false">V52+X52+Z52</f>
        <v>0</v>
      </c>
    </row>
    <row r="53" customFormat="false" ht="15" hidden="false" customHeight="true" outlineLevel="0" collapsed="false">
      <c r="A53" s="283"/>
      <c r="B53" s="655"/>
      <c r="C53" s="436"/>
      <c r="D53" s="614"/>
      <c r="E53" s="615"/>
      <c r="F53" s="614"/>
      <c r="G53" s="615"/>
      <c r="H53" s="614"/>
      <c r="I53" s="616"/>
      <c r="J53" s="616"/>
      <c r="K53" s="615"/>
      <c r="L53" s="436" t="n">
        <f aca="false">IF(J53=0,0,(J53-I53)+1)</f>
        <v>0</v>
      </c>
      <c r="M53" s="450" t="s">
        <v>177</v>
      </c>
      <c r="N53" s="617" t="n">
        <v>0</v>
      </c>
      <c r="O53" s="618" t="n">
        <f aca="false">ROUNDUP(((Q53/T53)),0)</f>
        <v>0</v>
      </c>
      <c r="P53" s="618" t="n">
        <f aca="false">O53*K53*L53</f>
        <v>0</v>
      </c>
      <c r="Q53" s="619" t="n">
        <f aca="false">S53-(S53*N53)</f>
        <v>0</v>
      </c>
      <c r="R53" s="619" t="n">
        <f aca="false">Q53*K53*L53</f>
        <v>0</v>
      </c>
      <c r="S53" s="620"/>
      <c r="T53" s="621" t="n">
        <v>0.8</v>
      </c>
      <c r="U53" s="444" t="n">
        <f aca="false">U52</f>
        <v>0.1</v>
      </c>
      <c r="V53" s="539" t="n">
        <f aca="false">O53*U53</f>
        <v>0</v>
      </c>
      <c r="W53" s="623" t="n">
        <f aca="false">W52</f>
        <v>0.1</v>
      </c>
      <c r="X53" s="539" t="n">
        <f aca="false">$O53*W53</f>
        <v>0</v>
      </c>
      <c r="Y53" s="624" t="n">
        <f aca="false">Y52</f>
        <v>0.1</v>
      </c>
      <c r="Z53" s="539" t="n">
        <f aca="false">$O53*Y53</f>
        <v>0</v>
      </c>
      <c r="AA53" s="264" t="s">
        <v>132</v>
      </c>
      <c r="AC53" s="261" t="n">
        <v>53</v>
      </c>
      <c r="AD53" s="226" t="n">
        <f aca="false">V53+X53+Z53</f>
        <v>0</v>
      </c>
    </row>
    <row r="54" customFormat="false" ht="15" hidden="false" customHeight="true" outlineLevel="0" collapsed="false">
      <c r="A54" s="283"/>
      <c r="B54" s="655"/>
      <c r="C54" s="436"/>
      <c r="D54" s="614"/>
      <c r="E54" s="615"/>
      <c r="F54" s="614"/>
      <c r="G54" s="615"/>
      <c r="H54" s="614"/>
      <c r="I54" s="616"/>
      <c r="J54" s="616"/>
      <c r="K54" s="615"/>
      <c r="L54" s="436" t="n">
        <f aca="false">IF(J54=0,0,(J54-I54)+1)</f>
        <v>0</v>
      </c>
      <c r="M54" s="450" t="s">
        <v>177</v>
      </c>
      <c r="N54" s="617" t="n">
        <v>0</v>
      </c>
      <c r="O54" s="618" t="n">
        <f aca="false">ROUNDUP(((Q54/T54)),0)</f>
        <v>0</v>
      </c>
      <c r="P54" s="618" t="n">
        <f aca="false">O54*K54*L54</f>
        <v>0</v>
      </c>
      <c r="Q54" s="619" t="n">
        <f aca="false">S54-(S54*N54)</f>
        <v>0</v>
      </c>
      <c r="R54" s="619" t="n">
        <f aca="false">Q54*K54*L54</f>
        <v>0</v>
      </c>
      <c r="S54" s="620"/>
      <c r="T54" s="621" t="n">
        <v>0.8</v>
      </c>
      <c r="U54" s="444" t="n">
        <f aca="false">U53</f>
        <v>0.1</v>
      </c>
      <c r="V54" s="539" t="n">
        <f aca="false">O54*U54</f>
        <v>0</v>
      </c>
      <c r="W54" s="623" t="n">
        <f aca="false">W53</f>
        <v>0.1</v>
      </c>
      <c r="X54" s="539" t="n">
        <f aca="false">$O54*W54</f>
        <v>0</v>
      </c>
      <c r="Y54" s="624" t="n">
        <f aca="false">Y53</f>
        <v>0.1</v>
      </c>
      <c r="Z54" s="539" t="n">
        <f aca="false">$O54*Y54</f>
        <v>0</v>
      </c>
      <c r="AA54" s="265" t="s">
        <v>154</v>
      </c>
      <c r="AC54" s="261" t="n">
        <v>54</v>
      </c>
      <c r="AD54" s="226" t="n">
        <f aca="false">V54+X54+Z54</f>
        <v>0</v>
      </c>
    </row>
    <row r="55" customFormat="false" ht="15" hidden="false" customHeight="true" outlineLevel="0" collapsed="false">
      <c r="A55" s="283"/>
      <c r="B55" s="655"/>
      <c r="C55" s="436"/>
      <c r="D55" s="614"/>
      <c r="E55" s="615"/>
      <c r="F55" s="614"/>
      <c r="G55" s="615"/>
      <c r="H55" s="614"/>
      <c r="I55" s="616"/>
      <c r="J55" s="616"/>
      <c r="K55" s="615"/>
      <c r="L55" s="436" t="n">
        <f aca="false">IF(J55=0,0,(J55-I55)+1)</f>
        <v>0</v>
      </c>
      <c r="M55" s="450" t="s">
        <v>177</v>
      </c>
      <c r="N55" s="617" t="n">
        <v>0</v>
      </c>
      <c r="O55" s="618" t="n">
        <f aca="false">ROUNDUP(((Q55/T55)),0)</f>
        <v>0</v>
      </c>
      <c r="P55" s="618" t="n">
        <f aca="false">O55*K55*L55</f>
        <v>0</v>
      </c>
      <c r="Q55" s="619" t="n">
        <f aca="false">S55-(S55*N55)</f>
        <v>0</v>
      </c>
      <c r="R55" s="619" t="n">
        <f aca="false">Q55*K55*L55</f>
        <v>0</v>
      </c>
      <c r="S55" s="620"/>
      <c r="T55" s="621" t="n">
        <v>0.8</v>
      </c>
      <c r="U55" s="444" t="n">
        <f aca="false">U54</f>
        <v>0.1</v>
      </c>
      <c r="V55" s="539" t="n">
        <f aca="false">O55*U55</f>
        <v>0</v>
      </c>
      <c r="W55" s="623" t="n">
        <f aca="false">W54</f>
        <v>0.1</v>
      </c>
      <c r="X55" s="539" t="n">
        <f aca="false">$O55*W55</f>
        <v>0</v>
      </c>
      <c r="Y55" s="624" t="n">
        <f aca="false">Y54</f>
        <v>0.1</v>
      </c>
      <c r="Z55" s="539" t="n">
        <f aca="false">$O55*Y55</f>
        <v>0</v>
      </c>
      <c r="AA55" s="287"/>
      <c r="AC55" s="261" t="n">
        <v>55</v>
      </c>
      <c r="AD55" s="226" t="n">
        <f aca="false">V55+X55+Z55</f>
        <v>0</v>
      </c>
    </row>
    <row r="56" customFormat="false" ht="15" hidden="false" customHeight="true" outlineLevel="0" collapsed="false">
      <c r="A56" s="283"/>
      <c r="B56" s="655"/>
      <c r="C56" s="436"/>
      <c r="D56" s="614"/>
      <c r="E56" s="615"/>
      <c r="F56" s="614"/>
      <c r="G56" s="615"/>
      <c r="H56" s="614"/>
      <c r="I56" s="616"/>
      <c r="J56" s="616"/>
      <c r="K56" s="615"/>
      <c r="L56" s="436" t="n">
        <f aca="false">IF(J56=0,0,(J56-I56)+1)</f>
        <v>0</v>
      </c>
      <c r="M56" s="450" t="s">
        <v>177</v>
      </c>
      <c r="N56" s="617" t="n">
        <v>0</v>
      </c>
      <c r="O56" s="618" t="n">
        <f aca="false">ROUNDUP(((Q56/T56)),0)</f>
        <v>0</v>
      </c>
      <c r="P56" s="618" t="n">
        <f aca="false">O56*K56*L56</f>
        <v>0</v>
      </c>
      <c r="Q56" s="619" t="n">
        <f aca="false">S56-(S56*N56)</f>
        <v>0</v>
      </c>
      <c r="R56" s="619" t="n">
        <f aca="false">Q56*K56*L56</f>
        <v>0</v>
      </c>
      <c r="S56" s="620"/>
      <c r="T56" s="621" t="n">
        <v>0.8</v>
      </c>
      <c r="U56" s="444" t="n">
        <f aca="false">U55</f>
        <v>0.1</v>
      </c>
      <c r="V56" s="539" t="n">
        <f aca="false">O56*U56</f>
        <v>0</v>
      </c>
      <c r="W56" s="623" t="n">
        <f aca="false">W55</f>
        <v>0.1</v>
      </c>
      <c r="X56" s="539" t="n">
        <f aca="false">$O56*W56</f>
        <v>0</v>
      </c>
      <c r="Y56" s="624" t="n">
        <f aca="false">Y55</f>
        <v>0.1</v>
      </c>
      <c r="Z56" s="539" t="n">
        <f aca="false">$O56*Y56</f>
        <v>0</v>
      </c>
      <c r="AA56" s="287"/>
      <c r="AC56" s="261" t="n">
        <v>56</v>
      </c>
      <c r="AD56" s="226" t="n">
        <f aca="false">V56+X56+Z56</f>
        <v>0</v>
      </c>
    </row>
    <row r="57" customFormat="false" ht="15" hidden="false" customHeight="true" outlineLevel="0" collapsed="false">
      <c r="A57" s="283"/>
      <c r="B57" s="655"/>
      <c r="C57" s="436"/>
      <c r="D57" s="614"/>
      <c r="E57" s="615"/>
      <c r="F57" s="614"/>
      <c r="G57" s="615"/>
      <c r="H57" s="614"/>
      <c r="I57" s="616"/>
      <c r="J57" s="616"/>
      <c r="K57" s="615"/>
      <c r="L57" s="436" t="n">
        <f aca="false">IF(J57=0,0,(J57-I57)+1)</f>
        <v>0</v>
      </c>
      <c r="M57" s="450" t="s">
        <v>177</v>
      </c>
      <c r="N57" s="617" t="n">
        <v>0</v>
      </c>
      <c r="O57" s="618" t="n">
        <f aca="false">ROUNDUP(((Q57/T57)),0)</f>
        <v>0</v>
      </c>
      <c r="P57" s="618" t="n">
        <f aca="false">O57*K57*L57</f>
        <v>0</v>
      </c>
      <c r="Q57" s="619" t="n">
        <f aca="false">S57-(S57*N57)</f>
        <v>0</v>
      </c>
      <c r="R57" s="619" t="n">
        <f aca="false">Q57*K57*L57</f>
        <v>0</v>
      </c>
      <c r="S57" s="620"/>
      <c r="T57" s="621" t="n">
        <v>0.8</v>
      </c>
      <c r="U57" s="444" t="n">
        <f aca="false">U56</f>
        <v>0.1</v>
      </c>
      <c r="V57" s="539" t="n">
        <f aca="false">O57*U57</f>
        <v>0</v>
      </c>
      <c r="W57" s="623" t="n">
        <f aca="false">W56</f>
        <v>0.1</v>
      </c>
      <c r="X57" s="539" t="n">
        <f aca="false">$O57*W57</f>
        <v>0</v>
      </c>
      <c r="Y57" s="624" t="n">
        <f aca="false">Y56</f>
        <v>0.1</v>
      </c>
      <c r="Z57" s="539" t="n">
        <f aca="false">$O57*Y57</f>
        <v>0</v>
      </c>
      <c r="AA57" s="287"/>
      <c r="AC57" s="261" t="n">
        <v>57</v>
      </c>
      <c r="AD57" s="226" t="n">
        <f aca="false">V57+X57+Z57</f>
        <v>0</v>
      </c>
    </row>
    <row r="58" customFormat="false" ht="15" hidden="false" customHeight="true" outlineLevel="0" collapsed="false">
      <c r="A58" s="283"/>
      <c r="B58" s="655"/>
      <c r="C58" s="436"/>
      <c r="D58" s="614"/>
      <c r="E58" s="615"/>
      <c r="F58" s="614"/>
      <c r="G58" s="615"/>
      <c r="H58" s="614"/>
      <c r="I58" s="616"/>
      <c r="J58" s="616"/>
      <c r="K58" s="615"/>
      <c r="L58" s="436" t="n">
        <f aca="false">IF(J58=0,0,(J58-I58)+1)</f>
        <v>0</v>
      </c>
      <c r="M58" s="450" t="s">
        <v>177</v>
      </c>
      <c r="N58" s="617" t="n">
        <v>0</v>
      </c>
      <c r="O58" s="618" t="n">
        <f aca="false">ROUNDUP(((Q58/T58)),0)</f>
        <v>0</v>
      </c>
      <c r="P58" s="618" t="n">
        <f aca="false">O58*K58*L58</f>
        <v>0</v>
      </c>
      <c r="Q58" s="619" t="n">
        <f aca="false">S58-(S58*N58)</f>
        <v>0</v>
      </c>
      <c r="R58" s="619" t="n">
        <f aca="false">Q58*K58*L58</f>
        <v>0</v>
      </c>
      <c r="S58" s="620"/>
      <c r="T58" s="621" t="n">
        <v>0.8</v>
      </c>
      <c r="U58" s="444" t="n">
        <f aca="false">U57</f>
        <v>0.1</v>
      </c>
      <c r="V58" s="539" t="n">
        <f aca="false">O58*U58</f>
        <v>0</v>
      </c>
      <c r="W58" s="623" t="n">
        <f aca="false">W57</f>
        <v>0.1</v>
      </c>
      <c r="X58" s="539" t="n">
        <f aca="false">$O58*W58</f>
        <v>0</v>
      </c>
      <c r="Y58" s="624" t="n">
        <f aca="false">Y57</f>
        <v>0.1</v>
      </c>
      <c r="Z58" s="539" t="n">
        <f aca="false">$O58*Y58</f>
        <v>0</v>
      </c>
      <c r="AA58" s="287"/>
      <c r="AC58" s="261" t="n">
        <v>58</v>
      </c>
      <c r="AD58" s="226" t="n">
        <f aca="false">V58+X58+Z58</f>
        <v>0</v>
      </c>
    </row>
    <row r="59" customFormat="false" ht="15" hidden="false" customHeight="true" outlineLevel="0" collapsed="false">
      <c r="A59" s="283"/>
      <c r="B59" s="655"/>
      <c r="C59" s="436"/>
      <c r="D59" s="614"/>
      <c r="E59" s="615"/>
      <c r="F59" s="614"/>
      <c r="G59" s="615"/>
      <c r="H59" s="614"/>
      <c r="I59" s="616"/>
      <c r="J59" s="616"/>
      <c r="K59" s="615"/>
      <c r="L59" s="436" t="n">
        <f aca="false">IF(J59=0,0,(J59-I59)+1)</f>
        <v>0</v>
      </c>
      <c r="M59" s="450" t="s">
        <v>177</v>
      </c>
      <c r="N59" s="617" t="n">
        <v>0</v>
      </c>
      <c r="O59" s="618" t="n">
        <f aca="false">ROUNDUP(((Q59/T59)),0)</f>
        <v>0</v>
      </c>
      <c r="P59" s="618" t="n">
        <f aca="false">O59*K59*L59</f>
        <v>0</v>
      </c>
      <c r="Q59" s="619" t="n">
        <f aca="false">S59-(S59*N59)</f>
        <v>0</v>
      </c>
      <c r="R59" s="619" t="n">
        <f aca="false">Q59*K59*L59</f>
        <v>0</v>
      </c>
      <c r="S59" s="620"/>
      <c r="T59" s="621" t="n">
        <v>0.8</v>
      </c>
      <c r="U59" s="444" t="n">
        <f aca="false">U58</f>
        <v>0.1</v>
      </c>
      <c r="V59" s="539" t="n">
        <f aca="false">O59*U59</f>
        <v>0</v>
      </c>
      <c r="W59" s="623" t="n">
        <f aca="false">W58</f>
        <v>0.1</v>
      </c>
      <c r="X59" s="539" t="n">
        <f aca="false">$O59*W59</f>
        <v>0</v>
      </c>
      <c r="Y59" s="624" t="n">
        <f aca="false">Y58</f>
        <v>0.1</v>
      </c>
      <c r="Z59" s="539" t="n">
        <f aca="false">$O59*Y59</f>
        <v>0</v>
      </c>
      <c r="AA59" s="287"/>
      <c r="AC59" s="261" t="n">
        <v>59</v>
      </c>
      <c r="AD59" s="226" t="n">
        <f aca="false">V59+X59+Z59</f>
        <v>0</v>
      </c>
    </row>
    <row r="60" customFormat="false" ht="15" hidden="false" customHeight="true" outlineLevel="0" collapsed="false">
      <c r="A60" s="283"/>
      <c r="B60" s="655"/>
      <c r="C60" s="436"/>
      <c r="D60" s="614"/>
      <c r="E60" s="615"/>
      <c r="F60" s="614"/>
      <c r="G60" s="615"/>
      <c r="H60" s="614"/>
      <c r="I60" s="616"/>
      <c r="J60" s="616"/>
      <c r="K60" s="615"/>
      <c r="L60" s="436" t="n">
        <f aca="false">IF(J60=0,0,(J60-I60)+1)</f>
        <v>0</v>
      </c>
      <c r="M60" s="450" t="s">
        <v>177</v>
      </c>
      <c r="N60" s="617" t="n">
        <v>0</v>
      </c>
      <c r="O60" s="618" t="n">
        <f aca="false">ROUNDUP(((Q60/T60)),0)</f>
        <v>0</v>
      </c>
      <c r="P60" s="618" t="n">
        <f aca="false">O60*K60*L60</f>
        <v>0</v>
      </c>
      <c r="Q60" s="619" t="n">
        <f aca="false">S60-(S60*N60)</f>
        <v>0</v>
      </c>
      <c r="R60" s="619" t="n">
        <f aca="false">Q60*K60*L60</f>
        <v>0</v>
      </c>
      <c r="S60" s="620"/>
      <c r="T60" s="621" t="n">
        <v>0.8</v>
      </c>
      <c r="U60" s="444" t="n">
        <f aca="false">U59</f>
        <v>0.1</v>
      </c>
      <c r="V60" s="539" t="n">
        <f aca="false">O60*U60</f>
        <v>0</v>
      </c>
      <c r="W60" s="623" t="n">
        <f aca="false">W59</f>
        <v>0.1</v>
      </c>
      <c r="X60" s="539" t="n">
        <f aca="false">$O60*W60</f>
        <v>0</v>
      </c>
      <c r="Y60" s="624" t="n">
        <f aca="false">Y59</f>
        <v>0.1</v>
      </c>
      <c r="Z60" s="539" t="n">
        <f aca="false">$O60*Y60</f>
        <v>0</v>
      </c>
      <c r="AA60" s="287"/>
      <c r="AC60" s="261" t="n">
        <v>60</v>
      </c>
      <c r="AD60" s="226" t="n">
        <f aca="false">V60+X60+Z60</f>
        <v>0</v>
      </c>
    </row>
    <row r="61" customFormat="false" ht="15" hidden="false" customHeight="true" outlineLevel="0" collapsed="false">
      <c r="A61" s="283"/>
      <c r="B61" s="655"/>
      <c r="C61" s="436"/>
      <c r="D61" s="614"/>
      <c r="E61" s="615"/>
      <c r="F61" s="614"/>
      <c r="G61" s="615"/>
      <c r="H61" s="614"/>
      <c r="I61" s="616"/>
      <c r="J61" s="616"/>
      <c r="K61" s="615"/>
      <c r="L61" s="436" t="n">
        <f aca="false">IF(J61=0,0,(J61-I61)+1)</f>
        <v>0</v>
      </c>
      <c r="M61" s="450" t="s">
        <v>177</v>
      </c>
      <c r="N61" s="617" t="n">
        <v>0</v>
      </c>
      <c r="O61" s="618" t="n">
        <f aca="false">ROUNDUP(((Q61/T61)),0)</f>
        <v>0</v>
      </c>
      <c r="P61" s="618" t="n">
        <f aca="false">O61*K61*L61</f>
        <v>0</v>
      </c>
      <c r="Q61" s="619" t="n">
        <f aca="false">S61-(S61*N61)</f>
        <v>0</v>
      </c>
      <c r="R61" s="619" t="n">
        <f aca="false">Q61*K61*L61</f>
        <v>0</v>
      </c>
      <c r="S61" s="620"/>
      <c r="T61" s="621" t="n">
        <v>0.8</v>
      </c>
      <c r="U61" s="444" t="n">
        <f aca="false">U60</f>
        <v>0.1</v>
      </c>
      <c r="V61" s="539" t="n">
        <f aca="false">O61*U61</f>
        <v>0</v>
      </c>
      <c r="W61" s="623" t="n">
        <f aca="false">W60</f>
        <v>0.1</v>
      </c>
      <c r="X61" s="539" t="n">
        <f aca="false">$O61*W61</f>
        <v>0</v>
      </c>
      <c r="Y61" s="624" t="n">
        <f aca="false">Y60</f>
        <v>0.1</v>
      </c>
      <c r="Z61" s="539" t="n">
        <f aca="false">$O61*Y61</f>
        <v>0</v>
      </c>
      <c r="AA61" s="287"/>
      <c r="AC61" s="261" t="n">
        <v>61</v>
      </c>
      <c r="AD61" s="226" t="n">
        <f aca="false">V61+X61+Z61</f>
        <v>0</v>
      </c>
    </row>
    <row r="62" customFormat="false" ht="15" hidden="false" customHeight="true" outlineLevel="0" collapsed="false">
      <c r="A62" s="283"/>
      <c r="B62" s="655"/>
      <c r="C62" s="436"/>
      <c r="D62" s="614"/>
      <c r="E62" s="615"/>
      <c r="F62" s="614"/>
      <c r="G62" s="615"/>
      <c r="H62" s="614"/>
      <c r="I62" s="616"/>
      <c r="J62" s="616"/>
      <c r="K62" s="615"/>
      <c r="L62" s="436" t="n">
        <f aca="false">IF(J62=0,0,(J62-I62)+1)</f>
        <v>0</v>
      </c>
      <c r="M62" s="450" t="s">
        <v>177</v>
      </c>
      <c r="N62" s="617" t="n">
        <v>0</v>
      </c>
      <c r="O62" s="618" t="n">
        <f aca="false">ROUNDUP(((Q62/T62)),0)</f>
        <v>0</v>
      </c>
      <c r="P62" s="618" t="n">
        <f aca="false">O62*K62*L62</f>
        <v>0</v>
      </c>
      <c r="Q62" s="619" t="n">
        <f aca="false">S62-(S62*N62)</f>
        <v>0</v>
      </c>
      <c r="R62" s="619" t="n">
        <f aca="false">Q62*K62*L62</f>
        <v>0</v>
      </c>
      <c r="S62" s="620"/>
      <c r="T62" s="621" t="n">
        <v>0.8</v>
      </c>
      <c r="U62" s="444" t="n">
        <f aca="false">U61</f>
        <v>0.1</v>
      </c>
      <c r="V62" s="539" t="n">
        <f aca="false">O62*U62</f>
        <v>0</v>
      </c>
      <c r="W62" s="623" t="n">
        <f aca="false">W61</f>
        <v>0.1</v>
      </c>
      <c r="X62" s="539" t="n">
        <f aca="false">$O62*W62</f>
        <v>0</v>
      </c>
      <c r="Y62" s="624" t="n">
        <f aca="false">Y61</f>
        <v>0.1</v>
      </c>
      <c r="Z62" s="539" t="n">
        <f aca="false">$O62*Y62</f>
        <v>0</v>
      </c>
      <c r="AA62" s="287"/>
      <c r="AC62" s="261" t="n">
        <v>62</v>
      </c>
      <c r="AD62" s="226" t="n">
        <f aca="false">V62+X62+Z62</f>
        <v>0</v>
      </c>
    </row>
    <row r="63" customFormat="false" ht="15" hidden="false" customHeight="true" outlineLevel="0" collapsed="false">
      <c r="A63" s="283"/>
      <c r="B63" s="655"/>
      <c r="C63" s="436"/>
      <c r="D63" s="614"/>
      <c r="E63" s="615"/>
      <c r="F63" s="614"/>
      <c r="G63" s="615"/>
      <c r="H63" s="614"/>
      <c r="I63" s="616"/>
      <c r="J63" s="616"/>
      <c r="K63" s="615"/>
      <c r="L63" s="436" t="n">
        <f aca="false">IF(J63=0,0,(J63-I63)+1)</f>
        <v>0</v>
      </c>
      <c r="M63" s="450" t="s">
        <v>177</v>
      </c>
      <c r="N63" s="617" t="n">
        <v>0</v>
      </c>
      <c r="O63" s="618" t="n">
        <f aca="false">ROUNDUP(((Q63/T63)),0)</f>
        <v>0</v>
      </c>
      <c r="P63" s="618" t="n">
        <f aca="false">O63*K63*L63</f>
        <v>0</v>
      </c>
      <c r="Q63" s="619" t="n">
        <f aca="false">S63-(S63*N63)</f>
        <v>0</v>
      </c>
      <c r="R63" s="619" t="n">
        <f aca="false">Q63*K63*L63</f>
        <v>0</v>
      </c>
      <c r="S63" s="620"/>
      <c r="T63" s="621" t="n">
        <v>0.8</v>
      </c>
      <c r="U63" s="444" t="n">
        <f aca="false">U62</f>
        <v>0.1</v>
      </c>
      <c r="V63" s="539" t="n">
        <f aca="false">O63*U63</f>
        <v>0</v>
      </c>
      <c r="W63" s="623" t="n">
        <f aca="false">W62</f>
        <v>0.1</v>
      </c>
      <c r="X63" s="539" t="n">
        <f aca="false">$O63*W63</f>
        <v>0</v>
      </c>
      <c r="Y63" s="624" t="n">
        <f aca="false">Y62</f>
        <v>0.1</v>
      </c>
      <c r="Z63" s="539" t="n">
        <f aca="false">$O63*Y63</f>
        <v>0</v>
      </c>
      <c r="AA63" s="287"/>
      <c r="AC63" s="261" t="n">
        <v>63</v>
      </c>
      <c r="AD63" s="226" t="n">
        <f aca="false">V63+X63+Z63</f>
        <v>0</v>
      </c>
    </row>
    <row r="64" customFormat="false" ht="15" hidden="false" customHeight="true" outlineLevel="0" collapsed="false">
      <c r="A64" s="283"/>
      <c r="B64" s="655"/>
      <c r="C64" s="436"/>
      <c r="D64" s="614"/>
      <c r="E64" s="615"/>
      <c r="F64" s="614"/>
      <c r="G64" s="615"/>
      <c r="H64" s="614"/>
      <c r="I64" s="616"/>
      <c r="J64" s="616"/>
      <c r="K64" s="615"/>
      <c r="L64" s="436" t="n">
        <f aca="false">IF(J64=0,0,(J64-I64)+1)</f>
        <v>0</v>
      </c>
      <c r="M64" s="450" t="s">
        <v>177</v>
      </c>
      <c r="N64" s="617" t="n">
        <v>0</v>
      </c>
      <c r="O64" s="625" t="n">
        <f aca="false">ROUNDUP(((Q64/T64)),0)</f>
        <v>0</v>
      </c>
      <c r="P64" s="625" t="n">
        <f aca="false">O64*K64*L64</f>
        <v>0</v>
      </c>
      <c r="Q64" s="619" t="n">
        <f aca="false">S64-(S64*N64)</f>
        <v>0</v>
      </c>
      <c r="R64" s="619" t="n">
        <f aca="false">Q64*K64*L64</f>
        <v>0</v>
      </c>
      <c r="S64" s="620"/>
      <c r="T64" s="621" t="n">
        <v>0.8</v>
      </c>
      <c r="U64" s="455" t="n">
        <f aca="false">U63</f>
        <v>0.1</v>
      </c>
      <c r="V64" s="626" t="n">
        <f aca="false">O64*U64</f>
        <v>0</v>
      </c>
      <c r="W64" s="627" t="n">
        <f aca="false">W63</f>
        <v>0.1</v>
      </c>
      <c r="X64" s="626" t="n">
        <f aca="false">$O64*W64</f>
        <v>0</v>
      </c>
      <c r="Y64" s="628" t="n">
        <f aca="false">Y63</f>
        <v>0.1</v>
      </c>
      <c r="Z64" s="626" t="n">
        <f aca="false">$O64*Y64</f>
        <v>0</v>
      </c>
      <c r="AA64" s="287"/>
      <c r="AC64" s="261" t="n">
        <v>64</v>
      </c>
      <c r="AD64" s="226" t="n">
        <f aca="false">V64+X64+Z64</f>
        <v>0</v>
      </c>
    </row>
    <row r="65" customFormat="false" ht="15" hidden="false" customHeight="false" outlineLevel="0" collapsed="false">
      <c r="A65" s="283"/>
      <c r="B65" s="629"/>
      <c r="C65" s="630"/>
      <c r="D65" s="631"/>
      <c r="E65" s="631"/>
      <c r="F65" s="631"/>
      <c r="G65" s="631"/>
      <c r="H65" s="631"/>
      <c r="I65" s="632"/>
      <c r="J65" s="632"/>
      <c r="K65" s="631"/>
      <c r="L65" s="630"/>
      <c r="M65" s="631"/>
      <c r="N65" s="633"/>
      <c r="O65" s="634" t="s">
        <v>218</v>
      </c>
      <c r="P65" s="634" t="n">
        <f aca="false">SUM(P50:P64)</f>
        <v>0</v>
      </c>
      <c r="Q65" s="635" t="s">
        <v>219</v>
      </c>
      <c r="R65" s="635" t="n">
        <f aca="false">SUM(R50:R64)</f>
        <v>0</v>
      </c>
      <c r="S65" s="636" t="s">
        <v>220</v>
      </c>
      <c r="T65" s="637" t="str">
        <f aca="false">IF(SUM(S50:S64)=0,"",1-(R65/P65))</f>
        <v/>
      </c>
      <c r="U65" s="638" t="s">
        <v>139</v>
      </c>
      <c r="V65" s="638" t="s">
        <v>140</v>
      </c>
      <c r="W65" s="638" t="s">
        <v>141</v>
      </c>
      <c r="X65" s="638" t="s">
        <v>142</v>
      </c>
      <c r="Y65" s="638" t="s">
        <v>143</v>
      </c>
      <c r="Z65" s="638" t="s">
        <v>144</v>
      </c>
      <c r="AA65" s="287"/>
      <c r="AC65" s="218" t="s">
        <v>145</v>
      </c>
      <c r="AD65" s="218"/>
      <c r="AE65" s="218" t="s">
        <v>146</v>
      </c>
      <c r="AF65" s="218"/>
    </row>
    <row r="66" customFormat="false" ht="20.25" hidden="false" customHeight="true" outlineLevel="0" collapsed="false">
      <c r="A66" s="283"/>
      <c r="B66" s="639" t="s">
        <v>147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640" t="n">
        <f aca="false"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641" t="n">
        <f aca="false">R65*U49</f>
        <v>0</v>
      </c>
      <c r="W66" s="640" t="n">
        <f aca="false"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641" t="n">
        <f aca="false">R65*W49</f>
        <v>0</v>
      </c>
      <c r="Y66" s="640" t="n">
        <f aca="false"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641" t="n">
        <f aca="false">R65*Y49</f>
        <v>0</v>
      </c>
      <c r="AA66" s="287"/>
      <c r="AC66" s="225" t="n">
        <v>66</v>
      </c>
      <c r="AD66" s="226" t="n">
        <f aca="false">V66+X66+Z66</f>
        <v>0</v>
      </c>
      <c r="AE66" s="227" t="n">
        <f aca="false">U66+W66+Y66</f>
        <v>0</v>
      </c>
      <c r="AF66" s="227"/>
    </row>
    <row r="67" customFormat="false" ht="19.5" hidden="false" customHeight="true" outlineLevel="0" collapsed="false">
      <c r="A67" s="283"/>
      <c r="B67" s="261" t="s">
        <v>221</v>
      </c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642" t="s">
        <v>149</v>
      </c>
      <c r="V67" s="642"/>
      <c r="W67" s="480" t="n">
        <f aca="false">SUM(P50:P64)+U66+W66+Y66</f>
        <v>0</v>
      </c>
      <c r="X67" s="480"/>
      <c r="Y67" s="643" t="s">
        <v>150</v>
      </c>
      <c r="Z67" s="644" t="n">
        <f aca="false">(R65)+(R65*U49)+(R65*W49)+(R65*Y49)</f>
        <v>0</v>
      </c>
      <c r="AA67" s="287"/>
      <c r="AD67" s="235"/>
    </row>
    <row r="68" customFormat="false" ht="15" hidden="false" customHeight="false" outlineLevel="0" collapsed="false">
      <c r="A68" s="283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D68" s="235"/>
    </row>
    <row r="69" customFormat="false" ht="15" hidden="false" customHeight="false" outlineLevel="0" collapsed="false">
      <c r="A69" s="283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D69" s="235"/>
    </row>
    <row r="70" customFormat="false" ht="49.5" hidden="false" customHeight="true" outlineLevel="0" collapsed="false">
      <c r="A70" s="305" t="s">
        <v>155</v>
      </c>
      <c r="B70" s="662" t="s">
        <v>206</v>
      </c>
      <c r="C70" s="662"/>
      <c r="D70" s="662"/>
      <c r="E70" s="662"/>
      <c r="F70" s="662"/>
      <c r="G70" s="662"/>
      <c r="H70" s="662"/>
      <c r="I70" s="662"/>
      <c r="J70" s="662"/>
      <c r="K70" s="662"/>
      <c r="L70" s="662"/>
      <c r="M70" s="663"/>
      <c r="N70" s="664" t="str">
        <f aca="false">IF(B73=0,"",B73)</f>
        <v/>
      </c>
      <c r="O70" s="664"/>
      <c r="P70" s="664"/>
      <c r="Q70" s="664"/>
      <c r="R70" s="664"/>
      <c r="S70" s="664"/>
      <c r="T70" s="664"/>
      <c r="U70" s="664"/>
      <c r="V70" s="664"/>
      <c r="W70" s="664"/>
      <c r="X70" s="664"/>
      <c r="Y70" s="664"/>
      <c r="Z70" s="664"/>
      <c r="AA70" s="664"/>
      <c r="AD70" s="235"/>
    </row>
    <row r="71" customFormat="false" ht="15" hidden="false" customHeight="true" outlineLevel="0" collapsed="false">
      <c r="A71" s="305"/>
      <c r="B71" s="512" t="s">
        <v>89</v>
      </c>
      <c r="C71" s="648" t="s">
        <v>90</v>
      </c>
      <c r="D71" s="516" t="s">
        <v>99</v>
      </c>
      <c r="E71" s="517" t="s">
        <v>207</v>
      </c>
      <c r="F71" s="516" t="s">
        <v>208</v>
      </c>
      <c r="G71" s="516" t="s">
        <v>209</v>
      </c>
      <c r="H71" s="517" t="s">
        <v>210</v>
      </c>
      <c r="I71" s="518" t="s">
        <v>168</v>
      </c>
      <c r="J71" s="605" t="s">
        <v>188</v>
      </c>
      <c r="K71" s="516" t="s">
        <v>92</v>
      </c>
      <c r="L71" s="516" t="s">
        <v>93</v>
      </c>
      <c r="M71" s="516" t="s">
        <v>115</v>
      </c>
      <c r="N71" s="516"/>
      <c r="O71" s="649" t="s">
        <v>211</v>
      </c>
      <c r="P71" s="649"/>
      <c r="Q71" s="650" t="s">
        <v>212</v>
      </c>
      <c r="R71" s="650"/>
      <c r="S71" s="651" t="s">
        <v>222</v>
      </c>
      <c r="T71" s="652" t="s">
        <v>78</v>
      </c>
      <c r="U71" s="427" t="s">
        <v>95</v>
      </c>
      <c r="V71" s="427"/>
      <c r="W71" s="427"/>
      <c r="X71" s="427"/>
      <c r="Y71" s="427"/>
      <c r="Z71" s="427"/>
      <c r="AA71" s="653" t="s">
        <v>223</v>
      </c>
      <c r="AD71" s="235"/>
    </row>
    <row r="72" customFormat="false" ht="15" hidden="false" customHeight="true" outlineLevel="0" collapsed="false">
      <c r="A72" s="305"/>
      <c r="B72" s="512"/>
      <c r="C72" s="648"/>
      <c r="D72" s="516"/>
      <c r="E72" s="517"/>
      <c r="F72" s="516"/>
      <c r="G72" s="516"/>
      <c r="H72" s="517"/>
      <c r="I72" s="518"/>
      <c r="J72" s="605"/>
      <c r="K72" s="516"/>
      <c r="L72" s="516"/>
      <c r="M72" s="516"/>
      <c r="N72" s="516"/>
      <c r="O72" s="654" t="s">
        <v>120</v>
      </c>
      <c r="P72" s="654" t="s">
        <v>97</v>
      </c>
      <c r="Q72" s="654" t="s">
        <v>120</v>
      </c>
      <c r="R72" s="654" t="s">
        <v>97</v>
      </c>
      <c r="S72" s="651"/>
      <c r="T72" s="652"/>
      <c r="U72" s="611" t="n">
        <v>0.1</v>
      </c>
      <c r="V72" s="427" t="s">
        <v>72</v>
      </c>
      <c r="W72" s="611" t="n">
        <v>0.1</v>
      </c>
      <c r="X72" s="427" t="s">
        <v>123</v>
      </c>
      <c r="Y72" s="612" t="n">
        <v>0.1</v>
      </c>
      <c r="Z72" s="427" t="s">
        <v>74</v>
      </c>
      <c r="AA72" s="653"/>
      <c r="AD72" s="235"/>
    </row>
    <row r="73" customFormat="false" ht="15" hidden="false" customHeight="true" outlineLevel="0" collapsed="false">
      <c r="A73" s="305"/>
      <c r="B73" s="655" t="n">
        <f aca="false">'Cadastro Inicial'!B17</f>
        <v>0</v>
      </c>
      <c r="C73" s="436" t="n">
        <f aca="false">'Cadastro Inicial'!C17:D17</f>
        <v>0</v>
      </c>
      <c r="D73" s="614"/>
      <c r="E73" s="615"/>
      <c r="F73" s="614"/>
      <c r="G73" s="615"/>
      <c r="H73" s="614"/>
      <c r="I73" s="616"/>
      <c r="J73" s="616"/>
      <c r="K73" s="615"/>
      <c r="L73" s="436" t="n">
        <f aca="false">IF(J73=0,0,(J73-I73)+1)</f>
        <v>0</v>
      </c>
      <c r="M73" s="450" t="s">
        <v>177</v>
      </c>
      <c r="N73" s="617" t="n">
        <v>0</v>
      </c>
      <c r="O73" s="618" t="n">
        <f aca="false">ROUNDUP(((Q73/T73)),0)</f>
        <v>0</v>
      </c>
      <c r="P73" s="618" t="n">
        <f aca="false">O73*K73*L73</f>
        <v>0</v>
      </c>
      <c r="Q73" s="619" t="n">
        <f aca="false">S73-(S73*N73)</f>
        <v>0</v>
      </c>
      <c r="R73" s="619" t="n">
        <f aca="false">Q73*K73*L73</f>
        <v>0</v>
      </c>
      <c r="S73" s="620"/>
      <c r="T73" s="621" t="n">
        <v>0.8</v>
      </c>
      <c r="U73" s="622" t="n">
        <f aca="false">U72</f>
        <v>0.1</v>
      </c>
      <c r="V73" s="445" t="n">
        <f aca="false">O73*U73</f>
        <v>0</v>
      </c>
      <c r="W73" s="446" t="n">
        <f aca="false">W72</f>
        <v>0.1</v>
      </c>
      <c r="X73" s="445" t="n">
        <f aca="false">$O73*W73</f>
        <v>0</v>
      </c>
      <c r="Y73" s="448" t="n">
        <f aca="false">Y72</f>
        <v>0.1</v>
      </c>
      <c r="Z73" s="445" t="n">
        <f aca="false">$O73*Y73</f>
        <v>0</v>
      </c>
      <c r="AA73" s="310" t="s">
        <v>129</v>
      </c>
      <c r="AC73" s="261" t="n">
        <v>73</v>
      </c>
      <c r="AD73" s="226" t="n">
        <f aca="false">V73+X73+Z73</f>
        <v>0</v>
      </c>
    </row>
    <row r="74" customFormat="false" ht="15" hidden="false" customHeight="true" outlineLevel="0" collapsed="false">
      <c r="A74" s="305"/>
      <c r="B74" s="655"/>
      <c r="C74" s="436"/>
      <c r="D74" s="614"/>
      <c r="E74" s="615"/>
      <c r="F74" s="614"/>
      <c r="G74" s="615"/>
      <c r="H74" s="614"/>
      <c r="I74" s="616"/>
      <c r="J74" s="616"/>
      <c r="K74" s="615"/>
      <c r="L74" s="436" t="n">
        <f aca="false">IF(J74=0,0,(J74-I74)+1)</f>
        <v>0</v>
      </c>
      <c r="M74" s="450" t="s">
        <v>177</v>
      </c>
      <c r="N74" s="617" t="n">
        <v>0</v>
      </c>
      <c r="O74" s="618" t="n">
        <f aca="false">ROUNDUP(((Q74/T74)),0)</f>
        <v>0</v>
      </c>
      <c r="P74" s="618" t="n">
        <f aca="false">O74*K74*L74</f>
        <v>0</v>
      </c>
      <c r="Q74" s="619" t="n">
        <f aca="false">S74-(S74*N74)</f>
        <v>0</v>
      </c>
      <c r="R74" s="619" t="n">
        <f aca="false">Q74*K74*L74</f>
        <v>0</v>
      </c>
      <c r="S74" s="620"/>
      <c r="T74" s="621" t="n">
        <v>0.8</v>
      </c>
      <c r="U74" s="444" t="n">
        <f aca="false">U73</f>
        <v>0.1</v>
      </c>
      <c r="V74" s="539" t="n">
        <f aca="false">O74*U74</f>
        <v>0</v>
      </c>
      <c r="W74" s="623" t="n">
        <f aca="false">W73</f>
        <v>0.1</v>
      </c>
      <c r="X74" s="539" t="n">
        <f aca="false">$O74*W74</f>
        <v>0</v>
      </c>
      <c r="Y74" s="624" t="n">
        <f aca="false">Y73</f>
        <v>0.1</v>
      </c>
      <c r="Z74" s="539" t="n">
        <f aca="false">$O74*Y74</f>
        <v>0</v>
      </c>
      <c r="AA74" s="262" t="s">
        <v>152</v>
      </c>
      <c r="AC74" s="261" t="n">
        <v>74</v>
      </c>
      <c r="AD74" s="226" t="n">
        <f aca="false">V74+X74+Z74</f>
        <v>0</v>
      </c>
    </row>
    <row r="75" customFormat="false" ht="15" hidden="false" customHeight="true" outlineLevel="0" collapsed="false">
      <c r="A75" s="305"/>
      <c r="B75" s="655"/>
      <c r="C75" s="436"/>
      <c r="D75" s="614"/>
      <c r="E75" s="615"/>
      <c r="F75" s="614"/>
      <c r="G75" s="615"/>
      <c r="H75" s="614"/>
      <c r="I75" s="616"/>
      <c r="J75" s="616"/>
      <c r="K75" s="615"/>
      <c r="L75" s="436" t="n">
        <f aca="false">IF(J75=0,0,(J75-I75)+1)</f>
        <v>0</v>
      </c>
      <c r="M75" s="450" t="s">
        <v>177</v>
      </c>
      <c r="N75" s="617" t="n">
        <v>0</v>
      </c>
      <c r="O75" s="618" t="n">
        <f aca="false">ROUNDUP(((Q75/T75)),0)</f>
        <v>0</v>
      </c>
      <c r="P75" s="618" t="n">
        <f aca="false">O75*K75*L75</f>
        <v>0</v>
      </c>
      <c r="Q75" s="619" t="n">
        <f aca="false">S75-(S75*N75)</f>
        <v>0</v>
      </c>
      <c r="R75" s="619" t="n">
        <f aca="false">Q75*K75*L75</f>
        <v>0</v>
      </c>
      <c r="S75" s="620"/>
      <c r="T75" s="621" t="n">
        <v>0.8</v>
      </c>
      <c r="U75" s="444" t="n">
        <f aca="false">U74</f>
        <v>0.1</v>
      </c>
      <c r="V75" s="539" t="n">
        <f aca="false">O75*U75</f>
        <v>0</v>
      </c>
      <c r="W75" s="623" t="n">
        <f aca="false">W74</f>
        <v>0.1</v>
      </c>
      <c r="X75" s="539" t="n">
        <f aca="false">$O75*W75</f>
        <v>0</v>
      </c>
      <c r="Y75" s="624" t="n">
        <f aca="false">Y74</f>
        <v>0.1</v>
      </c>
      <c r="Z75" s="539" t="n">
        <f aca="false">$O75*Y75</f>
        <v>0</v>
      </c>
      <c r="AA75" s="311"/>
      <c r="AC75" s="261" t="n">
        <v>75</v>
      </c>
      <c r="AD75" s="226" t="n">
        <f aca="false">V75+X75+Z75</f>
        <v>0</v>
      </c>
    </row>
    <row r="76" customFormat="false" ht="15" hidden="false" customHeight="true" outlineLevel="0" collapsed="false">
      <c r="A76" s="305"/>
      <c r="B76" s="655"/>
      <c r="C76" s="436"/>
      <c r="D76" s="614"/>
      <c r="E76" s="615"/>
      <c r="F76" s="614"/>
      <c r="G76" s="615"/>
      <c r="H76" s="614"/>
      <c r="I76" s="616"/>
      <c r="J76" s="616"/>
      <c r="K76" s="615"/>
      <c r="L76" s="436" t="n">
        <f aca="false">IF(J76=0,0,(J76-I76)+1)</f>
        <v>0</v>
      </c>
      <c r="M76" s="450" t="s">
        <v>177</v>
      </c>
      <c r="N76" s="617" t="n">
        <v>0</v>
      </c>
      <c r="O76" s="618" t="n">
        <f aca="false">ROUNDUP(((Q76/T76)),0)</f>
        <v>0</v>
      </c>
      <c r="P76" s="618" t="n">
        <f aca="false">O76*K76*L76</f>
        <v>0</v>
      </c>
      <c r="Q76" s="619" t="n">
        <f aca="false">S76-(S76*N76)</f>
        <v>0</v>
      </c>
      <c r="R76" s="619" t="n">
        <f aca="false">Q76*K76*L76</f>
        <v>0</v>
      </c>
      <c r="S76" s="620"/>
      <c r="T76" s="621" t="n">
        <v>0.8</v>
      </c>
      <c r="U76" s="444" t="n">
        <f aca="false">U75</f>
        <v>0.1</v>
      </c>
      <c r="V76" s="539" t="n">
        <f aca="false">O76*U76</f>
        <v>0</v>
      </c>
      <c r="W76" s="623" t="n">
        <f aca="false">W75</f>
        <v>0.1</v>
      </c>
      <c r="X76" s="539" t="n">
        <f aca="false">$O76*W76</f>
        <v>0</v>
      </c>
      <c r="Y76" s="624" t="n">
        <f aca="false">Y75</f>
        <v>0.1</v>
      </c>
      <c r="Z76" s="539" t="n">
        <f aca="false">$O76*Y76</f>
        <v>0</v>
      </c>
      <c r="AA76" s="264" t="s">
        <v>132</v>
      </c>
      <c r="AC76" s="261" t="n">
        <v>76</v>
      </c>
      <c r="AD76" s="226" t="n">
        <f aca="false">V76+X76+Z76</f>
        <v>0</v>
      </c>
    </row>
    <row r="77" customFormat="false" ht="15" hidden="false" customHeight="true" outlineLevel="0" collapsed="false">
      <c r="A77" s="305"/>
      <c r="B77" s="655"/>
      <c r="C77" s="436"/>
      <c r="D77" s="614"/>
      <c r="E77" s="615"/>
      <c r="F77" s="614"/>
      <c r="G77" s="615"/>
      <c r="H77" s="614"/>
      <c r="I77" s="616"/>
      <c r="J77" s="616"/>
      <c r="K77" s="615"/>
      <c r="L77" s="436" t="n">
        <f aca="false">IF(J77=0,0,(J77-I77)+1)</f>
        <v>0</v>
      </c>
      <c r="M77" s="450" t="s">
        <v>177</v>
      </c>
      <c r="N77" s="617" t="n">
        <v>0</v>
      </c>
      <c r="O77" s="618" t="n">
        <f aca="false">ROUNDUP(((Q77/T77)),0)</f>
        <v>0</v>
      </c>
      <c r="P77" s="618" t="n">
        <f aca="false">O77*K77*L77</f>
        <v>0</v>
      </c>
      <c r="Q77" s="619" t="n">
        <f aca="false">S77-(S77*N77)</f>
        <v>0</v>
      </c>
      <c r="R77" s="619" t="n">
        <f aca="false">Q77*K77*L77</f>
        <v>0</v>
      </c>
      <c r="S77" s="620"/>
      <c r="T77" s="621" t="n">
        <v>0.8</v>
      </c>
      <c r="U77" s="444" t="n">
        <f aca="false">U76</f>
        <v>0.1</v>
      </c>
      <c r="V77" s="539" t="n">
        <f aca="false">O77*U77</f>
        <v>0</v>
      </c>
      <c r="W77" s="623" t="n">
        <f aca="false">W76</f>
        <v>0.1</v>
      </c>
      <c r="X77" s="539" t="n">
        <f aca="false">$O77*W77</f>
        <v>0</v>
      </c>
      <c r="Y77" s="624" t="n">
        <f aca="false">Y76</f>
        <v>0.1</v>
      </c>
      <c r="Z77" s="539" t="n">
        <f aca="false">$O77*Y77</f>
        <v>0</v>
      </c>
      <c r="AA77" s="265" t="s">
        <v>154</v>
      </c>
      <c r="AC77" s="261" t="n">
        <v>77</v>
      </c>
      <c r="AD77" s="226" t="n">
        <f aca="false">V77+X77+Z77</f>
        <v>0</v>
      </c>
    </row>
    <row r="78" customFormat="false" ht="15" hidden="false" customHeight="true" outlineLevel="0" collapsed="false">
      <c r="A78" s="305"/>
      <c r="B78" s="655"/>
      <c r="C78" s="436"/>
      <c r="D78" s="614"/>
      <c r="E78" s="615"/>
      <c r="F78" s="614"/>
      <c r="G78" s="615"/>
      <c r="H78" s="614"/>
      <c r="I78" s="616"/>
      <c r="J78" s="616"/>
      <c r="K78" s="615"/>
      <c r="L78" s="436" t="n">
        <f aca="false">IF(J78=0,0,(J78-I78)+1)</f>
        <v>0</v>
      </c>
      <c r="M78" s="450" t="s">
        <v>177</v>
      </c>
      <c r="N78" s="617" t="n">
        <v>0</v>
      </c>
      <c r="O78" s="618" t="n">
        <f aca="false">ROUNDUP(((Q78/T78)),0)</f>
        <v>0</v>
      </c>
      <c r="P78" s="618" t="n">
        <f aca="false">O78*K78*L78</f>
        <v>0</v>
      </c>
      <c r="Q78" s="619" t="n">
        <f aca="false">S78-(S78*N78)</f>
        <v>0</v>
      </c>
      <c r="R78" s="619" t="n">
        <f aca="false">Q78*K78*L78</f>
        <v>0</v>
      </c>
      <c r="S78" s="620"/>
      <c r="T78" s="621" t="n">
        <v>0.8</v>
      </c>
      <c r="U78" s="444" t="n">
        <f aca="false">U77</f>
        <v>0.1</v>
      </c>
      <c r="V78" s="539" t="n">
        <f aca="false">O78*U78</f>
        <v>0</v>
      </c>
      <c r="W78" s="623" t="n">
        <f aca="false">W77</f>
        <v>0.1</v>
      </c>
      <c r="X78" s="539" t="n">
        <f aca="false">$O78*W78</f>
        <v>0</v>
      </c>
      <c r="Y78" s="624" t="n">
        <f aca="false">Y77</f>
        <v>0.1</v>
      </c>
      <c r="Z78" s="539" t="n">
        <f aca="false">$O78*Y78</f>
        <v>0</v>
      </c>
      <c r="AA78" s="308"/>
      <c r="AC78" s="261" t="n">
        <v>78</v>
      </c>
      <c r="AD78" s="226" t="n">
        <f aca="false">V78+X78+Z78</f>
        <v>0</v>
      </c>
    </row>
    <row r="79" customFormat="false" ht="15" hidden="false" customHeight="true" outlineLevel="0" collapsed="false">
      <c r="A79" s="305"/>
      <c r="B79" s="655"/>
      <c r="C79" s="436"/>
      <c r="D79" s="614"/>
      <c r="E79" s="615"/>
      <c r="F79" s="614"/>
      <c r="G79" s="615"/>
      <c r="H79" s="614"/>
      <c r="I79" s="616"/>
      <c r="J79" s="616"/>
      <c r="K79" s="615"/>
      <c r="L79" s="436" t="n">
        <f aca="false">IF(J79=0,0,(J79-I79)+1)</f>
        <v>0</v>
      </c>
      <c r="M79" s="450" t="s">
        <v>177</v>
      </c>
      <c r="N79" s="617" t="n">
        <v>0</v>
      </c>
      <c r="O79" s="618" t="n">
        <f aca="false">ROUNDUP(((Q79/T79)),0)</f>
        <v>0</v>
      </c>
      <c r="P79" s="618" t="n">
        <f aca="false">O79*K79*L79</f>
        <v>0</v>
      </c>
      <c r="Q79" s="619" t="n">
        <f aca="false">S79-(S79*N79)</f>
        <v>0</v>
      </c>
      <c r="R79" s="619" t="n">
        <f aca="false">Q79*K79*L79</f>
        <v>0</v>
      </c>
      <c r="S79" s="620"/>
      <c r="T79" s="621" t="n">
        <v>0.8</v>
      </c>
      <c r="U79" s="444" t="n">
        <f aca="false">U78</f>
        <v>0.1</v>
      </c>
      <c r="V79" s="539" t="n">
        <f aca="false">O79*U79</f>
        <v>0</v>
      </c>
      <c r="W79" s="623" t="n">
        <f aca="false">W78</f>
        <v>0.1</v>
      </c>
      <c r="X79" s="539" t="n">
        <f aca="false">$O79*W79</f>
        <v>0</v>
      </c>
      <c r="Y79" s="624" t="n">
        <f aca="false">Y78</f>
        <v>0.1</v>
      </c>
      <c r="Z79" s="539" t="n">
        <f aca="false">$O79*Y79</f>
        <v>0</v>
      </c>
      <c r="AA79" s="308"/>
      <c r="AC79" s="261" t="n">
        <v>79</v>
      </c>
      <c r="AD79" s="226" t="n">
        <f aca="false">V79+X79+Z79</f>
        <v>0</v>
      </c>
    </row>
    <row r="80" customFormat="false" ht="15" hidden="false" customHeight="true" outlineLevel="0" collapsed="false">
      <c r="A80" s="305"/>
      <c r="B80" s="655"/>
      <c r="C80" s="436"/>
      <c r="D80" s="614"/>
      <c r="E80" s="615"/>
      <c r="F80" s="614"/>
      <c r="G80" s="615"/>
      <c r="H80" s="614"/>
      <c r="I80" s="616"/>
      <c r="J80" s="616"/>
      <c r="K80" s="615"/>
      <c r="L80" s="436" t="n">
        <f aca="false">IF(J80=0,0,(J80-I80)+1)</f>
        <v>0</v>
      </c>
      <c r="M80" s="450" t="s">
        <v>177</v>
      </c>
      <c r="N80" s="617" t="n">
        <v>0</v>
      </c>
      <c r="O80" s="618" t="n">
        <f aca="false">ROUNDUP(((Q80/T80)),0)</f>
        <v>0</v>
      </c>
      <c r="P80" s="618" t="n">
        <f aca="false">O80*K80*L80</f>
        <v>0</v>
      </c>
      <c r="Q80" s="619" t="n">
        <f aca="false">S80-(S80*N80)</f>
        <v>0</v>
      </c>
      <c r="R80" s="619" t="n">
        <f aca="false">Q80*K80*L80</f>
        <v>0</v>
      </c>
      <c r="S80" s="620"/>
      <c r="T80" s="621" t="n">
        <v>0.8</v>
      </c>
      <c r="U80" s="444" t="n">
        <f aca="false">U79</f>
        <v>0.1</v>
      </c>
      <c r="V80" s="539" t="n">
        <f aca="false">O80*U80</f>
        <v>0</v>
      </c>
      <c r="W80" s="623" t="n">
        <f aca="false">W79</f>
        <v>0.1</v>
      </c>
      <c r="X80" s="539" t="n">
        <f aca="false">$O80*W80</f>
        <v>0</v>
      </c>
      <c r="Y80" s="624" t="n">
        <f aca="false">Y79</f>
        <v>0.1</v>
      </c>
      <c r="Z80" s="539" t="n">
        <f aca="false">$O80*Y80</f>
        <v>0</v>
      </c>
      <c r="AA80" s="308"/>
      <c r="AC80" s="261" t="n">
        <v>80</v>
      </c>
      <c r="AD80" s="226" t="n">
        <f aca="false">V80+X80+Z80</f>
        <v>0</v>
      </c>
    </row>
    <row r="81" customFormat="false" ht="15" hidden="false" customHeight="true" outlineLevel="0" collapsed="false">
      <c r="A81" s="305"/>
      <c r="B81" s="655"/>
      <c r="C81" s="436"/>
      <c r="D81" s="614"/>
      <c r="E81" s="615"/>
      <c r="F81" s="614"/>
      <c r="G81" s="615"/>
      <c r="H81" s="614"/>
      <c r="I81" s="616"/>
      <c r="J81" s="616"/>
      <c r="K81" s="615"/>
      <c r="L81" s="436" t="n">
        <f aca="false">IF(J81=0,0,(J81-I81)+1)</f>
        <v>0</v>
      </c>
      <c r="M81" s="450" t="s">
        <v>177</v>
      </c>
      <c r="N81" s="617" t="n">
        <v>0</v>
      </c>
      <c r="O81" s="618" t="n">
        <f aca="false">ROUNDUP(((Q81/T81)),0)</f>
        <v>0</v>
      </c>
      <c r="P81" s="618" t="n">
        <f aca="false">O81*K81*L81</f>
        <v>0</v>
      </c>
      <c r="Q81" s="619" t="n">
        <f aca="false">S81-(S81*N81)</f>
        <v>0</v>
      </c>
      <c r="R81" s="619" t="n">
        <f aca="false">Q81*K81*L81</f>
        <v>0</v>
      </c>
      <c r="S81" s="620"/>
      <c r="T81" s="621" t="n">
        <v>0.8</v>
      </c>
      <c r="U81" s="444" t="n">
        <f aca="false">U80</f>
        <v>0.1</v>
      </c>
      <c r="V81" s="539" t="n">
        <f aca="false">O81*U81</f>
        <v>0</v>
      </c>
      <c r="W81" s="623" t="n">
        <f aca="false">W80</f>
        <v>0.1</v>
      </c>
      <c r="X81" s="539" t="n">
        <f aca="false">$O81*W81</f>
        <v>0</v>
      </c>
      <c r="Y81" s="624" t="n">
        <f aca="false">Y80</f>
        <v>0.1</v>
      </c>
      <c r="Z81" s="539" t="n">
        <f aca="false">$O81*Y81</f>
        <v>0</v>
      </c>
      <c r="AA81" s="308"/>
      <c r="AC81" s="261" t="n">
        <v>81</v>
      </c>
      <c r="AD81" s="226" t="n">
        <f aca="false">V81+X81+Z81</f>
        <v>0</v>
      </c>
    </row>
    <row r="82" customFormat="false" ht="15" hidden="false" customHeight="true" outlineLevel="0" collapsed="false">
      <c r="A82" s="305"/>
      <c r="B82" s="655"/>
      <c r="C82" s="436"/>
      <c r="D82" s="614"/>
      <c r="E82" s="615"/>
      <c r="F82" s="614"/>
      <c r="G82" s="615"/>
      <c r="H82" s="614"/>
      <c r="I82" s="616"/>
      <c r="J82" s="616"/>
      <c r="K82" s="615"/>
      <c r="L82" s="436" t="n">
        <f aca="false">IF(J82=0,0,(J82-I82)+1)</f>
        <v>0</v>
      </c>
      <c r="M82" s="450" t="s">
        <v>177</v>
      </c>
      <c r="N82" s="617" t="n">
        <v>0</v>
      </c>
      <c r="O82" s="618" t="n">
        <f aca="false">ROUNDUP(((Q82/T82)),0)</f>
        <v>0</v>
      </c>
      <c r="P82" s="618" t="n">
        <f aca="false">O82*K82*L82</f>
        <v>0</v>
      </c>
      <c r="Q82" s="619" t="n">
        <f aca="false">S82-(S82*N82)</f>
        <v>0</v>
      </c>
      <c r="R82" s="619" t="n">
        <f aca="false">Q82*K82*L82</f>
        <v>0</v>
      </c>
      <c r="S82" s="620"/>
      <c r="T82" s="621" t="n">
        <v>0.8</v>
      </c>
      <c r="U82" s="444" t="n">
        <f aca="false">U81</f>
        <v>0.1</v>
      </c>
      <c r="V82" s="539" t="n">
        <f aca="false">O82*U82</f>
        <v>0</v>
      </c>
      <c r="W82" s="623" t="n">
        <f aca="false">W81</f>
        <v>0.1</v>
      </c>
      <c r="X82" s="539" t="n">
        <f aca="false">$O82*W82</f>
        <v>0</v>
      </c>
      <c r="Y82" s="624" t="n">
        <f aca="false">Y81</f>
        <v>0.1</v>
      </c>
      <c r="Z82" s="539" t="n">
        <f aca="false">$O82*Y82</f>
        <v>0</v>
      </c>
      <c r="AA82" s="308"/>
      <c r="AC82" s="261" t="n">
        <v>82</v>
      </c>
      <c r="AD82" s="226" t="n">
        <f aca="false">V82+X82+Z82</f>
        <v>0</v>
      </c>
    </row>
    <row r="83" customFormat="false" ht="15" hidden="false" customHeight="true" outlineLevel="0" collapsed="false">
      <c r="A83" s="305"/>
      <c r="B83" s="655"/>
      <c r="C83" s="436"/>
      <c r="D83" s="614"/>
      <c r="E83" s="615"/>
      <c r="F83" s="614"/>
      <c r="G83" s="615"/>
      <c r="H83" s="614"/>
      <c r="I83" s="616"/>
      <c r="J83" s="616"/>
      <c r="K83" s="615"/>
      <c r="L83" s="436" t="n">
        <f aca="false">IF(J83=0,0,(J83-I83)+1)</f>
        <v>0</v>
      </c>
      <c r="M83" s="450" t="s">
        <v>177</v>
      </c>
      <c r="N83" s="617" t="n">
        <v>0</v>
      </c>
      <c r="O83" s="618" t="n">
        <f aca="false">ROUNDUP(((Q83/T83)),0)</f>
        <v>0</v>
      </c>
      <c r="P83" s="618" t="n">
        <f aca="false">O83*K83*L83</f>
        <v>0</v>
      </c>
      <c r="Q83" s="619" t="n">
        <f aca="false">S83-(S83*N83)</f>
        <v>0</v>
      </c>
      <c r="R83" s="619" t="n">
        <f aca="false">Q83*K83*L83</f>
        <v>0</v>
      </c>
      <c r="S83" s="620"/>
      <c r="T83" s="621" t="n">
        <v>0.8</v>
      </c>
      <c r="U83" s="444" t="n">
        <f aca="false">U82</f>
        <v>0.1</v>
      </c>
      <c r="V83" s="539" t="n">
        <f aca="false">O83*U83</f>
        <v>0</v>
      </c>
      <c r="W83" s="623" t="n">
        <f aca="false">W82</f>
        <v>0.1</v>
      </c>
      <c r="X83" s="539" t="n">
        <f aca="false">$O83*W83</f>
        <v>0</v>
      </c>
      <c r="Y83" s="624" t="n">
        <f aca="false">Y82</f>
        <v>0.1</v>
      </c>
      <c r="Z83" s="539" t="n">
        <f aca="false">$O83*Y83</f>
        <v>0</v>
      </c>
      <c r="AA83" s="308"/>
      <c r="AC83" s="261" t="n">
        <v>83</v>
      </c>
      <c r="AD83" s="226" t="n">
        <f aca="false">V83+X83+Z83</f>
        <v>0</v>
      </c>
    </row>
    <row r="84" customFormat="false" ht="15" hidden="false" customHeight="true" outlineLevel="0" collapsed="false">
      <c r="A84" s="305"/>
      <c r="B84" s="655"/>
      <c r="C84" s="436"/>
      <c r="D84" s="614"/>
      <c r="E84" s="615"/>
      <c r="F84" s="614"/>
      <c r="G84" s="615"/>
      <c r="H84" s="614"/>
      <c r="I84" s="616"/>
      <c r="J84" s="616"/>
      <c r="K84" s="615"/>
      <c r="L84" s="436" t="n">
        <f aca="false">IF(J84=0,0,(J84-I84)+1)</f>
        <v>0</v>
      </c>
      <c r="M84" s="450" t="s">
        <v>177</v>
      </c>
      <c r="N84" s="617" t="n">
        <v>0</v>
      </c>
      <c r="O84" s="618" t="n">
        <f aca="false">ROUNDUP(((Q84/T84)),0)</f>
        <v>0</v>
      </c>
      <c r="P84" s="618" t="n">
        <f aca="false">O84*K84*L84</f>
        <v>0</v>
      </c>
      <c r="Q84" s="619" t="n">
        <f aca="false">S84-(S84*N84)</f>
        <v>0</v>
      </c>
      <c r="R84" s="619" t="n">
        <f aca="false">Q84*K84*L84</f>
        <v>0</v>
      </c>
      <c r="S84" s="620"/>
      <c r="T84" s="621" t="n">
        <v>0.8</v>
      </c>
      <c r="U84" s="444" t="n">
        <f aca="false">U83</f>
        <v>0.1</v>
      </c>
      <c r="V84" s="539" t="n">
        <f aca="false">O84*U84</f>
        <v>0</v>
      </c>
      <c r="W84" s="623" t="n">
        <f aca="false">W83</f>
        <v>0.1</v>
      </c>
      <c r="X84" s="539" t="n">
        <f aca="false">$O84*W84</f>
        <v>0</v>
      </c>
      <c r="Y84" s="624" t="n">
        <f aca="false">Y83</f>
        <v>0.1</v>
      </c>
      <c r="Z84" s="539" t="n">
        <f aca="false">$O84*Y84</f>
        <v>0</v>
      </c>
      <c r="AA84" s="308"/>
      <c r="AC84" s="261" t="n">
        <v>84</v>
      </c>
      <c r="AD84" s="226" t="n">
        <f aca="false">V84+X84+Z84</f>
        <v>0</v>
      </c>
    </row>
    <row r="85" customFormat="false" ht="15" hidden="false" customHeight="true" outlineLevel="0" collapsed="false">
      <c r="A85" s="305"/>
      <c r="B85" s="655"/>
      <c r="C85" s="436"/>
      <c r="D85" s="614"/>
      <c r="E85" s="615"/>
      <c r="F85" s="614"/>
      <c r="G85" s="615"/>
      <c r="H85" s="614"/>
      <c r="I85" s="616"/>
      <c r="J85" s="616"/>
      <c r="K85" s="615"/>
      <c r="L85" s="436" t="n">
        <f aca="false">IF(J85=0,0,(J85-I85)+1)</f>
        <v>0</v>
      </c>
      <c r="M85" s="450" t="s">
        <v>177</v>
      </c>
      <c r="N85" s="617" t="n">
        <v>0</v>
      </c>
      <c r="O85" s="618" t="n">
        <f aca="false">ROUNDUP(((Q85/T85)),0)</f>
        <v>0</v>
      </c>
      <c r="P85" s="618" t="n">
        <f aca="false">O85*K85*L85</f>
        <v>0</v>
      </c>
      <c r="Q85" s="619" t="n">
        <f aca="false">S85-(S85*N85)</f>
        <v>0</v>
      </c>
      <c r="R85" s="619" t="n">
        <f aca="false">Q85*K85*L85</f>
        <v>0</v>
      </c>
      <c r="S85" s="620"/>
      <c r="T85" s="621" t="n">
        <v>0.8</v>
      </c>
      <c r="U85" s="444" t="n">
        <f aca="false">U84</f>
        <v>0.1</v>
      </c>
      <c r="V85" s="539" t="n">
        <f aca="false">O85*U85</f>
        <v>0</v>
      </c>
      <c r="W85" s="623" t="n">
        <f aca="false">W84</f>
        <v>0.1</v>
      </c>
      <c r="X85" s="539" t="n">
        <f aca="false">$O85*W85</f>
        <v>0</v>
      </c>
      <c r="Y85" s="624" t="n">
        <f aca="false">Y84</f>
        <v>0.1</v>
      </c>
      <c r="Z85" s="539" t="n">
        <f aca="false">$O85*Y85</f>
        <v>0</v>
      </c>
      <c r="AA85" s="308"/>
      <c r="AC85" s="261" t="n">
        <v>85</v>
      </c>
      <c r="AD85" s="226" t="n">
        <f aca="false">V85+X85+Z85</f>
        <v>0</v>
      </c>
    </row>
    <row r="86" customFormat="false" ht="15" hidden="false" customHeight="true" outlineLevel="0" collapsed="false">
      <c r="A86" s="305"/>
      <c r="B86" s="655"/>
      <c r="C86" s="436"/>
      <c r="D86" s="614"/>
      <c r="E86" s="615"/>
      <c r="F86" s="614"/>
      <c r="G86" s="615"/>
      <c r="H86" s="614"/>
      <c r="I86" s="616"/>
      <c r="J86" s="616"/>
      <c r="K86" s="615"/>
      <c r="L86" s="436" t="n">
        <f aca="false">IF(J86=0,0,(J86-I86)+1)</f>
        <v>0</v>
      </c>
      <c r="M86" s="450" t="s">
        <v>177</v>
      </c>
      <c r="N86" s="617" t="n">
        <v>0</v>
      </c>
      <c r="O86" s="618" t="n">
        <f aca="false">ROUNDUP(((Q86/T86)),0)</f>
        <v>0</v>
      </c>
      <c r="P86" s="618" t="n">
        <f aca="false">O86*K86*L86</f>
        <v>0</v>
      </c>
      <c r="Q86" s="619" t="n">
        <f aca="false">S86-(S86*N86)</f>
        <v>0</v>
      </c>
      <c r="R86" s="619" t="n">
        <f aca="false">Q86*K86*L86</f>
        <v>0</v>
      </c>
      <c r="S86" s="620"/>
      <c r="T86" s="621" t="n">
        <v>0.8</v>
      </c>
      <c r="U86" s="444" t="n">
        <f aca="false">U85</f>
        <v>0.1</v>
      </c>
      <c r="V86" s="539" t="n">
        <f aca="false">O86*U86</f>
        <v>0</v>
      </c>
      <c r="W86" s="623" t="n">
        <f aca="false">W85</f>
        <v>0.1</v>
      </c>
      <c r="X86" s="539" t="n">
        <f aca="false">$O86*W86</f>
        <v>0</v>
      </c>
      <c r="Y86" s="624" t="n">
        <f aca="false">Y85</f>
        <v>0.1</v>
      </c>
      <c r="Z86" s="539" t="n">
        <f aca="false">$O86*Y86</f>
        <v>0</v>
      </c>
      <c r="AA86" s="308"/>
      <c r="AC86" s="261" t="n">
        <v>86</v>
      </c>
      <c r="AD86" s="226" t="n">
        <f aca="false">V86+X86+Z86</f>
        <v>0</v>
      </c>
    </row>
    <row r="87" customFormat="false" ht="15" hidden="false" customHeight="true" outlineLevel="0" collapsed="false">
      <c r="A87" s="305"/>
      <c r="B87" s="655"/>
      <c r="C87" s="436"/>
      <c r="D87" s="614"/>
      <c r="E87" s="615"/>
      <c r="F87" s="614"/>
      <c r="G87" s="615"/>
      <c r="H87" s="614"/>
      <c r="I87" s="616"/>
      <c r="J87" s="616"/>
      <c r="K87" s="615"/>
      <c r="L87" s="436" t="n">
        <f aca="false">IF(J87=0,0,(J87-I87)+1)</f>
        <v>0</v>
      </c>
      <c r="M87" s="450" t="s">
        <v>177</v>
      </c>
      <c r="N87" s="617" t="n">
        <v>0</v>
      </c>
      <c r="O87" s="625" t="n">
        <f aca="false">ROUNDUP(((Q87/T87)),0)</f>
        <v>0</v>
      </c>
      <c r="P87" s="625" t="n">
        <f aca="false">O87*K87*L87</f>
        <v>0</v>
      </c>
      <c r="Q87" s="619" t="n">
        <f aca="false">S87-(S87*N87)</f>
        <v>0</v>
      </c>
      <c r="R87" s="619" t="n">
        <f aca="false">Q87*K87*L87</f>
        <v>0</v>
      </c>
      <c r="S87" s="620"/>
      <c r="T87" s="621" t="n">
        <v>0.8</v>
      </c>
      <c r="U87" s="455" t="n">
        <f aca="false">U86</f>
        <v>0.1</v>
      </c>
      <c r="V87" s="626" t="n">
        <f aca="false">O87*U87</f>
        <v>0</v>
      </c>
      <c r="W87" s="627" t="n">
        <f aca="false">W86</f>
        <v>0.1</v>
      </c>
      <c r="X87" s="626" t="n">
        <f aca="false">$O87*W87</f>
        <v>0</v>
      </c>
      <c r="Y87" s="628" t="n">
        <f aca="false">Y86</f>
        <v>0.1</v>
      </c>
      <c r="Z87" s="626" t="n">
        <f aca="false">$O87*Y87</f>
        <v>0</v>
      </c>
      <c r="AA87" s="308"/>
      <c r="AC87" s="261" t="n">
        <v>87</v>
      </c>
      <c r="AD87" s="226" t="n">
        <f aca="false">V87+X87+Z87</f>
        <v>0</v>
      </c>
    </row>
    <row r="88" customFormat="false" ht="15" hidden="false" customHeight="false" outlineLevel="0" collapsed="false">
      <c r="A88" s="305"/>
      <c r="B88" s="629"/>
      <c r="C88" s="630"/>
      <c r="D88" s="631"/>
      <c r="E88" s="631"/>
      <c r="F88" s="631"/>
      <c r="G88" s="631"/>
      <c r="H88" s="631"/>
      <c r="I88" s="632"/>
      <c r="J88" s="632"/>
      <c r="K88" s="631"/>
      <c r="L88" s="630"/>
      <c r="M88" s="631"/>
      <c r="N88" s="633"/>
      <c r="O88" s="634" t="s">
        <v>218</v>
      </c>
      <c r="P88" s="634" t="n">
        <f aca="false">SUM(P73:P87)</f>
        <v>0</v>
      </c>
      <c r="Q88" s="635" t="s">
        <v>219</v>
      </c>
      <c r="R88" s="635" t="n">
        <f aca="false">SUM(R73:R87)</f>
        <v>0</v>
      </c>
      <c r="S88" s="636" t="s">
        <v>220</v>
      </c>
      <c r="T88" s="637" t="str">
        <f aca="false">IF(SUM(S73:S87)=0,"",1-(R88/P88))</f>
        <v/>
      </c>
      <c r="U88" s="638" t="s">
        <v>139</v>
      </c>
      <c r="V88" s="638" t="s">
        <v>140</v>
      </c>
      <c r="W88" s="638" t="s">
        <v>141</v>
      </c>
      <c r="X88" s="638" t="s">
        <v>142</v>
      </c>
      <c r="Y88" s="638" t="s">
        <v>143</v>
      </c>
      <c r="Z88" s="638" t="s">
        <v>144</v>
      </c>
      <c r="AA88" s="308"/>
      <c r="AC88" s="218" t="s">
        <v>145</v>
      </c>
      <c r="AD88" s="218"/>
      <c r="AE88" s="218" t="s">
        <v>146</v>
      </c>
      <c r="AF88" s="218"/>
    </row>
    <row r="89" customFormat="false" ht="15" hidden="false" customHeight="false" outlineLevel="0" collapsed="false">
      <c r="A89" s="305"/>
      <c r="B89" s="639" t="s">
        <v>147</v>
      </c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640" t="n">
        <f aca="false"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641" t="n">
        <f aca="false">R88*U72</f>
        <v>0</v>
      </c>
      <c r="W89" s="640" t="n">
        <f aca="false"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641" t="n">
        <f aca="false">R88*W72</f>
        <v>0</v>
      </c>
      <c r="Y89" s="640" t="n">
        <f aca="false"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641" t="n">
        <f aca="false">R88*Y72</f>
        <v>0</v>
      </c>
      <c r="AA89" s="308"/>
      <c r="AC89" s="225" t="n">
        <v>89</v>
      </c>
      <c r="AD89" s="226" t="n">
        <f aca="false">V89+X89+Z89</f>
        <v>0</v>
      </c>
      <c r="AE89" s="227" t="n">
        <f aca="false">U89+W89+Y89</f>
        <v>0</v>
      </c>
      <c r="AF89" s="227"/>
    </row>
    <row r="90" customFormat="false" ht="19.5" hidden="false" customHeight="true" outlineLevel="0" collapsed="false">
      <c r="A90" s="305"/>
      <c r="B90" s="261" t="s">
        <v>221</v>
      </c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642" t="s">
        <v>149</v>
      </c>
      <c r="V90" s="642"/>
      <c r="W90" s="480" t="n">
        <f aca="false">P88+U89+W89+Y89</f>
        <v>0</v>
      </c>
      <c r="X90" s="480"/>
      <c r="Y90" s="643" t="s">
        <v>150</v>
      </c>
      <c r="Z90" s="644" t="n">
        <f aca="false">(R88)+(R88*U72)+(R88*W72)+(R88*Y72)</f>
        <v>0</v>
      </c>
      <c r="AA90" s="308"/>
      <c r="AD90" s="235"/>
    </row>
    <row r="91" customFormat="false" ht="15" hidden="false" customHeight="false" outlineLevel="0" collapsed="false">
      <c r="A91" s="305"/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D91" s="235"/>
    </row>
    <row r="92" customFormat="false" ht="15" hidden="false" customHeight="false" outlineLevel="0" collapsed="false">
      <c r="A92" s="305"/>
      <c r="B92" s="308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308"/>
      <c r="AD92" s="235"/>
    </row>
    <row r="93" customFormat="false" ht="49.5" hidden="false" customHeight="true" outlineLevel="0" collapsed="false">
      <c r="A93" s="324" t="s">
        <v>156</v>
      </c>
      <c r="B93" s="665" t="s">
        <v>206</v>
      </c>
      <c r="C93" s="665"/>
      <c r="D93" s="665"/>
      <c r="E93" s="665"/>
      <c r="F93" s="665"/>
      <c r="G93" s="665"/>
      <c r="H93" s="665"/>
      <c r="I93" s="665"/>
      <c r="J93" s="665"/>
      <c r="K93" s="665"/>
      <c r="L93" s="665"/>
      <c r="M93" s="666"/>
      <c r="N93" s="667" t="str">
        <f aca="false">IF(B96=0,"",B96)</f>
        <v/>
      </c>
      <c r="O93" s="667"/>
      <c r="P93" s="667"/>
      <c r="Q93" s="667"/>
      <c r="R93" s="667"/>
      <c r="S93" s="667"/>
      <c r="T93" s="667"/>
      <c r="U93" s="667"/>
      <c r="V93" s="667"/>
      <c r="W93" s="667"/>
      <c r="X93" s="667"/>
      <c r="Y93" s="667"/>
      <c r="Z93" s="667"/>
      <c r="AA93" s="667"/>
      <c r="AD93" s="235"/>
    </row>
    <row r="94" customFormat="false" ht="15" hidden="false" customHeight="true" outlineLevel="0" collapsed="false">
      <c r="A94" s="324"/>
      <c r="B94" s="512" t="s">
        <v>89</v>
      </c>
      <c r="C94" s="648" t="s">
        <v>90</v>
      </c>
      <c r="D94" s="516" t="s">
        <v>99</v>
      </c>
      <c r="E94" s="517" t="s">
        <v>207</v>
      </c>
      <c r="F94" s="516" t="s">
        <v>208</v>
      </c>
      <c r="G94" s="516" t="s">
        <v>209</v>
      </c>
      <c r="H94" s="517" t="s">
        <v>210</v>
      </c>
      <c r="I94" s="518" t="s">
        <v>168</v>
      </c>
      <c r="J94" s="605" t="s">
        <v>188</v>
      </c>
      <c r="K94" s="516" t="s">
        <v>92</v>
      </c>
      <c r="L94" s="516" t="s">
        <v>93</v>
      </c>
      <c r="M94" s="516" t="s">
        <v>115</v>
      </c>
      <c r="N94" s="516"/>
      <c r="O94" s="649" t="s">
        <v>211</v>
      </c>
      <c r="P94" s="649"/>
      <c r="Q94" s="650" t="s">
        <v>212</v>
      </c>
      <c r="R94" s="650"/>
      <c r="S94" s="651" t="s">
        <v>222</v>
      </c>
      <c r="T94" s="652" t="s">
        <v>78</v>
      </c>
      <c r="U94" s="427" t="s">
        <v>95</v>
      </c>
      <c r="V94" s="427"/>
      <c r="W94" s="427"/>
      <c r="X94" s="427"/>
      <c r="Y94" s="427"/>
      <c r="Z94" s="427"/>
      <c r="AA94" s="653" t="s">
        <v>223</v>
      </c>
      <c r="AD94" s="235"/>
    </row>
    <row r="95" customFormat="false" ht="15" hidden="false" customHeight="true" outlineLevel="0" collapsed="false">
      <c r="A95" s="324"/>
      <c r="B95" s="512"/>
      <c r="C95" s="648"/>
      <c r="D95" s="516"/>
      <c r="E95" s="517"/>
      <c r="F95" s="516"/>
      <c r="G95" s="516"/>
      <c r="H95" s="517"/>
      <c r="I95" s="518"/>
      <c r="J95" s="605"/>
      <c r="K95" s="516"/>
      <c r="L95" s="516"/>
      <c r="M95" s="516"/>
      <c r="N95" s="516"/>
      <c r="O95" s="654" t="s">
        <v>120</v>
      </c>
      <c r="P95" s="654" t="s">
        <v>97</v>
      </c>
      <c r="Q95" s="654" t="s">
        <v>120</v>
      </c>
      <c r="R95" s="654" t="s">
        <v>97</v>
      </c>
      <c r="S95" s="651"/>
      <c r="T95" s="652"/>
      <c r="U95" s="611" t="n">
        <v>0.1</v>
      </c>
      <c r="V95" s="427" t="s">
        <v>72</v>
      </c>
      <c r="W95" s="611" t="n">
        <v>0.1</v>
      </c>
      <c r="X95" s="427" t="s">
        <v>123</v>
      </c>
      <c r="Y95" s="612" t="n">
        <v>0.1</v>
      </c>
      <c r="Z95" s="427" t="s">
        <v>74</v>
      </c>
      <c r="AA95" s="653"/>
      <c r="AD95" s="235"/>
    </row>
    <row r="96" customFormat="false" ht="15" hidden="false" customHeight="true" outlineLevel="0" collapsed="false">
      <c r="A96" s="324"/>
      <c r="B96" s="655" t="n">
        <f aca="false">'Cadastro Inicial'!B18</f>
        <v>0</v>
      </c>
      <c r="C96" s="436" t="n">
        <f aca="false">'Cadastro Inicial'!C18:D18</f>
        <v>0</v>
      </c>
      <c r="D96" s="614"/>
      <c r="E96" s="615"/>
      <c r="F96" s="614"/>
      <c r="G96" s="615"/>
      <c r="H96" s="614"/>
      <c r="I96" s="616"/>
      <c r="J96" s="616"/>
      <c r="K96" s="615"/>
      <c r="L96" s="436" t="n">
        <f aca="false">IF(J96=0,0,(J96-I96)+1)</f>
        <v>0</v>
      </c>
      <c r="M96" s="450" t="s">
        <v>177</v>
      </c>
      <c r="N96" s="617" t="n">
        <v>0</v>
      </c>
      <c r="O96" s="618" t="n">
        <f aca="false">ROUNDUP(((Q96/T96)),0)</f>
        <v>0</v>
      </c>
      <c r="P96" s="618" t="n">
        <f aca="false">O96*K96*L96</f>
        <v>0</v>
      </c>
      <c r="Q96" s="619" t="n">
        <f aca="false">S96-(S96*N96)</f>
        <v>0</v>
      </c>
      <c r="R96" s="619" t="n">
        <f aca="false">Q96*K96*L96</f>
        <v>0</v>
      </c>
      <c r="S96" s="620"/>
      <c r="T96" s="621" t="n">
        <v>0.8</v>
      </c>
      <c r="U96" s="622" t="n">
        <f aca="false">U95</f>
        <v>0.1</v>
      </c>
      <c r="V96" s="445" t="n">
        <f aca="false">O96*U96</f>
        <v>0</v>
      </c>
      <c r="W96" s="446" t="n">
        <f aca="false">W95</f>
        <v>0.1</v>
      </c>
      <c r="X96" s="445" t="n">
        <f aca="false">$O96*W96</f>
        <v>0</v>
      </c>
      <c r="Y96" s="448" t="n">
        <f aca="false">Y95</f>
        <v>0.1</v>
      </c>
      <c r="Z96" s="445" t="n">
        <f aca="false">$O96*Y96</f>
        <v>0</v>
      </c>
      <c r="AA96" s="310" t="s">
        <v>129</v>
      </c>
      <c r="AC96" s="261" t="n">
        <v>96</v>
      </c>
      <c r="AD96" s="226" t="n">
        <f aca="false">V96+X96+Z96</f>
        <v>0</v>
      </c>
    </row>
    <row r="97" customFormat="false" ht="15" hidden="false" customHeight="true" outlineLevel="0" collapsed="false">
      <c r="A97" s="324"/>
      <c r="B97" s="655"/>
      <c r="C97" s="436"/>
      <c r="D97" s="614"/>
      <c r="E97" s="615"/>
      <c r="F97" s="614"/>
      <c r="G97" s="615"/>
      <c r="H97" s="614"/>
      <c r="I97" s="616"/>
      <c r="J97" s="616"/>
      <c r="K97" s="615"/>
      <c r="L97" s="436" t="n">
        <f aca="false">IF(J97=0,0,(J97-I97)+1)</f>
        <v>0</v>
      </c>
      <c r="M97" s="450" t="s">
        <v>177</v>
      </c>
      <c r="N97" s="617" t="n">
        <v>0</v>
      </c>
      <c r="O97" s="618" t="n">
        <f aca="false">ROUNDUP(((Q97/T97)),0)</f>
        <v>0</v>
      </c>
      <c r="P97" s="618" t="n">
        <f aca="false">O97*K97*L97</f>
        <v>0</v>
      </c>
      <c r="Q97" s="619" t="n">
        <f aca="false">S97-(S97*N97)</f>
        <v>0</v>
      </c>
      <c r="R97" s="619" t="n">
        <f aca="false">Q97*K97*L97</f>
        <v>0</v>
      </c>
      <c r="S97" s="620"/>
      <c r="T97" s="621" t="n">
        <v>0.8</v>
      </c>
      <c r="U97" s="444" t="n">
        <f aca="false">U96</f>
        <v>0.1</v>
      </c>
      <c r="V97" s="539" t="n">
        <f aca="false">O97*U97</f>
        <v>0</v>
      </c>
      <c r="W97" s="623" t="n">
        <f aca="false">W96</f>
        <v>0.1</v>
      </c>
      <c r="X97" s="539" t="n">
        <f aca="false">$O97*W97</f>
        <v>0</v>
      </c>
      <c r="Y97" s="624" t="n">
        <f aca="false">Y96</f>
        <v>0.1</v>
      </c>
      <c r="Z97" s="539" t="n">
        <f aca="false">$O97*Y97</f>
        <v>0</v>
      </c>
      <c r="AA97" s="262" t="s">
        <v>152</v>
      </c>
      <c r="AC97" s="261" t="n">
        <v>97</v>
      </c>
      <c r="AD97" s="226" t="n">
        <f aca="false">V97+X97+Z97</f>
        <v>0</v>
      </c>
    </row>
    <row r="98" customFormat="false" ht="15" hidden="false" customHeight="true" outlineLevel="0" collapsed="false">
      <c r="A98" s="324"/>
      <c r="B98" s="655"/>
      <c r="C98" s="436"/>
      <c r="D98" s="614"/>
      <c r="E98" s="615"/>
      <c r="F98" s="614"/>
      <c r="G98" s="615"/>
      <c r="H98" s="614"/>
      <c r="I98" s="616"/>
      <c r="J98" s="616"/>
      <c r="K98" s="615"/>
      <c r="L98" s="436" t="n">
        <f aca="false">IF(J98=0,0,(J98-I98)+1)</f>
        <v>0</v>
      </c>
      <c r="M98" s="450" t="s">
        <v>177</v>
      </c>
      <c r="N98" s="617" t="n">
        <v>0</v>
      </c>
      <c r="O98" s="618" t="n">
        <f aca="false">ROUNDUP(((Q98/T98)),0)</f>
        <v>0</v>
      </c>
      <c r="P98" s="618" t="n">
        <f aca="false">O98*K98*L98</f>
        <v>0</v>
      </c>
      <c r="Q98" s="619" t="n">
        <f aca="false">S98-(S98*N98)</f>
        <v>0</v>
      </c>
      <c r="R98" s="619" t="n">
        <f aca="false">Q98*K98*L98</f>
        <v>0</v>
      </c>
      <c r="S98" s="620"/>
      <c r="T98" s="621" t="n">
        <v>0.8</v>
      </c>
      <c r="U98" s="444" t="n">
        <f aca="false">U97</f>
        <v>0.1</v>
      </c>
      <c r="V98" s="539" t="n">
        <f aca="false">O98*U98</f>
        <v>0</v>
      </c>
      <c r="W98" s="623" t="n">
        <f aca="false">W97</f>
        <v>0.1</v>
      </c>
      <c r="X98" s="539" t="n">
        <f aca="false">$O98*W98</f>
        <v>0</v>
      </c>
      <c r="Y98" s="624" t="n">
        <f aca="false">Y97</f>
        <v>0.1</v>
      </c>
      <c r="Z98" s="539" t="n">
        <f aca="false">$O98*Y98</f>
        <v>0</v>
      </c>
      <c r="AA98" s="498"/>
      <c r="AC98" s="261" t="n">
        <v>98</v>
      </c>
      <c r="AD98" s="226" t="n">
        <f aca="false">V98+X98+Z98</f>
        <v>0</v>
      </c>
    </row>
    <row r="99" customFormat="false" ht="15" hidden="false" customHeight="true" outlineLevel="0" collapsed="false">
      <c r="A99" s="324"/>
      <c r="B99" s="655"/>
      <c r="C99" s="436"/>
      <c r="D99" s="614"/>
      <c r="E99" s="615"/>
      <c r="F99" s="614"/>
      <c r="G99" s="615"/>
      <c r="H99" s="614"/>
      <c r="I99" s="616"/>
      <c r="J99" s="616"/>
      <c r="K99" s="615"/>
      <c r="L99" s="436" t="n">
        <f aca="false">IF(J99=0,0,(J99-I99)+1)</f>
        <v>0</v>
      </c>
      <c r="M99" s="450" t="s">
        <v>177</v>
      </c>
      <c r="N99" s="617" t="n">
        <v>0</v>
      </c>
      <c r="O99" s="618" t="n">
        <f aca="false">ROUNDUP(((Q99/T99)),0)</f>
        <v>0</v>
      </c>
      <c r="P99" s="618" t="n">
        <f aca="false">O99*K99*L99</f>
        <v>0</v>
      </c>
      <c r="Q99" s="619" t="n">
        <f aca="false">S99-(S99*N99)</f>
        <v>0</v>
      </c>
      <c r="R99" s="619" t="n">
        <f aca="false">Q99*K99*L99</f>
        <v>0</v>
      </c>
      <c r="S99" s="620"/>
      <c r="T99" s="621" t="n">
        <v>0.8</v>
      </c>
      <c r="U99" s="444" t="n">
        <f aca="false">U98</f>
        <v>0.1</v>
      </c>
      <c r="V99" s="539" t="n">
        <f aca="false">O99*U99</f>
        <v>0</v>
      </c>
      <c r="W99" s="623" t="n">
        <f aca="false">W98</f>
        <v>0.1</v>
      </c>
      <c r="X99" s="539" t="n">
        <f aca="false">$O99*W99</f>
        <v>0</v>
      </c>
      <c r="Y99" s="624" t="n">
        <f aca="false">Y98</f>
        <v>0.1</v>
      </c>
      <c r="Z99" s="539" t="n">
        <f aca="false">$O99*Y99</f>
        <v>0</v>
      </c>
      <c r="AA99" s="264" t="s">
        <v>132</v>
      </c>
      <c r="AC99" s="261" t="n">
        <v>99</v>
      </c>
      <c r="AD99" s="226" t="n">
        <f aca="false">V99+X99+Z99</f>
        <v>0</v>
      </c>
    </row>
    <row r="100" customFormat="false" ht="15" hidden="false" customHeight="true" outlineLevel="0" collapsed="false">
      <c r="A100" s="324"/>
      <c r="B100" s="655"/>
      <c r="C100" s="436"/>
      <c r="D100" s="614"/>
      <c r="E100" s="615"/>
      <c r="F100" s="614"/>
      <c r="G100" s="615"/>
      <c r="H100" s="614"/>
      <c r="I100" s="616"/>
      <c r="J100" s="616"/>
      <c r="K100" s="615"/>
      <c r="L100" s="436" t="n">
        <f aca="false">IF(J100=0,0,(J100-I100)+1)</f>
        <v>0</v>
      </c>
      <c r="M100" s="450" t="s">
        <v>177</v>
      </c>
      <c r="N100" s="617" t="n">
        <v>0</v>
      </c>
      <c r="O100" s="618" t="n">
        <f aca="false">ROUNDUP(((Q100/T100)),0)</f>
        <v>0</v>
      </c>
      <c r="P100" s="618" t="n">
        <f aca="false">O100*K100*L100</f>
        <v>0</v>
      </c>
      <c r="Q100" s="619" t="n">
        <f aca="false">S100-(S100*N100)</f>
        <v>0</v>
      </c>
      <c r="R100" s="619" t="n">
        <f aca="false">Q100*K100*L100</f>
        <v>0</v>
      </c>
      <c r="S100" s="620"/>
      <c r="T100" s="621" t="n">
        <v>0.8</v>
      </c>
      <c r="U100" s="444" t="n">
        <f aca="false">U99</f>
        <v>0.1</v>
      </c>
      <c r="V100" s="539" t="n">
        <f aca="false">O100*U100</f>
        <v>0</v>
      </c>
      <c r="W100" s="623" t="n">
        <f aca="false">W99</f>
        <v>0.1</v>
      </c>
      <c r="X100" s="539" t="n">
        <f aca="false">$O100*W100</f>
        <v>0</v>
      </c>
      <c r="Y100" s="624" t="n">
        <f aca="false">Y99</f>
        <v>0.1</v>
      </c>
      <c r="Z100" s="539" t="n">
        <f aca="false">$O100*Y100</f>
        <v>0</v>
      </c>
      <c r="AA100" s="265" t="s">
        <v>154</v>
      </c>
      <c r="AC100" s="261" t="n">
        <v>100</v>
      </c>
      <c r="AD100" s="226" t="n">
        <f aca="false">V100+X100+Z100</f>
        <v>0</v>
      </c>
    </row>
    <row r="101" customFormat="false" ht="15" hidden="false" customHeight="true" outlineLevel="0" collapsed="false">
      <c r="A101" s="324"/>
      <c r="B101" s="655"/>
      <c r="C101" s="436"/>
      <c r="D101" s="614"/>
      <c r="E101" s="615"/>
      <c r="F101" s="614"/>
      <c r="G101" s="615"/>
      <c r="H101" s="614"/>
      <c r="I101" s="616"/>
      <c r="J101" s="616"/>
      <c r="K101" s="615"/>
      <c r="L101" s="436" t="n">
        <f aca="false">IF(J101=0,0,(J101-I101)+1)</f>
        <v>0</v>
      </c>
      <c r="M101" s="450" t="s">
        <v>177</v>
      </c>
      <c r="N101" s="617" t="n">
        <v>0</v>
      </c>
      <c r="O101" s="618" t="n">
        <f aca="false">ROUNDUP(((Q101/T101)),0)</f>
        <v>0</v>
      </c>
      <c r="P101" s="618" t="n">
        <f aca="false">O101*K101*L101</f>
        <v>0</v>
      </c>
      <c r="Q101" s="619" t="n">
        <f aca="false">S101-(S101*N101)</f>
        <v>0</v>
      </c>
      <c r="R101" s="619" t="n">
        <f aca="false">Q101*K101*L101</f>
        <v>0</v>
      </c>
      <c r="S101" s="620"/>
      <c r="T101" s="621" t="n">
        <v>0.8</v>
      </c>
      <c r="U101" s="444" t="n">
        <f aca="false">U100</f>
        <v>0.1</v>
      </c>
      <c r="V101" s="539" t="n">
        <f aca="false">O101*U101</f>
        <v>0</v>
      </c>
      <c r="W101" s="623" t="n">
        <f aca="false">W100</f>
        <v>0.1</v>
      </c>
      <c r="X101" s="539" t="n">
        <f aca="false">$O101*W101</f>
        <v>0</v>
      </c>
      <c r="Y101" s="624" t="n">
        <f aca="false">Y100</f>
        <v>0.1</v>
      </c>
      <c r="Z101" s="539" t="n">
        <f aca="false">$O101*Y101</f>
        <v>0</v>
      </c>
      <c r="AA101" s="327"/>
      <c r="AC101" s="261" t="n">
        <v>101</v>
      </c>
      <c r="AD101" s="226" t="n">
        <f aca="false">V101+X101+Z101</f>
        <v>0</v>
      </c>
    </row>
    <row r="102" customFormat="false" ht="15" hidden="false" customHeight="true" outlineLevel="0" collapsed="false">
      <c r="A102" s="324"/>
      <c r="B102" s="655"/>
      <c r="C102" s="436"/>
      <c r="D102" s="614"/>
      <c r="E102" s="615"/>
      <c r="F102" s="614"/>
      <c r="G102" s="615"/>
      <c r="H102" s="614"/>
      <c r="I102" s="616"/>
      <c r="J102" s="616"/>
      <c r="K102" s="615"/>
      <c r="L102" s="436" t="n">
        <f aca="false">IF(J102=0,0,(J102-I102)+1)</f>
        <v>0</v>
      </c>
      <c r="M102" s="450" t="s">
        <v>177</v>
      </c>
      <c r="N102" s="617" t="n">
        <v>0</v>
      </c>
      <c r="O102" s="618" t="n">
        <f aca="false">ROUNDUP(((Q102/T102)),0)</f>
        <v>0</v>
      </c>
      <c r="P102" s="618" t="n">
        <f aca="false">O102*K102*L102</f>
        <v>0</v>
      </c>
      <c r="Q102" s="619" t="n">
        <f aca="false">S102-(S102*N102)</f>
        <v>0</v>
      </c>
      <c r="R102" s="619" t="n">
        <f aca="false">Q102*K102*L102</f>
        <v>0</v>
      </c>
      <c r="S102" s="620"/>
      <c r="T102" s="621" t="n">
        <v>0.8</v>
      </c>
      <c r="U102" s="444" t="n">
        <f aca="false">U101</f>
        <v>0.1</v>
      </c>
      <c r="V102" s="539" t="n">
        <f aca="false">O102*U102</f>
        <v>0</v>
      </c>
      <c r="W102" s="623" t="n">
        <f aca="false">W101</f>
        <v>0.1</v>
      </c>
      <c r="X102" s="539" t="n">
        <f aca="false">$O102*W102</f>
        <v>0</v>
      </c>
      <c r="Y102" s="624" t="n">
        <f aca="false">Y101</f>
        <v>0.1</v>
      </c>
      <c r="Z102" s="539" t="n">
        <f aca="false">$O102*Y102</f>
        <v>0</v>
      </c>
      <c r="AA102" s="327"/>
      <c r="AC102" s="261" t="n">
        <v>102</v>
      </c>
      <c r="AD102" s="226" t="n">
        <f aca="false">V102+X102+Z102</f>
        <v>0</v>
      </c>
    </row>
    <row r="103" customFormat="false" ht="15" hidden="false" customHeight="true" outlineLevel="0" collapsed="false">
      <c r="A103" s="324"/>
      <c r="B103" s="655"/>
      <c r="C103" s="436"/>
      <c r="D103" s="614"/>
      <c r="E103" s="615"/>
      <c r="F103" s="614"/>
      <c r="G103" s="615"/>
      <c r="H103" s="614"/>
      <c r="I103" s="616"/>
      <c r="J103" s="616"/>
      <c r="K103" s="615"/>
      <c r="L103" s="436" t="n">
        <f aca="false">IF(J103=0,0,(J103-I103)+1)</f>
        <v>0</v>
      </c>
      <c r="M103" s="450" t="s">
        <v>177</v>
      </c>
      <c r="N103" s="617" t="n">
        <v>0</v>
      </c>
      <c r="O103" s="618" t="n">
        <f aca="false">ROUNDUP(((Q103/T103)),0)</f>
        <v>0</v>
      </c>
      <c r="P103" s="618" t="n">
        <f aca="false">O103*K103*L103</f>
        <v>0</v>
      </c>
      <c r="Q103" s="619" t="n">
        <f aca="false">S103-(S103*N103)</f>
        <v>0</v>
      </c>
      <c r="R103" s="619" t="n">
        <f aca="false">Q103*K103*L103</f>
        <v>0</v>
      </c>
      <c r="S103" s="620"/>
      <c r="T103" s="621" t="n">
        <v>0.8</v>
      </c>
      <c r="U103" s="444" t="n">
        <f aca="false">U102</f>
        <v>0.1</v>
      </c>
      <c r="V103" s="539" t="n">
        <f aca="false">O103*U103</f>
        <v>0</v>
      </c>
      <c r="W103" s="623" t="n">
        <f aca="false">W102</f>
        <v>0.1</v>
      </c>
      <c r="X103" s="539" t="n">
        <f aca="false">$O103*W103</f>
        <v>0</v>
      </c>
      <c r="Y103" s="624" t="n">
        <f aca="false">Y102</f>
        <v>0.1</v>
      </c>
      <c r="Z103" s="539" t="n">
        <f aca="false">$O103*Y103</f>
        <v>0</v>
      </c>
      <c r="AA103" s="327"/>
      <c r="AC103" s="261" t="n">
        <v>103</v>
      </c>
      <c r="AD103" s="226" t="n">
        <f aca="false">V103+X103+Z103</f>
        <v>0</v>
      </c>
    </row>
    <row r="104" customFormat="false" ht="15" hidden="false" customHeight="true" outlineLevel="0" collapsed="false">
      <c r="A104" s="324"/>
      <c r="B104" s="655"/>
      <c r="C104" s="436"/>
      <c r="D104" s="614"/>
      <c r="E104" s="615"/>
      <c r="F104" s="614"/>
      <c r="G104" s="615"/>
      <c r="H104" s="614"/>
      <c r="I104" s="616"/>
      <c r="J104" s="616"/>
      <c r="K104" s="615"/>
      <c r="L104" s="436" t="n">
        <f aca="false">IF(J104=0,0,(J104-I104)+1)</f>
        <v>0</v>
      </c>
      <c r="M104" s="450" t="s">
        <v>177</v>
      </c>
      <c r="N104" s="617" t="n">
        <v>0</v>
      </c>
      <c r="O104" s="618" t="n">
        <f aca="false">ROUNDUP(((Q104/T104)),0)</f>
        <v>0</v>
      </c>
      <c r="P104" s="618" t="n">
        <f aca="false">O104*K104*L104</f>
        <v>0</v>
      </c>
      <c r="Q104" s="619" t="n">
        <f aca="false">S104-(S104*N104)</f>
        <v>0</v>
      </c>
      <c r="R104" s="619" t="n">
        <f aca="false">Q104*K104*L104</f>
        <v>0</v>
      </c>
      <c r="S104" s="620"/>
      <c r="T104" s="621" t="n">
        <v>0.8</v>
      </c>
      <c r="U104" s="444" t="n">
        <f aca="false">U103</f>
        <v>0.1</v>
      </c>
      <c r="V104" s="539" t="n">
        <f aca="false">O104*U104</f>
        <v>0</v>
      </c>
      <c r="W104" s="623" t="n">
        <f aca="false">W103</f>
        <v>0.1</v>
      </c>
      <c r="X104" s="539" t="n">
        <f aca="false">$O104*W104</f>
        <v>0</v>
      </c>
      <c r="Y104" s="624" t="n">
        <f aca="false">Y103</f>
        <v>0.1</v>
      </c>
      <c r="Z104" s="539" t="n">
        <f aca="false">$O104*Y104</f>
        <v>0</v>
      </c>
      <c r="AA104" s="327"/>
      <c r="AC104" s="261" t="n">
        <v>104</v>
      </c>
      <c r="AD104" s="226" t="n">
        <f aca="false">V104+X104+Z104</f>
        <v>0</v>
      </c>
    </row>
    <row r="105" customFormat="false" ht="15" hidden="false" customHeight="true" outlineLevel="0" collapsed="false">
      <c r="A105" s="324"/>
      <c r="B105" s="655"/>
      <c r="C105" s="436"/>
      <c r="D105" s="614"/>
      <c r="E105" s="615"/>
      <c r="F105" s="614"/>
      <c r="G105" s="615"/>
      <c r="H105" s="614"/>
      <c r="I105" s="616"/>
      <c r="J105" s="616"/>
      <c r="K105" s="615"/>
      <c r="L105" s="436" t="n">
        <f aca="false">IF(J105=0,0,(J105-I105)+1)</f>
        <v>0</v>
      </c>
      <c r="M105" s="450" t="s">
        <v>177</v>
      </c>
      <c r="N105" s="617" t="n">
        <v>0</v>
      </c>
      <c r="O105" s="618" t="n">
        <f aca="false">ROUNDUP(((Q105/T105)),0)</f>
        <v>0</v>
      </c>
      <c r="P105" s="618" t="n">
        <f aca="false">O105*K105*L105</f>
        <v>0</v>
      </c>
      <c r="Q105" s="619" t="n">
        <f aca="false">S105-(S105*N105)</f>
        <v>0</v>
      </c>
      <c r="R105" s="619" t="n">
        <f aca="false">Q105*K105*L105</f>
        <v>0</v>
      </c>
      <c r="S105" s="620"/>
      <c r="T105" s="621" t="n">
        <v>0.8</v>
      </c>
      <c r="U105" s="444" t="n">
        <f aca="false">U104</f>
        <v>0.1</v>
      </c>
      <c r="V105" s="539" t="n">
        <f aca="false">O105*U105</f>
        <v>0</v>
      </c>
      <c r="W105" s="623" t="n">
        <f aca="false">W104</f>
        <v>0.1</v>
      </c>
      <c r="X105" s="539" t="n">
        <f aca="false">$O105*W105</f>
        <v>0</v>
      </c>
      <c r="Y105" s="624" t="n">
        <f aca="false">Y104</f>
        <v>0.1</v>
      </c>
      <c r="Z105" s="539" t="n">
        <f aca="false">$O105*Y105</f>
        <v>0</v>
      </c>
      <c r="AA105" s="327"/>
      <c r="AC105" s="261" t="n">
        <v>105</v>
      </c>
      <c r="AD105" s="226" t="n">
        <f aca="false">V105+X105+Z105</f>
        <v>0</v>
      </c>
    </row>
    <row r="106" customFormat="false" ht="15" hidden="false" customHeight="true" outlineLevel="0" collapsed="false">
      <c r="A106" s="324"/>
      <c r="B106" s="655"/>
      <c r="C106" s="436"/>
      <c r="D106" s="614"/>
      <c r="E106" s="615"/>
      <c r="F106" s="614"/>
      <c r="G106" s="615"/>
      <c r="H106" s="614"/>
      <c r="I106" s="616"/>
      <c r="J106" s="616"/>
      <c r="K106" s="615"/>
      <c r="L106" s="436" t="n">
        <f aca="false">IF(J106=0,0,(J106-I106)+1)</f>
        <v>0</v>
      </c>
      <c r="M106" s="450" t="s">
        <v>177</v>
      </c>
      <c r="N106" s="617" t="n">
        <v>0</v>
      </c>
      <c r="O106" s="618" t="n">
        <f aca="false">ROUNDUP(((Q106/T106)),0)</f>
        <v>0</v>
      </c>
      <c r="P106" s="618" t="n">
        <f aca="false">O106*K106*L106</f>
        <v>0</v>
      </c>
      <c r="Q106" s="619" t="n">
        <f aca="false">S106-(S106*N106)</f>
        <v>0</v>
      </c>
      <c r="R106" s="619" t="n">
        <f aca="false">Q106*K106*L106</f>
        <v>0</v>
      </c>
      <c r="S106" s="620"/>
      <c r="T106" s="621" t="n">
        <v>0.8</v>
      </c>
      <c r="U106" s="444" t="n">
        <f aca="false">U105</f>
        <v>0.1</v>
      </c>
      <c r="V106" s="539" t="n">
        <f aca="false">O106*U106</f>
        <v>0</v>
      </c>
      <c r="W106" s="623" t="n">
        <f aca="false">W105</f>
        <v>0.1</v>
      </c>
      <c r="X106" s="539" t="n">
        <f aca="false">$O106*W106</f>
        <v>0</v>
      </c>
      <c r="Y106" s="624" t="n">
        <f aca="false">Y105</f>
        <v>0.1</v>
      </c>
      <c r="Z106" s="539" t="n">
        <f aca="false">$O106*Y106</f>
        <v>0</v>
      </c>
      <c r="AA106" s="327"/>
      <c r="AC106" s="261" t="n">
        <v>106</v>
      </c>
      <c r="AD106" s="226" t="n">
        <f aca="false">V106+X106+Z106</f>
        <v>0</v>
      </c>
    </row>
    <row r="107" customFormat="false" ht="15" hidden="false" customHeight="true" outlineLevel="0" collapsed="false">
      <c r="A107" s="324"/>
      <c r="B107" s="655"/>
      <c r="C107" s="436"/>
      <c r="D107" s="614"/>
      <c r="E107" s="615"/>
      <c r="F107" s="614"/>
      <c r="G107" s="615"/>
      <c r="H107" s="614"/>
      <c r="I107" s="616"/>
      <c r="J107" s="616"/>
      <c r="K107" s="615"/>
      <c r="L107" s="436" t="n">
        <f aca="false">IF(J107=0,0,(J107-I107)+1)</f>
        <v>0</v>
      </c>
      <c r="M107" s="450" t="s">
        <v>177</v>
      </c>
      <c r="N107" s="617" t="n">
        <v>0</v>
      </c>
      <c r="O107" s="618" t="n">
        <f aca="false">ROUNDUP(((Q107/T107)),0)</f>
        <v>0</v>
      </c>
      <c r="P107" s="618" t="n">
        <f aca="false">O107*K107*L107</f>
        <v>0</v>
      </c>
      <c r="Q107" s="619" t="n">
        <f aca="false">S107-(S107*N107)</f>
        <v>0</v>
      </c>
      <c r="R107" s="619" t="n">
        <f aca="false">Q107*K107*L107</f>
        <v>0</v>
      </c>
      <c r="S107" s="620"/>
      <c r="T107" s="621" t="n">
        <v>0.8</v>
      </c>
      <c r="U107" s="444" t="n">
        <f aca="false">U106</f>
        <v>0.1</v>
      </c>
      <c r="V107" s="539" t="n">
        <f aca="false">O107*U107</f>
        <v>0</v>
      </c>
      <c r="W107" s="623" t="n">
        <f aca="false">W106</f>
        <v>0.1</v>
      </c>
      <c r="X107" s="539" t="n">
        <f aca="false">$O107*W107</f>
        <v>0</v>
      </c>
      <c r="Y107" s="624" t="n">
        <f aca="false">Y106</f>
        <v>0.1</v>
      </c>
      <c r="Z107" s="539" t="n">
        <f aca="false">$O107*Y107</f>
        <v>0</v>
      </c>
      <c r="AA107" s="327"/>
      <c r="AC107" s="261" t="n">
        <v>107</v>
      </c>
      <c r="AD107" s="226" t="n">
        <f aca="false">V107+X107+Z107</f>
        <v>0</v>
      </c>
    </row>
    <row r="108" customFormat="false" ht="15" hidden="false" customHeight="true" outlineLevel="0" collapsed="false">
      <c r="A108" s="324"/>
      <c r="B108" s="655"/>
      <c r="C108" s="436"/>
      <c r="D108" s="614"/>
      <c r="E108" s="615"/>
      <c r="F108" s="614"/>
      <c r="G108" s="615"/>
      <c r="H108" s="614"/>
      <c r="I108" s="616"/>
      <c r="J108" s="616"/>
      <c r="K108" s="615"/>
      <c r="L108" s="436" t="n">
        <f aca="false">IF(J108=0,0,(J108-I108)+1)</f>
        <v>0</v>
      </c>
      <c r="M108" s="450" t="s">
        <v>177</v>
      </c>
      <c r="N108" s="617" t="n">
        <v>0</v>
      </c>
      <c r="O108" s="618" t="n">
        <f aca="false">ROUNDUP(((Q108/T108)),0)</f>
        <v>0</v>
      </c>
      <c r="P108" s="618" t="n">
        <f aca="false">O108*K108*L108</f>
        <v>0</v>
      </c>
      <c r="Q108" s="619" t="n">
        <f aca="false">S108-(S108*N108)</f>
        <v>0</v>
      </c>
      <c r="R108" s="619" t="n">
        <f aca="false">Q108*K108*L108</f>
        <v>0</v>
      </c>
      <c r="S108" s="620"/>
      <c r="T108" s="621" t="n">
        <v>0.8</v>
      </c>
      <c r="U108" s="444" t="n">
        <f aca="false">U107</f>
        <v>0.1</v>
      </c>
      <c r="V108" s="539" t="n">
        <f aca="false">O108*U108</f>
        <v>0</v>
      </c>
      <c r="W108" s="623" t="n">
        <f aca="false">W107</f>
        <v>0.1</v>
      </c>
      <c r="X108" s="539" t="n">
        <f aca="false">$O108*W108</f>
        <v>0</v>
      </c>
      <c r="Y108" s="624" t="n">
        <f aca="false">Y107</f>
        <v>0.1</v>
      </c>
      <c r="Z108" s="539" t="n">
        <f aca="false">$O108*Y108</f>
        <v>0</v>
      </c>
      <c r="AA108" s="327"/>
      <c r="AC108" s="261" t="n">
        <v>108</v>
      </c>
      <c r="AD108" s="226" t="n">
        <f aca="false">V108+X108+Z108</f>
        <v>0</v>
      </c>
    </row>
    <row r="109" customFormat="false" ht="15" hidden="false" customHeight="true" outlineLevel="0" collapsed="false">
      <c r="A109" s="324"/>
      <c r="B109" s="655"/>
      <c r="C109" s="436"/>
      <c r="D109" s="614"/>
      <c r="E109" s="615"/>
      <c r="F109" s="614"/>
      <c r="G109" s="615"/>
      <c r="H109" s="614"/>
      <c r="I109" s="616"/>
      <c r="J109" s="616"/>
      <c r="K109" s="615"/>
      <c r="L109" s="436" t="n">
        <f aca="false">IF(J109=0,0,(J109-I109)+1)</f>
        <v>0</v>
      </c>
      <c r="M109" s="450" t="s">
        <v>177</v>
      </c>
      <c r="N109" s="617" t="n">
        <v>0</v>
      </c>
      <c r="O109" s="618" t="n">
        <f aca="false">ROUNDUP(((Q109/T109)),0)</f>
        <v>0</v>
      </c>
      <c r="P109" s="618" t="n">
        <f aca="false">O109*K109*L109</f>
        <v>0</v>
      </c>
      <c r="Q109" s="619" t="n">
        <f aca="false">S109-(S109*N109)</f>
        <v>0</v>
      </c>
      <c r="R109" s="619" t="n">
        <f aca="false">Q109*K109*L109</f>
        <v>0</v>
      </c>
      <c r="S109" s="620"/>
      <c r="T109" s="621" t="n">
        <v>0.8</v>
      </c>
      <c r="U109" s="444" t="n">
        <f aca="false">U108</f>
        <v>0.1</v>
      </c>
      <c r="V109" s="539" t="n">
        <f aca="false">O109*U109</f>
        <v>0</v>
      </c>
      <c r="W109" s="623" t="n">
        <f aca="false">W108</f>
        <v>0.1</v>
      </c>
      <c r="X109" s="539" t="n">
        <f aca="false">$O109*W109</f>
        <v>0</v>
      </c>
      <c r="Y109" s="624" t="n">
        <f aca="false">Y108</f>
        <v>0.1</v>
      </c>
      <c r="Z109" s="539" t="n">
        <f aca="false">$O109*Y109</f>
        <v>0</v>
      </c>
      <c r="AA109" s="327"/>
      <c r="AC109" s="261" t="n">
        <v>109</v>
      </c>
      <c r="AD109" s="226" t="n">
        <f aca="false">V109+X109+Z109</f>
        <v>0</v>
      </c>
    </row>
    <row r="110" customFormat="false" ht="15" hidden="false" customHeight="true" outlineLevel="0" collapsed="false">
      <c r="A110" s="324"/>
      <c r="B110" s="655"/>
      <c r="C110" s="436"/>
      <c r="D110" s="614"/>
      <c r="E110" s="615"/>
      <c r="F110" s="614"/>
      <c r="G110" s="615"/>
      <c r="H110" s="614"/>
      <c r="I110" s="616"/>
      <c r="J110" s="616"/>
      <c r="K110" s="615"/>
      <c r="L110" s="436" t="n">
        <f aca="false">IF(J110=0,0,(J110-I110)+1)</f>
        <v>0</v>
      </c>
      <c r="M110" s="450" t="s">
        <v>177</v>
      </c>
      <c r="N110" s="617" t="n">
        <v>0</v>
      </c>
      <c r="O110" s="625" t="n">
        <f aca="false">ROUNDUP(((Q110/T110)),0)</f>
        <v>0</v>
      </c>
      <c r="P110" s="625" t="n">
        <f aca="false">O110*K110*L110</f>
        <v>0</v>
      </c>
      <c r="Q110" s="619" t="n">
        <f aca="false">S110-(S110*N110)</f>
        <v>0</v>
      </c>
      <c r="R110" s="619" t="n">
        <f aca="false">Q110*K110*L110</f>
        <v>0</v>
      </c>
      <c r="S110" s="620"/>
      <c r="T110" s="621" t="n">
        <v>0.8</v>
      </c>
      <c r="U110" s="455" t="n">
        <f aca="false">U109</f>
        <v>0.1</v>
      </c>
      <c r="V110" s="626" t="n">
        <f aca="false">O110*U110</f>
        <v>0</v>
      </c>
      <c r="W110" s="627" t="n">
        <f aca="false">W109</f>
        <v>0.1</v>
      </c>
      <c r="X110" s="626" t="n">
        <f aca="false">$O110*W110</f>
        <v>0</v>
      </c>
      <c r="Y110" s="628" t="n">
        <f aca="false">Y109</f>
        <v>0.1</v>
      </c>
      <c r="Z110" s="626" t="n">
        <f aca="false">$O110*Y110</f>
        <v>0</v>
      </c>
      <c r="AA110" s="327"/>
      <c r="AC110" s="261" t="n">
        <v>110</v>
      </c>
      <c r="AD110" s="226" t="n">
        <f aca="false">V110+X110+Z110</f>
        <v>0</v>
      </c>
    </row>
    <row r="111" customFormat="false" ht="15" hidden="false" customHeight="false" outlineLevel="0" collapsed="false">
      <c r="A111" s="324"/>
      <c r="B111" s="629"/>
      <c r="C111" s="630"/>
      <c r="D111" s="631"/>
      <c r="E111" s="631"/>
      <c r="F111" s="631"/>
      <c r="G111" s="631"/>
      <c r="H111" s="631"/>
      <c r="I111" s="632"/>
      <c r="J111" s="632"/>
      <c r="K111" s="631"/>
      <c r="L111" s="630"/>
      <c r="M111" s="631"/>
      <c r="N111" s="633"/>
      <c r="O111" s="634" t="s">
        <v>218</v>
      </c>
      <c r="P111" s="634" t="n">
        <f aca="false">SUM(P96:P110)</f>
        <v>0</v>
      </c>
      <c r="Q111" s="635" t="s">
        <v>219</v>
      </c>
      <c r="R111" s="635" t="n">
        <f aca="false">SUM(R96:R110)</f>
        <v>0</v>
      </c>
      <c r="S111" s="636" t="s">
        <v>220</v>
      </c>
      <c r="T111" s="637" t="str">
        <f aca="false">IF(SUM(S96:S110)=0,"",1-(R111/P111))</f>
        <v/>
      </c>
      <c r="U111" s="638" t="s">
        <v>139</v>
      </c>
      <c r="V111" s="638" t="s">
        <v>140</v>
      </c>
      <c r="W111" s="638" t="s">
        <v>141</v>
      </c>
      <c r="X111" s="638" t="s">
        <v>142</v>
      </c>
      <c r="Y111" s="638" t="s">
        <v>143</v>
      </c>
      <c r="Z111" s="638" t="s">
        <v>144</v>
      </c>
      <c r="AA111" s="327"/>
      <c r="AC111" s="218" t="s">
        <v>145</v>
      </c>
      <c r="AD111" s="218"/>
      <c r="AE111" s="218" t="s">
        <v>146</v>
      </c>
      <c r="AF111" s="218"/>
    </row>
    <row r="112" customFormat="false" ht="15" hidden="false" customHeight="false" outlineLevel="0" collapsed="false">
      <c r="A112" s="324"/>
      <c r="B112" s="639" t="s">
        <v>147</v>
      </c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640" t="n">
        <f aca="false"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641" t="n">
        <f aca="false">R111*U95</f>
        <v>0</v>
      </c>
      <c r="W112" s="640" t="n">
        <f aca="false"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641" t="n">
        <f aca="false">R111*W95</f>
        <v>0</v>
      </c>
      <c r="Y112" s="640" t="n">
        <f aca="false"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641" t="n">
        <f aca="false">R111*Y95</f>
        <v>0</v>
      </c>
      <c r="AA112" s="327"/>
      <c r="AC112" s="225" t="n">
        <v>112</v>
      </c>
      <c r="AD112" s="226" t="n">
        <f aca="false">V112+X112+Z112</f>
        <v>0</v>
      </c>
      <c r="AE112" s="227" t="n">
        <f aca="false">U112+W112+Y112</f>
        <v>0</v>
      </c>
      <c r="AF112" s="227"/>
    </row>
    <row r="113" customFormat="false" ht="19.5" hidden="false" customHeight="true" outlineLevel="0" collapsed="false">
      <c r="A113" s="324"/>
      <c r="B113" s="261" t="s">
        <v>221</v>
      </c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642" t="s">
        <v>149</v>
      </c>
      <c r="V113" s="642"/>
      <c r="W113" s="480" t="n">
        <f aca="false">P111+U112+W112+Y112</f>
        <v>0</v>
      </c>
      <c r="X113" s="480"/>
      <c r="Y113" s="643" t="s">
        <v>150</v>
      </c>
      <c r="Z113" s="644" t="n">
        <f aca="false">(R111)+(R111*U95)+(R111*W95)+(R111*Y95)</f>
        <v>0</v>
      </c>
      <c r="AA113" s="327"/>
      <c r="AD113" s="235"/>
    </row>
    <row r="114" customFormat="false" ht="15" hidden="false" customHeight="false" outlineLevel="0" collapsed="false">
      <c r="A114" s="324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27"/>
      <c r="AD114" s="235"/>
    </row>
    <row r="115" customFormat="false" ht="15" hidden="false" customHeight="false" outlineLevel="0" collapsed="false">
      <c r="A115" s="324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27"/>
      <c r="AD115" s="235"/>
    </row>
    <row r="116" customFormat="false" ht="49.5" hidden="false" customHeight="true" outlineLevel="0" collapsed="false">
      <c r="A116" s="352" t="s">
        <v>224</v>
      </c>
      <c r="B116" s="599" t="s">
        <v>206</v>
      </c>
      <c r="C116" s="599"/>
      <c r="D116" s="599"/>
      <c r="E116" s="599"/>
      <c r="F116" s="599"/>
      <c r="G116" s="599"/>
      <c r="H116" s="599"/>
      <c r="I116" s="599"/>
      <c r="J116" s="599"/>
      <c r="K116" s="599"/>
      <c r="L116" s="599"/>
      <c r="M116" s="418"/>
      <c r="N116" s="668" t="str">
        <f aca="false">IF(B119=0,"",B119)</f>
        <v/>
      </c>
      <c r="O116" s="668"/>
      <c r="P116" s="668"/>
      <c r="Q116" s="668"/>
      <c r="R116" s="668"/>
      <c r="S116" s="668"/>
      <c r="T116" s="668"/>
      <c r="U116" s="668"/>
      <c r="V116" s="668"/>
      <c r="W116" s="668"/>
      <c r="X116" s="668"/>
      <c r="Y116" s="668"/>
      <c r="Z116" s="668"/>
      <c r="AA116" s="668"/>
      <c r="AD116" s="235"/>
    </row>
    <row r="117" customFormat="false" ht="15" hidden="false" customHeight="true" outlineLevel="0" collapsed="false">
      <c r="A117" s="352"/>
      <c r="B117" s="603" t="s">
        <v>89</v>
      </c>
      <c r="C117" s="604" t="s">
        <v>90</v>
      </c>
      <c r="D117" s="518" t="s">
        <v>99</v>
      </c>
      <c r="E117" s="605" t="s">
        <v>207</v>
      </c>
      <c r="F117" s="518" t="s">
        <v>208</v>
      </c>
      <c r="G117" s="518" t="s">
        <v>209</v>
      </c>
      <c r="H117" s="605" t="s">
        <v>210</v>
      </c>
      <c r="I117" s="518" t="s">
        <v>168</v>
      </c>
      <c r="J117" s="605" t="s">
        <v>188</v>
      </c>
      <c r="K117" s="518" t="s">
        <v>92</v>
      </c>
      <c r="L117" s="518" t="s">
        <v>93</v>
      </c>
      <c r="M117" s="518" t="s">
        <v>115</v>
      </c>
      <c r="N117" s="518"/>
      <c r="O117" s="606" t="s">
        <v>211</v>
      </c>
      <c r="P117" s="606"/>
      <c r="Q117" s="607" t="s">
        <v>212</v>
      </c>
      <c r="R117" s="607"/>
      <c r="S117" s="608" t="s">
        <v>222</v>
      </c>
      <c r="T117" s="609" t="s">
        <v>78</v>
      </c>
      <c r="U117" s="427" t="s">
        <v>95</v>
      </c>
      <c r="V117" s="427"/>
      <c r="W117" s="427"/>
      <c r="X117" s="427"/>
      <c r="Y117" s="427"/>
      <c r="Z117" s="427"/>
      <c r="AA117" s="610" t="s">
        <v>213</v>
      </c>
      <c r="AD117" s="235"/>
    </row>
    <row r="118" customFormat="false" ht="15" hidden="false" customHeight="true" outlineLevel="0" collapsed="false">
      <c r="A118" s="352"/>
      <c r="B118" s="603"/>
      <c r="C118" s="604"/>
      <c r="D118" s="518"/>
      <c r="E118" s="605"/>
      <c r="F118" s="518"/>
      <c r="G118" s="518"/>
      <c r="H118" s="605"/>
      <c r="I118" s="518"/>
      <c r="J118" s="605"/>
      <c r="K118" s="518"/>
      <c r="L118" s="518"/>
      <c r="M118" s="518"/>
      <c r="N118" s="518"/>
      <c r="O118" s="518" t="s">
        <v>120</v>
      </c>
      <c r="P118" s="518" t="s">
        <v>97</v>
      </c>
      <c r="Q118" s="518" t="s">
        <v>120</v>
      </c>
      <c r="R118" s="518" t="s">
        <v>97</v>
      </c>
      <c r="S118" s="608"/>
      <c r="T118" s="609"/>
      <c r="U118" s="611" t="n">
        <v>0.1</v>
      </c>
      <c r="V118" s="427" t="s">
        <v>72</v>
      </c>
      <c r="W118" s="611" t="n">
        <v>0.1</v>
      </c>
      <c r="X118" s="427" t="s">
        <v>123</v>
      </c>
      <c r="Y118" s="612" t="n">
        <v>0.1</v>
      </c>
      <c r="Z118" s="427" t="s">
        <v>74</v>
      </c>
      <c r="AA118" s="610"/>
      <c r="AD118" s="235"/>
    </row>
    <row r="119" customFormat="false" ht="15" hidden="false" customHeight="true" outlineLevel="0" collapsed="false">
      <c r="A119" s="352"/>
      <c r="B119" s="655" t="n">
        <f aca="false">'Cadastro Inicial'!B21</f>
        <v>0</v>
      </c>
      <c r="C119" s="436" t="n">
        <f aca="false">'Cadastro Inicial'!C21:D21</f>
        <v>0</v>
      </c>
      <c r="D119" s="614"/>
      <c r="E119" s="615"/>
      <c r="F119" s="614"/>
      <c r="G119" s="615"/>
      <c r="H119" s="614"/>
      <c r="I119" s="616"/>
      <c r="J119" s="616"/>
      <c r="K119" s="615"/>
      <c r="L119" s="436" t="n">
        <f aca="false">IF(J119=0,0,(J119-I119)+1)</f>
        <v>0</v>
      </c>
      <c r="M119" s="450" t="s">
        <v>177</v>
      </c>
      <c r="N119" s="617" t="n">
        <v>0</v>
      </c>
      <c r="O119" s="669" t="n">
        <f aca="false">ROUNDUP(((Q119/T119)),0)</f>
        <v>0</v>
      </c>
      <c r="P119" s="669" t="n">
        <f aca="false">O119*K119*L119</f>
        <v>0</v>
      </c>
      <c r="Q119" s="504" t="n">
        <f aca="false">S119-(S119*N119)</f>
        <v>0</v>
      </c>
      <c r="R119" s="504" t="n">
        <f aca="false">Q119*K119*L119</f>
        <v>0</v>
      </c>
      <c r="S119" s="620"/>
      <c r="T119" s="621" t="n">
        <v>0.8</v>
      </c>
      <c r="U119" s="622" t="n">
        <f aca="false">U118</f>
        <v>0.1</v>
      </c>
      <c r="V119" s="445" t="n">
        <f aca="false">O119*U119</f>
        <v>0</v>
      </c>
      <c r="W119" s="446" t="n">
        <f aca="false">W118</f>
        <v>0.1</v>
      </c>
      <c r="X119" s="445" t="n">
        <f aca="false">$O119*W119</f>
        <v>0</v>
      </c>
      <c r="Y119" s="448" t="n">
        <f aca="false">Y118</f>
        <v>0.1</v>
      </c>
      <c r="Z119" s="445" t="n">
        <f aca="false">$O119*Y119</f>
        <v>0</v>
      </c>
      <c r="AA119" s="310" t="s">
        <v>129</v>
      </c>
      <c r="AC119" s="261" t="n">
        <v>119</v>
      </c>
      <c r="AD119" s="226" t="n">
        <f aca="false">V119+X119+Z119</f>
        <v>0</v>
      </c>
    </row>
    <row r="120" customFormat="false" ht="15" hidden="false" customHeight="true" outlineLevel="0" collapsed="false">
      <c r="A120" s="352"/>
      <c r="B120" s="655"/>
      <c r="C120" s="436"/>
      <c r="D120" s="614"/>
      <c r="E120" s="615"/>
      <c r="F120" s="614"/>
      <c r="G120" s="615"/>
      <c r="H120" s="614"/>
      <c r="I120" s="616"/>
      <c r="J120" s="616"/>
      <c r="K120" s="615"/>
      <c r="L120" s="436" t="n">
        <f aca="false">IF(J120=0,0,(J120-I120)+1)</f>
        <v>0</v>
      </c>
      <c r="M120" s="450" t="s">
        <v>177</v>
      </c>
      <c r="N120" s="617" t="n">
        <v>0</v>
      </c>
      <c r="O120" s="669" t="n">
        <f aca="false">ROUNDUP(((Q120/T120)),0)</f>
        <v>0</v>
      </c>
      <c r="P120" s="669" t="n">
        <f aca="false">O120*K120*L120</f>
        <v>0</v>
      </c>
      <c r="Q120" s="504" t="n">
        <f aca="false">S120-(S120*N120)</f>
        <v>0</v>
      </c>
      <c r="R120" s="504" t="n">
        <f aca="false">Q120*K120*L120</f>
        <v>0</v>
      </c>
      <c r="S120" s="620"/>
      <c r="T120" s="621" t="n">
        <v>0.8</v>
      </c>
      <c r="U120" s="444" t="n">
        <f aca="false">U119</f>
        <v>0.1</v>
      </c>
      <c r="V120" s="539" t="n">
        <f aca="false">O120*U120</f>
        <v>0</v>
      </c>
      <c r="W120" s="623" t="n">
        <f aca="false">W119</f>
        <v>0.1</v>
      </c>
      <c r="X120" s="539" t="n">
        <f aca="false">$O120*W120</f>
        <v>0</v>
      </c>
      <c r="Y120" s="624" t="n">
        <f aca="false">Y119</f>
        <v>0.1</v>
      </c>
      <c r="Z120" s="539" t="n">
        <f aca="false">$O120*Y120</f>
        <v>0</v>
      </c>
      <c r="AA120" s="262" t="s">
        <v>183</v>
      </c>
      <c r="AC120" s="261" t="n">
        <v>120</v>
      </c>
      <c r="AD120" s="226" t="n">
        <f aca="false">V120+X120+Z120</f>
        <v>0</v>
      </c>
    </row>
    <row r="121" customFormat="false" ht="15" hidden="false" customHeight="true" outlineLevel="0" collapsed="false">
      <c r="A121" s="352"/>
      <c r="B121" s="655"/>
      <c r="C121" s="436"/>
      <c r="D121" s="614"/>
      <c r="E121" s="615"/>
      <c r="F121" s="614"/>
      <c r="G121" s="615"/>
      <c r="H121" s="614"/>
      <c r="I121" s="616"/>
      <c r="J121" s="616"/>
      <c r="K121" s="615"/>
      <c r="L121" s="436" t="n">
        <f aca="false">IF(J121=0,0,(J121-I121)+1)</f>
        <v>0</v>
      </c>
      <c r="M121" s="450" t="s">
        <v>177</v>
      </c>
      <c r="N121" s="617" t="n">
        <v>0</v>
      </c>
      <c r="O121" s="669" t="n">
        <f aca="false">ROUNDUP(((Q121/T121)),0)</f>
        <v>0</v>
      </c>
      <c r="P121" s="669" t="n">
        <f aca="false">O121*K121*L121</f>
        <v>0</v>
      </c>
      <c r="Q121" s="504" t="n">
        <f aca="false">S121-(S121*N121)</f>
        <v>0</v>
      </c>
      <c r="R121" s="504" t="n">
        <f aca="false">Q121*K121*L121</f>
        <v>0</v>
      </c>
      <c r="S121" s="620"/>
      <c r="T121" s="621" t="n">
        <v>0.8</v>
      </c>
      <c r="U121" s="444" t="n">
        <f aca="false">U120</f>
        <v>0.1</v>
      </c>
      <c r="V121" s="539" t="n">
        <f aca="false">O121*U121</f>
        <v>0</v>
      </c>
      <c r="W121" s="623" t="n">
        <f aca="false">W120</f>
        <v>0.1</v>
      </c>
      <c r="X121" s="539" t="n">
        <f aca="false">$O121*W121</f>
        <v>0</v>
      </c>
      <c r="Y121" s="624" t="n">
        <f aca="false">Y120</f>
        <v>0.1</v>
      </c>
      <c r="Z121" s="539" t="n">
        <f aca="false">$O121*Y121</f>
        <v>0</v>
      </c>
      <c r="AA121" s="195"/>
      <c r="AC121" s="261" t="n">
        <v>121</v>
      </c>
      <c r="AD121" s="226" t="n">
        <f aca="false">V121+X121+Z121</f>
        <v>0</v>
      </c>
    </row>
    <row r="122" customFormat="false" ht="15" hidden="false" customHeight="true" outlineLevel="0" collapsed="false">
      <c r="A122" s="352"/>
      <c r="B122" s="655"/>
      <c r="C122" s="436"/>
      <c r="D122" s="614"/>
      <c r="E122" s="615"/>
      <c r="F122" s="614"/>
      <c r="G122" s="615"/>
      <c r="H122" s="614"/>
      <c r="I122" s="616"/>
      <c r="J122" s="616"/>
      <c r="K122" s="615"/>
      <c r="L122" s="436" t="n">
        <f aca="false">IF(J122=0,0,(J122-I122)+1)</f>
        <v>0</v>
      </c>
      <c r="M122" s="450" t="s">
        <v>177</v>
      </c>
      <c r="N122" s="617" t="n">
        <v>0</v>
      </c>
      <c r="O122" s="669" t="n">
        <f aca="false">ROUNDUP(((Q122/T122)),0)</f>
        <v>0</v>
      </c>
      <c r="P122" s="669" t="n">
        <f aca="false">O122*K122*L122</f>
        <v>0</v>
      </c>
      <c r="Q122" s="504" t="n">
        <f aca="false">S122-(S122*N122)</f>
        <v>0</v>
      </c>
      <c r="R122" s="504" t="n">
        <f aca="false">Q122*K122*L122</f>
        <v>0</v>
      </c>
      <c r="S122" s="620"/>
      <c r="T122" s="621" t="n">
        <v>0.8</v>
      </c>
      <c r="U122" s="444" t="n">
        <f aca="false">U121</f>
        <v>0.1</v>
      </c>
      <c r="V122" s="539" t="n">
        <f aca="false">O122*U122</f>
        <v>0</v>
      </c>
      <c r="W122" s="623" t="n">
        <f aca="false">W121</f>
        <v>0.1</v>
      </c>
      <c r="X122" s="539" t="n">
        <f aca="false">$O122*W122</f>
        <v>0</v>
      </c>
      <c r="Y122" s="624" t="n">
        <f aca="false">Y121</f>
        <v>0.1</v>
      </c>
      <c r="Z122" s="539" t="n">
        <f aca="false">$O122*Y122</f>
        <v>0</v>
      </c>
      <c r="AA122" s="264" t="s">
        <v>132</v>
      </c>
      <c r="AC122" s="261" t="n">
        <v>122</v>
      </c>
      <c r="AD122" s="226" t="n">
        <f aca="false">V122+X122+Z122</f>
        <v>0</v>
      </c>
    </row>
    <row r="123" customFormat="false" ht="15" hidden="false" customHeight="true" outlineLevel="0" collapsed="false">
      <c r="A123" s="352"/>
      <c r="B123" s="655"/>
      <c r="C123" s="436"/>
      <c r="D123" s="614"/>
      <c r="E123" s="615"/>
      <c r="F123" s="614"/>
      <c r="G123" s="615"/>
      <c r="H123" s="614"/>
      <c r="I123" s="616"/>
      <c r="J123" s="616"/>
      <c r="K123" s="615"/>
      <c r="L123" s="436" t="n">
        <f aca="false">IF(J123=0,0,(J123-I123)+1)</f>
        <v>0</v>
      </c>
      <c r="M123" s="450" t="s">
        <v>177</v>
      </c>
      <c r="N123" s="617" t="n">
        <v>0</v>
      </c>
      <c r="O123" s="669" t="n">
        <f aca="false">ROUNDUP(((Q123/T123)),0)</f>
        <v>0</v>
      </c>
      <c r="P123" s="669" t="n">
        <f aca="false">O123*K123*L123</f>
        <v>0</v>
      </c>
      <c r="Q123" s="504" t="n">
        <f aca="false">S123-(S123*N123)</f>
        <v>0</v>
      </c>
      <c r="R123" s="504" t="n">
        <f aca="false">Q123*K123*L123</f>
        <v>0</v>
      </c>
      <c r="S123" s="620"/>
      <c r="T123" s="621" t="n">
        <v>0.8</v>
      </c>
      <c r="U123" s="444" t="n">
        <f aca="false">U122</f>
        <v>0.1</v>
      </c>
      <c r="V123" s="539" t="n">
        <f aca="false">O123*U123</f>
        <v>0</v>
      </c>
      <c r="W123" s="623" t="n">
        <f aca="false">W122</f>
        <v>0.1</v>
      </c>
      <c r="X123" s="539" t="n">
        <f aca="false">$O123*W123</f>
        <v>0</v>
      </c>
      <c r="Y123" s="624" t="n">
        <f aca="false">Y122</f>
        <v>0.1</v>
      </c>
      <c r="Z123" s="539" t="n">
        <f aca="false">$O123*Y123</f>
        <v>0</v>
      </c>
      <c r="AA123" s="265" t="s">
        <v>154</v>
      </c>
      <c r="AC123" s="261" t="n">
        <v>123</v>
      </c>
      <c r="AD123" s="226" t="n">
        <f aca="false">V123+X123+Z123</f>
        <v>0</v>
      </c>
    </row>
    <row r="124" customFormat="false" ht="15" hidden="false" customHeight="true" outlineLevel="0" collapsed="false">
      <c r="A124" s="352"/>
      <c r="B124" s="655"/>
      <c r="C124" s="436"/>
      <c r="D124" s="614"/>
      <c r="E124" s="615"/>
      <c r="F124" s="614"/>
      <c r="G124" s="615"/>
      <c r="H124" s="614"/>
      <c r="I124" s="616"/>
      <c r="J124" s="616"/>
      <c r="K124" s="615"/>
      <c r="L124" s="436" t="n">
        <f aca="false">IF(J124=0,0,(J124-I124)+1)</f>
        <v>0</v>
      </c>
      <c r="M124" s="450" t="s">
        <v>177</v>
      </c>
      <c r="N124" s="617" t="n">
        <v>0</v>
      </c>
      <c r="O124" s="669" t="n">
        <f aca="false">ROUNDUP(((Q124/T124)),0)</f>
        <v>0</v>
      </c>
      <c r="P124" s="669" t="n">
        <f aca="false">O124*K124*L124</f>
        <v>0</v>
      </c>
      <c r="Q124" s="504" t="n">
        <f aca="false">S124-(S124*N124)</f>
        <v>0</v>
      </c>
      <c r="R124" s="504" t="n">
        <f aca="false">Q124*K124*L124</f>
        <v>0</v>
      </c>
      <c r="S124" s="620"/>
      <c r="T124" s="621" t="n">
        <v>0.8</v>
      </c>
      <c r="U124" s="444" t="n">
        <f aca="false">U123</f>
        <v>0.1</v>
      </c>
      <c r="V124" s="539" t="n">
        <f aca="false">O124*U124</f>
        <v>0</v>
      </c>
      <c r="W124" s="623" t="n">
        <f aca="false">W123</f>
        <v>0.1</v>
      </c>
      <c r="X124" s="539" t="n">
        <f aca="false">$O124*W124</f>
        <v>0</v>
      </c>
      <c r="Y124" s="624" t="n">
        <f aca="false">Y123</f>
        <v>0.1</v>
      </c>
      <c r="Z124" s="539" t="n">
        <f aca="false">$O124*Y124</f>
        <v>0</v>
      </c>
      <c r="AA124" s="203"/>
      <c r="AC124" s="261" t="n">
        <v>124</v>
      </c>
      <c r="AD124" s="226" t="n">
        <f aca="false">V124+X124+Z124</f>
        <v>0</v>
      </c>
    </row>
    <row r="125" customFormat="false" ht="15" hidden="false" customHeight="true" outlineLevel="0" collapsed="false">
      <c r="A125" s="352"/>
      <c r="B125" s="655"/>
      <c r="C125" s="436"/>
      <c r="D125" s="614"/>
      <c r="E125" s="615"/>
      <c r="F125" s="614"/>
      <c r="G125" s="615"/>
      <c r="H125" s="614"/>
      <c r="I125" s="616"/>
      <c r="J125" s="616"/>
      <c r="K125" s="615"/>
      <c r="L125" s="436" t="n">
        <f aca="false">IF(J125=0,0,(J125-I125)+1)</f>
        <v>0</v>
      </c>
      <c r="M125" s="450" t="s">
        <v>177</v>
      </c>
      <c r="N125" s="617" t="n">
        <v>0</v>
      </c>
      <c r="O125" s="669" t="n">
        <f aca="false">ROUNDUP(((Q125/T125)),0)</f>
        <v>0</v>
      </c>
      <c r="P125" s="669" t="n">
        <f aca="false">O125*K125*L125</f>
        <v>0</v>
      </c>
      <c r="Q125" s="504" t="n">
        <f aca="false">S125-(S125*N125)</f>
        <v>0</v>
      </c>
      <c r="R125" s="504" t="n">
        <f aca="false">Q125*K125*L125</f>
        <v>0</v>
      </c>
      <c r="S125" s="620"/>
      <c r="T125" s="621" t="n">
        <v>0.8</v>
      </c>
      <c r="U125" s="444" t="n">
        <f aca="false">U124</f>
        <v>0.1</v>
      </c>
      <c r="V125" s="539" t="n">
        <f aca="false">O125*U125</f>
        <v>0</v>
      </c>
      <c r="W125" s="623" t="n">
        <f aca="false">W124</f>
        <v>0.1</v>
      </c>
      <c r="X125" s="539" t="n">
        <f aca="false">$O125*W125</f>
        <v>0</v>
      </c>
      <c r="Y125" s="624" t="n">
        <f aca="false">Y124</f>
        <v>0.1</v>
      </c>
      <c r="Z125" s="539" t="n">
        <f aca="false">$O125*Y125</f>
        <v>0</v>
      </c>
      <c r="AA125" s="203"/>
      <c r="AC125" s="261" t="n">
        <v>125</v>
      </c>
      <c r="AD125" s="226" t="n">
        <f aca="false">V125+X125+Z125</f>
        <v>0</v>
      </c>
    </row>
    <row r="126" customFormat="false" ht="15" hidden="false" customHeight="true" outlineLevel="0" collapsed="false">
      <c r="A126" s="352"/>
      <c r="B126" s="655"/>
      <c r="C126" s="436"/>
      <c r="D126" s="614"/>
      <c r="E126" s="615"/>
      <c r="F126" s="614"/>
      <c r="G126" s="615"/>
      <c r="H126" s="614"/>
      <c r="I126" s="616"/>
      <c r="J126" s="616"/>
      <c r="K126" s="615"/>
      <c r="L126" s="436" t="n">
        <f aca="false">IF(J126=0,0,(J126-I126)+1)</f>
        <v>0</v>
      </c>
      <c r="M126" s="450" t="s">
        <v>177</v>
      </c>
      <c r="N126" s="617" t="n">
        <v>0</v>
      </c>
      <c r="O126" s="669" t="n">
        <f aca="false">ROUNDUP(((Q126/T126)),0)</f>
        <v>0</v>
      </c>
      <c r="P126" s="669" t="n">
        <f aca="false">O126*K126*L126</f>
        <v>0</v>
      </c>
      <c r="Q126" s="504" t="n">
        <f aca="false">S126-(S126*N126)</f>
        <v>0</v>
      </c>
      <c r="R126" s="504" t="n">
        <f aca="false">Q126*K126*L126</f>
        <v>0</v>
      </c>
      <c r="S126" s="620"/>
      <c r="T126" s="621" t="n">
        <v>0.8</v>
      </c>
      <c r="U126" s="444" t="n">
        <f aca="false">U125</f>
        <v>0.1</v>
      </c>
      <c r="V126" s="539" t="n">
        <f aca="false">O126*U126</f>
        <v>0</v>
      </c>
      <c r="W126" s="623" t="n">
        <f aca="false">W125</f>
        <v>0.1</v>
      </c>
      <c r="X126" s="539" t="n">
        <f aca="false">$O126*W126</f>
        <v>0</v>
      </c>
      <c r="Y126" s="624" t="n">
        <f aca="false">Y125</f>
        <v>0.1</v>
      </c>
      <c r="Z126" s="539" t="n">
        <f aca="false">$O126*Y126</f>
        <v>0</v>
      </c>
      <c r="AA126" s="203"/>
      <c r="AC126" s="261" t="n">
        <v>126</v>
      </c>
      <c r="AD126" s="226" t="n">
        <f aca="false">V126+X126+Z126</f>
        <v>0</v>
      </c>
    </row>
    <row r="127" customFormat="false" ht="15" hidden="false" customHeight="true" outlineLevel="0" collapsed="false">
      <c r="A127" s="352"/>
      <c r="B127" s="655"/>
      <c r="C127" s="436"/>
      <c r="D127" s="614"/>
      <c r="E127" s="615"/>
      <c r="F127" s="614"/>
      <c r="G127" s="615"/>
      <c r="H127" s="614"/>
      <c r="I127" s="616"/>
      <c r="J127" s="616"/>
      <c r="K127" s="615"/>
      <c r="L127" s="436" t="n">
        <f aca="false">IF(J127=0,0,(J127-I127)+1)</f>
        <v>0</v>
      </c>
      <c r="M127" s="450" t="s">
        <v>177</v>
      </c>
      <c r="N127" s="617" t="n">
        <v>0</v>
      </c>
      <c r="O127" s="669" t="n">
        <f aca="false">ROUNDUP(((Q127/T127)),0)</f>
        <v>0</v>
      </c>
      <c r="P127" s="669" t="n">
        <f aca="false">O127*K127*L127</f>
        <v>0</v>
      </c>
      <c r="Q127" s="504" t="n">
        <f aca="false">S127-(S127*N127)</f>
        <v>0</v>
      </c>
      <c r="R127" s="504" t="n">
        <f aca="false">Q127*K127*L127</f>
        <v>0</v>
      </c>
      <c r="S127" s="620"/>
      <c r="T127" s="621" t="n">
        <v>0.8</v>
      </c>
      <c r="U127" s="444" t="n">
        <f aca="false">U126</f>
        <v>0.1</v>
      </c>
      <c r="V127" s="539" t="n">
        <f aca="false">O127*U127</f>
        <v>0</v>
      </c>
      <c r="W127" s="623" t="n">
        <f aca="false">W126</f>
        <v>0.1</v>
      </c>
      <c r="X127" s="539" t="n">
        <f aca="false">$O127*W127</f>
        <v>0</v>
      </c>
      <c r="Y127" s="624" t="n">
        <f aca="false">Y126</f>
        <v>0.1</v>
      </c>
      <c r="Z127" s="539" t="n">
        <f aca="false">$O127*Y127</f>
        <v>0</v>
      </c>
      <c r="AA127" s="203"/>
      <c r="AC127" s="261" t="n">
        <v>127</v>
      </c>
      <c r="AD127" s="226" t="n">
        <f aca="false">V127+X127+Z127</f>
        <v>0</v>
      </c>
    </row>
    <row r="128" customFormat="false" ht="15" hidden="false" customHeight="true" outlineLevel="0" collapsed="false">
      <c r="A128" s="352"/>
      <c r="B128" s="655"/>
      <c r="C128" s="436"/>
      <c r="D128" s="614"/>
      <c r="E128" s="615"/>
      <c r="F128" s="614"/>
      <c r="G128" s="615"/>
      <c r="H128" s="614"/>
      <c r="I128" s="616"/>
      <c r="J128" s="616"/>
      <c r="K128" s="615"/>
      <c r="L128" s="436" t="n">
        <f aca="false">IF(J128=0,0,(J128-I128)+1)</f>
        <v>0</v>
      </c>
      <c r="M128" s="450" t="s">
        <v>177</v>
      </c>
      <c r="N128" s="617" t="n">
        <v>0</v>
      </c>
      <c r="O128" s="669" t="n">
        <f aca="false">ROUNDUP(((Q128/T128)),0)</f>
        <v>0</v>
      </c>
      <c r="P128" s="669" t="n">
        <f aca="false">O128*K128*L128</f>
        <v>0</v>
      </c>
      <c r="Q128" s="504" t="n">
        <f aca="false">S128-(S128*N128)</f>
        <v>0</v>
      </c>
      <c r="R128" s="504" t="n">
        <f aca="false">Q128*K128*L128</f>
        <v>0</v>
      </c>
      <c r="S128" s="620"/>
      <c r="T128" s="621" t="n">
        <v>0.8</v>
      </c>
      <c r="U128" s="444" t="n">
        <f aca="false">U127</f>
        <v>0.1</v>
      </c>
      <c r="V128" s="539" t="n">
        <f aca="false">O128*U128</f>
        <v>0</v>
      </c>
      <c r="W128" s="623" t="n">
        <f aca="false">W127</f>
        <v>0.1</v>
      </c>
      <c r="X128" s="539" t="n">
        <f aca="false">$O128*W128</f>
        <v>0</v>
      </c>
      <c r="Y128" s="624" t="n">
        <f aca="false">Y127</f>
        <v>0.1</v>
      </c>
      <c r="Z128" s="539" t="n">
        <f aca="false">$O128*Y128</f>
        <v>0</v>
      </c>
      <c r="AA128" s="203"/>
      <c r="AC128" s="261" t="n">
        <v>128</v>
      </c>
      <c r="AD128" s="226" t="n">
        <f aca="false">V128+X128+Z128</f>
        <v>0</v>
      </c>
    </row>
    <row r="129" customFormat="false" ht="15" hidden="false" customHeight="true" outlineLevel="0" collapsed="false">
      <c r="A129" s="352"/>
      <c r="B129" s="655"/>
      <c r="C129" s="436"/>
      <c r="D129" s="614"/>
      <c r="E129" s="615"/>
      <c r="F129" s="614"/>
      <c r="G129" s="615"/>
      <c r="H129" s="614"/>
      <c r="I129" s="616"/>
      <c r="J129" s="616"/>
      <c r="K129" s="615"/>
      <c r="L129" s="436" t="n">
        <f aca="false">IF(J129=0,0,(J129-I129)+1)</f>
        <v>0</v>
      </c>
      <c r="M129" s="450" t="s">
        <v>177</v>
      </c>
      <c r="N129" s="617" t="n">
        <v>0</v>
      </c>
      <c r="O129" s="669" t="n">
        <f aca="false">ROUNDUP(((Q129/T129)),0)</f>
        <v>0</v>
      </c>
      <c r="P129" s="669" t="n">
        <f aca="false">O129*K129*L129</f>
        <v>0</v>
      </c>
      <c r="Q129" s="504" t="n">
        <f aca="false">S129-(S129*N129)</f>
        <v>0</v>
      </c>
      <c r="R129" s="504" t="n">
        <f aca="false">Q129*K129*L129</f>
        <v>0</v>
      </c>
      <c r="S129" s="620"/>
      <c r="T129" s="621" t="n">
        <v>0.8</v>
      </c>
      <c r="U129" s="444" t="n">
        <f aca="false">U128</f>
        <v>0.1</v>
      </c>
      <c r="V129" s="539" t="n">
        <f aca="false">O129*U129</f>
        <v>0</v>
      </c>
      <c r="W129" s="623" t="n">
        <f aca="false">W128</f>
        <v>0.1</v>
      </c>
      <c r="X129" s="539" t="n">
        <f aca="false">$O129*W129</f>
        <v>0</v>
      </c>
      <c r="Y129" s="624" t="n">
        <f aca="false">Y128</f>
        <v>0.1</v>
      </c>
      <c r="Z129" s="539" t="n">
        <f aca="false">$O129*Y129</f>
        <v>0</v>
      </c>
      <c r="AA129" s="203"/>
      <c r="AC129" s="261" t="n">
        <v>129</v>
      </c>
      <c r="AD129" s="226" t="n">
        <f aca="false">V129+X129+Z129</f>
        <v>0</v>
      </c>
    </row>
    <row r="130" customFormat="false" ht="15" hidden="false" customHeight="true" outlineLevel="0" collapsed="false">
      <c r="A130" s="352"/>
      <c r="B130" s="655"/>
      <c r="C130" s="436"/>
      <c r="D130" s="614"/>
      <c r="E130" s="615"/>
      <c r="F130" s="614"/>
      <c r="G130" s="615"/>
      <c r="H130" s="614"/>
      <c r="I130" s="616"/>
      <c r="J130" s="616"/>
      <c r="K130" s="615"/>
      <c r="L130" s="436" t="n">
        <f aca="false">IF(J130=0,0,(J130-I130)+1)</f>
        <v>0</v>
      </c>
      <c r="M130" s="450" t="s">
        <v>177</v>
      </c>
      <c r="N130" s="617" t="n">
        <v>0</v>
      </c>
      <c r="O130" s="669" t="n">
        <f aca="false">ROUNDUP(((Q130/T130)),0)</f>
        <v>0</v>
      </c>
      <c r="P130" s="669" t="n">
        <f aca="false">O130*K130*L130</f>
        <v>0</v>
      </c>
      <c r="Q130" s="504" t="n">
        <f aca="false">S130-(S130*N130)</f>
        <v>0</v>
      </c>
      <c r="R130" s="504" t="n">
        <f aca="false">Q130*K130*L130</f>
        <v>0</v>
      </c>
      <c r="S130" s="620"/>
      <c r="T130" s="621" t="n">
        <v>0.8</v>
      </c>
      <c r="U130" s="444" t="n">
        <f aca="false">U129</f>
        <v>0.1</v>
      </c>
      <c r="V130" s="539" t="n">
        <f aca="false">O130*U130</f>
        <v>0</v>
      </c>
      <c r="W130" s="623" t="n">
        <f aca="false">W129</f>
        <v>0.1</v>
      </c>
      <c r="X130" s="539" t="n">
        <f aca="false">$O130*W130</f>
        <v>0</v>
      </c>
      <c r="Y130" s="624" t="n">
        <f aca="false">Y129</f>
        <v>0.1</v>
      </c>
      <c r="Z130" s="539" t="n">
        <f aca="false">$O130*Y130</f>
        <v>0</v>
      </c>
      <c r="AA130" s="203"/>
      <c r="AC130" s="261" t="n">
        <v>130</v>
      </c>
      <c r="AD130" s="226" t="n">
        <f aca="false">V130+X130+Z130</f>
        <v>0</v>
      </c>
    </row>
    <row r="131" customFormat="false" ht="15" hidden="false" customHeight="true" outlineLevel="0" collapsed="false">
      <c r="A131" s="352"/>
      <c r="B131" s="655"/>
      <c r="C131" s="436"/>
      <c r="D131" s="614"/>
      <c r="E131" s="615"/>
      <c r="F131" s="614"/>
      <c r="G131" s="615"/>
      <c r="H131" s="614"/>
      <c r="I131" s="616"/>
      <c r="J131" s="616"/>
      <c r="K131" s="615"/>
      <c r="L131" s="436" t="n">
        <f aca="false">IF(J131=0,0,(J131-I131)+1)</f>
        <v>0</v>
      </c>
      <c r="M131" s="450" t="s">
        <v>177</v>
      </c>
      <c r="N131" s="617" t="n">
        <v>0</v>
      </c>
      <c r="O131" s="669" t="n">
        <f aca="false">ROUNDUP(((Q131/T131)),0)</f>
        <v>0</v>
      </c>
      <c r="P131" s="669" t="n">
        <f aca="false">O131*K131*L131</f>
        <v>0</v>
      </c>
      <c r="Q131" s="504" t="n">
        <f aca="false">S131-(S131*N131)</f>
        <v>0</v>
      </c>
      <c r="R131" s="504" t="n">
        <f aca="false">Q131*K131*L131</f>
        <v>0</v>
      </c>
      <c r="S131" s="620"/>
      <c r="T131" s="621" t="n">
        <v>0.8</v>
      </c>
      <c r="U131" s="444" t="n">
        <f aca="false">U130</f>
        <v>0.1</v>
      </c>
      <c r="V131" s="539" t="n">
        <f aca="false">O131*U131</f>
        <v>0</v>
      </c>
      <c r="W131" s="623" t="n">
        <f aca="false">W130</f>
        <v>0.1</v>
      </c>
      <c r="X131" s="539" t="n">
        <f aca="false">$O131*W131</f>
        <v>0</v>
      </c>
      <c r="Y131" s="624" t="n">
        <f aca="false">Y130</f>
        <v>0.1</v>
      </c>
      <c r="Z131" s="539" t="n">
        <f aca="false">$O131*Y131</f>
        <v>0</v>
      </c>
      <c r="AA131" s="203"/>
      <c r="AC131" s="261" t="n">
        <v>131</v>
      </c>
      <c r="AD131" s="226" t="n">
        <f aca="false">V131+X131+Z131</f>
        <v>0</v>
      </c>
    </row>
    <row r="132" customFormat="false" ht="15" hidden="false" customHeight="true" outlineLevel="0" collapsed="false">
      <c r="A132" s="352"/>
      <c r="B132" s="655"/>
      <c r="C132" s="436"/>
      <c r="D132" s="614"/>
      <c r="E132" s="615"/>
      <c r="F132" s="614"/>
      <c r="G132" s="615"/>
      <c r="H132" s="614"/>
      <c r="I132" s="616"/>
      <c r="J132" s="616"/>
      <c r="K132" s="615"/>
      <c r="L132" s="436" t="n">
        <f aca="false">IF(J132=0,0,(J132-I132)+1)</f>
        <v>0</v>
      </c>
      <c r="M132" s="450" t="s">
        <v>177</v>
      </c>
      <c r="N132" s="617" t="n">
        <v>0</v>
      </c>
      <c r="O132" s="669" t="n">
        <f aca="false">ROUNDUP(((Q132/T132)),0)</f>
        <v>0</v>
      </c>
      <c r="P132" s="669" t="n">
        <f aca="false">O132*K132*L132</f>
        <v>0</v>
      </c>
      <c r="Q132" s="504" t="n">
        <f aca="false">S132-(S132*N132)</f>
        <v>0</v>
      </c>
      <c r="R132" s="504" t="n">
        <f aca="false">Q132*K132*L132</f>
        <v>0</v>
      </c>
      <c r="S132" s="620"/>
      <c r="T132" s="621" t="n">
        <v>0.8</v>
      </c>
      <c r="U132" s="444" t="n">
        <f aca="false">U131</f>
        <v>0.1</v>
      </c>
      <c r="V132" s="539" t="n">
        <f aca="false">O132*U132</f>
        <v>0</v>
      </c>
      <c r="W132" s="623" t="n">
        <f aca="false">W131</f>
        <v>0.1</v>
      </c>
      <c r="X132" s="539" t="n">
        <f aca="false">$O132*W132</f>
        <v>0</v>
      </c>
      <c r="Y132" s="624" t="n">
        <f aca="false">Y131</f>
        <v>0.1</v>
      </c>
      <c r="Z132" s="539" t="n">
        <f aca="false">$O132*Y132</f>
        <v>0</v>
      </c>
      <c r="AA132" s="203"/>
      <c r="AC132" s="261" t="n">
        <v>132</v>
      </c>
      <c r="AD132" s="226" t="n">
        <f aca="false">V132+X132+Z132</f>
        <v>0</v>
      </c>
    </row>
    <row r="133" customFormat="false" ht="15" hidden="false" customHeight="true" outlineLevel="0" collapsed="false">
      <c r="A133" s="352"/>
      <c r="B133" s="655"/>
      <c r="C133" s="436"/>
      <c r="D133" s="614"/>
      <c r="E133" s="615"/>
      <c r="F133" s="614"/>
      <c r="G133" s="615"/>
      <c r="H133" s="614"/>
      <c r="I133" s="616"/>
      <c r="J133" s="616"/>
      <c r="K133" s="615"/>
      <c r="L133" s="436" t="n">
        <f aca="false">IF(J133=0,0,(J133-I133)+1)</f>
        <v>0</v>
      </c>
      <c r="M133" s="450" t="s">
        <v>177</v>
      </c>
      <c r="N133" s="617" t="n">
        <v>0</v>
      </c>
      <c r="O133" s="670" t="n">
        <f aca="false">ROUNDUP(((Q133/T133)),0)</f>
        <v>0</v>
      </c>
      <c r="P133" s="670" t="n">
        <f aca="false">O133*K133*L133</f>
        <v>0</v>
      </c>
      <c r="Q133" s="504" t="n">
        <f aca="false">S133-(S133*N133)</f>
        <v>0</v>
      </c>
      <c r="R133" s="504" t="n">
        <f aca="false">Q133*K133*L133</f>
        <v>0</v>
      </c>
      <c r="S133" s="620"/>
      <c r="T133" s="621" t="n">
        <v>0.8</v>
      </c>
      <c r="U133" s="455" t="n">
        <f aca="false">U132</f>
        <v>0.1</v>
      </c>
      <c r="V133" s="626" t="n">
        <f aca="false">O133*U133</f>
        <v>0</v>
      </c>
      <c r="W133" s="627" t="n">
        <f aca="false">W132</f>
        <v>0.1</v>
      </c>
      <c r="X133" s="626" t="n">
        <f aca="false">$O133*W133</f>
        <v>0</v>
      </c>
      <c r="Y133" s="628" t="n">
        <f aca="false">Y132</f>
        <v>0.1</v>
      </c>
      <c r="Z133" s="626" t="n">
        <f aca="false">$O133*Y133</f>
        <v>0</v>
      </c>
      <c r="AA133" s="203"/>
      <c r="AC133" s="261" t="n">
        <v>133</v>
      </c>
      <c r="AD133" s="226" t="n">
        <f aca="false">V133+X133+Z133</f>
        <v>0</v>
      </c>
    </row>
    <row r="134" customFormat="false" ht="15" hidden="false" customHeight="false" outlineLevel="0" collapsed="false">
      <c r="A134" s="352"/>
      <c r="B134" s="629"/>
      <c r="C134" s="630"/>
      <c r="D134" s="631"/>
      <c r="E134" s="631"/>
      <c r="F134" s="631"/>
      <c r="G134" s="631"/>
      <c r="H134" s="631"/>
      <c r="I134" s="632"/>
      <c r="J134" s="632"/>
      <c r="K134" s="631"/>
      <c r="L134" s="630"/>
      <c r="M134" s="631"/>
      <c r="N134" s="633"/>
      <c r="O134" s="634" t="s">
        <v>218</v>
      </c>
      <c r="P134" s="634" t="n">
        <f aca="false">SUM(P119:P133)</f>
        <v>0</v>
      </c>
      <c r="Q134" s="635" t="s">
        <v>219</v>
      </c>
      <c r="R134" s="635" t="n">
        <f aca="false">SUM(R119:R133)</f>
        <v>0</v>
      </c>
      <c r="S134" s="636" t="s">
        <v>220</v>
      </c>
      <c r="T134" s="637" t="str">
        <f aca="false">IF(SUM(S119:S133)=0,"",1-(R134/P134))</f>
        <v/>
      </c>
      <c r="U134" s="638" t="s">
        <v>139</v>
      </c>
      <c r="V134" s="638" t="s">
        <v>140</v>
      </c>
      <c r="W134" s="638" t="s">
        <v>141</v>
      </c>
      <c r="X134" s="638" t="s">
        <v>142</v>
      </c>
      <c r="Y134" s="638" t="s">
        <v>143</v>
      </c>
      <c r="Z134" s="638" t="s">
        <v>144</v>
      </c>
      <c r="AA134" s="203"/>
      <c r="AC134" s="218" t="s">
        <v>145</v>
      </c>
      <c r="AD134" s="218"/>
      <c r="AE134" s="218" t="s">
        <v>146</v>
      </c>
      <c r="AF134" s="218"/>
    </row>
    <row r="135" customFormat="false" ht="15" hidden="false" customHeight="false" outlineLevel="0" collapsed="false">
      <c r="A135" s="352"/>
      <c r="B135" s="639" t="s">
        <v>147</v>
      </c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640" t="n">
        <f aca="false"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641" t="n">
        <f aca="false">R134*U118</f>
        <v>0</v>
      </c>
      <c r="W135" s="640" t="n">
        <f aca="false"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641" t="n">
        <f aca="false">R134*W118</f>
        <v>0</v>
      </c>
      <c r="Y135" s="640" t="n">
        <f aca="false"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641" t="n">
        <f aca="false">R134*Y118</f>
        <v>0</v>
      </c>
      <c r="AA135" s="203"/>
      <c r="AC135" s="225" t="n">
        <v>135</v>
      </c>
      <c r="AD135" s="226" t="n">
        <f aca="false">V135+X135+Z135</f>
        <v>0</v>
      </c>
      <c r="AE135" s="227" t="n">
        <f aca="false">U135+W135+Y135</f>
        <v>0</v>
      </c>
      <c r="AF135" s="227"/>
    </row>
    <row r="136" customFormat="false" ht="15" hidden="false" customHeight="true" outlineLevel="0" collapsed="false">
      <c r="A136" s="352"/>
      <c r="B136" s="261" t="s">
        <v>221</v>
      </c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642" t="s">
        <v>149</v>
      </c>
      <c r="V136" s="642"/>
      <c r="W136" s="480" t="n">
        <f aca="false">SUM(P119:P133)+U135+W135+Y135</f>
        <v>0</v>
      </c>
      <c r="X136" s="480"/>
      <c r="Y136" s="643" t="s">
        <v>150</v>
      </c>
      <c r="Z136" s="644" t="n">
        <f aca="false">(R134)+(R134*U118)+(R134*W118)+(R134*Y118)</f>
        <v>0</v>
      </c>
      <c r="AA136" s="203"/>
      <c r="AD136" s="235"/>
    </row>
    <row r="137" customFormat="false" ht="15" hidden="false" customHeight="false" outlineLevel="0" collapsed="false">
      <c r="A137" s="352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D137" s="235"/>
    </row>
    <row r="138" customFormat="false" ht="15" hidden="false" customHeight="false" outlineLevel="0" collapsed="false">
      <c r="A138" s="352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D138" s="235"/>
    </row>
    <row r="139" customFormat="false" ht="49.5" hidden="false" customHeight="true" outlineLevel="0" collapsed="false">
      <c r="A139" s="252" t="s">
        <v>225</v>
      </c>
      <c r="B139" s="645" t="s">
        <v>206</v>
      </c>
      <c r="C139" s="645"/>
      <c r="D139" s="645"/>
      <c r="E139" s="645"/>
      <c r="F139" s="645"/>
      <c r="G139" s="645"/>
      <c r="H139" s="645"/>
      <c r="I139" s="645"/>
      <c r="J139" s="645"/>
      <c r="K139" s="645"/>
      <c r="L139" s="645"/>
      <c r="M139" s="646"/>
      <c r="N139" s="647" t="str">
        <f aca="false">IF(B142=0,"",B142)</f>
        <v/>
      </c>
      <c r="O139" s="647"/>
      <c r="P139" s="647"/>
      <c r="Q139" s="647"/>
      <c r="R139" s="647"/>
      <c r="S139" s="647"/>
      <c r="T139" s="647"/>
      <c r="U139" s="647"/>
      <c r="V139" s="647"/>
      <c r="W139" s="647"/>
      <c r="X139" s="647"/>
      <c r="Y139" s="647"/>
      <c r="Z139" s="647"/>
      <c r="AA139" s="647"/>
      <c r="AD139" s="235"/>
    </row>
    <row r="140" customFormat="false" ht="15" hidden="false" customHeight="true" outlineLevel="0" collapsed="false">
      <c r="A140" s="252"/>
      <c r="B140" s="512" t="s">
        <v>89</v>
      </c>
      <c r="C140" s="648" t="s">
        <v>90</v>
      </c>
      <c r="D140" s="516" t="s">
        <v>99</v>
      </c>
      <c r="E140" s="517" t="s">
        <v>207</v>
      </c>
      <c r="F140" s="516" t="s">
        <v>208</v>
      </c>
      <c r="G140" s="516" t="s">
        <v>209</v>
      </c>
      <c r="H140" s="517" t="s">
        <v>210</v>
      </c>
      <c r="I140" s="518" t="s">
        <v>168</v>
      </c>
      <c r="J140" s="605" t="s">
        <v>188</v>
      </c>
      <c r="K140" s="516" t="s">
        <v>92</v>
      </c>
      <c r="L140" s="516" t="s">
        <v>93</v>
      </c>
      <c r="M140" s="516" t="s">
        <v>115</v>
      </c>
      <c r="N140" s="516"/>
      <c r="O140" s="649" t="s">
        <v>211</v>
      </c>
      <c r="P140" s="649"/>
      <c r="Q140" s="650" t="s">
        <v>212</v>
      </c>
      <c r="R140" s="650"/>
      <c r="S140" s="651" t="s">
        <v>222</v>
      </c>
      <c r="T140" s="652" t="s">
        <v>78</v>
      </c>
      <c r="U140" s="427" t="s">
        <v>95</v>
      </c>
      <c r="V140" s="427"/>
      <c r="W140" s="427"/>
      <c r="X140" s="427"/>
      <c r="Y140" s="427"/>
      <c r="Z140" s="427"/>
      <c r="AA140" s="653" t="s">
        <v>223</v>
      </c>
      <c r="AD140" s="235"/>
    </row>
    <row r="141" customFormat="false" ht="15" hidden="false" customHeight="true" outlineLevel="0" collapsed="false">
      <c r="A141" s="252"/>
      <c r="B141" s="512"/>
      <c r="C141" s="648"/>
      <c r="D141" s="516"/>
      <c r="E141" s="517"/>
      <c r="F141" s="516"/>
      <c r="G141" s="516"/>
      <c r="H141" s="517"/>
      <c r="I141" s="518"/>
      <c r="J141" s="605"/>
      <c r="K141" s="516"/>
      <c r="L141" s="516"/>
      <c r="M141" s="516"/>
      <c r="N141" s="516"/>
      <c r="O141" s="654" t="s">
        <v>120</v>
      </c>
      <c r="P141" s="654" t="s">
        <v>97</v>
      </c>
      <c r="Q141" s="654" t="s">
        <v>120</v>
      </c>
      <c r="R141" s="654" t="s">
        <v>97</v>
      </c>
      <c r="S141" s="651"/>
      <c r="T141" s="652"/>
      <c r="U141" s="611" t="n">
        <v>0.1</v>
      </c>
      <c r="V141" s="427" t="s">
        <v>72</v>
      </c>
      <c r="W141" s="611" t="n">
        <v>0.1</v>
      </c>
      <c r="X141" s="427" t="s">
        <v>123</v>
      </c>
      <c r="Y141" s="612" t="n">
        <v>0.1</v>
      </c>
      <c r="Z141" s="427" t="s">
        <v>74</v>
      </c>
      <c r="AA141" s="653"/>
      <c r="AD141" s="235"/>
    </row>
    <row r="142" customFormat="false" ht="15" hidden="false" customHeight="true" outlineLevel="0" collapsed="false">
      <c r="A142" s="252"/>
      <c r="B142" s="655" t="n">
        <f aca="false">'Cadastro Inicial'!B22</f>
        <v>0</v>
      </c>
      <c r="C142" s="436" t="n">
        <f aca="false">'Cadastro Inicial'!C22:D22</f>
        <v>0</v>
      </c>
      <c r="D142" s="614"/>
      <c r="E142" s="615"/>
      <c r="F142" s="614"/>
      <c r="G142" s="615"/>
      <c r="H142" s="614"/>
      <c r="I142" s="616"/>
      <c r="J142" s="616"/>
      <c r="K142" s="615"/>
      <c r="L142" s="436" t="n">
        <f aca="false">IF(J142=0,0,(J142-I142)+1)</f>
        <v>0</v>
      </c>
      <c r="M142" s="450" t="s">
        <v>177</v>
      </c>
      <c r="N142" s="617" t="n">
        <v>0</v>
      </c>
      <c r="O142" s="669" t="n">
        <f aca="false">ROUNDUP(((Q142/T142)),0)</f>
        <v>0</v>
      </c>
      <c r="P142" s="669" t="n">
        <f aca="false">O142*K142*L142</f>
        <v>0</v>
      </c>
      <c r="Q142" s="504" t="n">
        <f aca="false">S142-(S142*N142)</f>
        <v>0</v>
      </c>
      <c r="R142" s="504" t="n">
        <f aca="false">Q142*K142*L142</f>
        <v>0</v>
      </c>
      <c r="S142" s="620"/>
      <c r="T142" s="621" t="n">
        <v>0.8</v>
      </c>
      <c r="U142" s="622" t="n">
        <f aca="false">U141</f>
        <v>0.1</v>
      </c>
      <c r="V142" s="445" t="n">
        <f aca="false">O142*U142</f>
        <v>0</v>
      </c>
      <c r="W142" s="446" t="n">
        <f aca="false">W141</f>
        <v>0.1</v>
      </c>
      <c r="X142" s="445" t="n">
        <f aca="false">$O142*W142</f>
        <v>0</v>
      </c>
      <c r="Y142" s="448" t="n">
        <f aca="false">Y141</f>
        <v>0.1</v>
      </c>
      <c r="Z142" s="445" t="n">
        <f aca="false">$O142*Y142</f>
        <v>0</v>
      </c>
      <c r="AA142" s="310" t="s">
        <v>129</v>
      </c>
      <c r="AC142" s="261" t="n">
        <v>142</v>
      </c>
      <c r="AD142" s="226" t="n">
        <f aca="false">V142+X142+Z142</f>
        <v>0</v>
      </c>
    </row>
    <row r="143" customFormat="false" ht="15" hidden="false" customHeight="true" outlineLevel="0" collapsed="false">
      <c r="A143" s="252"/>
      <c r="B143" s="655"/>
      <c r="C143" s="436"/>
      <c r="D143" s="614"/>
      <c r="E143" s="615"/>
      <c r="F143" s="614"/>
      <c r="G143" s="615"/>
      <c r="H143" s="614"/>
      <c r="I143" s="616"/>
      <c r="J143" s="616"/>
      <c r="K143" s="615"/>
      <c r="L143" s="436" t="n">
        <f aca="false">IF(J143=0,0,(J143-I143)+1)</f>
        <v>0</v>
      </c>
      <c r="M143" s="450" t="s">
        <v>177</v>
      </c>
      <c r="N143" s="617" t="n">
        <v>0</v>
      </c>
      <c r="O143" s="669" t="n">
        <f aca="false">ROUNDUP(((Q143/T143)),0)</f>
        <v>0</v>
      </c>
      <c r="P143" s="669" t="n">
        <f aca="false">O143*K143*L143</f>
        <v>0</v>
      </c>
      <c r="Q143" s="504" t="n">
        <f aca="false">S143-(S143*N143)</f>
        <v>0</v>
      </c>
      <c r="R143" s="504" t="n">
        <f aca="false">Q143*K143*L143</f>
        <v>0</v>
      </c>
      <c r="S143" s="620"/>
      <c r="T143" s="621" t="n">
        <v>0.8</v>
      </c>
      <c r="U143" s="444" t="n">
        <f aca="false">U142</f>
        <v>0.1</v>
      </c>
      <c r="V143" s="539" t="n">
        <f aca="false">O143*U143</f>
        <v>0</v>
      </c>
      <c r="W143" s="623" t="n">
        <f aca="false">W142</f>
        <v>0.1</v>
      </c>
      <c r="X143" s="539" t="n">
        <f aca="false">$O143*W143</f>
        <v>0</v>
      </c>
      <c r="Y143" s="624" t="n">
        <f aca="false">Y142</f>
        <v>0.1</v>
      </c>
      <c r="Z143" s="539" t="n">
        <f aca="false">$O143*Y143</f>
        <v>0</v>
      </c>
      <c r="AA143" s="262" t="s">
        <v>183</v>
      </c>
      <c r="AC143" s="261" t="n">
        <v>143</v>
      </c>
      <c r="AD143" s="226" t="n">
        <f aca="false">V143+X143+Z143</f>
        <v>0</v>
      </c>
    </row>
    <row r="144" customFormat="false" ht="15" hidden="false" customHeight="true" outlineLevel="0" collapsed="false">
      <c r="A144" s="252"/>
      <c r="B144" s="655"/>
      <c r="C144" s="436"/>
      <c r="D144" s="614"/>
      <c r="E144" s="615"/>
      <c r="F144" s="614"/>
      <c r="G144" s="615"/>
      <c r="H144" s="614"/>
      <c r="I144" s="616"/>
      <c r="J144" s="616"/>
      <c r="K144" s="615"/>
      <c r="L144" s="436" t="n">
        <f aca="false">IF(J144=0,0,(J144-I144)+1)</f>
        <v>0</v>
      </c>
      <c r="M144" s="450" t="s">
        <v>177</v>
      </c>
      <c r="N144" s="617" t="n">
        <v>0</v>
      </c>
      <c r="O144" s="669" t="n">
        <f aca="false">ROUNDUP(((Q144/T144)),0)</f>
        <v>0</v>
      </c>
      <c r="P144" s="669" t="n">
        <f aca="false">O144*K144*L144</f>
        <v>0</v>
      </c>
      <c r="Q144" s="504" t="n">
        <f aca="false">S144-(S144*N144)</f>
        <v>0</v>
      </c>
      <c r="R144" s="504" t="n">
        <f aca="false">Q144*K144*L144</f>
        <v>0</v>
      </c>
      <c r="S144" s="620"/>
      <c r="T144" s="621" t="n">
        <v>0.8</v>
      </c>
      <c r="U144" s="444" t="n">
        <f aca="false">U143</f>
        <v>0.1</v>
      </c>
      <c r="V144" s="539" t="n">
        <f aca="false">O144*U144</f>
        <v>0</v>
      </c>
      <c r="W144" s="623" t="n">
        <f aca="false">W143</f>
        <v>0.1</v>
      </c>
      <c r="X144" s="539" t="n">
        <f aca="false">$O144*W144</f>
        <v>0</v>
      </c>
      <c r="Y144" s="624" t="n">
        <f aca="false">Y143</f>
        <v>0.1</v>
      </c>
      <c r="Z144" s="539" t="n">
        <f aca="false">$O144*Y144</f>
        <v>0</v>
      </c>
      <c r="AA144" s="657"/>
      <c r="AC144" s="261" t="n">
        <v>144</v>
      </c>
      <c r="AD144" s="226" t="n">
        <f aca="false">V144+X144+Z144</f>
        <v>0</v>
      </c>
    </row>
    <row r="145" customFormat="false" ht="15" hidden="false" customHeight="true" outlineLevel="0" collapsed="false">
      <c r="A145" s="252"/>
      <c r="B145" s="655"/>
      <c r="C145" s="436"/>
      <c r="D145" s="614"/>
      <c r="E145" s="615"/>
      <c r="F145" s="614"/>
      <c r="G145" s="615"/>
      <c r="H145" s="614"/>
      <c r="I145" s="616"/>
      <c r="J145" s="616"/>
      <c r="K145" s="615"/>
      <c r="L145" s="436" t="n">
        <f aca="false">IF(J145=0,0,(J145-I145)+1)</f>
        <v>0</v>
      </c>
      <c r="M145" s="450" t="s">
        <v>177</v>
      </c>
      <c r="N145" s="617" t="n">
        <v>0</v>
      </c>
      <c r="O145" s="669" t="n">
        <f aca="false">ROUNDUP(((Q145/T145)),0)</f>
        <v>0</v>
      </c>
      <c r="P145" s="669" t="n">
        <f aca="false">O145*K145*L145</f>
        <v>0</v>
      </c>
      <c r="Q145" s="504" t="n">
        <f aca="false">S145-(S145*N145)</f>
        <v>0</v>
      </c>
      <c r="R145" s="504" t="n">
        <f aca="false">Q145*K145*L145</f>
        <v>0</v>
      </c>
      <c r="S145" s="620"/>
      <c r="T145" s="621" t="n">
        <v>0.8</v>
      </c>
      <c r="U145" s="444" t="n">
        <f aca="false">U144</f>
        <v>0.1</v>
      </c>
      <c r="V145" s="539" t="n">
        <f aca="false">O145*U145</f>
        <v>0</v>
      </c>
      <c r="W145" s="623" t="n">
        <f aca="false">W144</f>
        <v>0.1</v>
      </c>
      <c r="X145" s="539" t="n">
        <f aca="false">$O145*W145</f>
        <v>0</v>
      </c>
      <c r="Y145" s="624" t="n">
        <f aca="false">Y144</f>
        <v>0.1</v>
      </c>
      <c r="Z145" s="539" t="n">
        <f aca="false">$O145*Y145</f>
        <v>0</v>
      </c>
      <c r="AA145" s="264" t="s">
        <v>132</v>
      </c>
      <c r="AC145" s="261" t="n">
        <v>145</v>
      </c>
      <c r="AD145" s="226" t="n">
        <f aca="false">V145+X145+Z145</f>
        <v>0</v>
      </c>
    </row>
    <row r="146" customFormat="false" ht="15" hidden="false" customHeight="true" outlineLevel="0" collapsed="false">
      <c r="A146" s="252"/>
      <c r="B146" s="655"/>
      <c r="C146" s="436"/>
      <c r="D146" s="614"/>
      <c r="E146" s="615"/>
      <c r="F146" s="614"/>
      <c r="G146" s="615"/>
      <c r="H146" s="614"/>
      <c r="I146" s="616"/>
      <c r="J146" s="616"/>
      <c r="K146" s="615"/>
      <c r="L146" s="436" t="n">
        <f aca="false">IF(J146=0,0,(J146-I146)+1)</f>
        <v>0</v>
      </c>
      <c r="M146" s="450" t="s">
        <v>177</v>
      </c>
      <c r="N146" s="617" t="n">
        <v>0</v>
      </c>
      <c r="O146" s="669" t="n">
        <f aca="false">ROUNDUP(((Q146/T146)),0)</f>
        <v>0</v>
      </c>
      <c r="P146" s="669" t="n">
        <f aca="false">O146*K146*L146</f>
        <v>0</v>
      </c>
      <c r="Q146" s="504" t="n">
        <f aca="false">S146-(S146*N146)</f>
        <v>0</v>
      </c>
      <c r="R146" s="504" t="n">
        <f aca="false">Q146*K146*L146</f>
        <v>0</v>
      </c>
      <c r="S146" s="620"/>
      <c r="T146" s="621" t="n">
        <v>0.8</v>
      </c>
      <c r="U146" s="444" t="n">
        <f aca="false">U145</f>
        <v>0.1</v>
      </c>
      <c r="V146" s="539" t="n">
        <f aca="false">O146*U146</f>
        <v>0</v>
      </c>
      <c r="W146" s="623" t="n">
        <f aca="false">W145</f>
        <v>0.1</v>
      </c>
      <c r="X146" s="539" t="n">
        <f aca="false">$O146*W146</f>
        <v>0</v>
      </c>
      <c r="Y146" s="624" t="n">
        <f aca="false">Y145</f>
        <v>0.1</v>
      </c>
      <c r="Z146" s="539" t="n">
        <f aca="false">$O146*Y146</f>
        <v>0</v>
      </c>
      <c r="AA146" s="265" t="s">
        <v>154</v>
      </c>
      <c r="AC146" s="261" t="n">
        <v>146</v>
      </c>
      <c r="AD146" s="226" t="n">
        <f aca="false">V146+X146+Z146</f>
        <v>0</v>
      </c>
    </row>
    <row r="147" customFormat="false" ht="15" hidden="false" customHeight="true" outlineLevel="0" collapsed="false">
      <c r="A147" s="252"/>
      <c r="B147" s="655"/>
      <c r="C147" s="436"/>
      <c r="D147" s="614"/>
      <c r="E147" s="615"/>
      <c r="F147" s="614"/>
      <c r="G147" s="615"/>
      <c r="H147" s="614"/>
      <c r="I147" s="616"/>
      <c r="J147" s="616"/>
      <c r="K147" s="615"/>
      <c r="L147" s="436" t="n">
        <f aca="false">IF(J147=0,0,(J147-I147)+1)</f>
        <v>0</v>
      </c>
      <c r="M147" s="450" t="s">
        <v>177</v>
      </c>
      <c r="N147" s="617" t="n">
        <v>0</v>
      </c>
      <c r="O147" s="669" t="n">
        <f aca="false">ROUNDUP(((Q147/T147)),0)</f>
        <v>0</v>
      </c>
      <c r="P147" s="669" t="n">
        <f aca="false">O147*K147*L147</f>
        <v>0</v>
      </c>
      <c r="Q147" s="504" t="n">
        <f aca="false">S147-(S147*N147)</f>
        <v>0</v>
      </c>
      <c r="R147" s="504" t="n">
        <f aca="false">Q147*K147*L147</f>
        <v>0</v>
      </c>
      <c r="S147" s="620"/>
      <c r="T147" s="621" t="n">
        <v>0.8</v>
      </c>
      <c r="U147" s="444" t="n">
        <f aca="false">U146</f>
        <v>0.1</v>
      </c>
      <c r="V147" s="539" t="n">
        <f aca="false">O147*U147</f>
        <v>0</v>
      </c>
      <c r="W147" s="623" t="n">
        <f aca="false">W146</f>
        <v>0.1</v>
      </c>
      <c r="X147" s="539" t="n">
        <f aca="false">$O147*W147</f>
        <v>0</v>
      </c>
      <c r="Y147" s="624" t="n">
        <f aca="false">Y146</f>
        <v>0.1</v>
      </c>
      <c r="Z147" s="539" t="n">
        <f aca="false">$O147*Y147</f>
        <v>0</v>
      </c>
      <c r="AA147" s="267"/>
      <c r="AC147" s="261" t="n">
        <v>147</v>
      </c>
      <c r="AD147" s="226" t="n">
        <f aca="false">V147+X147+Z147</f>
        <v>0</v>
      </c>
    </row>
    <row r="148" customFormat="false" ht="15" hidden="false" customHeight="true" outlineLevel="0" collapsed="false">
      <c r="A148" s="252"/>
      <c r="B148" s="655"/>
      <c r="C148" s="436"/>
      <c r="D148" s="614"/>
      <c r="E148" s="615"/>
      <c r="F148" s="614"/>
      <c r="G148" s="615"/>
      <c r="H148" s="614"/>
      <c r="I148" s="616"/>
      <c r="J148" s="616"/>
      <c r="K148" s="615"/>
      <c r="L148" s="436" t="n">
        <f aca="false">IF(J148=0,0,(J148-I148)+1)</f>
        <v>0</v>
      </c>
      <c r="M148" s="450" t="s">
        <v>177</v>
      </c>
      <c r="N148" s="617" t="n">
        <v>0</v>
      </c>
      <c r="O148" s="669" t="n">
        <f aca="false">ROUNDUP(((Q148/T148)),0)</f>
        <v>0</v>
      </c>
      <c r="P148" s="669" t="n">
        <f aca="false">O148*K148*L148</f>
        <v>0</v>
      </c>
      <c r="Q148" s="504" t="n">
        <f aca="false">S148-(S148*N148)</f>
        <v>0</v>
      </c>
      <c r="R148" s="504" t="n">
        <f aca="false">Q148*K148*L148</f>
        <v>0</v>
      </c>
      <c r="S148" s="620"/>
      <c r="T148" s="621" t="n">
        <v>0.8</v>
      </c>
      <c r="U148" s="444" t="n">
        <f aca="false">U147</f>
        <v>0.1</v>
      </c>
      <c r="V148" s="539" t="n">
        <f aca="false">O148*U148</f>
        <v>0</v>
      </c>
      <c r="W148" s="623" t="n">
        <f aca="false">W147</f>
        <v>0.1</v>
      </c>
      <c r="X148" s="539" t="n">
        <f aca="false">$O148*W148</f>
        <v>0</v>
      </c>
      <c r="Y148" s="624" t="n">
        <f aca="false">Y147</f>
        <v>0.1</v>
      </c>
      <c r="Z148" s="539" t="n">
        <f aca="false">$O148*Y148</f>
        <v>0</v>
      </c>
      <c r="AA148" s="267"/>
      <c r="AC148" s="261" t="n">
        <v>148</v>
      </c>
      <c r="AD148" s="226" t="n">
        <f aca="false">V148+X148+Z148</f>
        <v>0</v>
      </c>
    </row>
    <row r="149" customFormat="false" ht="15" hidden="false" customHeight="true" outlineLevel="0" collapsed="false">
      <c r="A149" s="252"/>
      <c r="B149" s="655"/>
      <c r="C149" s="436"/>
      <c r="D149" s="614"/>
      <c r="E149" s="615"/>
      <c r="F149" s="614"/>
      <c r="G149" s="615"/>
      <c r="H149" s="614"/>
      <c r="I149" s="616"/>
      <c r="J149" s="616"/>
      <c r="K149" s="615"/>
      <c r="L149" s="436" t="n">
        <f aca="false">IF(J149=0,0,(J149-I149)+1)</f>
        <v>0</v>
      </c>
      <c r="M149" s="450" t="s">
        <v>177</v>
      </c>
      <c r="N149" s="617" t="n">
        <v>0</v>
      </c>
      <c r="O149" s="669" t="n">
        <f aca="false">ROUNDUP(((Q149/T149)),0)</f>
        <v>0</v>
      </c>
      <c r="P149" s="669" t="n">
        <f aca="false">O149*K149*L149</f>
        <v>0</v>
      </c>
      <c r="Q149" s="504" t="n">
        <f aca="false">S149-(S149*N149)</f>
        <v>0</v>
      </c>
      <c r="R149" s="504" t="n">
        <f aca="false">Q149*K149*L149</f>
        <v>0</v>
      </c>
      <c r="S149" s="620"/>
      <c r="T149" s="621" t="n">
        <v>0.8</v>
      </c>
      <c r="U149" s="444" t="n">
        <f aca="false">U148</f>
        <v>0.1</v>
      </c>
      <c r="V149" s="539" t="n">
        <f aca="false">O149*U149</f>
        <v>0</v>
      </c>
      <c r="W149" s="623" t="n">
        <f aca="false">W148</f>
        <v>0.1</v>
      </c>
      <c r="X149" s="539" t="n">
        <f aca="false">$O149*W149</f>
        <v>0</v>
      </c>
      <c r="Y149" s="624" t="n">
        <f aca="false">Y148</f>
        <v>0.1</v>
      </c>
      <c r="Z149" s="539" t="n">
        <f aca="false">$O149*Y149</f>
        <v>0</v>
      </c>
      <c r="AA149" s="267"/>
      <c r="AC149" s="261" t="n">
        <v>149</v>
      </c>
      <c r="AD149" s="226" t="n">
        <f aca="false">V149+X149+Z149</f>
        <v>0</v>
      </c>
    </row>
    <row r="150" customFormat="false" ht="15" hidden="false" customHeight="true" outlineLevel="0" collapsed="false">
      <c r="A150" s="252"/>
      <c r="B150" s="655"/>
      <c r="C150" s="436"/>
      <c r="D150" s="614"/>
      <c r="E150" s="615"/>
      <c r="F150" s="614"/>
      <c r="G150" s="615"/>
      <c r="H150" s="614"/>
      <c r="I150" s="616"/>
      <c r="J150" s="616"/>
      <c r="K150" s="615"/>
      <c r="L150" s="436" t="n">
        <f aca="false">IF(J150=0,0,(J150-I150)+1)</f>
        <v>0</v>
      </c>
      <c r="M150" s="450" t="s">
        <v>177</v>
      </c>
      <c r="N150" s="617" t="n">
        <v>0</v>
      </c>
      <c r="O150" s="669" t="n">
        <f aca="false">ROUNDUP(((Q150/T150)),0)</f>
        <v>0</v>
      </c>
      <c r="P150" s="669" t="n">
        <f aca="false">O150*K150*L150</f>
        <v>0</v>
      </c>
      <c r="Q150" s="504" t="n">
        <f aca="false">S150-(S150*N150)</f>
        <v>0</v>
      </c>
      <c r="R150" s="504" t="n">
        <f aca="false">Q150*K150*L150</f>
        <v>0</v>
      </c>
      <c r="S150" s="620"/>
      <c r="T150" s="621" t="n">
        <v>0.8</v>
      </c>
      <c r="U150" s="444" t="n">
        <f aca="false">U149</f>
        <v>0.1</v>
      </c>
      <c r="V150" s="539" t="n">
        <f aca="false">O150*U150</f>
        <v>0</v>
      </c>
      <c r="W150" s="623" t="n">
        <f aca="false">W149</f>
        <v>0.1</v>
      </c>
      <c r="X150" s="539" t="n">
        <f aca="false">$O150*W150</f>
        <v>0</v>
      </c>
      <c r="Y150" s="624" t="n">
        <f aca="false">Y149</f>
        <v>0.1</v>
      </c>
      <c r="Z150" s="539" t="n">
        <f aca="false">$O150*Y150</f>
        <v>0</v>
      </c>
      <c r="AA150" s="267"/>
      <c r="AC150" s="261" t="n">
        <v>150</v>
      </c>
      <c r="AD150" s="226" t="n">
        <f aca="false">V150+X150+Z150</f>
        <v>0</v>
      </c>
    </row>
    <row r="151" customFormat="false" ht="15" hidden="false" customHeight="true" outlineLevel="0" collapsed="false">
      <c r="A151" s="252"/>
      <c r="B151" s="655"/>
      <c r="C151" s="436"/>
      <c r="D151" s="614"/>
      <c r="E151" s="615"/>
      <c r="F151" s="614"/>
      <c r="G151" s="615"/>
      <c r="H151" s="614"/>
      <c r="I151" s="616"/>
      <c r="J151" s="616"/>
      <c r="K151" s="615"/>
      <c r="L151" s="436" t="n">
        <f aca="false">IF(J151=0,0,(J151-I151)+1)</f>
        <v>0</v>
      </c>
      <c r="M151" s="450" t="s">
        <v>177</v>
      </c>
      <c r="N151" s="617" t="n">
        <v>0</v>
      </c>
      <c r="O151" s="669" t="n">
        <f aca="false">ROUNDUP(((Q151/T151)),0)</f>
        <v>0</v>
      </c>
      <c r="P151" s="669" t="n">
        <f aca="false">O151*K151*L151</f>
        <v>0</v>
      </c>
      <c r="Q151" s="504" t="n">
        <f aca="false">S151-(S151*N151)</f>
        <v>0</v>
      </c>
      <c r="R151" s="504" t="n">
        <f aca="false">Q151*K151*L151</f>
        <v>0</v>
      </c>
      <c r="S151" s="620"/>
      <c r="T151" s="621" t="n">
        <v>0.8</v>
      </c>
      <c r="U151" s="444" t="n">
        <f aca="false">U150</f>
        <v>0.1</v>
      </c>
      <c r="V151" s="539" t="n">
        <f aca="false">O151*U151</f>
        <v>0</v>
      </c>
      <c r="W151" s="623" t="n">
        <f aca="false">W150</f>
        <v>0.1</v>
      </c>
      <c r="X151" s="539" t="n">
        <f aca="false">$O151*W151</f>
        <v>0</v>
      </c>
      <c r="Y151" s="624" t="n">
        <f aca="false">Y150</f>
        <v>0.1</v>
      </c>
      <c r="Z151" s="539" t="n">
        <f aca="false">$O151*Y151</f>
        <v>0</v>
      </c>
      <c r="AA151" s="267"/>
      <c r="AC151" s="261" t="n">
        <v>151</v>
      </c>
      <c r="AD151" s="226" t="n">
        <f aca="false">V151+X151+Z151</f>
        <v>0</v>
      </c>
    </row>
    <row r="152" customFormat="false" ht="15" hidden="false" customHeight="true" outlineLevel="0" collapsed="false">
      <c r="A152" s="252"/>
      <c r="B152" s="655"/>
      <c r="C152" s="436"/>
      <c r="D152" s="614"/>
      <c r="E152" s="615"/>
      <c r="F152" s="614"/>
      <c r="G152" s="615"/>
      <c r="H152" s="614"/>
      <c r="I152" s="616"/>
      <c r="J152" s="616"/>
      <c r="K152" s="615"/>
      <c r="L152" s="436" t="n">
        <f aca="false">IF(J152=0,0,(J152-I152)+1)</f>
        <v>0</v>
      </c>
      <c r="M152" s="450" t="s">
        <v>177</v>
      </c>
      <c r="N152" s="617" t="n">
        <v>0</v>
      </c>
      <c r="O152" s="669" t="n">
        <f aca="false">ROUNDUP(((Q152/T152)),0)</f>
        <v>0</v>
      </c>
      <c r="P152" s="669" t="n">
        <f aca="false">O152*K152*L152</f>
        <v>0</v>
      </c>
      <c r="Q152" s="504" t="n">
        <f aca="false">S152-(S152*N152)</f>
        <v>0</v>
      </c>
      <c r="R152" s="504" t="n">
        <f aca="false">Q152*K152*L152</f>
        <v>0</v>
      </c>
      <c r="S152" s="620"/>
      <c r="T152" s="621" t="n">
        <v>0.8</v>
      </c>
      <c r="U152" s="444" t="n">
        <f aca="false">U151</f>
        <v>0.1</v>
      </c>
      <c r="V152" s="539" t="n">
        <f aca="false">O152*U152</f>
        <v>0</v>
      </c>
      <c r="W152" s="623" t="n">
        <f aca="false">W151</f>
        <v>0.1</v>
      </c>
      <c r="X152" s="539" t="n">
        <f aca="false">$O152*W152</f>
        <v>0</v>
      </c>
      <c r="Y152" s="624" t="n">
        <f aca="false">Y151</f>
        <v>0.1</v>
      </c>
      <c r="Z152" s="539" t="n">
        <f aca="false">$O152*Y152</f>
        <v>0</v>
      </c>
      <c r="AA152" s="267"/>
      <c r="AC152" s="261" t="n">
        <v>152</v>
      </c>
      <c r="AD152" s="226" t="n">
        <f aca="false">V152+X152+Z152</f>
        <v>0</v>
      </c>
    </row>
    <row r="153" customFormat="false" ht="15" hidden="false" customHeight="true" outlineLevel="0" collapsed="false">
      <c r="A153" s="252"/>
      <c r="B153" s="655"/>
      <c r="C153" s="436"/>
      <c r="D153" s="614"/>
      <c r="E153" s="615"/>
      <c r="F153" s="614"/>
      <c r="G153" s="615"/>
      <c r="H153" s="614"/>
      <c r="I153" s="616"/>
      <c r="J153" s="616"/>
      <c r="K153" s="615"/>
      <c r="L153" s="436" t="n">
        <f aca="false">IF(J153=0,0,(J153-I153)+1)</f>
        <v>0</v>
      </c>
      <c r="M153" s="450" t="s">
        <v>177</v>
      </c>
      <c r="N153" s="617" t="n">
        <v>0</v>
      </c>
      <c r="O153" s="669" t="n">
        <f aca="false">ROUNDUP(((Q153/T153)),0)</f>
        <v>0</v>
      </c>
      <c r="P153" s="669" t="n">
        <f aca="false">O153*K153*L153</f>
        <v>0</v>
      </c>
      <c r="Q153" s="504" t="n">
        <f aca="false">S153-(S153*N153)</f>
        <v>0</v>
      </c>
      <c r="R153" s="504" t="n">
        <f aca="false">Q153*K153*L153</f>
        <v>0</v>
      </c>
      <c r="S153" s="620"/>
      <c r="T153" s="621" t="n">
        <v>0.8</v>
      </c>
      <c r="U153" s="444" t="n">
        <f aca="false">U152</f>
        <v>0.1</v>
      </c>
      <c r="V153" s="539" t="n">
        <f aca="false">O153*U153</f>
        <v>0</v>
      </c>
      <c r="W153" s="623" t="n">
        <f aca="false">W152</f>
        <v>0.1</v>
      </c>
      <c r="X153" s="539" t="n">
        <f aca="false">$O153*W153</f>
        <v>0</v>
      </c>
      <c r="Y153" s="624" t="n">
        <f aca="false">Y152</f>
        <v>0.1</v>
      </c>
      <c r="Z153" s="539" t="n">
        <f aca="false">$O153*Y153</f>
        <v>0</v>
      </c>
      <c r="AA153" s="267"/>
      <c r="AC153" s="261" t="n">
        <v>153</v>
      </c>
      <c r="AD153" s="226" t="n">
        <f aca="false">V153+X153+Z153</f>
        <v>0</v>
      </c>
    </row>
    <row r="154" customFormat="false" ht="15" hidden="false" customHeight="true" outlineLevel="0" collapsed="false">
      <c r="A154" s="252"/>
      <c r="B154" s="655"/>
      <c r="C154" s="436"/>
      <c r="D154" s="614"/>
      <c r="E154" s="615"/>
      <c r="F154" s="614"/>
      <c r="G154" s="615"/>
      <c r="H154" s="614"/>
      <c r="I154" s="616"/>
      <c r="J154" s="616"/>
      <c r="K154" s="615"/>
      <c r="L154" s="436" t="n">
        <f aca="false">IF(J154=0,0,(J154-I154)+1)</f>
        <v>0</v>
      </c>
      <c r="M154" s="450" t="s">
        <v>177</v>
      </c>
      <c r="N154" s="617" t="n">
        <v>0</v>
      </c>
      <c r="O154" s="669" t="n">
        <f aca="false">ROUNDUP(((Q154/T154)),0)</f>
        <v>0</v>
      </c>
      <c r="P154" s="669" t="n">
        <f aca="false">O154*K154*L154</f>
        <v>0</v>
      </c>
      <c r="Q154" s="504" t="n">
        <f aca="false">S154-(S154*N154)</f>
        <v>0</v>
      </c>
      <c r="R154" s="504" t="n">
        <f aca="false">Q154*K154*L154</f>
        <v>0</v>
      </c>
      <c r="S154" s="620"/>
      <c r="T154" s="621" t="n">
        <v>0.8</v>
      </c>
      <c r="U154" s="444" t="n">
        <f aca="false">U153</f>
        <v>0.1</v>
      </c>
      <c r="V154" s="539" t="n">
        <f aca="false">O154*U154</f>
        <v>0</v>
      </c>
      <c r="W154" s="623" t="n">
        <f aca="false">W153</f>
        <v>0.1</v>
      </c>
      <c r="X154" s="539" t="n">
        <f aca="false">$O154*W154</f>
        <v>0</v>
      </c>
      <c r="Y154" s="624" t="n">
        <f aca="false">Y153</f>
        <v>0.1</v>
      </c>
      <c r="Z154" s="539" t="n">
        <f aca="false">$O154*Y154</f>
        <v>0</v>
      </c>
      <c r="AA154" s="267"/>
      <c r="AC154" s="261" t="n">
        <v>154</v>
      </c>
      <c r="AD154" s="226" t="n">
        <f aca="false">V154+X154+Z154</f>
        <v>0</v>
      </c>
    </row>
    <row r="155" customFormat="false" ht="15" hidden="false" customHeight="true" outlineLevel="0" collapsed="false">
      <c r="A155" s="252"/>
      <c r="B155" s="655"/>
      <c r="C155" s="436"/>
      <c r="D155" s="614"/>
      <c r="E155" s="615"/>
      <c r="F155" s="614"/>
      <c r="G155" s="615"/>
      <c r="H155" s="614"/>
      <c r="I155" s="616"/>
      <c r="J155" s="616"/>
      <c r="K155" s="615"/>
      <c r="L155" s="436" t="n">
        <f aca="false">IF(J155=0,0,(J155-I155)+1)</f>
        <v>0</v>
      </c>
      <c r="M155" s="450" t="s">
        <v>177</v>
      </c>
      <c r="N155" s="617" t="n">
        <v>0</v>
      </c>
      <c r="O155" s="669" t="n">
        <f aca="false">ROUNDUP(((Q155/T155)),0)</f>
        <v>0</v>
      </c>
      <c r="P155" s="669" t="n">
        <f aca="false">O155*K155*L155</f>
        <v>0</v>
      </c>
      <c r="Q155" s="504" t="n">
        <f aca="false">S155-(S155*N155)</f>
        <v>0</v>
      </c>
      <c r="R155" s="504" t="n">
        <f aca="false">Q155*K155*L155</f>
        <v>0</v>
      </c>
      <c r="S155" s="620"/>
      <c r="T155" s="621" t="n">
        <v>0.8</v>
      </c>
      <c r="U155" s="444" t="n">
        <f aca="false">U154</f>
        <v>0.1</v>
      </c>
      <c r="V155" s="539" t="n">
        <f aca="false">O155*U155</f>
        <v>0</v>
      </c>
      <c r="W155" s="623" t="n">
        <f aca="false">W154</f>
        <v>0.1</v>
      </c>
      <c r="X155" s="539" t="n">
        <f aca="false">$O155*W155</f>
        <v>0</v>
      </c>
      <c r="Y155" s="624" t="n">
        <f aca="false">Y154</f>
        <v>0.1</v>
      </c>
      <c r="Z155" s="539" t="n">
        <f aca="false">$O155*Y155</f>
        <v>0</v>
      </c>
      <c r="AA155" s="267"/>
      <c r="AC155" s="261" t="n">
        <v>155</v>
      </c>
      <c r="AD155" s="226" t="n">
        <f aca="false">V155+X155+Z155</f>
        <v>0</v>
      </c>
    </row>
    <row r="156" customFormat="false" ht="15" hidden="false" customHeight="true" outlineLevel="0" collapsed="false">
      <c r="A156" s="252"/>
      <c r="B156" s="655"/>
      <c r="C156" s="436"/>
      <c r="D156" s="614"/>
      <c r="E156" s="615"/>
      <c r="F156" s="614"/>
      <c r="G156" s="615"/>
      <c r="H156" s="614"/>
      <c r="I156" s="616"/>
      <c r="J156" s="616"/>
      <c r="K156" s="615"/>
      <c r="L156" s="436" t="n">
        <f aca="false">IF(J156=0,0,(J156-I156)+1)</f>
        <v>0</v>
      </c>
      <c r="M156" s="450" t="s">
        <v>177</v>
      </c>
      <c r="N156" s="617" t="n">
        <v>0</v>
      </c>
      <c r="O156" s="670" t="n">
        <f aca="false">ROUNDUP(((Q156/T156)),0)</f>
        <v>0</v>
      </c>
      <c r="P156" s="670" t="n">
        <f aca="false">O156*K156*L156</f>
        <v>0</v>
      </c>
      <c r="Q156" s="504" t="n">
        <f aca="false">S156-(S156*N156)</f>
        <v>0</v>
      </c>
      <c r="R156" s="504" t="n">
        <f aca="false">Q156*K156*L156</f>
        <v>0</v>
      </c>
      <c r="S156" s="620"/>
      <c r="T156" s="621" t="n">
        <v>0.8</v>
      </c>
      <c r="U156" s="455" t="n">
        <f aca="false">U155</f>
        <v>0.1</v>
      </c>
      <c r="V156" s="626" t="n">
        <f aca="false">O156*U156</f>
        <v>0</v>
      </c>
      <c r="W156" s="627" t="n">
        <f aca="false">W155</f>
        <v>0.1</v>
      </c>
      <c r="X156" s="626" t="n">
        <f aca="false">$O156*W156</f>
        <v>0</v>
      </c>
      <c r="Y156" s="628" t="n">
        <f aca="false">Y155</f>
        <v>0.1</v>
      </c>
      <c r="Z156" s="626" t="n">
        <f aca="false">$O156*Y156</f>
        <v>0</v>
      </c>
      <c r="AA156" s="267"/>
      <c r="AC156" s="261" t="n">
        <v>156</v>
      </c>
      <c r="AD156" s="226" t="n">
        <f aca="false">V156+X156+Z156</f>
        <v>0</v>
      </c>
    </row>
    <row r="157" customFormat="false" ht="15" hidden="false" customHeight="false" outlineLevel="0" collapsed="false">
      <c r="A157" s="252"/>
      <c r="B157" s="629"/>
      <c r="C157" s="630"/>
      <c r="D157" s="631"/>
      <c r="E157" s="631"/>
      <c r="F157" s="631"/>
      <c r="G157" s="631"/>
      <c r="H157" s="631"/>
      <c r="I157" s="632"/>
      <c r="J157" s="632"/>
      <c r="K157" s="631"/>
      <c r="L157" s="630"/>
      <c r="M157" s="631"/>
      <c r="N157" s="633"/>
      <c r="O157" s="634" t="s">
        <v>218</v>
      </c>
      <c r="P157" s="634" t="n">
        <f aca="false">SUM(P142:P156)</f>
        <v>0</v>
      </c>
      <c r="Q157" s="635" t="s">
        <v>219</v>
      </c>
      <c r="R157" s="635" t="n">
        <f aca="false">SUM(R142:R156)</f>
        <v>0</v>
      </c>
      <c r="S157" s="636" t="s">
        <v>220</v>
      </c>
      <c r="T157" s="637" t="str">
        <f aca="false">IF(SUM(S142:S156)=0,"",1-(R157/P157))</f>
        <v/>
      </c>
      <c r="U157" s="638" t="s">
        <v>139</v>
      </c>
      <c r="V157" s="638" t="s">
        <v>140</v>
      </c>
      <c r="W157" s="638" t="s">
        <v>141</v>
      </c>
      <c r="X157" s="638" t="s">
        <v>142</v>
      </c>
      <c r="Y157" s="638" t="s">
        <v>143</v>
      </c>
      <c r="Z157" s="638" t="s">
        <v>144</v>
      </c>
      <c r="AA157" s="267"/>
      <c r="AC157" s="218" t="s">
        <v>145</v>
      </c>
      <c r="AD157" s="218"/>
      <c r="AE157" s="218" t="s">
        <v>146</v>
      </c>
      <c r="AF157" s="218"/>
    </row>
    <row r="158" customFormat="false" ht="15" hidden="false" customHeight="false" outlineLevel="0" collapsed="false">
      <c r="A158" s="252"/>
      <c r="B158" s="639" t="s">
        <v>147</v>
      </c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640" t="n">
        <f aca="false"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641" t="n">
        <f aca="false">R157*U141</f>
        <v>0</v>
      </c>
      <c r="W158" s="640" t="n">
        <f aca="false"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641" t="n">
        <f aca="false">R157*W141</f>
        <v>0</v>
      </c>
      <c r="Y158" s="640" t="n">
        <f aca="false"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641" t="n">
        <f aca="false">R157*Y141</f>
        <v>0</v>
      </c>
      <c r="AA158" s="267"/>
      <c r="AC158" s="225" t="n">
        <v>158</v>
      </c>
      <c r="AD158" s="226" t="n">
        <f aca="false">V158+X158+Z158</f>
        <v>0</v>
      </c>
      <c r="AE158" s="227" t="n">
        <f aca="false">U158+W158+Y158</f>
        <v>0</v>
      </c>
      <c r="AF158" s="227"/>
    </row>
    <row r="159" customFormat="false" ht="15" hidden="false" customHeight="true" outlineLevel="0" collapsed="false">
      <c r="A159" s="252"/>
      <c r="B159" s="261" t="s">
        <v>221</v>
      </c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642" t="s">
        <v>149</v>
      </c>
      <c r="V159" s="642"/>
      <c r="W159" s="480" t="n">
        <f aca="false">SUM(P142:P156)+U158+W158+Y158</f>
        <v>0</v>
      </c>
      <c r="X159" s="480"/>
      <c r="Y159" s="643" t="s">
        <v>150</v>
      </c>
      <c r="Z159" s="644" t="n">
        <f aca="false">(R157)+(R157*U141)+(R157*W141)+(R157*Y141)</f>
        <v>0</v>
      </c>
      <c r="AA159" s="267"/>
      <c r="AD159" s="235"/>
    </row>
    <row r="160" customFormat="false" ht="21" hidden="false" customHeight="true" outlineLevel="0" collapsed="false">
      <c r="A160" s="252"/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D160" s="235"/>
    </row>
    <row r="161" customFormat="false" ht="15" hidden="false" customHeight="false" outlineLevel="0" collapsed="false">
      <c r="A161" s="252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D161" s="235"/>
    </row>
    <row r="162" customFormat="false" ht="49.5" hidden="false" customHeight="true" outlineLevel="0" collapsed="false">
      <c r="A162" s="283" t="s">
        <v>226</v>
      </c>
      <c r="B162" s="659" t="s">
        <v>206</v>
      </c>
      <c r="C162" s="659"/>
      <c r="D162" s="659"/>
      <c r="E162" s="659"/>
      <c r="F162" s="659"/>
      <c r="G162" s="659"/>
      <c r="H162" s="659"/>
      <c r="I162" s="659"/>
      <c r="J162" s="659"/>
      <c r="K162" s="659"/>
      <c r="L162" s="659"/>
      <c r="M162" s="660"/>
      <c r="N162" s="661" t="str">
        <f aca="false">IF(B165=0,"",B165)</f>
        <v/>
      </c>
      <c r="O162" s="661"/>
      <c r="P162" s="661"/>
      <c r="Q162" s="661"/>
      <c r="R162" s="661"/>
      <c r="S162" s="661"/>
      <c r="T162" s="661"/>
      <c r="U162" s="661"/>
      <c r="V162" s="661"/>
      <c r="W162" s="661"/>
      <c r="X162" s="661"/>
      <c r="Y162" s="661"/>
      <c r="Z162" s="661"/>
      <c r="AA162" s="661"/>
      <c r="AD162" s="235"/>
    </row>
    <row r="163" customFormat="false" ht="15" hidden="false" customHeight="true" outlineLevel="0" collapsed="false">
      <c r="A163" s="283"/>
      <c r="B163" s="512" t="s">
        <v>89</v>
      </c>
      <c r="C163" s="648" t="s">
        <v>90</v>
      </c>
      <c r="D163" s="516" t="s">
        <v>99</v>
      </c>
      <c r="E163" s="517" t="s">
        <v>207</v>
      </c>
      <c r="F163" s="516" t="s">
        <v>208</v>
      </c>
      <c r="G163" s="516" t="s">
        <v>209</v>
      </c>
      <c r="H163" s="517" t="s">
        <v>210</v>
      </c>
      <c r="I163" s="518" t="s">
        <v>168</v>
      </c>
      <c r="J163" s="605" t="s">
        <v>188</v>
      </c>
      <c r="K163" s="516" t="s">
        <v>92</v>
      </c>
      <c r="L163" s="516" t="s">
        <v>93</v>
      </c>
      <c r="M163" s="516" t="s">
        <v>115</v>
      </c>
      <c r="N163" s="516"/>
      <c r="O163" s="649" t="s">
        <v>211</v>
      </c>
      <c r="P163" s="649"/>
      <c r="Q163" s="650" t="s">
        <v>212</v>
      </c>
      <c r="R163" s="650"/>
      <c r="S163" s="651" t="s">
        <v>222</v>
      </c>
      <c r="T163" s="652" t="s">
        <v>78</v>
      </c>
      <c r="U163" s="427" t="s">
        <v>95</v>
      </c>
      <c r="V163" s="427"/>
      <c r="W163" s="427"/>
      <c r="X163" s="427"/>
      <c r="Y163" s="427"/>
      <c r="Z163" s="427"/>
      <c r="AA163" s="653" t="s">
        <v>223</v>
      </c>
      <c r="AD163" s="235"/>
    </row>
    <row r="164" customFormat="false" ht="15" hidden="false" customHeight="true" outlineLevel="0" collapsed="false">
      <c r="A164" s="283"/>
      <c r="B164" s="512"/>
      <c r="C164" s="648"/>
      <c r="D164" s="516"/>
      <c r="E164" s="517"/>
      <c r="F164" s="516"/>
      <c r="G164" s="516"/>
      <c r="H164" s="517"/>
      <c r="I164" s="518"/>
      <c r="J164" s="605"/>
      <c r="K164" s="516"/>
      <c r="L164" s="516"/>
      <c r="M164" s="516"/>
      <c r="N164" s="516"/>
      <c r="O164" s="654" t="s">
        <v>120</v>
      </c>
      <c r="P164" s="654" t="s">
        <v>97</v>
      </c>
      <c r="Q164" s="654" t="s">
        <v>120</v>
      </c>
      <c r="R164" s="654" t="s">
        <v>97</v>
      </c>
      <c r="S164" s="651"/>
      <c r="T164" s="652"/>
      <c r="U164" s="611" t="n">
        <v>0.1</v>
      </c>
      <c r="V164" s="427" t="s">
        <v>72</v>
      </c>
      <c r="W164" s="611" t="n">
        <v>0.1</v>
      </c>
      <c r="X164" s="427" t="s">
        <v>123</v>
      </c>
      <c r="Y164" s="612" t="n">
        <v>0.1</v>
      </c>
      <c r="Z164" s="427" t="s">
        <v>74</v>
      </c>
      <c r="AA164" s="653"/>
      <c r="AD164" s="235"/>
    </row>
    <row r="165" customFormat="false" ht="15" hidden="false" customHeight="true" outlineLevel="0" collapsed="false">
      <c r="A165" s="283"/>
      <c r="B165" s="655" t="n">
        <f aca="false">'Cadastro Inicial'!B23</f>
        <v>0</v>
      </c>
      <c r="C165" s="436" t="n">
        <f aca="false">'Cadastro Inicial'!C23</f>
        <v>0</v>
      </c>
      <c r="D165" s="614"/>
      <c r="E165" s="615"/>
      <c r="F165" s="614"/>
      <c r="G165" s="615"/>
      <c r="H165" s="614"/>
      <c r="I165" s="616"/>
      <c r="J165" s="616"/>
      <c r="K165" s="615"/>
      <c r="L165" s="436" t="n">
        <f aca="false">IF(J165=0,0,(J165-I165)+1)</f>
        <v>0</v>
      </c>
      <c r="M165" s="450" t="s">
        <v>177</v>
      </c>
      <c r="N165" s="617" t="n">
        <v>0</v>
      </c>
      <c r="O165" s="669" t="n">
        <f aca="false">ROUNDUP(((Q165/T165)),0)</f>
        <v>0</v>
      </c>
      <c r="P165" s="669" t="n">
        <f aca="false">O165*K165*L165</f>
        <v>0</v>
      </c>
      <c r="Q165" s="504" t="n">
        <f aca="false">S165-(S165*N165)</f>
        <v>0</v>
      </c>
      <c r="R165" s="504" t="n">
        <f aca="false">Q165*K165*L165</f>
        <v>0</v>
      </c>
      <c r="S165" s="620"/>
      <c r="T165" s="621" t="n">
        <v>0.8</v>
      </c>
      <c r="U165" s="622" t="n">
        <f aca="false">U164</f>
        <v>0.1</v>
      </c>
      <c r="V165" s="445" t="n">
        <f aca="false">O165*U165</f>
        <v>0</v>
      </c>
      <c r="W165" s="446" t="n">
        <f aca="false">W164</f>
        <v>0.1</v>
      </c>
      <c r="X165" s="445" t="n">
        <f aca="false">$O165*W165</f>
        <v>0</v>
      </c>
      <c r="Y165" s="448" t="n">
        <f aca="false">Y164</f>
        <v>0.1</v>
      </c>
      <c r="Z165" s="445" t="n">
        <f aca="false">$O165*Y165</f>
        <v>0</v>
      </c>
      <c r="AA165" s="310" t="s">
        <v>129</v>
      </c>
      <c r="AC165" s="261" t="n">
        <v>165</v>
      </c>
      <c r="AD165" s="226" t="n">
        <f aca="false">V165+X165+Z165</f>
        <v>0</v>
      </c>
    </row>
    <row r="166" customFormat="false" ht="15" hidden="false" customHeight="true" outlineLevel="0" collapsed="false">
      <c r="A166" s="283"/>
      <c r="B166" s="655"/>
      <c r="C166" s="436"/>
      <c r="D166" s="614"/>
      <c r="E166" s="615"/>
      <c r="F166" s="614"/>
      <c r="G166" s="615"/>
      <c r="H166" s="614"/>
      <c r="I166" s="616"/>
      <c r="J166" s="616"/>
      <c r="K166" s="615"/>
      <c r="L166" s="436" t="n">
        <f aca="false">IF(J166=0,0,(J166-I166)+1)</f>
        <v>0</v>
      </c>
      <c r="M166" s="450" t="s">
        <v>177</v>
      </c>
      <c r="N166" s="617" t="n">
        <v>0</v>
      </c>
      <c r="O166" s="669" t="n">
        <f aca="false">ROUNDUP(((Q166/T166)),0)</f>
        <v>0</v>
      </c>
      <c r="P166" s="669" t="n">
        <f aca="false">O166*K166*L166</f>
        <v>0</v>
      </c>
      <c r="Q166" s="504" t="n">
        <f aca="false">S166-(S166*N166)</f>
        <v>0</v>
      </c>
      <c r="R166" s="504" t="n">
        <f aca="false">Q166*K166*L166</f>
        <v>0</v>
      </c>
      <c r="S166" s="620"/>
      <c r="T166" s="621" t="n">
        <v>0.8</v>
      </c>
      <c r="U166" s="444" t="n">
        <f aca="false">U165</f>
        <v>0.1</v>
      </c>
      <c r="V166" s="539" t="n">
        <f aca="false">O166*U166</f>
        <v>0</v>
      </c>
      <c r="W166" s="623" t="n">
        <f aca="false">W165</f>
        <v>0.1</v>
      </c>
      <c r="X166" s="539" t="n">
        <f aca="false">$O166*W166</f>
        <v>0</v>
      </c>
      <c r="Y166" s="624" t="n">
        <f aca="false">Y165</f>
        <v>0.1</v>
      </c>
      <c r="Z166" s="539" t="n">
        <f aca="false">$O166*Y166</f>
        <v>0</v>
      </c>
      <c r="AA166" s="262" t="s">
        <v>183</v>
      </c>
      <c r="AC166" s="261" t="n">
        <v>166</v>
      </c>
      <c r="AD166" s="226" t="n">
        <f aca="false">V166+X166+Z166</f>
        <v>0</v>
      </c>
    </row>
    <row r="167" customFormat="false" ht="15" hidden="false" customHeight="true" outlineLevel="0" collapsed="false">
      <c r="A167" s="283"/>
      <c r="B167" s="655"/>
      <c r="C167" s="436"/>
      <c r="D167" s="614"/>
      <c r="E167" s="615"/>
      <c r="F167" s="614"/>
      <c r="G167" s="615"/>
      <c r="H167" s="614"/>
      <c r="I167" s="616"/>
      <c r="J167" s="616"/>
      <c r="K167" s="615"/>
      <c r="L167" s="436" t="n">
        <f aca="false">IF(J167=0,0,(J167-I167)+1)</f>
        <v>0</v>
      </c>
      <c r="M167" s="450" t="s">
        <v>177</v>
      </c>
      <c r="N167" s="617" t="n">
        <v>0</v>
      </c>
      <c r="O167" s="669" t="n">
        <f aca="false">ROUNDUP(((Q167/T167)),0)</f>
        <v>0</v>
      </c>
      <c r="P167" s="669" t="n">
        <f aca="false">O167*K167*L167</f>
        <v>0</v>
      </c>
      <c r="Q167" s="504" t="n">
        <f aca="false">S167-(S167*N167)</f>
        <v>0</v>
      </c>
      <c r="R167" s="504" t="n">
        <f aca="false">Q167*K167*L167</f>
        <v>0</v>
      </c>
      <c r="S167" s="620"/>
      <c r="T167" s="621" t="n">
        <v>0.8</v>
      </c>
      <c r="U167" s="444" t="n">
        <f aca="false">U166</f>
        <v>0.1</v>
      </c>
      <c r="V167" s="539" t="n">
        <f aca="false">O167*U167</f>
        <v>0</v>
      </c>
      <c r="W167" s="623" t="n">
        <f aca="false">W166</f>
        <v>0.1</v>
      </c>
      <c r="X167" s="539" t="n">
        <f aca="false">$O167*W167</f>
        <v>0</v>
      </c>
      <c r="Y167" s="624" t="n">
        <f aca="false">Y166</f>
        <v>0.1</v>
      </c>
      <c r="Z167" s="539" t="n">
        <f aca="false">$O167*Y167</f>
        <v>0</v>
      </c>
      <c r="AA167" s="290"/>
      <c r="AC167" s="261" t="n">
        <v>167</v>
      </c>
      <c r="AD167" s="226" t="n">
        <f aca="false">V167+X167+Z167</f>
        <v>0</v>
      </c>
    </row>
    <row r="168" customFormat="false" ht="15" hidden="false" customHeight="true" outlineLevel="0" collapsed="false">
      <c r="A168" s="283"/>
      <c r="B168" s="655"/>
      <c r="C168" s="436"/>
      <c r="D168" s="614"/>
      <c r="E168" s="615"/>
      <c r="F168" s="614"/>
      <c r="G168" s="615"/>
      <c r="H168" s="614"/>
      <c r="I168" s="616"/>
      <c r="J168" s="616"/>
      <c r="K168" s="615"/>
      <c r="L168" s="436" t="n">
        <f aca="false">IF(J168=0,0,(J168-I168)+1)</f>
        <v>0</v>
      </c>
      <c r="M168" s="450" t="s">
        <v>177</v>
      </c>
      <c r="N168" s="617" t="n">
        <v>0</v>
      </c>
      <c r="O168" s="669" t="n">
        <f aca="false">ROUNDUP(((Q168/T168)),0)</f>
        <v>0</v>
      </c>
      <c r="P168" s="669" t="n">
        <f aca="false">O168*K168*L168</f>
        <v>0</v>
      </c>
      <c r="Q168" s="504" t="n">
        <f aca="false">S168-(S168*N168)</f>
        <v>0</v>
      </c>
      <c r="R168" s="504" t="n">
        <f aca="false">Q168*K168*L168</f>
        <v>0</v>
      </c>
      <c r="S168" s="620"/>
      <c r="T168" s="621" t="n">
        <v>0.8</v>
      </c>
      <c r="U168" s="444" t="n">
        <f aca="false">U167</f>
        <v>0.1</v>
      </c>
      <c r="V168" s="539" t="n">
        <f aca="false">O168*U168</f>
        <v>0</v>
      </c>
      <c r="W168" s="623" t="n">
        <f aca="false">W167</f>
        <v>0.1</v>
      </c>
      <c r="X168" s="539" t="n">
        <f aca="false">$O168*W168</f>
        <v>0</v>
      </c>
      <c r="Y168" s="624" t="n">
        <f aca="false">Y167</f>
        <v>0.1</v>
      </c>
      <c r="Z168" s="539" t="n">
        <f aca="false">$O168*Y168</f>
        <v>0</v>
      </c>
      <c r="AA168" s="264" t="s">
        <v>132</v>
      </c>
      <c r="AC168" s="261" t="n">
        <v>168</v>
      </c>
      <c r="AD168" s="226" t="n">
        <f aca="false">V168+X168+Z168</f>
        <v>0</v>
      </c>
    </row>
    <row r="169" customFormat="false" ht="15" hidden="false" customHeight="true" outlineLevel="0" collapsed="false">
      <c r="A169" s="283"/>
      <c r="B169" s="655"/>
      <c r="C169" s="436"/>
      <c r="D169" s="614"/>
      <c r="E169" s="615"/>
      <c r="F169" s="614"/>
      <c r="G169" s="615"/>
      <c r="H169" s="614"/>
      <c r="I169" s="616"/>
      <c r="J169" s="616"/>
      <c r="K169" s="615"/>
      <c r="L169" s="436" t="n">
        <f aca="false">IF(J169=0,0,(J169-I169)+1)</f>
        <v>0</v>
      </c>
      <c r="M169" s="450" t="s">
        <v>177</v>
      </c>
      <c r="N169" s="617" t="n">
        <v>0</v>
      </c>
      <c r="O169" s="669" t="n">
        <f aca="false">ROUNDUP(((Q169/T169)),0)</f>
        <v>0</v>
      </c>
      <c r="P169" s="669" t="n">
        <f aca="false">O169*K169*L169</f>
        <v>0</v>
      </c>
      <c r="Q169" s="504" t="n">
        <f aca="false">S169-(S169*N169)</f>
        <v>0</v>
      </c>
      <c r="R169" s="504" t="n">
        <f aca="false">Q169*K169*L169</f>
        <v>0</v>
      </c>
      <c r="S169" s="620"/>
      <c r="T169" s="621" t="n">
        <v>0.8</v>
      </c>
      <c r="U169" s="444" t="n">
        <f aca="false">U168</f>
        <v>0.1</v>
      </c>
      <c r="V169" s="539" t="n">
        <f aca="false">O169*U169</f>
        <v>0</v>
      </c>
      <c r="W169" s="623" t="n">
        <f aca="false">W168</f>
        <v>0.1</v>
      </c>
      <c r="X169" s="539" t="n">
        <f aca="false">$O169*W169</f>
        <v>0</v>
      </c>
      <c r="Y169" s="624" t="n">
        <f aca="false">Y168</f>
        <v>0.1</v>
      </c>
      <c r="Z169" s="539" t="n">
        <f aca="false">$O169*Y169</f>
        <v>0</v>
      </c>
      <c r="AA169" s="265" t="s">
        <v>154</v>
      </c>
      <c r="AC169" s="261" t="n">
        <v>169</v>
      </c>
      <c r="AD169" s="226" t="n">
        <f aca="false">V169+X169+Z169</f>
        <v>0</v>
      </c>
    </row>
    <row r="170" customFormat="false" ht="15" hidden="false" customHeight="true" outlineLevel="0" collapsed="false">
      <c r="A170" s="283"/>
      <c r="B170" s="655"/>
      <c r="C170" s="436"/>
      <c r="D170" s="614"/>
      <c r="E170" s="615"/>
      <c r="F170" s="614"/>
      <c r="G170" s="615"/>
      <c r="H170" s="614"/>
      <c r="I170" s="616"/>
      <c r="J170" s="616"/>
      <c r="K170" s="615"/>
      <c r="L170" s="436" t="n">
        <f aca="false">IF(J170=0,0,(J170-I170)+1)</f>
        <v>0</v>
      </c>
      <c r="M170" s="450" t="s">
        <v>177</v>
      </c>
      <c r="N170" s="617" t="n">
        <v>0</v>
      </c>
      <c r="O170" s="669" t="n">
        <f aca="false">ROUNDUP(((Q170/T170)),0)</f>
        <v>0</v>
      </c>
      <c r="P170" s="669" t="n">
        <f aca="false">O170*K170*L170</f>
        <v>0</v>
      </c>
      <c r="Q170" s="504" t="n">
        <f aca="false">S170-(S170*N170)</f>
        <v>0</v>
      </c>
      <c r="R170" s="504" t="n">
        <f aca="false">Q170*K170*L170</f>
        <v>0</v>
      </c>
      <c r="S170" s="620"/>
      <c r="T170" s="621" t="n">
        <v>0.8</v>
      </c>
      <c r="U170" s="444" t="n">
        <f aca="false">U169</f>
        <v>0.1</v>
      </c>
      <c r="V170" s="539" t="n">
        <f aca="false">O170*U170</f>
        <v>0</v>
      </c>
      <c r="W170" s="623" t="n">
        <f aca="false">W169</f>
        <v>0.1</v>
      </c>
      <c r="X170" s="539" t="n">
        <f aca="false">$O170*W170</f>
        <v>0</v>
      </c>
      <c r="Y170" s="624" t="n">
        <f aca="false">Y169</f>
        <v>0.1</v>
      </c>
      <c r="Z170" s="539" t="n">
        <f aca="false">$O170*Y170</f>
        <v>0</v>
      </c>
      <c r="AA170" s="287"/>
      <c r="AC170" s="261" t="n">
        <v>170</v>
      </c>
      <c r="AD170" s="226" t="n">
        <f aca="false">V170+X170+Z170</f>
        <v>0</v>
      </c>
    </row>
    <row r="171" customFormat="false" ht="15" hidden="false" customHeight="true" outlineLevel="0" collapsed="false">
      <c r="A171" s="283"/>
      <c r="B171" s="655"/>
      <c r="C171" s="436"/>
      <c r="D171" s="614"/>
      <c r="E171" s="615"/>
      <c r="F171" s="614"/>
      <c r="G171" s="615"/>
      <c r="H171" s="614"/>
      <c r="I171" s="616"/>
      <c r="J171" s="616"/>
      <c r="K171" s="615"/>
      <c r="L171" s="436" t="n">
        <f aca="false">IF(J171=0,0,(J171-I171)+1)</f>
        <v>0</v>
      </c>
      <c r="M171" s="450" t="s">
        <v>177</v>
      </c>
      <c r="N171" s="617" t="n">
        <v>0</v>
      </c>
      <c r="O171" s="669" t="n">
        <f aca="false">ROUNDUP(((Q171/T171)),0)</f>
        <v>0</v>
      </c>
      <c r="P171" s="669" t="n">
        <f aca="false">O171*K171*L171</f>
        <v>0</v>
      </c>
      <c r="Q171" s="504" t="n">
        <f aca="false">S171-(S171*N171)</f>
        <v>0</v>
      </c>
      <c r="R171" s="504" t="n">
        <f aca="false">Q171*K171*L171</f>
        <v>0</v>
      </c>
      <c r="S171" s="620"/>
      <c r="T171" s="621" t="n">
        <v>0.8</v>
      </c>
      <c r="U171" s="444" t="n">
        <f aca="false">U170</f>
        <v>0.1</v>
      </c>
      <c r="V171" s="539" t="n">
        <f aca="false">O171*U171</f>
        <v>0</v>
      </c>
      <c r="W171" s="623" t="n">
        <f aca="false">W170</f>
        <v>0.1</v>
      </c>
      <c r="X171" s="539" t="n">
        <f aca="false">$O171*W171</f>
        <v>0</v>
      </c>
      <c r="Y171" s="624" t="n">
        <f aca="false">Y170</f>
        <v>0.1</v>
      </c>
      <c r="Z171" s="539" t="n">
        <f aca="false">$O171*Y171</f>
        <v>0</v>
      </c>
      <c r="AA171" s="287"/>
      <c r="AC171" s="261" t="n">
        <v>171</v>
      </c>
      <c r="AD171" s="226" t="n">
        <f aca="false">V171+X171+Z171</f>
        <v>0</v>
      </c>
    </row>
    <row r="172" customFormat="false" ht="15" hidden="false" customHeight="true" outlineLevel="0" collapsed="false">
      <c r="A172" s="283"/>
      <c r="B172" s="655"/>
      <c r="C172" s="436"/>
      <c r="D172" s="614"/>
      <c r="E172" s="615"/>
      <c r="F172" s="614"/>
      <c r="G172" s="615"/>
      <c r="H172" s="614"/>
      <c r="I172" s="616"/>
      <c r="J172" s="616"/>
      <c r="K172" s="615"/>
      <c r="L172" s="436" t="n">
        <f aca="false">IF(J172=0,0,(J172-I172)+1)</f>
        <v>0</v>
      </c>
      <c r="M172" s="450" t="s">
        <v>177</v>
      </c>
      <c r="N172" s="617" t="n">
        <v>0</v>
      </c>
      <c r="O172" s="669" t="n">
        <f aca="false">ROUNDUP(((Q172/T172)),0)</f>
        <v>0</v>
      </c>
      <c r="P172" s="669" t="n">
        <f aca="false">O172*K172*L172</f>
        <v>0</v>
      </c>
      <c r="Q172" s="504" t="n">
        <f aca="false">S172-(S172*N172)</f>
        <v>0</v>
      </c>
      <c r="R172" s="504" t="n">
        <f aca="false">Q172*K172*L172</f>
        <v>0</v>
      </c>
      <c r="S172" s="620"/>
      <c r="T172" s="621" t="n">
        <v>0.8</v>
      </c>
      <c r="U172" s="444" t="n">
        <f aca="false">U171</f>
        <v>0.1</v>
      </c>
      <c r="V172" s="539" t="n">
        <f aca="false">O172*U172</f>
        <v>0</v>
      </c>
      <c r="W172" s="623" t="n">
        <f aca="false">W171</f>
        <v>0.1</v>
      </c>
      <c r="X172" s="539" t="n">
        <f aca="false">$O172*W172</f>
        <v>0</v>
      </c>
      <c r="Y172" s="624" t="n">
        <f aca="false">Y171</f>
        <v>0.1</v>
      </c>
      <c r="Z172" s="539" t="n">
        <f aca="false">$O172*Y172</f>
        <v>0</v>
      </c>
      <c r="AA172" s="287"/>
      <c r="AC172" s="261" t="n">
        <v>172</v>
      </c>
      <c r="AD172" s="226" t="n">
        <f aca="false">V172+X172+Z172</f>
        <v>0</v>
      </c>
    </row>
    <row r="173" customFormat="false" ht="15" hidden="false" customHeight="true" outlineLevel="0" collapsed="false">
      <c r="A173" s="283"/>
      <c r="B173" s="655"/>
      <c r="C173" s="436"/>
      <c r="D173" s="614"/>
      <c r="E173" s="615"/>
      <c r="F173" s="614"/>
      <c r="G173" s="615"/>
      <c r="H173" s="614"/>
      <c r="I173" s="616"/>
      <c r="J173" s="616"/>
      <c r="K173" s="615"/>
      <c r="L173" s="436" t="n">
        <f aca="false">IF(J173=0,0,(J173-I173)+1)</f>
        <v>0</v>
      </c>
      <c r="M173" s="450" t="s">
        <v>177</v>
      </c>
      <c r="N173" s="617" t="n">
        <v>0</v>
      </c>
      <c r="O173" s="669" t="n">
        <f aca="false">ROUNDUP(((Q173/T173)),0)</f>
        <v>0</v>
      </c>
      <c r="P173" s="669" t="n">
        <f aca="false">O173*K173*L173</f>
        <v>0</v>
      </c>
      <c r="Q173" s="504" t="n">
        <f aca="false">S173-(S173*N173)</f>
        <v>0</v>
      </c>
      <c r="R173" s="504" t="n">
        <f aca="false">Q173*K173*L173</f>
        <v>0</v>
      </c>
      <c r="S173" s="620"/>
      <c r="T173" s="621" t="n">
        <v>0.8</v>
      </c>
      <c r="U173" s="444" t="n">
        <f aca="false">U172</f>
        <v>0.1</v>
      </c>
      <c r="V173" s="539" t="n">
        <f aca="false">O173*U173</f>
        <v>0</v>
      </c>
      <c r="W173" s="623" t="n">
        <f aca="false">W172</f>
        <v>0.1</v>
      </c>
      <c r="X173" s="539" t="n">
        <f aca="false">$O173*W173</f>
        <v>0</v>
      </c>
      <c r="Y173" s="624" t="n">
        <f aca="false">Y172</f>
        <v>0.1</v>
      </c>
      <c r="Z173" s="539" t="n">
        <f aca="false">$O173*Y173</f>
        <v>0</v>
      </c>
      <c r="AA173" s="287"/>
      <c r="AC173" s="261" t="n">
        <v>173</v>
      </c>
      <c r="AD173" s="226" t="n">
        <f aca="false">V173+X173+Z173</f>
        <v>0</v>
      </c>
    </row>
    <row r="174" customFormat="false" ht="15" hidden="false" customHeight="true" outlineLevel="0" collapsed="false">
      <c r="A174" s="283"/>
      <c r="B174" s="655"/>
      <c r="C174" s="436"/>
      <c r="D174" s="614"/>
      <c r="E174" s="615"/>
      <c r="F174" s="614"/>
      <c r="G174" s="615"/>
      <c r="H174" s="614"/>
      <c r="I174" s="616"/>
      <c r="J174" s="616"/>
      <c r="K174" s="615"/>
      <c r="L174" s="436" t="n">
        <f aca="false">IF(J174=0,0,(J174-I174)+1)</f>
        <v>0</v>
      </c>
      <c r="M174" s="450" t="s">
        <v>177</v>
      </c>
      <c r="N174" s="617" t="n">
        <v>0</v>
      </c>
      <c r="O174" s="669" t="n">
        <f aca="false">ROUNDUP(((Q174/T174)),0)</f>
        <v>0</v>
      </c>
      <c r="P174" s="669" t="n">
        <f aca="false">O174*K174*L174</f>
        <v>0</v>
      </c>
      <c r="Q174" s="504" t="n">
        <f aca="false">S174-(S174*N174)</f>
        <v>0</v>
      </c>
      <c r="R174" s="504" t="n">
        <f aca="false">Q174*K174*L174</f>
        <v>0</v>
      </c>
      <c r="S174" s="620"/>
      <c r="T174" s="621" t="n">
        <v>0.8</v>
      </c>
      <c r="U174" s="444" t="n">
        <f aca="false">U173</f>
        <v>0.1</v>
      </c>
      <c r="V174" s="539" t="n">
        <f aca="false">O174*U174</f>
        <v>0</v>
      </c>
      <c r="W174" s="623" t="n">
        <f aca="false">W173</f>
        <v>0.1</v>
      </c>
      <c r="X174" s="539" t="n">
        <f aca="false">$O174*W174</f>
        <v>0</v>
      </c>
      <c r="Y174" s="624" t="n">
        <f aca="false">Y173</f>
        <v>0.1</v>
      </c>
      <c r="Z174" s="539" t="n">
        <f aca="false">$O174*Y174</f>
        <v>0</v>
      </c>
      <c r="AA174" s="287"/>
      <c r="AC174" s="261" t="n">
        <v>174</v>
      </c>
      <c r="AD174" s="226" t="n">
        <f aca="false">V174+X174+Z174</f>
        <v>0</v>
      </c>
    </row>
    <row r="175" customFormat="false" ht="15" hidden="false" customHeight="true" outlineLevel="0" collapsed="false">
      <c r="A175" s="283"/>
      <c r="B175" s="655"/>
      <c r="C175" s="436"/>
      <c r="D175" s="614"/>
      <c r="E175" s="615"/>
      <c r="F175" s="614"/>
      <c r="G175" s="615"/>
      <c r="H175" s="614"/>
      <c r="I175" s="616"/>
      <c r="J175" s="616"/>
      <c r="K175" s="615"/>
      <c r="L175" s="436" t="n">
        <f aca="false">IF(J175=0,0,(J175-I175)+1)</f>
        <v>0</v>
      </c>
      <c r="M175" s="450" t="s">
        <v>177</v>
      </c>
      <c r="N175" s="617" t="n">
        <v>0</v>
      </c>
      <c r="O175" s="669" t="n">
        <f aca="false">ROUNDUP(((Q175/T175)),0)</f>
        <v>0</v>
      </c>
      <c r="P175" s="669" t="n">
        <f aca="false">O175*K175*L175</f>
        <v>0</v>
      </c>
      <c r="Q175" s="504" t="n">
        <f aca="false">S175-(S175*N175)</f>
        <v>0</v>
      </c>
      <c r="R175" s="504" t="n">
        <f aca="false">Q175*K175*L175</f>
        <v>0</v>
      </c>
      <c r="S175" s="620"/>
      <c r="T175" s="621" t="n">
        <v>0.8</v>
      </c>
      <c r="U175" s="444" t="n">
        <f aca="false">U174</f>
        <v>0.1</v>
      </c>
      <c r="V175" s="539" t="n">
        <f aca="false">O175*U175</f>
        <v>0</v>
      </c>
      <c r="W175" s="623" t="n">
        <f aca="false">W174</f>
        <v>0.1</v>
      </c>
      <c r="X175" s="539" t="n">
        <f aca="false">$O175*W175</f>
        <v>0</v>
      </c>
      <c r="Y175" s="624" t="n">
        <f aca="false">Y174</f>
        <v>0.1</v>
      </c>
      <c r="Z175" s="539" t="n">
        <f aca="false">$O175*Y175</f>
        <v>0</v>
      </c>
      <c r="AA175" s="287"/>
      <c r="AC175" s="261" t="n">
        <v>175</v>
      </c>
      <c r="AD175" s="226" t="n">
        <f aca="false">V175+X175+Z175</f>
        <v>0</v>
      </c>
    </row>
    <row r="176" customFormat="false" ht="15" hidden="false" customHeight="true" outlineLevel="0" collapsed="false">
      <c r="A176" s="283"/>
      <c r="B176" s="655"/>
      <c r="C176" s="436"/>
      <c r="D176" s="614"/>
      <c r="E176" s="615"/>
      <c r="F176" s="614"/>
      <c r="G176" s="615"/>
      <c r="H176" s="614"/>
      <c r="I176" s="616"/>
      <c r="J176" s="616"/>
      <c r="K176" s="615"/>
      <c r="L176" s="436" t="n">
        <f aca="false">IF(J176=0,0,(J176-I176)+1)</f>
        <v>0</v>
      </c>
      <c r="M176" s="450" t="s">
        <v>177</v>
      </c>
      <c r="N176" s="617" t="n">
        <v>0</v>
      </c>
      <c r="O176" s="669" t="n">
        <f aca="false">ROUNDUP(((Q176/T176)),0)</f>
        <v>0</v>
      </c>
      <c r="P176" s="669" t="n">
        <f aca="false">O176*K176*L176</f>
        <v>0</v>
      </c>
      <c r="Q176" s="504" t="n">
        <f aca="false">S176-(S176*N176)</f>
        <v>0</v>
      </c>
      <c r="R176" s="504" t="n">
        <f aca="false">Q176*K176*L176</f>
        <v>0</v>
      </c>
      <c r="S176" s="620"/>
      <c r="T176" s="621" t="n">
        <v>0.8</v>
      </c>
      <c r="U176" s="444" t="n">
        <f aca="false">U175</f>
        <v>0.1</v>
      </c>
      <c r="V176" s="539" t="n">
        <f aca="false">O176*U176</f>
        <v>0</v>
      </c>
      <c r="W176" s="623" t="n">
        <f aca="false">W175</f>
        <v>0.1</v>
      </c>
      <c r="X176" s="539" t="n">
        <f aca="false">$O176*W176</f>
        <v>0</v>
      </c>
      <c r="Y176" s="624" t="n">
        <f aca="false">Y175</f>
        <v>0.1</v>
      </c>
      <c r="Z176" s="539" t="n">
        <f aca="false">$O176*Y176</f>
        <v>0</v>
      </c>
      <c r="AA176" s="287"/>
      <c r="AC176" s="261" t="n">
        <v>176</v>
      </c>
      <c r="AD176" s="226" t="n">
        <f aca="false">V176+X176+Z176</f>
        <v>0</v>
      </c>
    </row>
    <row r="177" customFormat="false" ht="15" hidden="false" customHeight="true" outlineLevel="0" collapsed="false">
      <c r="A177" s="283"/>
      <c r="B177" s="655"/>
      <c r="C177" s="436"/>
      <c r="D177" s="614"/>
      <c r="E177" s="615"/>
      <c r="F177" s="614"/>
      <c r="G177" s="615"/>
      <c r="H177" s="614"/>
      <c r="I177" s="616"/>
      <c r="J177" s="616"/>
      <c r="K177" s="615"/>
      <c r="L177" s="436" t="n">
        <f aca="false">IF(J177=0,0,(J177-I177)+1)</f>
        <v>0</v>
      </c>
      <c r="M177" s="450" t="s">
        <v>177</v>
      </c>
      <c r="N177" s="617" t="n">
        <v>0</v>
      </c>
      <c r="O177" s="669" t="n">
        <f aca="false">ROUNDUP(((Q177/T177)),0)</f>
        <v>0</v>
      </c>
      <c r="P177" s="669" t="n">
        <f aca="false">O177*K177*L177</f>
        <v>0</v>
      </c>
      <c r="Q177" s="504" t="n">
        <f aca="false">S177-(S177*N177)</f>
        <v>0</v>
      </c>
      <c r="R177" s="504" t="n">
        <f aca="false">Q177*K177*L177</f>
        <v>0</v>
      </c>
      <c r="S177" s="620"/>
      <c r="T177" s="621" t="n">
        <v>0.8</v>
      </c>
      <c r="U177" s="444" t="n">
        <f aca="false">U176</f>
        <v>0.1</v>
      </c>
      <c r="V177" s="539" t="n">
        <f aca="false">O177*U177</f>
        <v>0</v>
      </c>
      <c r="W177" s="623" t="n">
        <f aca="false">W176</f>
        <v>0.1</v>
      </c>
      <c r="X177" s="539" t="n">
        <f aca="false">$O177*W177</f>
        <v>0</v>
      </c>
      <c r="Y177" s="624" t="n">
        <f aca="false">Y176</f>
        <v>0.1</v>
      </c>
      <c r="Z177" s="539" t="n">
        <f aca="false">$O177*Y177</f>
        <v>0</v>
      </c>
      <c r="AA177" s="287"/>
      <c r="AC177" s="261" t="n">
        <v>177</v>
      </c>
      <c r="AD177" s="226" t="n">
        <f aca="false">V177+X177+Z177</f>
        <v>0</v>
      </c>
    </row>
    <row r="178" customFormat="false" ht="15" hidden="false" customHeight="true" outlineLevel="0" collapsed="false">
      <c r="A178" s="283"/>
      <c r="B178" s="655"/>
      <c r="C178" s="436"/>
      <c r="D178" s="614"/>
      <c r="E178" s="615"/>
      <c r="F178" s="614"/>
      <c r="G178" s="615"/>
      <c r="H178" s="614"/>
      <c r="I178" s="616"/>
      <c r="J178" s="616"/>
      <c r="K178" s="615"/>
      <c r="L178" s="436" t="n">
        <f aca="false">IF(J178=0,0,(J178-I178)+1)</f>
        <v>0</v>
      </c>
      <c r="M178" s="450" t="s">
        <v>177</v>
      </c>
      <c r="N178" s="617" t="n">
        <v>0</v>
      </c>
      <c r="O178" s="669" t="n">
        <f aca="false">ROUNDUP(((Q178/T178)),0)</f>
        <v>0</v>
      </c>
      <c r="P178" s="669" t="n">
        <f aca="false">O178*K178*L178</f>
        <v>0</v>
      </c>
      <c r="Q178" s="504" t="n">
        <f aca="false">S178-(S178*N178)</f>
        <v>0</v>
      </c>
      <c r="R178" s="504" t="n">
        <f aca="false">Q178*K178*L178</f>
        <v>0</v>
      </c>
      <c r="S178" s="620"/>
      <c r="T178" s="621" t="n">
        <v>0.8</v>
      </c>
      <c r="U178" s="444" t="n">
        <f aca="false">U177</f>
        <v>0.1</v>
      </c>
      <c r="V178" s="539" t="n">
        <f aca="false">O178*U178</f>
        <v>0</v>
      </c>
      <c r="W178" s="623" t="n">
        <f aca="false">W177</f>
        <v>0.1</v>
      </c>
      <c r="X178" s="539" t="n">
        <f aca="false">$O178*W178</f>
        <v>0</v>
      </c>
      <c r="Y178" s="624" t="n">
        <f aca="false">Y177</f>
        <v>0.1</v>
      </c>
      <c r="Z178" s="539" t="n">
        <f aca="false">$O178*Y178</f>
        <v>0</v>
      </c>
      <c r="AA178" s="287"/>
      <c r="AC178" s="261" t="n">
        <v>178</v>
      </c>
      <c r="AD178" s="226" t="n">
        <f aca="false">V178+X178+Z178</f>
        <v>0</v>
      </c>
    </row>
    <row r="179" customFormat="false" ht="15" hidden="false" customHeight="true" outlineLevel="0" collapsed="false">
      <c r="A179" s="283"/>
      <c r="B179" s="655"/>
      <c r="C179" s="436"/>
      <c r="D179" s="614"/>
      <c r="E179" s="615"/>
      <c r="F179" s="614"/>
      <c r="G179" s="615"/>
      <c r="H179" s="614"/>
      <c r="I179" s="616"/>
      <c r="J179" s="616"/>
      <c r="K179" s="615"/>
      <c r="L179" s="436" t="n">
        <f aca="false">IF(J179=0,0,(J179-I179)+1)</f>
        <v>0</v>
      </c>
      <c r="M179" s="450" t="s">
        <v>177</v>
      </c>
      <c r="N179" s="617" t="n">
        <v>0</v>
      </c>
      <c r="O179" s="670" t="n">
        <f aca="false">ROUNDUP(((Q179/T179)),0)</f>
        <v>0</v>
      </c>
      <c r="P179" s="670" t="n">
        <f aca="false">O179*K179*L179</f>
        <v>0</v>
      </c>
      <c r="Q179" s="504" t="n">
        <f aca="false">S179-(S179*N179)</f>
        <v>0</v>
      </c>
      <c r="R179" s="504" t="n">
        <f aca="false">Q179*K179*L179</f>
        <v>0</v>
      </c>
      <c r="S179" s="620"/>
      <c r="T179" s="621" t="n">
        <v>0.8</v>
      </c>
      <c r="U179" s="455" t="n">
        <f aca="false">U178</f>
        <v>0.1</v>
      </c>
      <c r="V179" s="626" t="n">
        <f aca="false">O179*U179</f>
        <v>0</v>
      </c>
      <c r="W179" s="627" t="n">
        <f aca="false">W178</f>
        <v>0.1</v>
      </c>
      <c r="X179" s="626" t="n">
        <f aca="false">$O179*W179</f>
        <v>0</v>
      </c>
      <c r="Y179" s="628" t="n">
        <f aca="false">Y178</f>
        <v>0.1</v>
      </c>
      <c r="Z179" s="626" t="n">
        <f aca="false">$O179*Y179</f>
        <v>0</v>
      </c>
      <c r="AA179" s="287"/>
      <c r="AC179" s="261" t="n">
        <v>179</v>
      </c>
      <c r="AD179" s="226" t="n">
        <f aca="false">V179+X179+Z179</f>
        <v>0</v>
      </c>
    </row>
    <row r="180" customFormat="false" ht="15" hidden="false" customHeight="false" outlineLevel="0" collapsed="false">
      <c r="A180" s="283"/>
      <c r="B180" s="629"/>
      <c r="C180" s="630"/>
      <c r="D180" s="631"/>
      <c r="E180" s="631"/>
      <c r="F180" s="631"/>
      <c r="G180" s="631"/>
      <c r="H180" s="631"/>
      <c r="I180" s="632"/>
      <c r="J180" s="632"/>
      <c r="K180" s="631"/>
      <c r="L180" s="630"/>
      <c r="M180" s="631"/>
      <c r="N180" s="633"/>
      <c r="O180" s="634" t="s">
        <v>218</v>
      </c>
      <c r="P180" s="634" t="n">
        <f aca="false">SUM(P165:P179)</f>
        <v>0</v>
      </c>
      <c r="Q180" s="635" t="s">
        <v>219</v>
      </c>
      <c r="R180" s="635" t="n">
        <f aca="false">SUM(R165:R179)</f>
        <v>0</v>
      </c>
      <c r="S180" s="636" t="s">
        <v>220</v>
      </c>
      <c r="T180" s="637" t="str">
        <f aca="false">IF(SUM(S165:S179)=0,"",1-(R180/P180))</f>
        <v/>
      </c>
      <c r="U180" s="638" t="s">
        <v>139</v>
      </c>
      <c r="V180" s="638" t="s">
        <v>140</v>
      </c>
      <c r="W180" s="638" t="s">
        <v>141</v>
      </c>
      <c r="X180" s="638" t="s">
        <v>142</v>
      </c>
      <c r="Y180" s="638" t="s">
        <v>143</v>
      </c>
      <c r="Z180" s="638" t="s">
        <v>144</v>
      </c>
      <c r="AA180" s="287"/>
      <c r="AC180" s="218" t="s">
        <v>145</v>
      </c>
      <c r="AD180" s="218"/>
      <c r="AE180" s="218" t="s">
        <v>146</v>
      </c>
      <c r="AF180" s="218"/>
    </row>
    <row r="181" customFormat="false" ht="15" hidden="false" customHeight="false" outlineLevel="0" collapsed="false">
      <c r="A181" s="283"/>
      <c r="B181" s="639" t="s">
        <v>147</v>
      </c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640" t="n">
        <f aca="false"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641" t="n">
        <f aca="false">R180*U164</f>
        <v>0</v>
      </c>
      <c r="W181" s="640" t="n">
        <f aca="false"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641" t="n">
        <f aca="false">R180*W164</f>
        <v>0</v>
      </c>
      <c r="Y181" s="640" t="n">
        <f aca="false"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641" t="n">
        <f aca="false">R180*Y164</f>
        <v>0</v>
      </c>
      <c r="AA181" s="287"/>
      <c r="AC181" s="225" t="n">
        <v>181</v>
      </c>
      <c r="AD181" s="226" t="n">
        <f aca="false">V181+X181+Z181</f>
        <v>0</v>
      </c>
      <c r="AE181" s="227" t="n">
        <f aca="false">U181+W181+Y181</f>
        <v>0</v>
      </c>
      <c r="AF181" s="227"/>
    </row>
    <row r="182" customFormat="false" ht="15" hidden="false" customHeight="true" outlineLevel="0" collapsed="false">
      <c r="A182" s="283"/>
      <c r="B182" s="261" t="s">
        <v>221</v>
      </c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642" t="s">
        <v>149</v>
      </c>
      <c r="V182" s="642"/>
      <c r="W182" s="480" t="n">
        <f aca="false">SUM(P165:P179)+U181+W181+Y181</f>
        <v>0</v>
      </c>
      <c r="X182" s="480"/>
      <c r="Y182" s="643" t="s">
        <v>150</v>
      </c>
      <c r="Z182" s="644" t="n">
        <f aca="false">(R180)+(R180*U164)+(R180*W164)+(R180*Y164)</f>
        <v>0</v>
      </c>
      <c r="AA182" s="287"/>
      <c r="AD182" s="235"/>
    </row>
    <row r="183" customFormat="false" ht="15" hidden="false" customHeight="false" outlineLevel="0" collapsed="false">
      <c r="A183" s="283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D183" s="235"/>
    </row>
    <row r="184" customFormat="false" ht="15" hidden="false" customHeight="true" outlineLevel="0" collapsed="false">
      <c r="A184" s="283"/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D184" s="235"/>
    </row>
    <row r="185" customFormat="false" ht="42" hidden="false" customHeight="true" outlineLevel="0" collapsed="false">
      <c r="A185" s="305" t="s">
        <v>155</v>
      </c>
      <c r="B185" s="662" t="s">
        <v>227</v>
      </c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3"/>
      <c r="N185" s="664" t="str">
        <f aca="false">IF(B188=0,"",B188)</f>
        <v/>
      </c>
      <c r="O185" s="664"/>
      <c r="P185" s="664"/>
      <c r="Q185" s="664"/>
      <c r="R185" s="664"/>
      <c r="S185" s="664"/>
      <c r="T185" s="664"/>
      <c r="U185" s="664"/>
      <c r="V185" s="664"/>
      <c r="W185" s="664"/>
      <c r="X185" s="664"/>
      <c r="Y185" s="664"/>
      <c r="Z185" s="664"/>
      <c r="AA185" s="664"/>
      <c r="AD185" s="235"/>
    </row>
    <row r="186" customFormat="false" ht="15" hidden="false" customHeight="true" outlineLevel="0" collapsed="false">
      <c r="A186" s="305"/>
      <c r="B186" s="512" t="s">
        <v>89</v>
      </c>
      <c r="C186" s="648" t="s">
        <v>90</v>
      </c>
      <c r="D186" s="516" t="s">
        <v>99</v>
      </c>
      <c r="E186" s="517" t="s">
        <v>207</v>
      </c>
      <c r="F186" s="516" t="s">
        <v>208</v>
      </c>
      <c r="G186" s="516" t="s">
        <v>209</v>
      </c>
      <c r="H186" s="517" t="s">
        <v>210</v>
      </c>
      <c r="I186" s="518" t="s">
        <v>168</v>
      </c>
      <c r="J186" s="605" t="s">
        <v>188</v>
      </c>
      <c r="K186" s="516" t="s">
        <v>92</v>
      </c>
      <c r="L186" s="516" t="s">
        <v>93</v>
      </c>
      <c r="M186" s="516" t="s">
        <v>115</v>
      </c>
      <c r="N186" s="516"/>
      <c r="O186" s="649" t="s">
        <v>211</v>
      </c>
      <c r="P186" s="649"/>
      <c r="Q186" s="650" t="s">
        <v>212</v>
      </c>
      <c r="R186" s="650"/>
      <c r="S186" s="651" t="s">
        <v>222</v>
      </c>
      <c r="T186" s="652" t="s">
        <v>78</v>
      </c>
      <c r="U186" s="427" t="s">
        <v>95</v>
      </c>
      <c r="V186" s="427"/>
      <c r="W186" s="427"/>
      <c r="X186" s="427"/>
      <c r="Y186" s="427"/>
      <c r="Z186" s="427"/>
      <c r="AA186" s="653" t="s">
        <v>223</v>
      </c>
      <c r="AD186" s="235"/>
    </row>
    <row r="187" customFormat="false" ht="15" hidden="false" customHeight="true" outlineLevel="0" collapsed="false">
      <c r="A187" s="305"/>
      <c r="B187" s="512"/>
      <c r="C187" s="648"/>
      <c r="D187" s="516"/>
      <c r="E187" s="517"/>
      <c r="F187" s="516"/>
      <c r="G187" s="516"/>
      <c r="H187" s="517"/>
      <c r="I187" s="518"/>
      <c r="J187" s="605"/>
      <c r="K187" s="516"/>
      <c r="L187" s="516"/>
      <c r="M187" s="516"/>
      <c r="N187" s="516"/>
      <c r="O187" s="654" t="s">
        <v>120</v>
      </c>
      <c r="P187" s="654" t="s">
        <v>97</v>
      </c>
      <c r="Q187" s="654" t="s">
        <v>120</v>
      </c>
      <c r="R187" s="654" t="s">
        <v>97</v>
      </c>
      <c r="S187" s="651"/>
      <c r="T187" s="652"/>
      <c r="U187" s="611" t="n">
        <v>0.1</v>
      </c>
      <c r="V187" s="427" t="s">
        <v>72</v>
      </c>
      <c r="W187" s="611" t="n">
        <v>0.1</v>
      </c>
      <c r="X187" s="427" t="s">
        <v>123</v>
      </c>
      <c r="Y187" s="612" t="n">
        <v>0.1</v>
      </c>
      <c r="Z187" s="427" t="s">
        <v>74</v>
      </c>
      <c r="AA187" s="653"/>
      <c r="AD187" s="235"/>
    </row>
    <row r="188" customFormat="false" ht="15" hidden="false" customHeight="true" outlineLevel="0" collapsed="false">
      <c r="A188" s="305"/>
      <c r="B188" s="655" t="n">
        <f aca="false">'Cadastro Inicial'!B24</f>
        <v>0</v>
      </c>
      <c r="C188" s="436" t="n">
        <f aca="false">'Cadastro Inicial'!C24</f>
        <v>0</v>
      </c>
      <c r="D188" s="614"/>
      <c r="E188" s="615"/>
      <c r="F188" s="614"/>
      <c r="G188" s="615"/>
      <c r="H188" s="614"/>
      <c r="I188" s="616"/>
      <c r="J188" s="616"/>
      <c r="K188" s="615"/>
      <c r="L188" s="436" t="n">
        <f aca="false">IF(J188=0,0,(J188-I188)+1)</f>
        <v>0</v>
      </c>
      <c r="M188" s="450" t="s">
        <v>177</v>
      </c>
      <c r="N188" s="617" t="n">
        <v>0</v>
      </c>
      <c r="O188" s="669" t="n">
        <f aca="false">ROUNDUP(((Q188/T188)),0)</f>
        <v>0</v>
      </c>
      <c r="P188" s="669" t="n">
        <f aca="false">O188*K188*L188</f>
        <v>0</v>
      </c>
      <c r="Q188" s="504" t="n">
        <f aca="false">S188-(S188*N188)</f>
        <v>0</v>
      </c>
      <c r="R188" s="504" t="n">
        <f aca="false">Q188*K188*L188</f>
        <v>0</v>
      </c>
      <c r="S188" s="620"/>
      <c r="T188" s="621" t="n">
        <v>0.8</v>
      </c>
      <c r="U188" s="622" t="n">
        <f aca="false">U187</f>
        <v>0.1</v>
      </c>
      <c r="V188" s="445" t="n">
        <f aca="false">O188*U188</f>
        <v>0</v>
      </c>
      <c r="W188" s="446" t="n">
        <f aca="false">W187</f>
        <v>0.1</v>
      </c>
      <c r="X188" s="445" t="n">
        <f aca="false">$O188*W188</f>
        <v>0</v>
      </c>
      <c r="Y188" s="448" t="n">
        <f aca="false">Y187</f>
        <v>0.1</v>
      </c>
      <c r="Z188" s="445" t="n">
        <f aca="false">$O188*Y188</f>
        <v>0</v>
      </c>
      <c r="AA188" s="310" t="s">
        <v>129</v>
      </c>
      <c r="AC188" s="261" t="n">
        <v>188</v>
      </c>
      <c r="AD188" s="226" t="n">
        <f aca="false">V188+X188+Z188</f>
        <v>0</v>
      </c>
    </row>
    <row r="189" customFormat="false" ht="15" hidden="false" customHeight="true" outlineLevel="0" collapsed="false">
      <c r="A189" s="305"/>
      <c r="B189" s="655"/>
      <c r="C189" s="436"/>
      <c r="D189" s="614"/>
      <c r="E189" s="615"/>
      <c r="F189" s="614"/>
      <c r="G189" s="615"/>
      <c r="H189" s="614"/>
      <c r="I189" s="616"/>
      <c r="J189" s="616"/>
      <c r="K189" s="615"/>
      <c r="L189" s="436" t="n">
        <f aca="false">IF(J189=0,0,(J189-I189)+1)</f>
        <v>0</v>
      </c>
      <c r="M189" s="450" t="s">
        <v>177</v>
      </c>
      <c r="N189" s="617" t="n">
        <v>0</v>
      </c>
      <c r="O189" s="669" t="n">
        <f aca="false">ROUNDUP(((Q189/T189)),0)</f>
        <v>0</v>
      </c>
      <c r="P189" s="669" t="n">
        <f aca="false">O189*K189*L189</f>
        <v>0</v>
      </c>
      <c r="Q189" s="504" t="n">
        <f aca="false">S189-(S189*N189)</f>
        <v>0</v>
      </c>
      <c r="R189" s="504" t="n">
        <f aca="false">Q189*K189*L189</f>
        <v>0</v>
      </c>
      <c r="S189" s="620"/>
      <c r="T189" s="621" t="n">
        <v>0.8</v>
      </c>
      <c r="U189" s="444" t="n">
        <f aca="false">U188</f>
        <v>0.1</v>
      </c>
      <c r="V189" s="539" t="n">
        <f aca="false">O189*U189</f>
        <v>0</v>
      </c>
      <c r="W189" s="623" t="n">
        <f aca="false">W188</f>
        <v>0.1</v>
      </c>
      <c r="X189" s="539" t="n">
        <f aca="false">$O189*W189</f>
        <v>0</v>
      </c>
      <c r="Y189" s="624" t="n">
        <f aca="false">Y188</f>
        <v>0.1</v>
      </c>
      <c r="Z189" s="539" t="n">
        <f aca="false">$O189*Y189</f>
        <v>0</v>
      </c>
      <c r="AA189" s="262" t="s">
        <v>183</v>
      </c>
      <c r="AC189" s="261" t="n">
        <v>189</v>
      </c>
      <c r="AD189" s="226" t="n">
        <f aca="false">V189+X189+Z189</f>
        <v>0</v>
      </c>
    </row>
    <row r="190" customFormat="false" ht="15" hidden="false" customHeight="true" outlineLevel="0" collapsed="false">
      <c r="A190" s="305"/>
      <c r="B190" s="655"/>
      <c r="C190" s="436"/>
      <c r="D190" s="614"/>
      <c r="E190" s="615"/>
      <c r="F190" s="614"/>
      <c r="G190" s="615"/>
      <c r="H190" s="614"/>
      <c r="I190" s="616"/>
      <c r="J190" s="616"/>
      <c r="K190" s="615"/>
      <c r="L190" s="436" t="n">
        <f aca="false">IF(J190=0,0,(J190-I190)+1)</f>
        <v>0</v>
      </c>
      <c r="M190" s="450" t="s">
        <v>177</v>
      </c>
      <c r="N190" s="617" t="n">
        <v>0</v>
      </c>
      <c r="O190" s="669" t="n">
        <f aca="false">ROUNDUP(((Q190/T190)),0)</f>
        <v>0</v>
      </c>
      <c r="P190" s="669" t="n">
        <f aca="false">O190*K190*L190</f>
        <v>0</v>
      </c>
      <c r="Q190" s="504" t="n">
        <f aca="false">S190-(S190*N190)</f>
        <v>0</v>
      </c>
      <c r="R190" s="504" t="n">
        <f aca="false">Q190*K190*L190</f>
        <v>0</v>
      </c>
      <c r="S190" s="620"/>
      <c r="T190" s="621" t="n">
        <v>0.8</v>
      </c>
      <c r="U190" s="444" t="n">
        <f aca="false">U189</f>
        <v>0.1</v>
      </c>
      <c r="V190" s="539" t="n">
        <f aca="false">O190*U190</f>
        <v>0</v>
      </c>
      <c r="W190" s="623" t="n">
        <f aca="false">W189</f>
        <v>0.1</v>
      </c>
      <c r="X190" s="539" t="n">
        <f aca="false">$O190*W190</f>
        <v>0</v>
      </c>
      <c r="Y190" s="624" t="n">
        <f aca="false">Y189</f>
        <v>0.1</v>
      </c>
      <c r="Z190" s="539" t="n">
        <f aca="false">$O190*Y190</f>
        <v>0</v>
      </c>
      <c r="AA190" s="311"/>
      <c r="AC190" s="261" t="n">
        <v>190</v>
      </c>
      <c r="AD190" s="226" t="n">
        <f aca="false">V190+X190+Z190</f>
        <v>0</v>
      </c>
    </row>
    <row r="191" customFormat="false" ht="15" hidden="false" customHeight="true" outlineLevel="0" collapsed="false">
      <c r="A191" s="305"/>
      <c r="B191" s="655"/>
      <c r="C191" s="436"/>
      <c r="D191" s="614"/>
      <c r="E191" s="615"/>
      <c r="F191" s="614"/>
      <c r="G191" s="615"/>
      <c r="H191" s="614"/>
      <c r="I191" s="616"/>
      <c r="J191" s="616"/>
      <c r="K191" s="615"/>
      <c r="L191" s="436" t="n">
        <f aca="false">IF(J191=0,0,(J191-I191)+1)</f>
        <v>0</v>
      </c>
      <c r="M191" s="450" t="s">
        <v>177</v>
      </c>
      <c r="N191" s="617" t="n">
        <v>0</v>
      </c>
      <c r="O191" s="669" t="n">
        <f aca="false">ROUNDUP(((Q191/T191)),0)</f>
        <v>0</v>
      </c>
      <c r="P191" s="669" t="n">
        <f aca="false">O191*K191*L191</f>
        <v>0</v>
      </c>
      <c r="Q191" s="504" t="n">
        <f aca="false">S191-(S191*N191)</f>
        <v>0</v>
      </c>
      <c r="R191" s="504" t="n">
        <f aca="false">Q191*K191*L191</f>
        <v>0</v>
      </c>
      <c r="S191" s="620"/>
      <c r="T191" s="621" t="n">
        <v>0.8</v>
      </c>
      <c r="U191" s="444" t="n">
        <f aca="false">U190</f>
        <v>0.1</v>
      </c>
      <c r="V191" s="539" t="n">
        <f aca="false">O191*U191</f>
        <v>0</v>
      </c>
      <c r="W191" s="623" t="n">
        <f aca="false">W190</f>
        <v>0.1</v>
      </c>
      <c r="X191" s="539" t="n">
        <f aca="false">$O191*W191</f>
        <v>0</v>
      </c>
      <c r="Y191" s="624" t="n">
        <f aca="false">Y190</f>
        <v>0.1</v>
      </c>
      <c r="Z191" s="539" t="n">
        <f aca="false">$O191*Y191</f>
        <v>0</v>
      </c>
      <c r="AA191" s="264" t="s">
        <v>132</v>
      </c>
      <c r="AC191" s="261" t="n">
        <v>191</v>
      </c>
      <c r="AD191" s="226" t="n">
        <f aca="false">V191+X191+Z191</f>
        <v>0</v>
      </c>
    </row>
    <row r="192" customFormat="false" ht="15" hidden="false" customHeight="true" outlineLevel="0" collapsed="false">
      <c r="A192" s="305"/>
      <c r="B192" s="655"/>
      <c r="C192" s="436"/>
      <c r="D192" s="614"/>
      <c r="E192" s="615"/>
      <c r="F192" s="614"/>
      <c r="G192" s="615"/>
      <c r="H192" s="614"/>
      <c r="I192" s="616"/>
      <c r="J192" s="616"/>
      <c r="K192" s="615"/>
      <c r="L192" s="436" t="n">
        <f aca="false">IF(J192=0,0,(J192-I192)+1)</f>
        <v>0</v>
      </c>
      <c r="M192" s="450" t="s">
        <v>177</v>
      </c>
      <c r="N192" s="617" t="n">
        <v>0</v>
      </c>
      <c r="O192" s="669" t="n">
        <f aca="false">ROUNDUP(((Q192/T192)),0)</f>
        <v>0</v>
      </c>
      <c r="P192" s="669" t="n">
        <f aca="false">O192*K192*L192</f>
        <v>0</v>
      </c>
      <c r="Q192" s="504" t="n">
        <f aca="false">S192-(S192*N192)</f>
        <v>0</v>
      </c>
      <c r="R192" s="504" t="n">
        <f aca="false">Q192*K192*L192</f>
        <v>0</v>
      </c>
      <c r="S192" s="620"/>
      <c r="T192" s="621" t="n">
        <v>0.8</v>
      </c>
      <c r="U192" s="444" t="n">
        <f aca="false">U191</f>
        <v>0.1</v>
      </c>
      <c r="V192" s="539" t="n">
        <f aca="false">O192*U192</f>
        <v>0</v>
      </c>
      <c r="W192" s="623" t="n">
        <f aca="false">W191</f>
        <v>0.1</v>
      </c>
      <c r="X192" s="539" t="n">
        <f aca="false">$O192*W192</f>
        <v>0</v>
      </c>
      <c r="Y192" s="624" t="n">
        <f aca="false">Y191</f>
        <v>0.1</v>
      </c>
      <c r="Z192" s="539" t="n">
        <f aca="false">$O192*Y192</f>
        <v>0</v>
      </c>
      <c r="AA192" s="265" t="s">
        <v>154</v>
      </c>
      <c r="AC192" s="261" t="n">
        <v>192</v>
      </c>
      <c r="AD192" s="226" t="n">
        <f aca="false">V192+X192+Z192</f>
        <v>0</v>
      </c>
    </row>
    <row r="193" customFormat="false" ht="15" hidden="false" customHeight="true" outlineLevel="0" collapsed="false">
      <c r="A193" s="305"/>
      <c r="B193" s="655"/>
      <c r="C193" s="436"/>
      <c r="D193" s="614"/>
      <c r="E193" s="615"/>
      <c r="F193" s="614"/>
      <c r="G193" s="615"/>
      <c r="H193" s="614"/>
      <c r="I193" s="616"/>
      <c r="J193" s="616"/>
      <c r="K193" s="615"/>
      <c r="L193" s="436" t="n">
        <f aca="false">IF(J193=0,0,(J193-I193)+1)</f>
        <v>0</v>
      </c>
      <c r="M193" s="450" t="s">
        <v>177</v>
      </c>
      <c r="N193" s="617" t="n">
        <v>0</v>
      </c>
      <c r="O193" s="669" t="n">
        <f aca="false">ROUNDUP(((Q193/T193)),0)</f>
        <v>0</v>
      </c>
      <c r="P193" s="669" t="n">
        <f aca="false">O193*K193*L193</f>
        <v>0</v>
      </c>
      <c r="Q193" s="504" t="n">
        <f aca="false">S193-(S193*N193)</f>
        <v>0</v>
      </c>
      <c r="R193" s="504" t="n">
        <f aca="false">Q193*K193*L193</f>
        <v>0</v>
      </c>
      <c r="S193" s="620"/>
      <c r="T193" s="621" t="n">
        <v>0.8</v>
      </c>
      <c r="U193" s="444" t="n">
        <f aca="false">U192</f>
        <v>0.1</v>
      </c>
      <c r="V193" s="539" t="n">
        <f aca="false">O193*U193</f>
        <v>0</v>
      </c>
      <c r="W193" s="623" t="n">
        <f aca="false">W192</f>
        <v>0.1</v>
      </c>
      <c r="X193" s="539" t="n">
        <f aca="false">$O193*W193</f>
        <v>0</v>
      </c>
      <c r="Y193" s="624" t="n">
        <f aca="false">Y192</f>
        <v>0.1</v>
      </c>
      <c r="Z193" s="539" t="n">
        <f aca="false">$O193*Y193</f>
        <v>0</v>
      </c>
      <c r="AA193" s="308"/>
      <c r="AC193" s="261" t="n">
        <v>193</v>
      </c>
      <c r="AD193" s="226" t="n">
        <f aca="false">V193+X193+Z193</f>
        <v>0</v>
      </c>
    </row>
    <row r="194" customFormat="false" ht="15" hidden="false" customHeight="true" outlineLevel="0" collapsed="false">
      <c r="A194" s="305"/>
      <c r="B194" s="655"/>
      <c r="C194" s="436"/>
      <c r="D194" s="614"/>
      <c r="E194" s="615"/>
      <c r="F194" s="614"/>
      <c r="G194" s="615"/>
      <c r="H194" s="614"/>
      <c r="I194" s="616"/>
      <c r="J194" s="616"/>
      <c r="K194" s="615"/>
      <c r="L194" s="436" t="n">
        <f aca="false">IF(J194=0,0,(J194-I194)+1)</f>
        <v>0</v>
      </c>
      <c r="M194" s="450" t="s">
        <v>177</v>
      </c>
      <c r="N194" s="617" t="n">
        <v>0</v>
      </c>
      <c r="O194" s="669" t="n">
        <f aca="false">ROUNDUP(((Q194/T194)),0)</f>
        <v>0</v>
      </c>
      <c r="P194" s="669" t="n">
        <f aca="false">O194*K194*L194</f>
        <v>0</v>
      </c>
      <c r="Q194" s="504" t="n">
        <f aca="false">S194-(S194*N194)</f>
        <v>0</v>
      </c>
      <c r="R194" s="504" t="n">
        <f aca="false">Q194*K194*L194</f>
        <v>0</v>
      </c>
      <c r="S194" s="620"/>
      <c r="T194" s="621" t="n">
        <v>0.8</v>
      </c>
      <c r="U194" s="444" t="n">
        <f aca="false">U193</f>
        <v>0.1</v>
      </c>
      <c r="V194" s="539" t="n">
        <f aca="false">O194*U194</f>
        <v>0</v>
      </c>
      <c r="W194" s="623" t="n">
        <f aca="false">W193</f>
        <v>0.1</v>
      </c>
      <c r="X194" s="539" t="n">
        <f aca="false">$O194*W194</f>
        <v>0</v>
      </c>
      <c r="Y194" s="624" t="n">
        <f aca="false">Y193</f>
        <v>0.1</v>
      </c>
      <c r="Z194" s="539" t="n">
        <f aca="false">$O194*Y194</f>
        <v>0</v>
      </c>
      <c r="AA194" s="308"/>
      <c r="AC194" s="261" t="n">
        <v>194</v>
      </c>
      <c r="AD194" s="226" t="n">
        <f aca="false">V194+X194+Z194</f>
        <v>0</v>
      </c>
    </row>
    <row r="195" customFormat="false" ht="15" hidden="false" customHeight="true" outlineLevel="0" collapsed="false">
      <c r="A195" s="305"/>
      <c r="B195" s="655"/>
      <c r="C195" s="436"/>
      <c r="D195" s="614"/>
      <c r="E195" s="615"/>
      <c r="F195" s="614"/>
      <c r="G195" s="615"/>
      <c r="H195" s="614"/>
      <c r="I195" s="616"/>
      <c r="J195" s="616"/>
      <c r="K195" s="615"/>
      <c r="L195" s="436" t="n">
        <f aca="false">IF(J195=0,0,(J195-I195)+1)</f>
        <v>0</v>
      </c>
      <c r="M195" s="450" t="s">
        <v>177</v>
      </c>
      <c r="N195" s="617" t="n">
        <v>0</v>
      </c>
      <c r="O195" s="669" t="n">
        <f aca="false">ROUNDUP(((Q195/T195)),0)</f>
        <v>0</v>
      </c>
      <c r="P195" s="669" t="n">
        <f aca="false">O195*K195*L195</f>
        <v>0</v>
      </c>
      <c r="Q195" s="504" t="n">
        <f aca="false">S195-(S195*N195)</f>
        <v>0</v>
      </c>
      <c r="R195" s="504" t="n">
        <f aca="false">Q195*K195*L195</f>
        <v>0</v>
      </c>
      <c r="S195" s="620"/>
      <c r="T195" s="621" t="n">
        <v>0.8</v>
      </c>
      <c r="U195" s="444" t="n">
        <f aca="false">U194</f>
        <v>0.1</v>
      </c>
      <c r="V195" s="539" t="n">
        <f aca="false">O195*U195</f>
        <v>0</v>
      </c>
      <c r="W195" s="623" t="n">
        <f aca="false">W194</f>
        <v>0.1</v>
      </c>
      <c r="X195" s="539" t="n">
        <f aca="false">$O195*W195</f>
        <v>0</v>
      </c>
      <c r="Y195" s="624" t="n">
        <f aca="false">Y194</f>
        <v>0.1</v>
      </c>
      <c r="Z195" s="539" t="n">
        <f aca="false">$O195*Y195</f>
        <v>0</v>
      </c>
      <c r="AA195" s="308"/>
      <c r="AC195" s="261" t="n">
        <v>195</v>
      </c>
      <c r="AD195" s="226" t="n">
        <f aca="false">V195+X195+Z195</f>
        <v>0</v>
      </c>
    </row>
    <row r="196" customFormat="false" ht="15" hidden="false" customHeight="true" outlineLevel="0" collapsed="false">
      <c r="A196" s="305"/>
      <c r="B196" s="655"/>
      <c r="C196" s="436"/>
      <c r="D196" s="614"/>
      <c r="E196" s="615"/>
      <c r="F196" s="614"/>
      <c r="G196" s="615"/>
      <c r="H196" s="614"/>
      <c r="I196" s="616"/>
      <c r="J196" s="616"/>
      <c r="K196" s="615"/>
      <c r="L196" s="436" t="n">
        <f aca="false">IF(J196=0,0,(J196-I196)+1)</f>
        <v>0</v>
      </c>
      <c r="M196" s="450" t="s">
        <v>177</v>
      </c>
      <c r="N196" s="617" t="n">
        <v>0</v>
      </c>
      <c r="O196" s="669" t="n">
        <f aca="false">ROUNDUP(((Q196/T196)),0)</f>
        <v>0</v>
      </c>
      <c r="P196" s="669" t="n">
        <f aca="false">O196*K196*L196</f>
        <v>0</v>
      </c>
      <c r="Q196" s="504" t="n">
        <f aca="false">S196-(S196*N196)</f>
        <v>0</v>
      </c>
      <c r="R196" s="504" t="n">
        <f aca="false">Q196*K196*L196</f>
        <v>0</v>
      </c>
      <c r="S196" s="620"/>
      <c r="T196" s="621" t="n">
        <v>0.8</v>
      </c>
      <c r="U196" s="444" t="n">
        <f aca="false">U195</f>
        <v>0.1</v>
      </c>
      <c r="V196" s="539" t="n">
        <f aca="false">O196*U196</f>
        <v>0</v>
      </c>
      <c r="W196" s="623" t="n">
        <f aca="false">W195</f>
        <v>0.1</v>
      </c>
      <c r="X196" s="539" t="n">
        <f aca="false">$O196*W196</f>
        <v>0</v>
      </c>
      <c r="Y196" s="624" t="n">
        <f aca="false">Y195</f>
        <v>0.1</v>
      </c>
      <c r="Z196" s="539" t="n">
        <f aca="false">$O196*Y196</f>
        <v>0</v>
      </c>
      <c r="AA196" s="308"/>
      <c r="AC196" s="261" t="n">
        <v>196</v>
      </c>
      <c r="AD196" s="226" t="n">
        <f aca="false">V196+X196+Z196</f>
        <v>0</v>
      </c>
    </row>
    <row r="197" customFormat="false" ht="15" hidden="false" customHeight="true" outlineLevel="0" collapsed="false">
      <c r="A197" s="305"/>
      <c r="B197" s="655"/>
      <c r="C197" s="436"/>
      <c r="D197" s="614"/>
      <c r="E197" s="615"/>
      <c r="F197" s="614"/>
      <c r="G197" s="615"/>
      <c r="H197" s="614"/>
      <c r="I197" s="616"/>
      <c r="J197" s="616"/>
      <c r="K197" s="615"/>
      <c r="L197" s="436" t="n">
        <f aca="false">IF(J197=0,0,(J197-I197)+1)</f>
        <v>0</v>
      </c>
      <c r="M197" s="450" t="s">
        <v>177</v>
      </c>
      <c r="N197" s="617" t="n">
        <v>0</v>
      </c>
      <c r="O197" s="669" t="n">
        <f aca="false">ROUNDUP(((Q197/T197)),0)</f>
        <v>0</v>
      </c>
      <c r="P197" s="669" t="n">
        <f aca="false">O197*K197*L197</f>
        <v>0</v>
      </c>
      <c r="Q197" s="504" t="n">
        <f aca="false">S197-(S197*N197)</f>
        <v>0</v>
      </c>
      <c r="R197" s="504" t="n">
        <f aca="false">Q197*K197*L197</f>
        <v>0</v>
      </c>
      <c r="S197" s="620"/>
      <c r="T197" s="621" t="n">
        <v>0.8</v>
      </c>
      <c r="U197" s="444" t="n">
        <f aca="false">U196</f>
        <v>0.1</v>
      </c>
      <c r="V197" s="539" t="n">
        <f aca="false">O197*U197</f>
        <v>0</v>
      </c>
      <c r="W197" s="623" t="n">
        <f aca="false">W196</f>
        <v>0.1</v>
      </c>
      <c r="X197" s="539" t="n">
        <f aca="false">$O197*W197</f>
        <v>0</v>
      </c>
      <c r="Y197" s="624" t="n">
        <f aca="false">Y196</f>
        <v>0.1</v>
      </c>
      <c r="Z197" s="539" t="n">
        <f aca="false">$O197*Y197</f>
        <v>0</v>
      </c>
      <c r="AA197" s="308"/>
      <c r="AC197" s="261" t="n">
        <v>197</v>
      </c>
      <c r="AD197" s="226" t="n">
        <f aca="false">V197+X197+Z197</f>
        <v>0</v>
      </c>
    </row>
    <row r="198" customFormat="false" ht="15" hidden="false" customHeight="true" outlineLevel="0" collapsed="false">
      <c r="A198" s="305"/>
      <c r="B198" s="655"/>
      <c r="C198" s="436"/>
      <c r="D198" s="614"/>
      <c r="E198" s="615"/>
      <c r="F198" s="614"/>
      <c r="G198" s="615"/>
      <c r="H198" s="614"/>
      <c r="I198" s="616"/>
      <c r="J198" s="616"/>
      <c r="K198" s="615"/>
      <c r="L198" s="436" t="n">
        <f aca="false">IF(J198=0,0,(J198-I198)+1)</f>
        <v>0</v>
      </c>
      <c r="M198" s="450" t="s">
        <v>177</v>
      </c>
      <c r="N198" s="617" t="n">
        <v>0</v>
      </c>
      <c r="O198" s="669" t="n">
        <f aca="false">ROUNDUP(((Q198/T198)),0)</f>
        <v>0</v>
      </c>
      <c r="P198" s="669" t="n">
        <f aca="false">O198*K198*L198</f>
        <v>0</v>
      </c>
      <c r="Q198" s="504" t="n">
        <f aca="false">S198-(S198*N198)</f>
        <v>0</v>
      </c>
      <c r="R198" s="504" t="n">
        <f aca="false">Q198*K198*L198</f>
        <v>0</v>
      </c>
      <c r="S198" s="620"/>
      <c r="T198" s="621" t="n">
        <v>0.8</v>
      </c>
      <c r="U198" s="444" t="n">
        <f aca="false">U197</f>
        <v>0.1</v>
      </c>
      <c r="V198" s="539" t="n">
        <f aca="false">O198*U198</f>
        <v>0</v>
      </c>
      <c r="W198" s="623" t="n">
        <f aca="false">W197</f>
        <v>0.1</v>
      </c>
      <c r="X198" s="539" t="n">
        <f aca="false">$O198*W198</f>
        <v>0</v>
      </c>
      <c r="Y198" s="624" t="n">
        <f aca="false">Y197</f>
        <v>0.1</v>
      </c>
      <c r="Z198" s="539" t="n">
        <f aca="false">$O198*Y198</f>
        <v>0</v>
      </c>
      <c r="AA198" s="308"/>
      <c r="AC198" s="261" t="n">
        <v>198</v>
      </c>
      <c r="AD198" s="226" t="n">
        <f aca="false">V198+X198+Z198</f>
        <v>0</v>
      </c>
    </row>
    <row r="199" customFormat="false" ht="15" hidden="false" customHeight="true" outlineLevel="0" collapsed="false">
      <c r="A199" s="305"/>
      <c r="B199" s="655"/>
      <c r="C199" s="436"/>
      <c r="D199" s="614"/>
      <c r="E199" s="615"/>
      <c r="F199" s="614"/>
      <c r="G199" s="615"/>
      <c r="H199" s="614"/>
      <c r="I199" s="616"/>
      <c r="J199" s="616"/>
      <c r="K199" s="615"/>
      <c r="L199" s="436" t="n">
        <f aca="false">IF(J199=0,0,(J199-I199)+1)</f>
        <v>0</v>
      </c>
      <c r="M199" s="450" t="s">
        <v>177</v>
      </c>
      <c r="N199" s="617" t="n">
        <v>0</v>
      </c>
      <c r="O199" s="669" t="n">
        <f aca="false">ROUNDUP(((Q199/T199)),0)</f>
        <v>0</v>
      </c>
      <c r="P199" s="669" t="n">
        <f aca="false">O199*K199*L199</f>
        <v>0</v>
      </c>
      <c r="Q199" s="504" t="n">
        <f aca="false">S199-(S199*N199)</f>
        <v>0</v>
      </c>
      <c r="R199" s="504" t="n">
        <f aca="false">Q199*K199*L199</f>
        <v>0</v>
      </c>
      <c r="S199" s="620"/>
      <c r="T199" s="621" t="n">
        <v>0.8</v>
      </c>
      <c r="U199" s="444" t="n">
        <f aca="false">U198</f>
        <v>0.1</v>
      </c>
      <c r="V199" s="539" t="n">
        <f aca="false">O199*U199</f>
        <v>0</v>
      </c>
      <c r="W199" s="623" t="n">
        <f aca="false">W198</f>
        <v>0.1</v>
      </c>
      <c r="X199" s="539" t="n">
        <f aca="false">$O199*W199</f>
        <v>0</v>
      </c>
      <c r="Y199" s="624" t="n">
        <f aca="false">Y198</f>
        <v>0.1</v>
      </c>
      <c r="Z199" s="539" t="n">
        <f aca="false">$O199*Y199</f>
        <v>0</v>
      </c>
      <c r="AA199" s="308"/>
      <c r="AC199" s="261" t="n">
        <v>199</v>
      </c>
      <c r="AD199" s="226" t="n">
        <f aca="false">V199+X199+Z199</f>
        <v>0</v>
      </c>
    </row>
    <row r="200" customFormat="false" ht="15" hidden="false" customHeight="true" outlineLevel="0" collapsed="false">
      <c r="A200" s="305"/>
      <c r="B200" s="655"/>
      <c r="C200" s="436"/>
      <c r="D200" s="614"/>
      <c r="E200" s="615"/>
      <c r="F200" s="614"/>
      <c r="G200" s="615"/>
      <c r="H200" s="614"/>
      <c r="I200" s="616"/>
      <c r="J200" s="616"/>
      <c r="K200" s="615"/>
      <c r="L200" s="436" t="n">
        <f aca="false">IF(J200=0,0,(J200-I200)+1)</f>
        <v>0</v>
      </c>
      <c r="M200" s="450" t="s">
        <v>177</v>
      </c>
      <c r="N200" s="617" t="n">
        <v>0</v>
      </c>
      <c r="O200" s="669" t="n">
        <f aca="false">ROUNDUP(((Q200/T200)),0)</f>
        <v>0</v>
      </c>
      <c r="P200" s="669" t="n">
        <f aca="false">O200*K200*L200</f>
        <v>0</v>
      </c>
      <c r="Q200" s="504" t="n">
        <f aca="false">S200-(S200*N200)</f>
        <v>0</v>
      </c>
      <c r="R200" s="504" t="n">
        <f aca="false">Q200*K200*L200</f>
        <v>0</v>
      </c>
      <c r="S200" s="620"/>
      <c r="T200" s="621" t="n">
        <v>0.8</v>
      </c>
      <c r="U200" s="444" t="n">
        <f aca="false">U199</f>
        <v>0.1</v>
      </c>
      <c r="V200" s="539" t="n">
        <f aca="false">O200*U200</f>
        <v>0</v>
      </c>
      <c r="W200" s="623" t="n">
        <f aca="false">W199</f>
        <v>0.1</v>
      </c>
      <c r="X200" s="539" t="n">
        <f aca="false">$O200*W200</f>
        <v>0</v>
      </c>
      <c r="Y200" s="624" t="n">
        <f aca="false">Y199</f>
        <v>0.1</v>
      </c>
      <c r="Z200" s="539" t="n">
        <f aca="false">$O200*Y200</f>
        <v>0</v>
      </c>
      <c r="AA200" s="308"/>
      <c r="AC200" s="261" t="n">
        <v>200</v>
      </c>
      <c r="AD200" s="226" t="n">
        <f aca="false">V200+X200+Z200</f>
        <v>0</v>
      </c>
    </row>
    <row r="201" customFormat="false" ht="15" hidden="false" customHeight="true" outlineLevel="0" collapsed="false">
      <c r="A201" s="305"/>
      <c r="B201" s="655"/>
      <c r="C201" s="436"/>
      <c r="D201" s="614"/>
      <c r="E201" s="615"/>
      <c r="F201" s="614"/>
      <c r="G201" s="615"/>
      <c r="H201" s="614"/>
      <c r="I201" s="616"/>
      <c r="J201" s="616"/>
      <c r="K201" s="615"/>
      <c r="L201" s="436" t="n">
        <f aca="false">IF(J201=0,0,(J201-I201)+1)</f>
        <v>0</v>
      </c>
      <c r="M201" s="450" t="s">
        <v>177</v>
      </c>
      <c r="N201" s="617" t="n">
        <v>0</v>
      </c>
      <c r="O201" s="669" t="n">
        <f aca="false">ROUNDUP(((Q201/T201)),0)</f>
        <v>0</v>
      </c>
      <c r="P201" s="669" t="n">
        <f aca="false">O201*K201*L201</f>
        <v>0</v>
      </c>
      <c r="Q201" s="504" t="n">
        <f aca="false">S201-(S201*N201)</f>
        <v>0</v>
      </c>
      <c r="R201" s="504" t="n">
        <f aca="false">Q201*K201*L201</f>
        <v>0</v>
      </c>
      <c r="S201" s="620"/>
      <c r="T201" s="621" t="n">
        <v>0.8</v>
      </c>
      <c r="U201" s="444" t="n">
        <f aca="false">U200</f>
        <v>0.1</v>
      </c>
      <c r="V201" s="539" t="n">
        <f aca="false">O201*U201</f>
        <v>0</v>
      </c>
      <c r="W201" s="623" t="n">
        <f aca="false">W200</f>
        <v>0.1</v>
      </c>
      <c r="X201" s="539" t="n">
        <f aca="false">$O201*W201</f>
        <v>0</v>
      </c>
      <c r="Y201" s="624" t="n">
        <f aca="false">Y200</f>
        <v>0.1</v>
      </c>
      <c r="Z201" s="539" t="n">
        <f aca="false">$O201*Y201</f>
        <v>0</v>
      </c>
      <c r="AA201" s="308"/>
      <c r="AC201" s="261" t="n">
        <v>201</v>
      </c>
      <c r="AD201" s="226" t="n">
        <f aca="false">V201+X201+Z201</f>
        <v>0</v>
      </c>
    </row>
    <row r="202" customFormat="false" ht="15" hidden="false" customHeight="true" outlineLevel="0" collapsed="false">
      <c r="A202" s="305"/>
      <c r="B202" s="655"/>
      <c r="C202" s="436"/>
      <c r="D202" s="614"/>
      <c r="E202" s="615"/>
      <c r="F202" s="614"/>
      <c r="G202" s="615"/>
      <c r="H202" s="614"/>
      <c r="I202" s="616"/>
      <c r="J202" s="616"/>
      <c r="K202" s="615"/>
      <c r="L202" s="436" t="n">
        <f aca="false">IF(J202=0,0,(J202-I202)+1)</f>
        <v>0</v>
      </c>
      <c r="M202" s="450" t="s">
        <v>177</v>
      </c>
      <c r="N202" s="617" t="n">
        <v>0</v>
      </c>
      <c r="O202" s="670" t="n">
        <f aca="false">ROUNDUP(((Q202/T202)),0)</f>
        <v>0</v>
      </c>
      <c r="P202" s="670" t="n">
        <f aca="false">O202*K202*L202</f>
        <v>0</v>
      </c>
      <c r="Q202" s="504" t="n">
        <f aca="false">S202-(S202*N202)</f>
        <v>0</v>
      </c>
      <c r="R202" s="504" t="n">
        <f aca="false">Q202*K202*L202</f>
        <v>0</v>
      </c>
      <c r="S202" s="620"/>
      <c r="T202" s="621" t="n">
        <v>0.8</v>
      </c>
      <c r="U202" s="455" t="n">
        <f aca="false">U201</f>
        <v>0.1</v>
      </c>
      <c r="V202" s="626" t="n">
        <f aca="false">O202*U202</f>
        <v>0</v>
      </c>
      <c r="W202" s="627" t="n">
        <f aca="false">W201</f>
        <v>0.1</v>
      </c>
      <c r="X202" s="626" t="n">
        <f aca="false">$O202*W202</f>
        <v>0</v>
      </c>
      <c r="Y202" s="628" t="n">
        <f aca="false">Y201</f>
        <v>0.1</v>
      </c>
      <c r="Z202" s="626" t="n">
        <f aca="false">$O202*Y202</f>
        <v>0</v>
      </c>
      <c r="AA202" s="308"/>
      <c r="AC202" s="261" t="n">
        <v>202</v>
      </c>
      <c r="AD202" s="226" t="n">
        <f aca="false">V202+X202+Z202</f>
        <v>0</v>
      </c>
    </row>
    <row r="203" customFormat="false" ht="21" hidden="false" customHeight="true" outlineLevel="0" collapsed="false">
      <c r="A203" s="305"/>
      <c r="B203" s="629"/>
      <c r="C203" s="630"/>
      <c r="D203" s="631"/>
      <c r="E203" s="631"/>
      <c r="F203" s="631"/>
      <c r="G203" s="631"/>
      <c r="H203" s="631"/>
      <c r="I203" s="632"/>
      <c r="J203" s="632"/>
      <c r="K203" s="631"/>
      <c r="L203" s="630"/>
      <c r="M203" s="631"/>
      <c r="N203" s="633"/>
      <c r="O203" s="634" t="s">
        <v>218</v>
      </c>
      <c r="P203" s="634" t="n">
        <f aca="false">SUM(P188:P202)</f>
        <v>0</v>
      </c>
      <c r="Q203" s="635" t="s">
        <v>219</v>
      </c>
      <c r="R203" s="635" t="n">
        <f aca="false">SUM(R188:R202)</f>
        <v>0</v>
      </c>
      <c r="S203" s="636" t="s">
        <v>220</v>
      </c>
      <c r="T203" s="637" t="str">
        <f aca="false">IF(SUM(S188:S202)=0,"",1-(R203/P203))</f>
        <v/>
      </c>
      <c r="U203" s="638" t="s">
        <v>139</v>
      </c>
      <c r="V203" s="638" t="s">
        <v>140</v>
      </c>
      <c r="W203" s="638" t="s">
        <v>141</v>
      </c>
      <c r="X203" s="638" t="s">
        <v>142</v>
      </c>
      <c r="Y203" s="638" t="s">
        <v>143</v>
      </c>
      <c r="Z203" s="638" t="s">
        <v>144</v>
      </c>
      <c r="AA203" s="308"/>
      <c r="AC203" s="218" t="s">
        <v>145</v>
      </c>
      <c r="AD203" s="218"/>
      <c r="AE203" s="218" t="s">
        <v>146</v>
      </c>
      <c r="AF203" s="218"/>
    </row>
    <row r="204" customFormat="false" ht="15" hidden="false" customHeight="false" outlineLevel="0" collapsed="false">
      <c r="A204" s="305"/>
      <c r="B204" s="639" t="s">
        <v>147</v>
      </c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640" t="n">
        <f aca="false"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641" t="n">
        <f aca="false">R203*U187</f>
        <v>0</v>
      </c>
      <c r="W204" s="640" t="n">
        <f aca="false"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641" t="n">
        <f aca="false">R203*W187</f>
        <v>0</v>
      </c>
      <c r="Y204" s="640" t="n">
        <f aca="false"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641" t="n">
        <f aca="false">R203*Y187</f>
        <v>0</v>
      </c>
      <c r="AA204" s="308"/>
      <c r="AC204" s="225" t="n">
        <v>204</v>
      </c>
      <c r="AD204" s="226" t="n">
        <f aca="false">V204+X204+Z204</f>
        <v>0</v>
      </c>
      <c r="AE204" s="227" t="n">
        <f aca="false">U204+W204+Y204</f>
        <v>0</v>
      </c>
      <c r="AF204" s="227"/>
    </row>
    <row r="205" customFormat="false" ht="15" hidden="false" customHeight="true" outlineLevel="0" collapsed="false">
      <c r="A205" s="305"/>
      <c r="B205" s="261" t="s">
        <v>221</v>
      </c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642" t="s">
        <v>149</v>
      </c>
      <c r="V205" s="642"/>
      <c r="W205" s="480" t="n">
        <f aca="false">P203+U204+W204+Y204</f>
        <v>0</v>
      </c>
      <c r="X205" s="480"/>
      <c r="Y205" s="643" t="s">
        <v>150</v>
      </c>
      <c r="Z205" s="644" t="n">
        <f aca="false">(R203)+(R203*U187)+(R203*W187)+(R203*Y187)</f>
        <v>0</v>
      </c>
      <c r="AA205" s="308"/>
      <c r="AD205" s="235"/>
    </row>
    <row r="206" customFormat="false" ht="15" hidden="false" customHeight="false" outlineLevel="0" collapsed="false">
      <c r="A206" s="305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308"/>
      <c r="AD206" s="235"/>
    </row>
    <row r="207" customFormat="false" ht="15" hidden="false" customHeight="false" outlineLevel="0" collapsed="false">
      <c r="A207" s="305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308"/>
      <c r="X207" s="308"/>
      <c r="Y207" s="308"/>
      <c r="Z207" s="308"/>
      <c r="AA207" s="308"/>
      <c r="AD207" s="235"/>
    </row>
    <row r="208" customFormat="false" ht="36" hidden="false" customHeight="false" outlineLevel="0" collapsed="false">
      <c r="A208" s="324" t="s">
        <v>156</v>
      </c>
      <c r="B208" s="665" t="s">
        <v>227</v>
      </c>
      <c r="C208" s="665"/>
      <c r="D208" s="665"/>
      <c r="E208" s="665"/>
      <c r="F208" s="665"/>
      <c r="G208" s="665"/>
      <c r="H208" s="665"/>
      <c r="I208" s="665"/>
      <c r="J208" s="665"/>
      <c r="K208" s="665"/>
      <c r="L208" s="665"/>
      <c r="M208" s="666"/>
      <c r="N208" s="667" t="str">
        <f aca="false">IF(B211=0,"",B211)</f>
        <v/>
      </c>
      <c r="O208" s="667"/>
      <c r="P208" s="667"/>
      <c r="Q208" s="667"/>
      <c r="R208" s="667"/>
      <c r="S208" s="667"/>
      <c r="T208" s="667"/>
      <c r="U208" s="667"/>
      <c r="V208" s="667"/>
      <c r="W208" s="667"/>
      <c r="X208" s="667"/>
      <c r="Y208" s="667"/>
      <c r="Z208" s="667"/>
      <c r="AA208" s="667"/>
      <c r="AD208" s="235"/>
    </row>
    <row r="209" customFormat="false" ht="15" hidden="false" customHeight="true" outlineLevel="0" collapsed="false">
      <c r="A209" s="324"/>
      <c r="B209" s="512" t="s">
        <v>89</v>
      </c>
      <c r="C209" s="648" t="s">
        <v>90</v>
      </c>
      <c r="D209" s="516" t="s">
        <v>99</v>
      </c>
      <c r="E209" s="517" t="s">
        <v>207</v>
      </c>
      <c r="F209" s="516" t="s">
        <v>208</v>
      </c>
      <c r="G209" s="516" t="s">
        <v>209</v>
      </c>
      <c r="H209" s="517" t="s">
        <v>210</v>
      </c>
      <c r="I209" s="518" t="s">
        <v>168</v>
      </c>
      <c r="J209" s="605" t="s">
        <v>188</v>
      </c>
      <c r="K209" s="516" t="s">
        <v>92</v>
      </c>
      <c r="L209" s="516" t="s">
        <v>93</v>
      </c>
      <c r="M209" s="516" t="s">
        <v>115</v>
      </c>
      <c r="N209" s="516"/>
      <c r="O209" s="649" t="s">
        <v>211</v>
      </c>
      <c r="P209" s="649"/>
      <c r="Q209" s="650" t="s">
        <v>212</v>
      </c>
      <c r="R209" s="650"/>
      <c r="S209" s="651" t="s">
        <v>222</v>
      </c>
      <c r="T209" s="652" t="s">
        <v>78</v>
      </c>
      <c r="U209" s="427" t="s">
        <v>95</v>
      </c>
      <c r="V209" s="427"/>
      <c r="W209" s="427"/>
      <c r="X209" s="427"/>
      <c r="Y209" s="427"/>
      <c r="Z209" s="427"/>
      <c r="AA209" s="653" t="s">
        <v>223</v>
      </c>
      <c r="AD209" s="235"/>
    </row>
    <row r="210" customFormat="false" ht="15" hidden="false" customHeight="true" outlineLevel="0" collapsed="false">
      <c r="A210" s="324"/>
      <c r="B210" s="512"/>
      <c r="C210" s="648"/>
      <c r="D210" s="516"/>
      <c r="E210" s="517"/>
      <c r="F210" s="516"/>
      <c r="G210" s="516"/>
      <c r="H210" s="517"/>
      <c r="I210" s="518"/>
      <c r="J210" s="605"/>
      <c r="K210" s="516"/>
      <c r="L210" s="516"/>
      <c r="M210" s="516"/>
      <c r="N210" s="516"/>
      <c r="O210" s="654" t="s">
        <v>120</v>
      </c>
      <c r="P210" s="654" t="s">
        <v>97</v>
      </c>
      <c r="Q210" s="654" t="s">
        <v>120</v>
      </c>
      <c r="R210" s="654" t="s">
        <v>97</v>
      </c>
      <c r="S210" s="651"/>
      <c r="T210" s="652"/>
      <c r="U210" s="611" t="n">
        <v>0.1</v>
      </c>
      <c r="V210" s="427" t="s">
        <v>72</v>
      </c>
      <c r="W210" s="611" t="n">
        <v>0.1</v>
      </c>
      <c r="X210" s="427" t="s">
        <v>123</v>
      </c>
      <c r="Y210" s="612" t="n">
        <v>0.1</v>
      </c>
      <c r="Z210" s="427" t="s">
        <v>74</v>
      </c>
      <c r="AA210" s="653"/>
      <c r="AD210" s="235"/>
    </row>
    <row r="211" customFormat="false" ht="15" hidden="false" customHeight="true" outlineLevel="0" collapsed="false">
      <c r="A211" s="324"/>
      <c r="B211" s="655" t="n">
        <f aca="false">'Cadastro Inicial'!B25</f>
        <v>0</v>
      </c>
      <c r="C211" s="436" t="n">
        <f aca="false">'Cadastro Inicial'!C25</f>
        <v>0</v>
      </c>
      <c r="D211" s="614"/>
      <c r="E211" s="615"/>
      <c r="F211" s="614"/>
      <c r="G211" s="615"/>
      <c r="H211" s="614"/>
      <c r="I211" s="616"/>
      <c r="J211" s="616"/>
      <c r="K211" s="615"/>
      <c r="L211" s="436" t="n">
        <f aca="false">IF(J211=0,0,(J211-I211)+1)</f>
        <v>0</v>
      </c>
      <c r="M211" s="450" t="s">
        <v>177</v>
      </c>
      <c r="N211" s="617" t="n">
        <v>0</v>
      </c>
      <c r="O211" s="669" t="n">
        <f aca="false">ROUNDUP(((Q211/T211)),0)</f>
        <v>0</v>
      </c>
      <c r="P211" s="669" t="n">
        <f aca="false">O211*K211*L211</f>
        <v>0</v>
      </c>
      <c r="Q211" s="504" t="n">
        <f aca="false">S211-(S211*N211)</f>
        <v>0</v>
      </c>
      <c r="R211" s="504" t="n">
        <f aca="false">Q211*K211*L211</f>
        <v>0</v>
      </c>
      <c r="S211" s="620"/>
      <c r="T211" s="621" t="n">
        <v>0.8</v>
      </c>
      <c r="U211" s="622" t="n">
        <f aca="false">U210</f>
        <v>0.1</v>
      </c>
      <c r="V211" s="445" t="n">
        <f aca="false">O211*U211</f>
        <v>0</v>
      </c>
      <c r="W211" s="446" t="n">
        <f aca="false">W210</f>
        <v>0.1</v>
      </c>
      <c r="X211" s="445" t="n">
        <f aca="false">$O211*W211</f>
        <v>0</v>
      </c>
      <c r="Y211" s="448" t="n">
        <f aca="false">Y210</f>
        <v>0.1</v>
      </c>
      <c r="Z211" s="445" t="n">
        <f aca="false">$O211*Y211</f>
        <v>0</v>
      </c>
      <c r="AA211" s="310" t="s">
        <v>129</v>
      </c>
      <c r="AC211" s="261" t="n">
        <v>211</v>
      </c>
      <c r="AD211" s="226" t="n">
        <f aca="false">V211+X211+Z211</f>
        <v>0</v>
      </c>
    </row>
    <row r="212" customFormat="false" ht="15" hidden="false" customHeight="true" outlineLevel="0" collapsed="false">
      <c r="A212" s="324"/>
      <c r="B212" s="655"/>
      <c r="C212" s="436"/>
      <c r="D212" s="614"/>
      <c r="E212" s="615"/>
      <c r="F212" s="614"/>
      <c r="G212" s="615"/>
      <c r="H212" s="614"/>
      <c r="I212" s="616"/>
      <c r="J212" s="616"/>
      <c r="K212" s="615"/>
      <c r="L212" s="436" t="n">
        <f aca="false">IF(J212=0,0,(J212-I212)+1)</f>
        <v>0</v>
      </c>
      <c r="M212" s="450" t="s">
        <v>177</v>
      </c>
      <c r="N212" s="617" t="n">
        <v>0</v>
      </c>
      <c r="O212" s="669" t="n">
        <f aca="false">ROUNDUP(((Q212/T212)),0)</f>
        <v>0</v>
      </c>
      <c r="P212" s="669" t="n">
        <f aca="false">O212*K212*L212</f>
        <v>0</v>
      </c>
      <c r="Q212" s="504" t="n">
        <f aca="false">S212-(S212*N212)</f>
        <v>0</v>
      </c>
      <c r="R212" s="504" t="n">
        <f aca="false">Q212*K212*L212</f>
        <v>0</v>
      </c>
      <c r="S212" s="620"/>
      <c r="T212" s="621" t="n">
        <v>0.8</v>
      </c>
      <c r="U212" s="444" t="n">
        <f aca="false">U211</f>
        <v>0.1</v>
      </c>
      <c r="V212" s="539" t="n">
        <f aca="false">O212*U212</f>
        <v>0</v>
      </c>
      <c r="W212" s="623" t="n">
        <f aca="false">W211</f>
        <v>0.1</v>
      </c>
      <c r="X212" s="539" t="n">
        <f aca="false">$O212*W212</f>
        <v>0</v>
      </c>
      <c r="Y212" s="624" t="n">
        <f aca="false">Y211</f>
        <v>0.1</v>
      </c>
      <c r="Z212" s="539" t="n">
        <f aca="false">$O212*Y212</f>
        <v>0</v>
      </c>
      <c r="AA212" s="262" t="s">
        <v>183</v>
      </c>
      <c r="AC212" s="261" t="n">
        <v>212</v>
      </c>
      <c r="AD212" s="226" t="n">
        <f aca="false">V212+X212+Z212</f>
        <v>0</v>
      </c>
    </row>
    <row r="213" customFormat="false" ht="15" hidden="false" customHeight="true" outlineLevel="0" collapsed="false">
      <c r="A213" s="324"/>
      <c r="B213" s="655"/>
      <c r="C213" s="436"/>
      <c r="D213" s="614"/>
      <c r="E213" s="615"/>
      <c r="F213" s="614"/>
      <c r="G213" s="615"/>
      <c r="H213" s="614"/>
      <c r="I213" s="616"/>
      <c r="J213" s="616"/>
      <c r="K213" s="615"/>
      <c r="L213" s="436" t="n">
        <f aca="false">IF(J213=0,0,(J213-I213)+1)</f>
        <v>0</v>
      </c>
      <c r="M213" s="450" t="s">
        <v>177</v>
      </c>
      <c r="N213" s="617" t="n">
        <v>0</v>
      </c>
      <c r="O213" s="669" t="n">
        <f aca="false">ROUNDUP(((Q213/T213)),0)</f>
        <v>0</v>
      </c>
      <c r="P213" s="669" t="n">
        <f aca="false">O213*K213*L213</f>
        <v>0</v>
      </c>
      <c r="Q213" s="504" t="n">
        <f aca="false">S213-(S213*N213)</f>
        <v>0</v>
      </c>
      <c r="R213" s="504" t="n">
        <f aca="false">Q213*K213*L213</f>
        <v>0</v>
      </c>
      <c r="S213" s="620"/>
      <c r="T213" s="621" t="n">
        <v>0.8</v>
      </c>
      <c r="U213" s="444" t="n">
        <f aca="false">U212</f>
        <v>0.1</v>
      </c>
      <c r="V213" s="539" t="n">
        <f aca="false">O213*U213</f>
        <v>0</v>
      </c>
      <c r="W213" s="623" t="n">
        <f aca="false">W212</f>
        <v>0.1</v>
      </c>
      <c r="X213" s="539" t="n">
        <f aca="false">$O213*W213</f>
        <v>0</v>
      </c>
      <c r="Y213" s="624" t="n">
        <f aca="false">Y212</f>
        <v>0.1</v>
      </c>
      <c r="Z213" s="539" t="n">
        <f aca="false">$O213*Y213</f>
        <v>0</v>
      </c>
      <c r="AA213" s="498"/>
      <c r="AC213" s="261" t="n">
        <v>213</v>
      </c>
      <c r="AD213" s="226" t="n">
        <f aca="false">V213+X213+Z213</f>
        <v>0</v>
      </c>
    </row>
    <row r="214" customFormat="false" ht="15" hidden="false" customHeight="true" outlineLevel="0" collapsed="false">
      <c r="A214" s="324"/>
      <c r="B214" s="655"/>
      <c r="C214" s="436"/>
      <c r="D214" s="614"/>
      <c r="E214" s="615"/>
      <c r="F214" s="614"/>
      <c r="G214" s="615"/>
      <c r="H214" s="614"/>
      <c r="I214" s="616"/>
      <c r="J214" s="616"/>
      <c r="K214" s="615"/>
      <c r="L214" s="436" t="n">
        <f aca="false">IF(J214=0,0,(J214-I214)+1)</f>
        <v>0</v>
      </c>
      <c r="M214" s="450" t="s">
        <v>177</v>
      </c>
      <c r="N214" s="617" t="n">
        <v>0</v>
      </c>
      <c r="O214" s="669" t="n">
        <f aca="false">ROUNDUP(((Q214/T214)),0)</f>
        <v>0</v>
      </c>
      <c r="P214" s="669" t="n">
        <f aca="false">O214*K214*L214</f>
        <v>0</v>
      </c>
      <c r="Q214" s="504" t="n">
        <f aca="false">S214-(S214*N214)</f>
        <v>0</v>
      </c>
      <c r="R214" s="504" t="n">
        <f aca="false">Q214*K214*L214</f>
        <v>0</v>
      </c>
      <c r="S214" s="620"/>
      <c r="T214" s="621" t="n">
        <v>0.8</v>
      </c>
      <c r="U214" s="444" t="n">
        <f aca="false">U213</f>
        <v>0.1</v>
      </c>
      <c r="V214" s="539" t="n">
        <f aca="false">O214*U214</f>
        <v>0</v>
      </c>
      <c r="W214" s="623" t="n">
        <f aca="false">W213</f>
        <v>0.1</v>
      </c>
      <c r="X214" s="539" t="n">
        <f aca="false">$O214*W214</f>
        <v>0</v>
      </c>
      <c r="Y214" s="624" t="n">
        <f aca="false">Y213</f>
        <v>0.1</v>
      </c>
      <c r="Z214" s="539" t="n">
        <f aca="false">$O214*Y214</f>
        <v>0</v>
      </c>
      <c r="AA214" s="264" t="s">
        <v>132</v>
      </c>
      <c r="AC214" s="261" t="n">
        <v>214</v>
      </c>
      <c r="AD214" s="226" t="n">
        <f aca="false">V214+X214+Z214</f>
        <v>0</v>
      </c>
    </row>
    <row r="215" customFormat="false" ht="15" hidden="false" customHeight="true" outlineLevel="0" collapsed="false">
      <c r="A215" s="324"/>
      <c r="B215" s="655"/>
      <c r="C215" s="436"/>
      <c r="D215" s="614"/>
      <c r="E215" s="615"/>
      <c r="F215" s="614"/>
      <c r="G215" s="615"/>
      <c r="H215" s="614"/>
      <c r="I215" s="616"/>
      <c r="J215" s="616"/>
      <c r="K215" s="615"/>
      <c r="L215" s="436" t="n">
        <f aca="false">IF(J215=0,0,(J215-I215)+1)</f>
        <v>0</v>
      </c>
      <c r="M215" s="450" t="s">
        <v>177</v>
      </c>
      <c r="N215" s="617" t="n">
        <v>0</v>
      </c>
      <c r="O215" s="669" t="n">
        <f aca="false">ROUNDUP(((Q215/T215)),0)</f>
        <v>0</v>
      </c>
      <c r="P215" s="669" t="n">
        <f aca="false">O215*K215*L215</f>
        <v>0</v>
      </c>
      <c r="Q215" s="504" t="n">
        <f aca="false">S215-(S215*N215)</f>
        <v>0</v>
      </c>
      <c r="R215" s="504" t="n">
        <f aca="false">Q215*K215*L215</f>
        <v>0</v>
      </c>
      <c r="S215" s="620"/>
      <c r="T215" s="621" t="n">
        <v>0.8</v>
      </c>
      <c r="U215" s="444" t="n">
        <f aca="false">U214</f>
        <v>0.1</v>
      </c>
      <c r="V215" s="539" t="n">
        <f aca="false">O215*U215</f>
        <v>0</v>
      </c>
      <c r="W215" s="623" t="n">
        <f aca="false">W214</f>
        <v>0.1</v>
      </c>
      <c r="X215" s="539" t="n">
        <f aca="false">$O215*W215</f>
        <v>0</v>
      </c>
      <c r="Y215" s="624" t="n">
        <f aca="false">Y214</f>
        <v>0.1</v>
      </c>
      <c r="Z215" s="539" t="n">
        <f aca="false">$O215*Y215</f>
        <v>0</v>
      </c>
      <c r="AA215" s="265" t="s">
        <v>154</v>
      </c>
      <c r="AC215" s="261" t="n">
        <v>215</v>
      </c>
      <c r="AD215" s="226" t="n">
        <f aca="false">V215+X215+Z215</f>
        <v>0</v>
      </c>
    </row>
    <row r="216" customFormat="false" ht="15" hidden="false" customHeight="true" outlineLevel="0" collapsed="false">
      <c r="A216" s="324"/>
      <c r="B216" s="655"/>
      <c r="C216" s="436"/>
      <c r="D216" s="614"/>
      <c r="E216" s="615"/>
      <c r="F216" s="614"/>
      <c r="G216" s="615"/>
      <c r="H216" s="614"/>
      <c r="I216" s="616"/>
      <c r="J216" s="616"/>
      <c r="K216" s="615"/>
      <c r="L216" s="436" t="n">
        <f aca="false">IF(J216=0,0,(J216-I216)+1)</f>
        <v>0</v>
      </c>
      <c r="M216" s="450" t="s">
        <v>177</v>
      </c>
      <c r="N216" s="617" t="n">
        <v>0</v>
      </c>
      <c r="O216" s="669" t="n">
        <f aca="false">ROUNDUP(((Q216/T216)),0)</f>
        <v>0</v>
      </c>
      <c r="P216" s="669" t="n">
        <f aca="false">O216*K216*L216</f>
        <v>0</v>
      </c>
      <c r="Q216" s="504" t="n">
        <f aca="false">S216-(S216*N216)</f>
        <v>0</v>
      </c>
      <c r="R216" s="504" t="n">
        <f aca="false">Q216*K216*L216</f>
        <v>0</v>
      </c>
      <c r="S216" s="620"/>
      <c r="T216" s="621" t="n">
        <v>0.8</v>
      </c>
      <c r="U216" s="444" t="n">
        <f aca="false">U215</f>
        <v>0.1</v>
      </c>
      <c r="V216" s="539" t="n">
        <f aca="false">O216*U216</f>
        <v>0</v>
      </c>
      <c r="W216" s="623" t="n">
        <f aca="false">W215</f>
        <v>0.1</v>
      </c>
      <c r="X216" s="539" t="n">
        <f aca="false">$O216*W216</f>
        <v>0</v>
      </c>
      <c r="Y216" s="624" t="n">
        <f aca="false">Y215</f>
        <v>0.1</v>
      </c>
      <c r="Z216" s="539" t="n">
        <f aca="false">$O216*Y216</f>
        <v>0</v>
      </c>
      <c r="AA216" s="327"/>
      <c r="AC216" s="261" t="n">
        <v>216</v>
      </c>
      <c r="AD216" s="226" t="n">
        <f aca="false">V216+X216+Z216</f>
        <v>0</v>
      </c>
    </row>
    <row r="217" customFormat="false" ht="15" hidden="false" customHeight="true" outlineLevel="0" collapsed="false">
      <c r="A217" s="324"/>
      <c r="B217" s="655"/>
      <c r="C217" s="436"/>
      <c r="D217" s="614"/>
      <c r="E217" s="615"/>
      <c r="F217" s="614"/>
      <c r="G217" s="615"/>
      <c r="H217" s="614"/>
      <c r="I217" s="616"/>
      <c r="J217" s="616"/>
      <c r="K217" s="615"/>
      <c r="L217" s="436" t="n">
        <f aca="false">IF(J217=0,0,(J217-I217)+1)</f>
        <v>0</v>
      </c>
      <c r="M217" s="450" t="s">
        <v>177</v>
      </c>
      <c r="N217" s="617" t="n">
        <v>0</v>
      </c>
      <c r="O217" s="669" t="n">
        <f aca="false">ROUNDUP(((Q217/T217)),0)</f>
        <v>0</v>
      </c>
      <c r="P217" s="669" t="n">
        <f aca="false">O217*K217*L217</f>
        <v>0</v>
      </c>
      <c r="Q217" s="504" t="n">
        <f aca="false">S217-(S217*N217)</f>
        <v>0</v>
      </c>
      <c r="R217" s="504" t="n">
        <f aca="false">Q217*K217*L217</f>
        <v>0</v>
      </c>
      <c r="S217" s="620"/>
      <c r="T217" s="621" t="n">
        <v>0.8</v>
      </c>
      <c r="U217" s="444" t="n">
        <f aca="false">U216</f>
        <v>0.1</v>
      </c>
      <c r="V217" s="539" t="n">
        <f aca="false">O217*U217</f>
        <v>0</v>
      </c>
      <c r="W217" s="623" t="n">
        <f aca="false">W216</f>
        <v>0.1</v>
      </c>
      <c r="X217" s="539" t="n">
        <f aca="false">$O217*W217</f>
        <v>0</v>
      </c>
      <c r="Y217" s="624" t="n">
        <f aca="false">Y216</f>
        <v>0.1</v>
      </c>
      <c r="Z217" s="539" t="n">
        <f aca="false">$O217*Y217</f>
        <v>0</v>
      </c>
      <c r="AA217" s="327"/>
      <c r="AC217" s="261" t="n">
        <v>217</v>
      </c>
      <c r="AD217" s="226" t="n">
        <f aca="false">V217+X217+Z217</f>
        <v>0</v>
      </c>
    </row>
    <row r="218" customFormat="false" ht="15" hidden="false" customHeight="true" outlineLevel="0" collapsed="false">
      <c r="A218" s="324"/>
      <c r="B218" s="655"/>
      <c r="C218" s="436"/>
      <c r="D218" s="614"/>
      <c r="E218" s="615"/>
      <c r="F218" s="614"/>
      <c r="G218" s="615"/>
      <c r="H218" s="614"/>
      <c r="I218" s="616"/>
      <c r="J218" s="616"/>
      <c r="K218" s="615"/>
      <c r="L218" s="436" t="n">
        <f aca="false">IF(J218=0,0,(J218-I218)+1)</f>
        <v>0</v>
      </c>
      <c r="M218" s="450" t="s">
        <v>177</v>
      </c>
      <c r="N218" s="617" t="n">
        <v>0</v>
      </c>
      <c r="O218" s="669" t="n">
        <f aca="false">ROUNDUP(((Q218/T218)),0)</f>
        <v>0</v>
      </c>
      <c r="P218" s="669" t="n">
        <f aca="false">O218*K218*L218</f>
        <v>0</v>
      </c>
      <c r="Q218" s="504" t="n">
        <f aca="false">S218-(S218*N218)</f>
        <v>0</v>
      </c>
      <c r="R218" s="504" t="n">
        <f aca="false">Q218*K218*L218</f>
        <v>0</v>
      </c>
      <c r="S218" s="620"/>
      <c r="T218" s="621" t="n">
        <v>0.8</v>
      </c>
      <c r="U218" s="444" t="n">
        <f aca="false">U217</f>
        <v>0.1</v>
      </c>
      <c r="V218" s="539" t="n">
        <f aca="false">O218*U218</f>
        <v>0</v>
      </c>
      <c r="W218" s="623" t="n">
        <f aca="false">W217</f>
        <v>0.1</v>
      </c>
      <c r="X218" s="539" t="n">
        <f aca="false">$O218*W218</f>
        <v>0</v>
      </c>
      <c r="Y218" s="624" t="n">
        <f aca="false">Y217</f>
        <v>0.1</v>
      </c>
      <c r="Z218" s="539" t="n">
        <f aca="false">$O218*Y218</f>
        <v>0</v>
      </c>
      <c r="AA218" s="327"/>
      <c r="AC218" s="261" t="n">
        <v>218</v>
      </c>
      <c r="AD218" s="226" t="n">
        <f aca="false">V218+X218+Z218</f>
        <v>0</v>
      </c>
    </row>
    <row r="219" customFormat="false" ht="15" hidden="false" customHeight="true" outlineLevel="0" collapsed="false">
      <c r="A219" s="324"/>
      <c r="B219" s="655"/>
      <c r="C219" s="436"/>
      <c r="D219" s="614"/>
      <c r="E219" s="615"/>
      <c r="F219" s="614"/>
      <c r="G219" s="615"/>
      <c r="H219" s="614"/>
      <c r="I219" s="616"/>
      <c r="J219" s="616"/>
      <c r="K219" s="615"/>
      <c r="L219" s="436" t="n">
        <f aca="false">IF(J219=0,0,(J219-I219)+1)</f>
        <v>0</v>
      </c>
      <c r="M219" s="450" t="s">
        <v>177</v>
      </c>
      <c r="N219" s="617" t="n">
        <v>0</v>
      </c>
      <c r="O219" s="669" t="n">
        <f aca="false">ROUNDUP(((Q219/T219)),0)</f>
        <v>0</v>
      </c>
      <c r="P219" s="669" t="n">
        <f aca="false">O219*K219*L219</f>
        <v>0</v>
      </c>
      <c r="Q219" s="504" t="n">
        <f aca="false">S219-(S219*N219)</f>
        <v>0</v>
      </c>
      <c r="R219" s="504" t="n">
        <f aca="false">Q219*K219*L219</f>
        <v>0</v>
      </c>
      <c r="S219" s="620"/>
      <c r="T219" s="621" t="n">
        <v>0.8</v>
      </c>
      <c r="U219" s="444" t="n">
        <f aca="false">U218</f>
        <v>0.1</v>
      </c>
      <c r="V219" s="539" t="n">
        <f aca="false">O219*U219</f>
        <v>0</v>
      </c>
      <c r="W219" s="623" t="n">
        <f aca="false">W218</f>
        <v>0.1</v>
      </c>
      <c r="X219" s="539" t="n">
        <f aca="false">$O219*W219</f>
        <v>0</v>
      </c>
      <c r="Y219" s="624" t="n">
        <f aca="false">Y218</f>
        <v>0.1</v>
      </c>
      <c r="Z219" s="539" t="n">
        <f aca="false">$O219*Y219</f>
        <v>0</v>
      </c>
      <c r="AA219" s="327"/>
      <c r="AC219" s="261" t="n">
        <v>219</v>
      </c>
      <c r="AD219" s="226" t="n">
        <f aca="false">V219+X219+Z219</f>
        <v>0</v>
      </c>
    </row>
    <row r="220" customFormat="false" ht="15" hidden="false" customHeight="true" outlineLevel="0" collapsed="false">
      <c r="A220" s="324"/>
      <c r="B220" s="655"/>
      <c r="C220" s="436"/>
      <c r="D220" s="614"/>
      <c r="E220" s="615"/>
      <c r="F220" s="614"/>
      <c r="G220" s="615"/>
      <c r="H220" s="614"/>
      <c r="I220" s="616"/>
      <c r="J220" s="616"/>
      <c r="K220" s="615"/>
      <c r="L220" s="436" t="n">
        <f aca="false">IF(J220=0,0,(J220-I220)+1)</f>
        <v>0</v>
      </c>
      <c r="M220" s="450" t="s">
        <v>177</v>
      </c>
      <c r="N220" s="617" t="n">
        <v>0</v>
      </c>
      <c r="O220" s="669" t="n">
        <f aca="false">ROUNDUP(((Q220/T220)),0)</f>
        <v>0</v>
      </c>
      <c r="P220" s="669" t="n">
        <f aca="false">O220*K220*L220</f>
        <v>0</v>
      </c>
      <c r="Q220" s="504" t="n">
        <f aca="false">S220-(S220*N220)</f>
        <v>0</v>
      </c>
      <c r="R220" s="504" t="n">
        <f aca="false">Q220*K220*L220</f>
        <v>0</v>
      </c>
      <c r="S220" s="620"/>
      <c r="T220" s="621" t="n">
        <v>0.8</v>
      </c>
      <c r="U220" s="444" t="n">
        <f aca="false">U219</f>
        <v>0.1</v>
      </c>
      <c r="V220" s="539" t="n">
        <f aca="false">O220*U220</f>
        <v>0</v>
      </c>
      <c r="W220" s="623" t="n">
        <f aca="false">W219</f>
        <v>0.1</v>
      </c>
      <c r="X220" s="539" t="n">
        <f aca="false">$O220*W220</f>
        <v>0</v>
      </c>
      <c r="Y220" s="624" t="n">
        <f aca="false">Y219</f>
        <v>0.1</v>
      </c>
      <c r="Z220" s="539" t="n">
        <f aca="false">$O220*Y220</f>
        <v>0</v>
      </c>
      <c r="AA220" s="327"/>
      <c r="AC220" s="261" t="n">
        <v>220</v>
      </c>
      <c r="AD220" s="226" t="n">
        <f aca="false">V220+X220+Z220</f>
        <v>0</v>
      </c>
    </row>
    <row r="221" customFormat="false" ht="15" hidden="false" customHeight="true" outlineLevel="0" collapsed="false">
      <c r="A221" s="324"/>
      <c r="B221" s="655"/>
      <c r="C221" s="436"/>
      <c r="D221" s="614"/>
      <c r="E221" s="615"/>
      <c r="F221" s="614"/>
      <c r="G221" s="615"/>
      <c r="H221" s="614"/>
      <c r="I221" s="616"/>
      <c r="J221" s="616"/>
      <c r="K221" s="615"/>
      <c r="L221" s="436" t="n">
        <f aca="false">IF(J221=0,0,(J221-I221)+1)</f>
        <v>0</v>
      </c>
      <c r="M221" s="450" t="s">
        <v>177</v>
      </c>
      <c r="N221" s="617" t="n">
        <v>0</v>
      </c>
      <c r="O221" s="669" t="n">
        <f aca="false">ROUNDUP(((Q221/T221)),0)</f>
        <v>0</v>
      </c>
      <c r="P221" s="669" t="n">
        <f aca="false">O221*K221*L221</f>
        <v>0</v>
      </c>
      <c r="Q221" s="504" t="n">
        <f aca="false">S221-(S221*N221)</f>
        <v>0</v>
      </c>
      <c r="R221" s="504" t="n">
        <f aca="false">Q221*K221*L221</f>
        <v>0</v>
      </c>
      <c r="S221" s="620"/>
      <c r="T221" s="621" t="n">
        <v>0.8</v>
      </c>
      <c r="U221" s="444" t="n">
        <f aca="false">U220</f>
        <v>0.1</v>
      </c>
      <c r="V221" s="539" t="n">
        <f aca="false">O221*U221</f>
        <v>0</v>
      </c>
      <c r="W221" s="623" t="n">
        <f aca="false">W220</f>
        <v>0.1</v>
      </c>
      <c r="X221" s="539" t="n">
        <f aca="false">$O221*W221</f>
        <v>0</v>
      </c>
      <c r="Y221" s="624" t="n">
        <f aca="false">Y220</f>
        <v>0.1</v>
      </c>
      <c r="Z221" s="539" t="n">
        <f aca="false">$O221*Y221</f>
        <v>0</v>
      </c>
      <c r="AA221" s="327"/>
      <c r="AC221" s="261" t="n">
        <v>221</v>
      </c>
      <c r="AD221" s="226" t="n">
        <f aca="false">V221+X221+Z221</f>
        <v>0</v>
      </c>
    </row>
    <row r="222" customFormat="false" ht="15" hidden="false" customHeight="true" outlineLevel="0" collapsed="false">
      <c r="A222" s="324"/>
      <c r="B222" s="655"/>
      <c r="C222" s="436"/>
      <c r="D222" s="614"/>
      <c r="E222" s="615"/>
      <c r="F222" s="614"/>
      <c r="G222" s="615"/>
      <c r="H222" s="614"/>
      <c r="I222" s="616"/>
      <c r="J222" s="616"/>
      <c r="K222" s="615"/>
      <c r="L222" s="436" t="n">
        <f aca="false">IF(J222=0,0,(J222-I222)+1)</f>
        <v>0</v>
      </c>
      <c r="M222" s="450" t="s">
        <v>177</v>
      </c>
      <c r="N222" s="617" t="n">
        <v>0</v>
      </c>
      <c r="O222" s="669" t="n">
        <f aca="false">ROUNDUP(((Q222/T222)),0)</f>
        <v>0</v>
      </c>
      <c r="P222" s="669" t="n">
        <f aca="false">O222*K222*L222</f>
        <v>0</v>
      </c>
      <c r="Q222" s="504" t="n">
        <f aca="false">S222-(S222*N222)</f>
        <v>0</v>
      </c>
      <c r="R222" s="504" t="n">
        <f aca="false">Q222*K222*L222</f>
        <v>0</v>
      </c>
      <c r="S222" s="620"/>
      <c r="T222" s="621" t="n">
        <v>0.8</v>
      </c>
      <c r="U222" s="444" t="n">
        <f aca="false">U221</f>
        <v>0.1</v>
      </c>
      <c r="V222" s="539" t="n">
        <f aca="false">O222*U222</f>
        <v>0</v>
      </c>
      <c r="W222" s="623" t="n">
        <f aca="false">W221</f>
        <v>0.1</v>
      </c>
      <c r="X222" s="539" t="n">
        <f aca="false">$O222*W222</f>
        <v>0</v>
      </c>
      <c r="Y222" s="624" t="n">
        <f aca="false">Y221</f>
        <v>0.1</v>
      </c>
      <c r="Z222" s="539" t="n">
        <f aca="false">$O222*Y222</f>
        <v>0</v>
      </c>
      <c r="AA222" s="327"/>
      <c r="AC222" s="261" t="n">
        <v>222</v>
      </c>
      <c r="AD222" s="226" t="n">
        <f aca="false">V222+X222+Z222</f>
        <v>0</v>
      </c>
    </row>
    <row r="223" customFormat="false" ht="15" hidden="false" customHeight="true" outlineLevel="0" collapsed="false">
      <c r="A223" s="324"/>
      <c r="B223" s="655"/>
      <c r="C223" s="436"/>
      <c r="D223" s="614"/>
      <c r="E223" s="615"/>
      <c r="F223" s="614"/>
      <c r="G223" s="615"/>
      <c r="H223" s="614"/>
      <c r="I223" s="616"/>
      <c r="J223" s="616"/>
      <c r="K223" s="615"/>
      <c r="L223" s="436" t="n">
        <f aca="false">IF(J223=0,0,(J223-I223)+1)</f>
        <v>0</v>
      </c>
      <c r="M223" s="450" t="s">
        <v>177</v>
      </c>
      <c r="N223" s="617" t="n">
        <v>0</v>
      </c>
      <c r="O223" s="669" t="n">
        <f aca="false">ROUNDUP(((Q223/T223)),0)</f>
        <v>0</v>
      </c>
      <c r="P223" s="669" t="n">
        <f aca="false">O223*K223*L223</f>
        <v>0</v>
      </c>
      <c r="Q223" s="504" t="n">
        <f aca="false">S223-(S223*N223)</f>
        <v>0</v>
      </c>
      <c r="R223" s="504" t="n">
        <f aca="false">Q223*K223*L223</f>
        <v>0</v>
      </c>
      <c r="S223" s="620"/>
      <c r="T223" s="621" t="n">
        <v>0.8</v>
      </c>
      <c r="U223" s="444" t="n">
        <f aca="false">U222</f>
        <v>0.1</v>
      </c>
      <c r="V223" s="539" t="n">
        <f aca="false">O223*U223</f>
        <v>0</v>
      </c>
      <c r="W223" s="623" t="n">
        <f aca="false">W222</f>
        <v>0.1</v>
      </c>
      <c r="X223" s="539" t="n">
        <f aca="false">$O223*W223</f>
        <v>0</v>
      </c>
      <c r="Y223" s="624" t="n">
        <f aca="false">Y222</f>
        <v>0.1</v>
      </c>
      <c r="Z223" s="539" t="n">
        <f aca="false">$O223*Y223</f>
        <v>0</v>
      </c>
      <c r="AA223" s="327"/>
      <c r="AC223" s="261" t="n">
        <v>223</v>
      </c>
      <c r="AD223" s="226" t="n">
        <f aca="false">V223+X223+Z223</f>
        <v>0</v>
      </c>
    </row>
    <row r="224" customFormat="false" ht="15" hidden="false" customHeight="true" outlineLevel="0" collapsed="false">
      <c r="A224" s="324"/>
      <c r="B224" s="655"/>
      <c r="C224" s="436"/>
      <c r="D224" s="614"/>
      <c r="E224" s="615"/>
      <c r="F224" s="614"/>
      <c r="G224" s="615"/>
      <c r="H224" s="614"/>
      <c r="I224" s="616"/>
      <c r="J224" s="616"/>
      <c r="K224" s="615"/>
      <c r="L224" s="436" t="n">
        <f aca="false">IF(J224=0,0,(J224-I224)+1)</f>
        <v>0</v>
      </c>
      <c r="M224" s="450" t="s">
        <v>177</v>
      </c>
      <c r="N224" s="617" t="n">
        <v>0</v>
      </c>
      <c r="O224" s="669" t="n">
        <f aca="false">ROUNDUP(((Q224/T224)),0)</f>
        <v>0</v>
      </c>
      <c r="P224" s="669" t="n">
        <f aca="false">O224*K224*L224</f>
        <v>0</v>
      </c>
      <c r="Q224" s="504" t="n">
        <f aca="false">S224-(S224*N224)</f>
        <v>0</v>
      </c>
      <c r="R224" s="504" t="n">
        <f aca="false">Q224*K224*L224</f>
        <v>0</v>
      </c>
      <c r="S224" s="620"/>
      <c r="T224" s="621" t="n">
        <v>0.8</v>
      </c>
      <c r="U224" s="444" t="n">
        <f aca="false">U223</f>
        <v>0.1</v>
      </c>
      <c r="V224" s="539" t="n">
        <f aca="false">O224*U224</f>
        <v>0</v>
      </c>
      <c r="W224" s="623" t="n">
        <f aca="false">W223</f>
        <v>0.1</v>
      </c>
      <c r="X224" s="539" t="n">
        <f aca="false">$O224*W224</f>
        <v>0</v>
      </c>
      <c r="Y224" s="624" t="n">
        <f aca="false">Y223</f>
        <v>0.1</v>
      </c>
      <c r="Z224" s="539" t="n">
        <f aca="false">$O224*Y224</f>
        <v>0</v>
      </c>
      <c r="AA224" s="327"/>
      <c r="AC224" s="261" t="n">
        <v>224</v>
      </c>
      <c r="AD224" s="226" t="n">
        <f aca="false">V224+X224+Z224</f>
        <v>0</v>
      </c>
    </row>
    <row r="225" customFormat="false" ht="15" hidden="false" customHeight="true" outlineLevel="0" collapsed="false">
      <c r="A225" s="324"/>
      <c r="B225" s="655"/>
      <c r="C225" s="436"/>
      <c r="D225" s="614"/>
      <c r="E225" s="615"/>
      <c r="F225" s="614"/>
      <c r="G225" s="615"/>
      <c r="H225" s="614"/>
      <c r="I225" s="616"/>
      <c r="J225" s="616"/>
      <c r="K225" s="615"/>
      <c r="L225" s="436" t="n">
        <f aca="false">IF(J225=0,0,(J225-I225)+1)</f>
        <v>0</v>
      </c>
      <c r="M225" s="450" t="s">
        <v>177</v>
      </c>
      <c r="N225" s="617" t="n">
        <v>0</v>
      </c>
      <c r="O225" s="670" t="n">
        <f aca="false">ROUNDUP(((Q225/T225)),0)</f>
        <v>0</v>
      </c>
      <c r="P225" s="670" t="n">
        <f aca="false">O225*K225*L225</f>
        <v>0</v>
      </c>
      <c r="Q225" s="504" t="n">
        <f aca="false">S225-(S225*N225)</f>
        <v>0</v>
      </c>
      <c r="R225" s="504" t="n">
        <f aca="false">Q225*K225*L225</f>
        <v>0</v>
      </c>
      <c r="S225" s="620"/>
      <c r="T225" s="621" t="n">
        <v>0.8</v>
      </c>
      <c r="U225" s="455" t="n">
        <f aca="false">U224</f>
        <v>0.1</v>
      </c>
      <c r="V225" s="626" t="n">
        <f aca="false">O225*U225</f>
        <v>0</v>
      </c>
      <c r="W225" s="627" t="n">
        <f aca="false">W224</f>
        <v>0.1</v>
      </c>
      <c r="X225" s="626" t="n">
        <f aca="false">$O225*W225</f>
        <v>0</v>
      </c>
      <c r="Y225" s="628" t="n">
        <f aca="false">Y224</f>
        <v>0.1</v>
      </c>
      <c r="Z225" s="626" t="n">
        <f aca="false">$O225*Y225</f>
        <v>0</v>
      </c>
      <c r="AA225" s="327"/>
      <c r="AC225" s="261" t="n">
        <v>225</v>
      </c>
      <c r="AD225" s="226" t="n">
        <f aca="false">V225+X225+Z225</f>
        <v>0</v>
      </c>
    </row>
    <row r="226" customFormat="false" ht="15" hidden="false" customHeight="false" outlineLevel="0" collapsed="false">
      <c r="A226" s="324"/>
      <c r="B226" s="629"/>
      <c r="C226" s="630"/>
      <c r="D226" s="631"/>
      <c r="E226" s="631"/>
      <c r="F226" s="631"/>
      <c r="G226" s="631"/>
      <c r="H226" s="631"/>
      <c r="I226" s="632"/>
      <c r="J226" s="632"/>
      <c r="K226" s="631"/>
      <c r="L226" s="630"/>
      <c r="M226" s="631"/>
      <c r="N226" s="633"/>
      <c r="O226" s="634" t="s">
        <v>218</v>
      </c>
      <c r="P226" s="634" t="n">
        <f aca="false">SUM(P211:P225)</f>
        <v>0</v>
      </c>
      <c r="Q226" s="635" t="s">
        <v>219</v>
      </c>
      <c r="R226" s="635" t="n">
        <f aca="false">SUM(R211:R225)</f>
        <v>0</v>
      </c>
      <c r="S226" s="636" t="s">
        <v>220</v>
      </c>
      <c r="T226" s="637" t="str">
        <f aca="false">IF(SUM(S211:S225)=0,"",1-(R226/P226))</f>
        <v/>
      </c>
      <c r="U226" s="638" t="s">
        <v>139</v>
      </c>
      <c r="V226" s="638" t="s">
        <v>140</v>
      </c>
      <c r="W226" s="638" t="s">
        <v>141</v>
      </c>
      <c r="X226" s="638" t="s">
        <v>142</v>
      </c>
      <c r="Y226" s="638" t="s">
        <v>143</v>
      </c>
      <c r="Z226" s="638" t="s">
        <v>144</v>
      </c>
      <c r="AA226" s="327"/>
      <c r="AC226" s="218" t="s">
        <v>145</v>
      </c>
      <c r="AD226" s="218"/>
      <c r="AE226" s="218" t="s">
        <v>146</v>
      </c>
      <c r="AF226" s="218"/>
    </row>
    <row r="227" customFormat="false" ht="15" hidden="false" customHeight="false" outlineLevel="0" collapsed="false">
      <c r="A227" s="324"/>
      <c r="B227" s="639" t="s">
        <v>147</v>
      </c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640" t="n">
        <f aca="false"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641" t="n">
        <f aca="false">R226*U210</f>
        <v>0</v>
      </c>
      <c r="W227" s="640" t="n">
        <f aca="false"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641" t="n">
        <f aca="false">R226*W210</f>
        <v>0</v>
      </c>
      <c r="Y227" s="640" t="n">
        <f aca="false"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641" t="n">
        <f aca="false">R226*Y210</f>
        <v>0</v>
      </c>
      <c r="AA227" s="327"/>
      <c r="AC227" s="225" t="n">
        <v>227</v>
      </c>
      <c r="AD227" s="226" t="n">
        <f aca="false">V227+X227+Z227</f>
        <v>0</v>
      </c>
      <c r="AE227" s="227" t="n">
        <f aca="false">U227+W227+Y227</f>
        <v>0</v>
      </c>
      <c r="AF227" s="227"/>
    </row>
    <row r="228" customFormat="false" ht="15" hidden="false" customHeight="true" outlineLevel="0" collapsed="false">
      <c r="A228" s="324"/>
      <c r="B228" s="261" t="s">
        <v>221</v>
      </c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642" t="s">
        <v>149</v>
      </c>
      <c r="V228" s="642"/>
      <c r="W228" s="480" t="n">
        <f aca="false">P226+U227+W227+Y227</f>
        <v>0</v>
      </c>
      <c r="X228" s="480"/>
      <c r="Y228" s="643" t="s">
        <v>150</v>
      </c>
      <c r="Z228" s="644" t="n">
        <f aca="false">(R226)+(R226*U210)+(R226*W210)+(R226*Y210)</f>
        <v>0</v>
      </c>
      <c r="AA228" s="327"/>
      <c r="AD228" s="235"/>
    </row>
    <row r="229" customFormat="false" ht="15" hidden="false" customHeight="false" outlineLevel="0" collapsed="false">
      <c r="A229" s="324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27"/>
      <c r="AD229" s="235"/>
    </row>
    <row r="230" customFormat="false" ht="15" hidden="false" customHeight="false" outlineLevel="0" collapsed="false">
      <c r="A230" s="324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27"/>
      <c r="AD230" s="235"/>
    </row>
  </sheetData>
  <sheetProtection sheet="true" objects="true" scenarios="true"/>
  <mergeCells count="300">
    <mergeCell ref="A1:A23"/>
    <mergeCell ref="B1:L1"/>
    <mergeCell ref="N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Z2"/>
    <mergeCell ref="AA2:AA3"/>
    <mergeCell ref="B4:B18"/>
    <mergeCell ref="C4:C18"/>
    <mergeCell ref="AC19:AD19"/>
    <mergeCell ref="AE19:AF19"/>
    <mergeCell ref="C20:T20"/>
    <mergeCell ref="AE20:AF20"/>
    <mergeCell ref="C21:T21"/>
    <mergeCell ref="U21:V21"/>
    <mergeCell ref="W21:X21"/>
    <mergeCell ref="A24:A46"/>
    <mergeCell ref="B24:L24"/>
    <mergeCell ref="N24:AA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Z25"/>
    <mergeCell ref="AA25:AA26"/>
    <mergeCell ref="B27:B41"/>
    <mergeCell ref="C27:C41"/>
    <mergeCell ref="AC42:AD42"/>
    <mergeCell ref="AE42:AF42"/>
    <mergeCell ref="C43:T43"/>
    <mergeCell ref="AE43:AF43"/>
    <mergeCell ref="C44:T44"/>
    <mergeCell ref="U44:V44"/>
    <mergeCell ref="W44:X44"/>
    <mergeCell ref="A47:A69"/>
    <mergeCell ref="B47:L47"/>
    <mergeCell ref="N47:AA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N49"/>
    <mergeCell ref="O48:P48"/>
    <mergeCell ref="Q48:R48"/>
    <mergeCell ref="S48:S49"/>
    <mergeCell ref="T48:T49"/>
    <mergeCell ref="U48:Z48"/>
    <mergeCell ref="AA48:AA49"/>
    <mergeCell ref="B50:B64"/>
    <mergeCell ref="C50:C64"/>
    <mergeCell ref="AC65:AD65"/>
    <mergeCell ref="AE65:AF65"/>
    <mergeCell ref="C66:T66"/>
    <mergeCell ref="AE66:AF66"/>
    <mergeCell ref="C67:T67"/>
    <mergeCell ref="U67:V67"/>
    <mergeCell ref="W67:X67"/>
    <mergeCell ref="A70:A92"/>
    <mergeCell ref="B70:L70"/>
    <mergeCell ref="N70:AA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O71:P71"/>
    <mergeCell ref="Q71:R71"/>
    <mergeCell ref="S71:S72"/>
    <mergeCell ref="T71:T72"/>
    <mergeCell ref="U71:Z71"/>
    <mergeCell ref="AA71:AA72"/>
    <mergeCell ref="B73:B87"/>
    <mergeCell ref="C73:C87"/>
    <mergeCell ref="AC88:AD88"/>
    <mergeCell ref="AE88:AF88"/>
    <mergeCell ref="C89:T89"/>
    <mergeCell ref="AE89:AF89"/>
    <mergeCell ref="C90:T90"/>
    <mergeCell ref="U90:V90"/>
    <mergeCell ref="W90:X90"/>
    <mergeCell ref="A93:A115"/>
    <mergeCell ref="B93:L93"/>
    <mergeCell ref="N93:AA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N95"/>
    <mergeCell ref="O94:P94"/>
    <mergeCell ref="Q94:R94"/>
    <mergeCell ref="S94:S95"/>
    <mergeCell ref="T94:T95"/>
    <mergeCell ref="U94:Z94"/>
    <mergeCell ref="AA94:AA95"/>
    <mergeCell ref="B96:B110"/>
    <mergeCell ref="C96:C110"/>
    <mergeCell ref="AC111:AD111"/>
    <mergeCell ref="AE111:AF111"/>
    <mergeCell ref="C112:T112"/>
    <mergeCell ref="AE112:AF112"/>
    <mergeCell ref="C113:T113"/>
    <mergeCell ref="U113:V113"/>
    <mergeCell ref="W113:X113"/>
    <mergeCell ref="A116:A138"/>
    <mergeCell ref="B116:L116"/>
    <mergeCell ref="N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N118"/>
    <mergeCell ref="O117:P117"/>
    <mergeCell ref="Q117:R117"/>
    <mergeCell ref="S117:S118"/>
    <mergeCell ref="T117:T118"/>
    <mergeCell ref="U117:Z117"/>
    <mergeCell ref="AA117:AA118"/>
    <mergeCell ref="B119:B133"/>
    <mergeCell ref="C119:C133"/>
    <mergeCell ref="AC134:AD134"/>
    <mergeCell ref="AE134:AF134"/>
    <mergeCell ref="C135:T135"/>
    <mergeCell ref="AE135:AF135"/>
    <mergeCell ref="C136:T136"/>
    <mergeCell ref="U136:V136"/>
    <mergeCell ref="W136:X136"/>
    <mergeCell ref="A139:A161"/>
    <mergeCell ref="B139:L139"/>
    <mergeCell ref="N139:AA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N141"/>
    <mergeCell ref="O140:P140"/>
    <mergeCell ref="Q140:R140"/>
    <mergeCell ref="S140:S141"/>
    <mergeCell ref="T140:T141"/>
    <mergeCell ref="U140:Z140"/>
    <mergeCell ref="AA140:AA141"/>
    <mergeCell ref="B142:B156"/>
    <mergeCell ref="C142:C156"/>
    <mergeCell ref="AC157:AD157"/>
    <mergeCell ref="AE157:AF157"/>
    <mergeCell ref="C158:T158"/>
    <mergeCell ref="AE158:AF158"/>
    <mergeCell ref="C159:T159"/>
    <mergeCell ref="U159:V159"/>
    <mergeCell ref="W159:X159"/>
    <mergeCell ref="A162:A184"/>
    <mergeCell ref="B162:L162"/>
    <mergeCell ref="N162:AA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AC180:AD180"/>
    <mergeCell ref="AE180:AF180"/>
    <mergeCell ref="C181:T181"/>
    <mergeCell ref="AE181:AF181"/>
    <mergeCell ref="C182:T182"/>
    <mergeCell ref="U182:V182"/>
    <mergeCell ref="W182:X182"/>
    <mergeCell ref="A185:A207"/>
    <mergeCell ref="B185:L185"/>
    <mergeCell ref="N185:AA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186:Z186"/>
    <mergeCell ref="AA186:AA187"/>
    <mergeCell ref="B188:B202"/>
    <mergeCell ref="C188:C202"/>
    <mergeCell ref="AC203:AD203"/>
    <mergeCell ref="AE203:AF203"/>
    <mergeCell ref="C204:T204"/>
    <mergeCell ref="AE204:AF204"/>
    <mergeCell ref="C205:T205"/>
    <mergeCell ref="U205:V205"/>
    <mergeCell ref="W205:X205"/>
    <mergeCell ref="A208:A230"/>
    <mergeCell ref="B208:L208"/>
    <mergeCell ref="N208:AA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A209:AA210"/>
    <mergeCell ref="B211:B225"/>
    <mergeCell ref="C211:C225"/>
    <mergeCell ref="AC226:AD226"/>
    <mergeCell ref="AE226:AF226"/>
    <mergeCell ref="C227:T227"/>
    <mergeCell ref="AE227:AF227"/>
    <mergeCell ref="C228:T228"/>
    <mergeCell ref="U228:V228"/>
    <mergeCell ref="W228:X228"/>
  </mergeCells>
  <conditionalFormatting sqref="N4:N19">
    <cfRule type="cellIs" priority="2" operator="greaterThan" aboveAverage="0" equalAverage="0" bottom="0" percent="0" rank="0" text="" dxfId="14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148">
      <formula>0</formula>
    </cfRule>
    <cfRule type="cellIs" priority="5" operator="equal" aboveAverage="0" equalAverage="0" bottom="0" percent="0" rank="0" text="" dxfId="149">
      <formula>0</formula>
    </cfRule>
  </conditionalFormatting>
  <conditionalFormatting sqref="N42">
    <cfRule type="cellIs" priority="6" operator="greaterThan" aboveAverage="0" equalAverage="0" bottom="0" percent="0" rank="0" text="" dxfId="150">
      <formula>0</formula>
    </cfRule>
    <cfRule type="cellIs" priority="7" operator="greaterThan" aboveAverage="0" equalAverage="0" bottom="0" percent="0" rank="0" text="" dxfId="27">
      <formula>0</formula>
    </cfRule>
  </conditionalFormatting>
  <conditionalFormatting sqref="B27:C41">
    <cfRule type="cellIs" priority="8" operator="equal" aboveAverage="0" equalAverage="0" bottom="0" percent="0" rank="0" text="" dxfId="151">
      <formula>0</formula>
    </cfRule>
    <cfRule type="cellIs" priority="9" operator="equal" aboveAverage="0" equalAverage="0" bottom="0" percent="0" rank="0" text="" dxfId="152">
      <formula>0</formula>
    </cfRule>
  </conditionalFormatting>
  <conditionalFormatting sqref="N65">
    <cfRule type="cellIs" priority="10" operator="greaterThan" aboveAverage="0" equalAverage="0" bottom="0" percent="0" rank="0" text="" dxfId="153">
      <formula>0</formula>
    </cfRule>
    <cfRule type="cellIs" priority="11" operator="greaterThan" aboveAverage="0" equalAverage="0" bottom="0" percent="0" rank="0" text="" dxfId="27">
      <formula>0</formula>
    </cfRule>
  </conditionalFormatting>
  <conditionalFormatting sqref="B50:C64">
    <cfRule type="cellIs" priority="12" operator="equal" aboveAverage="0" equalAverage="0" bottom="0" percent="0" rank="0" text="" dxfId="154">
      <formula>0</formula>
    </cfRule>
    <cfRule type="cellIs" priority="13" operator="equal" aboveAverage="0" equalAverage="0" bottom="0" percent="0" rank="0" text="" dxfId="155">
      <formula>0</formula>
    </cfRule>
  </conditionalFormatting>
  <conditionalFormatting sqref="N88">
    <cfRule type="cellIs" priority="14" operator="greaterThan" aboveAverage="0" equalAverage="0" bottom="0" percent="0" rank="0" text="" dxfId="156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73:C87">
    <cfRule type="cellIs" priority="16" operator="equal" aboveAverage="0" equalAverage="0" bottom="0" percent="0" rank="0" text="" dxfId="157">
      <formula>0</formula>
    </cfRule>
    <cfRule type="cellIs" priority="17" operator="equal" aboveAverage="0" equalAverage="0" bottom="0" percent="0" rank="0" text="" dxfId="158">
      <formula>0</formula>
    </cfRule>
  </conditionalFormatting>
  <conditionalFormatting sqref="N111">
    <cfRule type="cellIs" priority="18" operator="greaterThan" aboveAverage="0" equalAverage="0" bottom="0" percent="0" rank="0" text="" dxfId="159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96:C110">
    <cfRule type="cellIs" priority="20" operator="equal" aboveAverage="0" equalAverage="0" bottom="0" percent="0" rank="0" text="" dxfId="160">
      <formula>0</formula>
    </cfRule>
    <cfRule type="cellIs" priority="21" operator="equal" aboveAverage="0" equalAverage="0" bottom="0" percent="0" rank="0" text="" dxfId="161">
      <formula>0</formula>
    </cfRule>
  </conditionalFormatting>
  <conditionalFormatting sqref="N134">
    <cfRule type="cellIs" priority="22" operator="greaterThan" aboveAverage="0" equalAverage="0" bottom="0" percent="0" rank="0" text="" dxfId="162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119:C133">
    <cfRule type="cellIs" priority="24" operator="equal" aboveAverage="0" equalAverage="0" bottom="0" percent="0" rank="0" text="" dxfId="163">
      <formula>0</formula>
    </cfRule>
    <cfRule type="cellIs" priority="25" operator="equal" aboveAverage="0" equalAverage="0" bottom="0" percent="0" rank="0" text="" dxfId="164">
      <formula>0</formula>
    </cfRule>
  </conditionalFormatting>
  <conditionalFormatting sqref="N157">
    <cfRule type="cellIs" priority="26" operator="greaterThan" aboveAverage="0" equalAverage="0" bottom="0" percent="0" rank="0" text="" dxfId="165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42:C156">
    <cfRule type="cellIs" priority="28" operator="equal" aboveAverage="0" equalAverage="0" bottom="0" percent="0" rank="0" text="" dxfId="166">
      <formula>0</formula>
    </cfRule>
    <cfRule type="cellIs" priority="29" operator="equal" aboveAverage="0" equalAverage="0" bottom="0" percent="0" rank="0" text="" dxfId="167">
      <formula>0</formula>
    </cfRule>
  </conditionalFormatting>
  <conditionalFormatting sqref="N180">
    <cfRule type="cellIs" priority="30" operator="greaterThan" aboveAverage="0" equalAverage="0" bottom="0" percent="0" rank="0" text="" dxfId="168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65:C179">
    <cfRule type="cellIs" priority="32" operator="equal" aboveAverage="0" equalAverage="0" bottom="0" percent="0" rank="0" text="" dxfId="169">
      <formula>0</formula>
    </cfRule>
    <cfRule type="cellIs" priority="33" operator="equal" aboveAverage="0" equalAverage="0" bottom="0" percent="0" rank="0" text="" dxfId="170">
      <formula>0</formula>
    </cfRule>
  </conditionalFormatting>
  <conditionalFormatting sqref="N203">
    <cfRule type="cellIs" priority="34" operator="greaterThan" aboveAverage="0" equalAverage="0" bottom="0" percent="0" rank="0" text="" dxfId="171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B188:C202">
    <cfRule type="cellIs" priority="36" operator="equal" aboveAverage="0" equalAverage="0" bottom="0" percent="0" rank="0" text="" dxfId="172">
      <formula>0</formula>
    </cfRule>
    <cfRule type="cellIs" priority="37" operator="equal" aboveAverage="0" equalAverage="0" bottom="0" percent="0" rank="0" text="" dxfId="173">
      <formula>0</formula>
    </cfRule>
  </conditionalFormatting>
  <conditionalFormatting sqref="N226">
    <cfRule type="cellIs" priority="38" operator="greaterThan" aboveAverage="0" equalAverage="0" bottom="0" percent="0" rank="0" text="" dxfId="174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B211:C225">
    <cfRule type="cellIs" priority="40" operator="equal" aboveAverage="0" equalAverage="0" bottom="0" percent="0" rank="0" text="" dxfId="175">
      <formula>0</formula>
    </cfRule>
    <cfRule type="cellIs" priority="41" operator="equal" aboveAverage="0" equalAverage="0" bottom="0" percent="0" rank="0" text="" dxfId="176">
      <formula>0</formula>
    </cfRule>
  </conditionalFormatting>
  <conditionalFormatting sqref="N142:N156">
    <cfRule type="cellIs" priority="42" operator="greaterThan" aboveAverage="0" equalAverage="0" bottom="0" percent="0" rank="0" text="" dxfId="177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N165:N179">
    <cfRule type="cellIs" priority="44" operator="greaterThan" aboveAverage="0" equalAverage="0" bottom="0" percent="0" rank="0" text="" dxfId="178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N188:N202">
    <cfRule type="cellIs" priority="46" operator="greaterThan" aboveAverage="0" equalAverage="0" bottom="0" percent="0" rank="0" text="" dxfId="179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N211:N225">
    <cfRule type="cellIs" priority="48" operator="greaterThan" aboveAverage="0" equalAverage="0" bottom="0" percent="0" rank="0" text="" dxfId="180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N119:N133">
    <cfRule type="cellIs" priority="50" operator="greaterThan" aboveAverage="0" equalAverage="0" bottom="0" percent="0" rank="0" text="" dxfId="181">
      <formula>0</formula>
    </cfRule>
    <cfRule type="cellIs" priority="51" operator="greaterThan" aboveAverage="0" equalAverage="0" bottom="0" percent="0" rank="0" text="" dxfId="27">
      <formula>0</formula>
    </cfRule>
  </conditionalFormatting>
  <conditionalFormatting sqref="N27:N41">
    <cfRule type="cellIs" priority="52" operator="greaterThan" aboveAverage="0" equalAverage="0" bottom="0" percent="0" rank="0" text="" dxfId="182">
      <formula>0</formula>
    </cfRule>
    <cfRule type="cellIs" priority="53" operator="greaterThan" aboveAverage="0" equalAverage="0" bottom="0" percent="0" rank="0" text="" dxfId="27">
      <formula>0</formula>
    </cfRule>
  </conditionalFormatting>
  <conditionalFormatting sqref="N50:N64">
    <cfRule type="cellIs" priority="54" operator="greaterThan" aboveAverage="0" equalAverage="0" bottom="0" percent="0" rank="0" text="" dxfId="183">
      <formula>0</formula>
    </cfRule>
    <cfRule type="cellIs" priority="55" operator="greaterThan" aboveAverage="0" equalAverage="0" bottom="0" percent="0" rank="0" text="" dxfId="27">
      <formula>0</formula>
    </cfRule>
  </conditionalFormatting>
  <conditionalFormatting sqref="N73:N87">
    <cfRule type="cellIs" priority="56" operator="greaterThan" aboveAverage="0" equalAverage="0" bottom="0" percent="0" rank="0" text="" dxfId="184">
      <formula>0</formula>
    </cfRule>
    <cfRule type="cellIs" priority="57" operator="greaterThan" aboveAverage="0" equalAverage="0" bottom="0" percent="0" rank="0" text="" dxfId="27">
      <formula>0</formula>
    </cfRule>
  </conditionalFormatting>
  <conditionalFormatting sqref="N96:N110">
    <cfRule type="cellIs" priority="58" operator="greaterThan" aboveAverage="0" equalAverage="0" bottom="0" percent="0" rank="0" text="" dxfId="185">
      <formula>0</formula>
    </cfRule>
    <cfRule type="cellIs" priority="59" operator="greaterThan" aboveAverage="0" equalAverage="0" bottom="0" percent="0" rank="0" text="" dxfId="27">
      <formula>0</formula>
    </cfRule>
  </conditionalFormatting>
  <dataValidations count="13">
    <dataValidation allowBlank="true" errorStyle="stop" operator="between" showDropDown="false" showErrorMessage="true" showInputMessage="true" sqref="M4:M19 M27:M42 M50:M65 M73:M88 M96:M111 M119:M134 M142:M157 M165:M180 M188:M203 M211:M226" type="list">
      <formula1>DADOS!$G$3:$G$4</formula1>
      <formula2>0</formula2>
    </dataValidation>
    <dataValidation allowBlank="true" errorStyle="stop" operator="between" showDropDown="false" showErrorMessage="true" showInputMessage="true" sqref="I4:J19 I27:J42 I50:J65 I73:J88 I96:J111 I119:J134 I142:J157 I165:J180 I188:J203 I211:J226" type="list">
      <formula1>DADOS!$A$2:$A$516</formula1>
      <formula2>0</formula2>
    </dataValidation>
    <dataValidation allowBlank="true" errorStyle="stop" operator="between" showDropDown="false" showErrorMessage="true" showInputMessage="true" sqref="D19 D42 D65 D88 D111 D134 D157 D180 D203 D226" type="list">
      <formula1>DADOS!$Z$4:$Z$11</formula1>
      <formula2>0</formula2>
    </dataValidation>
    <dataValidation allowBlank="true" errorStyle="stop" operator="between" showDropDown="false" showErrorMessage="true" showInputMessage="true" sqref="H19 H42 H65 H88 H111 H134 H157 H180 H203 H226" type="list">
      <formula1>DADOS!$AD$4:$AD$9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DADOS!$AI$4:$AI$10</formula1>
      <formula2>0</formula2>
    </dataValidation>
    <dataValidation allowBlank="true" errorStyle="stop" operator="between" showDropDown="false" showErrorMessage="true" showInputMessage="true" sqref="F4:F19 F27:F42 F50:F65 F73:F88 F96:F111 F119:F134 F142:F157 F165:F180 F188:F203 F211:F226" type="list">
      <formula1>DADOS!$AJ$5:$AJ$9</formula1>
      <formula2>0</formula2>
    </dataValidation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DADOS!$AL$4:$AL$11</formula1>
      <formula2>0</formula2>
    </dataValidation>
    <dataValidation allowBlank="true" errorStyle="stop" operator="between" showDropDown="false" showErrorMessage="true" showInputMessage="true" sqref="AA8 AA31 AA54 AA77 AA100 AA123 AA146 AA169 AA192 AA215" type="list">
      <formula1>DADOS!$G$6:$G$8</formula1>
      <formula2>0</formula2>
    </dataValidation>
    <dataValidation allowBlank="true" errorStyle="stop" operator="between" showDropDown="false" showErrorMessage="true" showInputMessage="true" sqref="AA5 AA28 AA51 AA74 AA97 AA120 AA143 AA166 AA189 AA212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9 N27:N42 N50:N65 N73:N88 N96:N111 N119:N134 N142:N157 N165:N180 N188:N203 N211:N226" type="list">
      <formula1>DADOS!$E$2:$E$27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A1:CB110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W100" activeCellId="0" sqref="W10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0.5"/>
    <col collapsed="false" customWidth="true" hidden="false" outlineLevel="0" max="2" min="2" style="41" width="6"/>
    <col collapsed="false" customWidth="true" hidden="false" outlineLevel="0" max="3" min="3" style="41" width="4.9"/>
    <col collapsed="false" customWidth="true" hidden="false" outlineLevel="0" max="4" min="4" style="41" width="1.5"/>
    <col collapsed="false" customWidth="true" hidden="false" outlineLevel="0" max="5" min="5" style="41" width="4.6"/>
    <col collapsed="false" customWidth="true" hidden="false" outlineLevel="0" max="6" min="6" style="41" width="4"/>
    <col collapsed="false" customWidth="true" hidden="false" outlineLevel="0" max="7" min="7" style="41" width="2.6"/>
    <col collapsed="false" customWidth="true" hidden="false" outlineLevel="0" max="8" min="8" style="41" width="5.5"/>
    <col collapsed="false" customWidth="true" hidden="false" outlineLevel="0" max="9" min="9" style="41" width="1.6"/>
    <col collapsed="false" customWidth="true" hidden="false" outlineLevel="0" max="10" min="10" style="41" width="3"/>
    <col collapsed="false" customWidth="true" hidden="false" outlineLevel="0" max="11" min="11" style="41" width="2.7"/>
    <col collapsed="false" customWidth="true" hidden="false" outlineLevel="0" max="12" min="12" style="41" width="3.5"/>
    <col collapsed="false" customWidth="true" hidden="false" outlineLevel="0" max="13" min="13" style="41" width="2.4"/>
    <col collapsed="false" customWidth="true" hidden="false" outlineLevel="0" max="14" min="14" style="41" width="3.1"/>
    <col collapsed="false" customWidth="true" hidden="false" outlineLevel="0" max="15" min="15" style="41" width="3.7"/>
    <col collapsed="false" customWidth="true" hidden="false" outlineLevel="0" max="17" min="16" style="41" width="2.1"/>
    <col collapsed="false" customWidth="true" hidden="false" outlineLevel="0" max="18" min="18" style="41" width="3.5"/>
    <col collapsed="false" customWidth="true" hidden="true" outlineLevel="0" max="19" min="19" style="41" width="2.1"/>
    <col collapsed="false" customWidth="true" hidden="false" outlineLevel="0" max="20" min="20" style="41" width="2.5"/>
    <col collapsed="false" customWidth="true" hidden="false" outlineLevel="0" max="21" min="21" style="41" width="0.7"/>
    <col collapsed="false" customWidth="true" hidden="false" outlineLevel="0" max="22" min="22" style="41" width="7.2"/>
    <col collapsed="false" customWidth="true" hidden="false" outlineLevel="0" max="23" min="23" style="41" width="5.1"/>
    <col collapsed="false" customWidth="true" hidden="false" outlineLevel="0" max="24" min="24" style="41" width="0.4"/>
    <col collapsed="false" customWidth="true" hidden="true" outlineLevel="0" max="25" min="25" style="41" width="0.9"/>
    <col collapsed="false" customWidth="true" hidden="false" outlineLevel="0" max="26" min="26" style="152" width="6.6"/>
    <col collapsed="false" customWidth="true" hidden="false" outlineLevel="0" max="27" min="27" style="41" width="1.1"/>
    <col collapsed="false" customWidth="true" hidden="false" outlineLevel="0" max="28" min="28" style="41" width="4"/>
    <col collapsed="false" customWidth="true" hidden="false" outlineLevel="0" max="29" min="29" style="41" width="1.2"/>
    <col collapsed="false" customWidth="true" hidden="false" outlineLevel="0" max="30" min="30" style="41" width="3.5"/>
    <col collapsed="false" customWidth="true" hidden="false" outlineLevel="0" max="31" min="31" style="41" width="0.7"/>
    <col collapsed="false" customWidth="true" hidden="false" outlineLevel="0" max="32" min="32" style="41" width="1.2"/>
    <col collapsed="false" customWidth="true" hidden="true" outlineLevel="0" max="33" min="33" style="41" width="1.7"/>
    <col collapsed="false" customWidth="true" hidden="false" outlineLevel="0" max="34" min="34" style="41" width="1.5"/>
    <col collapsed="false" customWidth="true" hidden="false" outlineLevel="0" max="35" min="35" style="41" width="4.6"/>
    <col collapsed="false" customWidth="true" hidden="false" outlineLevel="0" max="36" min="36" style="41" width="2.4"/>
    <col collapsed="false" customWidth="true" hidden="false" outlineLevel="0" max="37" min="37" style="41" width="0.7"/>
    <col collapsed="false" customWidth="true" hidden="false" outlineLevel="0" max="38" min="38" style="41" width="1.6"/>
    <col collapsed="false" customWidth="true" hidden="false" outlineLevel="0" max="39" min="39" style="41" width="4.1"/>
    <col collapsed="false" customWidth="true" hidden="false" outlineLevel="0" max="41" min="41" style="41" width="18.5"/>
    <col collapsed="false" customWidth="true" hidden="false" outlineLevel="0" max="42" min="42" style="41" width="0.6"/>
    <col collapsed="false" customWidth="true" hidden="true" outlineLevel="0" max="44" min="43" style="41" width="9"/>
    <col collapsed="false" customWidth="true" hidden="false" outlineLevel="0" max="45" min="45" style="41" width="5.5"/>
    <col collapsed="false" customWidth="true" hidden="false" outlineLevel="0" max="46" min="46" style="41" width="4.2"/>
    <col collapsed="false" customWidth="true" hidden="false" outlineLevel="0" max="47" min="47" style="41" width="3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7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Format="false" ht="25.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71"/>
      <c r="AA2" s="3"/>
      <c r="AB2" s="3"/>
      <c r="AC2" s="3"/>
      <c r="AD2" s="3"/>
      <c r="AE2" s="3"/>
      <c r="AF2" s="3"/>
      <c r="AG2" s="3"/>
      <c r="AH2" s="3"/>
      <c r="AI2" s="3"/>
      <c r="AJ2" s="672" t="s">
        <v>0</v>
      </c>
      <c r="AK2" s="672"/>
      <c r="AL2" s="672"/>
      <c r="AM2" s="672"/>
      <c r="AN2" s="673" t="n">
        <f aca="false">'Cadastro Inicial'!H1</f>
        <v>0</v>
      </c>
      <c r="AO2" s="673"/>
      <c r="AP2" s="673"/>
      <c r="AQ2" s="673"/>
      <c r="AR2" s="673"/>
      <c r="AS2" s="673"/>
      <c r="AT2" s="674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7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7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customFormat="false" ht="9" hidden="false" customHeight="true" outlineLevel="0" collapsed="false">
      <c r="A5" s="675"/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  <c r="Q5" s="675"/>
      <c r="R5" s="675"/>
      <c r="S5" s="675"/>
      <c r="T5" s="675"/>
      <c r="U5" s="675"/>
      <c r="V5" s="675"/>
      <c r="W5" s="675"/>
      <c r="X5" s="675"/>
      <c r="Y5" s="675"/>
      <c r="Z5" s="676"/>
      <c r="AA5" s="675"/>
      <c r="AB5" s="675"/>
      <c r="AC5" s="675"/>
      <c r="AD5" s="675"/>
      <c r="AE5" s="675"/>
      <c r="AF5" s="675"/>
      <c r="AG5" s="675"/>
      <c r="AH5" s="675"/>
      <c r="AI5" s="675"/>
      <c r="AJ5" s="675"/>
      <c r="AK5" s="675"/>
      <c r="AL5" s="675"/>
      <c r="AM5" s="675"/>
      <c r="AN5" s="675"/>
      <c r="AO5" s="675"/>
      <c r="AP5" s="675"/>
      <c r="AQ5" s="675"/>
      <c r="AR5" s="675"/>
      <c r="AS5" s="675"/>
    </row>
    <row r="6" customFormat="false" ht="15" hidden="false" customHeight="false" outlineLevel="0" collapsed="false">
      <c r="A6" s="677" t="s">
        <v>228</v>
      </c>
      <c r="B6" s="677"/>
      <c r="C6" s="677"/>
      <c r="D6" s="677"/>
      <c r="E6" s="677"/>
      <c r="F6" s="677"/>
      <c r="G6" s="677"/>
      <c r="H6" s="677"/>
      <c r="I6" s="677"/>
      <c r="J6" s="677"/>
      <c r="K6" s="677"/>
      <c r="L6" s="677"/>
      <c r="M6" s="677"/>
      <c r="N6" s="677"/>
      <c r="O6" s="677"/>
      <c r="P6" s="677"/>
      <c r="Q6" s="677"/>
      <c r="R6" s="677"/>
      <c r="S6" s="677"/>
      <c r="T6" s="677"/>
      <c r="U6" s="677"/>
      <c r="V6" s="677"/>
      <c r="W6" s="677"/>
      <c r="X6" s="677"/>
      <c r="Y6" s="677"/>
      <c r="Z6" s="677"/>
      <c r="AA6" s="677"/>
      <c r="AB6" s="677"/>
      <c r="AC6" s="677"/>
      <c r="AD6" s="677"/>
      <c r="AE6" s="677"/>
      <c r="AF6" s="677"/>
      <c r="AG6" s="677"/>
      <c r="AH6" s="677"/>
      <c r="AI6" s="677"/>
      <c r="AJ6" s="677"/>
      <c r="AK6" s="677"/>
      <c r="AL6" s="677"/>
      <c r="AM6" s="677"/>
      <c r="AN6" s="677"/>
      <c r="AO6" s="677"/>
      <c r="AP6" s="677"/>
      <c r="AQ6" s="677"/>
      <c r="AR6" s="677"/>
      <c r="AS6" s="677"/>
    </row>
    <row r="7" customFormat="false" ht="8.25" hidden="false" customHeight="true" outlineLevel="0" collapsed="false">
      <c r="A7" s="675"/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  <c r="N7" s="675"/>
      <c r="O7" s="675"/>
      <c r="P7" s="675"/>
      <c r="Q7" s="675"/>
      <c r="R7" s="675"/>
      <c r="S7" s="675"/>
      <c r="T7" s="675"/>
      <c r="U7" s="675"/>
      <c r="V7" s="675"/>
      <c r="W7" s="675"/>
      <c r="X7" s="675"/>
      <c r="Y7" s="675"/>
      <c r="Z7" s="676"/>
      <c r="AA7" s="675"/>
      <c r="AB7" s="675"/>
      <c r="AC7" s="675"/>
      <c r="AD7" s="675"/>
      <c r="AE7" s="675"/>
      <c r="AF7" s="675"/>
      <c r="AG7" s="675"/>
      <c r="AH7" s="675"/>
      <c r="AI7" s="675"/>
      <c r="AJ7" s="675"/>
      <c r="AK7" s="675"/>
      <c r="AL7" s="675"/>
      <c r="AM7" s="675"/>
      <c r="AN7" s="675"/>
      <c r="AO7" s="675"/>
      <c r="AP7" s="675"/>
      <c r="AQ7" s="675"/>
      <c r="AR7" s="675"/>
      <c r="AS7" s="675"/>
    </row>
    <row r="8" customFormat="false" ht="15" hidden="false" customHeight="false" outlineLevel="0" collapsed="false">
      <c r="A8" s="678" t="s">
        <v>90</v>
      </c>
      <c r="B8" s="678"/>
      <c r="C8" s="678"/>
      <c r="D8" s="679" t="str">
        <f aca="false"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goy</v>
      </c>
      <c r="E8" s="679"/>
      <c r="F8" s="679"/>
      <c r="G8" s="679"/>
      <c r="H8" s="679"/>
      <c r="I8" s="679"/>
      <c r="J8" s="679"/>
      <c r="K8" s="679"/>
      <c r="L8" s="679"/>
      <c r="M8" s="679"/>
      <c r="N8" s="680" t="s">
        <v>101</v>
      </c>
      <c r="O8" s="680"/>
      <c r="P8" s="680"/>
      <c r="Q8" s="681" t="str">
        <f aca="false">AU10</f>
        <v>1001 noite</v>
      </c>
      <c r="R8" s="681"/>
      <c r="S8" s="681"/>
      <c r="T8" s="681"/>
      <c r="U8" s="681"/>
      <c r="V8" s="681"/>
      <c r="W8" s="681"/>
      <c r="X8" s="681"/>
      <c r="Y8" s="681"/>
      <c r="Z8" s="681"/>
      <c r="AA8" s="681"/>
      <c r="AB8" s="681"/>
      <c r="AC8" s="681"/>
      <c r="AD8" s="681"/>
      <c r="AE8" s="681"/>
      <c r="AF8" s="681"/>
      <c r="AG8" s="681"/>
      <c r="AH8" s="681"/>
      <c r="AI8" s="681"/>
      <c r="AJ8" s="681"/>
      <c r="AK8" s="681"/>
      <c r="AL8" s="681"/>
      <c r="AM8" s="681"/>
      <c r="AN8" s="681"/>
      <c r="AO8" s="681"/>
      <c r="AP8" s="681"/>
      <c r="AQ8" s="681"/>
      <c r="AR8" s="681"/>
      <c r="AS8" s="681"/>
    </row>
    <row r="9" customFormat="false" ht="15" hidden="false" customHeight="false" outlineLevel="0" collapsed="false">
      <c r="A9" s="682"/>
      <c r="B9" s="683" t="s">
        <v>229</v>
      </c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683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  <c r="AS9" s="683"/>
      <c r="AU9" s="203" t="s">
        <v>230</v>
      </c>
    </row>
    <row r="10" customFormat="false" ht="17.25" hidden="false" customHeight="true" outlineLevel="0" collapsed="false">
      <c r="A10" s="682"/>
      <c r="B10" s="684" t="s">
        <v>108</v>
      </c>
      <c r="C10" s="684"/>
      <c r="D10" s="684"/>
      <c r="E10" s="684"/>
      <c r="F10" s="684" t="s">
        <v>109</v>
      </c>
      <c r="G10" s="684"/>
      <c r="H10" s="684"/>
      <c r="I10" s="684"/>
      <c r="J10" s="684" t="s">
        <v>110</v>
      </c>
      <c r="K10" s="684"/>
      <c r="L10" s="684"/>
      <c r="M10" s="684" t="s">
        <v>111</v>
      </c>
      <c r="N10" s="684"/>
      <c r="O10" s="684"/>
      <c r="P10" s="684" t="s">
        <v>112</v>
      </c>
      <c r="Q10" s="684"/>
      <c r="R10" s="684"/>
      <c r="S10" s="684"/>
      <c r="T10" s="684"/>
      <c r="U10" s="684" t="s">
        <v>113</v>
      </c>
      <c r="V10" s="684"/>
      <c r="W10" s="684"/>
      <c r="X10" s="684"/>
      <c r="Y10" s="684"/>
      <c r="Z10" s="684" t="s">
        <v>92</v>
      </c>
      <c r="AA10" s="684"/>
      <c r="AB10" s="685" t="s">
        <v>114</v>
      </c>
      <c r="AC10" s="685"/>
      <c r="AD10" s="686" t="s">
        <v>231</v>
      </c>
      <c r="AE10" s="686"/>
      <c r="AF10" s="686"/>
      <c r="AG10" s="686"/>
      <c r="AH10" s="686"/>
      <c r="AI10" s="686" t="s">
        <v>78</v>
      </c>
      <c r="AJ10" s="687" t="s">
        <v>232</v>
      </c>
      <c r="AK10" s="687"/>
      <c r="AL10" s="687"/>
      <c r="AM10" s="687"/>
      <c r="AN10" s="688" t="s">
        <v>233</v>
      </c>
      <c r="AO10" s="688"/>
      <c r="AP10" s="688"/>
      <c r="AQ10" s="688"/>
      <c r="AR10" s="688"/>
      <c r="AS10" s="688"/>
      <c r="AU10" s="689" t="s">
        <v>30</v>
      </c>
    </row>
    <row r="11" customFormat="false" ht="15" hidden="false" customHeight="true" outlineLevel="0" collapsed="false">
      <c r="A11" s="682"/>
      <c r="B11" s="690" t="str">
        <f aca="false"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>Pensão Completa</v>
      </c>
      <c r="C11" s="690"/>
      <c r="D11" s="690"/>
      <c r="E11" s="690"/>
      <c r="F11" s="690" t="str">
        <f aca="false"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Massagem</v>
      </c>
      <c r="G11" s="690"/>
      <c r="H11" s="690"/>
      <c r="I11" s="690"/>
      <c r="J11" s="690" t="str">
        <f aca="false"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ROH</v>
      </c>
      <c r="K11" s="690"/>
      <c r="L11" s="690"/>
      <c r="M11" s="690" t="str">
        <f aca="false"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TWN</v>
      </c>
      <c r="N11" s="690"/>
      <c r="O11" s="690"/>
      <c r="P11" s="691" t="n">
        <f aca="false"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44958</v>
      </c>
      <c r="Q11" s="691"/>
      <c r="R11" s="691"/>
      <c r="S11" s="691"/>
      <c r="T11" s="691"/>
      <c r="U11" s="692" t="n">
        <f aca="false"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44961</v>
      </c>
      <c r="V11" s="692"/>
      <c r="W11" s="692"/>
      <c r="X11" s="692"/>
      <c r="Y11" s="692"/>
      <c r="Z11" s="693" t="n">
        <f aca="false"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30</v>
      </c>
      <c r="AA11" s="693"/>
      <c r="AB11" s="694" t="n">
        <f aca="false"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3</v>
      </c>
      <c r="AC11" s="694"/>
      <c r="AD11" s="218" t="s">
        <v>176</v>
      </c>
      <c r="AE11" s="218"/>
      <c r="AF11" s="218"/>
      <c r="AG11" s="218"/>
      <c r="AH11" s="218"/>
      <c r="AI11" s="695" t="n">
        <v>0.04</v>
      </c>
      <c r="AJ11" s="696" t="n">
        <v>453245</v>
      </c>
      <c r="AK11" s="696"/>
      <c r="AL11" s="696"/>
      <c r="AM11" s="696"/>
      <c r="AN11" s="697"/>
      <c r="AO11" s="697"/>
      <c r="AP11" s="697"/>
      <c r="AQ11" s="697"/>
      <c r="AR11" s="697"/>
      <c r="AS11" s="697"/>
      <c r="AV11" s="698"/>
    </row>
    <row r="12" customFormat="false" ht="15" hidden="false" customHeight="true" outlineLevel="0" collapsed="false">
      <c r="A12" s="682"/>
      <c r="B12" s="699" t="str">
        <f aca="false"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>Pensão Completa</v>
      </c>
      <c r="C12" s="699"/>
      <c r="D12" s="699"/>
      <c r="E12" s="699"/>
      <c r="F12" s="699" t="str">
        <f aca="false"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Massagem</v>
      </c>
      <c r="G12" s="699"/>
      <c r="H12" s="699"/>
      <c r="I12" s="699"/>
      <c r="J12" s="699" t="str">
        <f aca="false"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ROH</v>
      </c>
      <c r="K12" s="699"/>
      <c r="L12" s="699"/>
      <c r="M12" s="699" t="str">
        <f aca="false"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TWN</v>
      </c>
      <c r="N12" s="699"/>
      <c r="O12" s="699"/>
      <c r="P12" s="691" t="n">
        <f aca="false"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44959</v>
      </c>
      <c r="Q12" s="691"/>
      <c r="R12" s="691"/>
      <c r="S12" s="691"/>
      <c r="T12" s="691"/>
      <c r="U12" s="691" t="n">
        <f aca="false"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44962</v>
      </c>
      <c r="V12" s="691"/>
      <c r="W12" s="691"/>
      <c r="X12" s="691"/>
      <c r="Y12" s="691"/>
      <c r="Z12" s="700" t="n">
        <f aca="false"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31</v>
      </c>
      <c r="AA12" s="700"/>
      <c r="AB12" s="701" t="n">
        <f aca="false"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3</v>
      </c>
      <c r="AC12" s="701"/>
      <c r="AD12" s="218" t="s">
        <v>176</v>
      </c>
      <c r="AE12" s="218"/>
      <c r="AF12" s="218"/>
      <c r="AG12" s="218"/>
      <c r="AH12" s="218"/>
      <c r="AI12" s="695" t="n">
        <v>0</v>
      </c>
      <c r="AJ12" s="702"/>
      <c r="AK12" s="702"/>
      <c r="AL12" s="702"/>
      <c r="AM12" s="702"/>
      <c r="AN12" s="703"/>
      <c r="AO12" s="703"/>
      <c r="AP12" s="703"/>
      <c r="AQ12" s="703"/>
      <c r="AR12" s="703"/>
      <c r="AS12" s="703"/>
      <c r="AV12" s="704"/>
    </row>
    <row r="13" customFormat="false" ht="15" hidden="false" customHeight="true" outlineLevel="0" collapsed="false">
      <c r="A13" s="682"/>
      <c r="B13" s="699" t="n">
        <f aca="false"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>0</v>
      </c>
      <c r="C13" s="699"/>
      <c r="D13" s="699"/>
      <c r="E13" s="699"/>
      <c r="F13" s="699" t="n">
        <f aca="false"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699"/>
      <c r="H13" s="699"/>
      <c r="I13" s="699"/>
      <c r="J13" s="699" t="n">
        <f aca="false"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699"/>
      <c r="L13" s="699"/>
      <c r="M13" s="699" t="n">
        <f aca="false"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699"/>
      <c r="O13" s="699"/>
      <c r="P13" s="691" t="n">
        <f aca="false"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691"/>
      <c r="R13" s="691"/>
      <c r="S13" s="691"/>
      <c r="T13" s="691"/>
      <c r="U13" s="691" t="n">
        <f aca="false"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691"/>
      <c r="W13" s="691"/>
      <c r="X13" s="691"/>
      <c r="Y13" s="691"/>
      <c r="Z13" s="700" t="n">
        <f aca="false"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700"/>
      <c r="AB13" s="701" t="n">
        <f aca="false"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701"/>
      <c r="AD13" s="218" t="s">
        <v>154</v>
      </c>
      <c r="AE13" s="218"/>
      <c r="AF13" s="218"/>
      <c r="AG13" s="218"/>
      <c r="AH13" s="218"/>
      <c r="AI13" s="695" t="n">
        <v>0</v>
      </c>
      <c r="AJ13" s="702"/>
      <c r="AK13" s="702"/>
      <c r="AL13" s="702"/>
      <c r="AM13" s="702"/>
      <c r="AN13" s="703"/>
      <c r="AO13" s="703"/>
      <c r="AP13" s="703"/>
      <c r="AQ13" s="703"/>
      <c r="AR13" s="703"/>
      <c r="AS13" s="703"/>
    </row>
    <row r="14" customFormat="false" ht="15" hidden="false" customHeight="true" outlineLevel="0" collapsed="false">
      <c r="A14" s="682"/>
      <c r="B14" s="699" t="n">
        <f aca="false"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>0</v>
      </c>
      <c r="C14" s="699"/>
      <c r="D14" s="699"/>
      <c r="E14" s="699"/>
      <c r="F14" s="705" t="n">
        <f aca="false"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705"/>
      <c r="H14" s="705"/>
      <c r="I14" s="705"/>
      <c r="J14" s="705" t="n">
        <f aca="false"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705"/>
      <c r="L14" s="705"/>
      <c r="M14" s="705" t="n">
        <f aca="false"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705"/>
      <c r="O14" s="705"/>
      <c r="P14" s="691" t="n">
        <f aca="false"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691"/>
      <c r="R14" s="691"/>
      <c r="S14" s="691"/>
      <c r="T14" s="691"/>
      <c r="U14" s="691" t="n">
        <f aca="false"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691"/>
      <c r="W14" s="691"/>
      <c r="X14" s="691"/>
      <c r="Y14" s="691"/>
      <c r="Z14" s="700" t="n">
        <f aca="false"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700"/>
      <c r="AB14" s="701" t="n">
        <f aca="false"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701"/>
      <c r="AD14" s="218" t="s">
        <v>154</v>
      </c>
      <c r="AE14" s="218"/>
      <c r="AF14" s="218"/>
      <c r="AG14" s="218"/>
      <c r="AH14" s="218"/>
      <c r="AI14" s="695"/>
      <c r="AJ14" s="702"/>
      <c r="AK14" s="702"/>
      <c r="AL14" s="702"/>
      <c r="AM14" s="702"/>
      <c r="AN14" s="703"/>
      <c r="AO14" s="703"/>
      <c r="AP14" s="703"/>
      <c r="AQ14" s="703"/>
      <c r="AR14" s="703"/>
      <c r="AS14" s="703"/>
    </row>
    <row r="15" customFormat="false" ht="15" hidden="false" customHeight="true" outlineLevel="0" collapsed="false">
      <c r="A15" s="682"/>
      <c r="B15" s="699" t="n">
        <f aca="false"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>0</v>
      </c>
      <c r="C15" s="699"/>
      <c r="D15" s="699"/>
      <c r="E15" s="699"/>
      <c r="F15" s="705" t="n">
        <f aca="false"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705"/>
      <c r="H15" s="705"/>
      <c r="I15" s="705"/>
      <c r="J15" s="705" t="n">
        <f aca="false"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705"/>
      <c r="L15" s="705"/>
      <c r="M15" s="705" t="n">
        <f aca="false"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705"/>
      <c r="O15" s="705"/>
      <c r="P15" s="691" t="n">
        <f aca="false"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691"/>
      <c r="R15" s="691"/>
      <c r="S15" s="691"/>
      <c r="T15" s="691"/>
      <c r="U15" s="691" t="n">
        <f aca="false"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691"/>
      <c r="W15" s="691"/>
      <c r="X15" s="691"/>
      <c r="Y15" s="691"/>
      <c r="Z15" s="700" t="n">
        <f aca="false"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700"/>
      <c r="AB15" s="701" t="n">
        <f aca="false"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701"/>
      <c r="AD15" s="218" t="s">
        <v>154</v>
      </c>
      <c r="AE15" s="218"/>
      <c r="AF15" s="218"/>
      <c r="AG15" s="218"/>
      <c r="AH15" s="218"/>
      <c r="AI15" s="695"/>
      <c r="AJ15" s="702"/>
      <c r="AK15" s="702"/>
      <c r="AL15" s="702"/>
      <c r="AM15" s="702"/>
      <c r="AN15" s="703"/>
      <c r="AO15" s="703"/>
      <c r="AP15" s="703"/>
      <c r="AQ15" s="703"/>
      <c r="AR15" s="703"/>
      <c r="AS15" s="703"/>
    </row>
    <row r="16" customFormat="false" ht="15" hidden="false" customHeight="true" outlineLevel="0" collapsed="false">
      <c r="A16" s="682"/>
      <c r="B16" s="699" t="n">
        <f aca="false"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>0</v>
      </c>
      <c r="C16" s="699"/>
      <c r="D16" s="699"/>
      <c r="E16" s="699"/>
      <c r="F16" s="705" t="n">
        <f aca="false"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705"/>
      <c r="H16" s="705"/>
      <c r="I16" s="705"/>
      <c r="J16" s="705" t="n">
        <f aca="false"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705"/>
      <c r="L16" s="705"/>
      <c r="M16" s="705" t="n">
        <f aca="false"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705"/>
      <c r="O16" s="705"/>
      <c r="P16" s="691" t="n">
        <f aca="false"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691"/>
      <c r="R16" s="691"/>
      <c r="S16" s="691"/>
      <c r="T16" s="691"/>
      <c r="U16" s="691" t="n">
        <f aca="false"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691"/>
      <c r="W16" s="691"/>
      <c r="X16" s="691"/>
      <c r="Y16" s="691"/>
      <c r="Z16" s="700" t="n">
        <f aca="false"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700"/>
      <c r="AB16" s="701" t="n">
        <f aca="false"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701"/>
      <c r="AD16" s="218" t="s">
        <v>154</v>
      </c>
      <c r="AE16" s="218"/>
      <c r="AF16" s="218"/>
      <c r="AG16" s="218"/>
      <c r="AH16" s="218"/>
      <c r="AI16" s="695"/>
      <c r="AJ16" s="702"/>
      <c r="AK16" s="702"/>
      <c r="AL16" s="702"/>
      <c r="AM16" s="702"/>
      <c r="AN16" s="703"/>
      <c r="AO16" s="703"/>
      <c r="AP16" s="703"/>
      <c r="AQ16" s="703"/>
      <c r="AR16" s="703"/>
      <c r="AS16" s="703"/>
    </row>
    <row r="17" customFormat="false" ht="15" hidden="false" customHeight="true" outlineLevel="0" collapsed="false">
      <c r="A17" s="682"/>
      <c r="B17" s="699" t="n">
        <f aca="false"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>0</v>
      </c>
      <c r="C17" s="699"/>
      <c r="D17" s="699"/>
      <c r="E17" s="699"/>
      <c r="F17" s="705" t="n">
        <f aca="false"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705"/>
      <c r="H17" s="705"/>
      <c r="I17" s="705"/>
      <c r="J17" s="705" t="n">
        <f aca="false"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705"/>
      <c r="L17" s="705"/>
      <c r="M17" s="705" t="n">
        <f aca="false"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705"/>
      <c r="O17" s="705"/>
      <c r="P17" s="691" t="n">
        <f aca="false"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691"/>
      <c r="R17" s="691"/>
      <c r="S17" s="691"/>
      <c r="T17" s="691"/>
      <c r="U17" s="691" t="n">
        <f aca="false"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691"/>
      <c r="W17" s="691"/>
      <c r="X17" s="691"/>
      <c r="Y17" s="691"/>
      <c r="Z17" s="700" t="n">
        <f aca="false"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700"/>
      <c r="AB17" s="701" t="n">
        <f aca="false"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701"/>
      <c r="AD17" s="218" t="s">
        <v>154</v>
      </c>
      <c r="AE17" s="218"/>
      <c r="AF17" s="218"/>
      <c r="AG17" s="218"/>
      <c r="AH17" s="218"/>
      <c r="AI17" s="695"/>
      <c r="AJ17" s="702"/>
      <c r="AK17" s="702"/>
      <c r="AL17" s="702"/>
      <c r="AM17" s="702"/>
      <c r="AN17" s="703"/>
      <c r="AO17" s="703"/>
      <c r="AP17" s="703"/>
      <c r="AQ17" s="703"/>
      <c r="AR17" s="703"/>
      <c r="AS17" s="703"/>
    </row>
    <row r="18" customFormat="false" ht="15" hidden="false" customHeight="true" outlineLevel="0" collapsed="false">
      <c r="A18" s="682"/>
      <c r="B18" s="699" t="n">
        <f aca="false"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>0</v>
      </c>
      <c r="C18" s="699"/>
      <c r="D18" s="699"/>
      <c r="E18" s="699"/>
      <c r="F18" s="705" t="n">
        <f aca="false"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705"/>
      <c r="H18" s="705"/>
      <c r="I18" s="705"/>
      <c r="J18" s="705" t="n">
        <f aca="false"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705"/>
      <c r="L18" s="705"/>
      <c r="M18" s="705" t="n">
        <f aca="false"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705"/>
      <c r="O18" s="705"/>
      <c r="P18" s="691" t="n">
        <f aca="false"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691"/>
      <c r="R18" s="691"/>
      <c r="S18" s="691"/>
      <c r="T18" s="691"/>
      <c r="U18" s="691" t="n">
        <f aca="false"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691"/>
      <c r="W18" s="691"/>
      <c r="X18" s="691"/>
      <c r="Y18" s="691"/>
      <c r="Z18" s="700" t="n">
        <f aca="false"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700"/>
      <c r="AB18" s="701" t="n">
        <f aca="false"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701"/>
      <c r="AD18" s="218" t="s">
        <v>154</v>
      </c>
      <c r="AE18" s="218"/>
      <c r="AF18" s="218"/>
      <c r="AG18" s="218"/>
      <c r="AH18" s="218"/>
      <c r="AI18" s="695"/>
      <c r="AJ18" s="702"/>
      <c r="AK18" s="702"/>
      <c r="AL18" s="702"/>
      <c r="AM18" s="702"/>
      <c r="AN18" s="703"/>
      <c r="AO18" s="703"/>
      <c r="AP18" s="703"/>
      <c r="AQ18" s="703"/>
      <c r="AR18" s="703"/>
      <c r="AS18" s="703"/>
    </row>
    <row r="19" customFormat="false" ht="15" hidden="false" customHeight="true" outlineLevel="0" collapsed="false">
      <c r="A19" s="682"/>
      <c r="B19" s="699" t="n">
        <f aca="false"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>0</v>
      </c>
      <c r="C19" s="699"/>
      <c r="D19" s="699"/>
      <c r="E19" s="699"/>
      <c r="F19" s="705" t="n">
        <f aca="false"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705"/>
      <c r="H19" s="705"/>
      <c r="I19" s="705"/>
      <c r="J19" s="705" t="n">
        <f aca="false"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705"/>
      <c r="L19" s="705"/>
      <c r="M19" s="705" t="n">
        <f aca="false"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705"/>
      <c r="O19" s="705"/>
      <c r="P19" s="691" t="n">
        <f aca="false"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691"/>
      <c r="R19" s="691"/>
      <c r="S19" s="691"/>
      <c r="T19" s="691"/>
      <c r="U19" s="691" t="n">
        <f aca="false"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691"/>
      <c r="W19" s="691"/>
      <c r="X19" s="691"/>
      <c r="Y19" s="691"/>
      <c r="Z19" s="700" t="n">
        <f aca="false"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700"/>
      <c r="AB19" s="701" t="n">
        <f aca="false"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701"/>
      <c r="AD19" s="218" t="s">
        <v>154</v>
      </c>
      <c r="AE19" s="218"/>
      <c r="AF19" s="218"/>
      <c r="AG19" s="218"/>
      <c r="AH19" s="218"/>
      <c r="AI19" s="695"/>
      <c r="AJ19" s="702"/>
      <c r="AK19" s="702"/>
      <c r="AL19" s="702"/>
      <c r="AM19" s="702"/>
      <c r="AN19" s="703"/>
      <c r="AO19" s="703"/>
      <c r="AP19" s="703"/>
      <c r="AQ19" s="703"/>
      <c r="AR19" s="703"/>
      <c r="AS19" s="703"/>
    </row>
    <row r="20" customFormat="false" ht="15" hidden="false" customHeight="true" outlineLevel="0" collapsed="false">
      <c r="A20" s="682"/>
      <c r="B20" s="699" t="n">
        <f aca="false"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>0</v>
      </c>
      <c r="C20" s="699"/>
      <c r="D20" s="699"/>
      <c r="E20" s="699"/>
      <c r="F20" s="705" t="n">
        <f aca="false"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705"/>
      <c r="H20" s="705"/>
      <c r="I20" s="705"/>
      <c r="J20" s="705" t="n">
        <f aca="false"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705"/>
      <c r="L20" s="705"/>
      <c r="M20" s="705" t="n">
        <f aca="false"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705"/>
      <c r="O20" s="705"/>
      <c r="P20" s="691" t="n">
        <f aca="false"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691"/>
      <c r="R20" s="691"/>
      <c r="S20" s="691"/>
      <c r="T20" s="691"/>
      <c r="U20" s="691" t="n">
        <f aca="false"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691"/>
      <c r="W20" s="691"/>
      <c r="X20" s="691"/>
      <c r="Y20" s="691"/>
      <c r="Z20" s="700" t="n">
        <f aca="false"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700"/>
      <c r="AB20" s="701" t="n">
        <f aca="false"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701"/>
      <c r="AD20" s="218" t="s">
        <v>154</v>
      </c>
      <c r="AE20" s="218"/>
      <c r="AF20" s="218"/>
      <c r="AG20" s="218"/>
      <c r="AH20" s="218"/>
      <c r="AI20" s="695"/>
      <c r="AJ20" s="702"/>
      <c r="AK20" s="702"/>
      <c r="AL20" s="702"/>
      <c r="AM20" s="702"/>
      <c r="AN20" s="703"/>
      <c r="AO20" s="703"/>
      <c r="AP20" s="703"/>
      <c r="AQ20" s="703"/>
      <c r="AR20" s="703"/>
      <c r="AS20" s="703"/>
    </row>
    <row r="21" customFormat="false" ht="15" hidden="false" customHeight="true" outlineLevel="0" collapsed="false">
      <c r="A21" s="682"/>
      <c r="B21" s="699" t="n">
        <f aca="false"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>0</v>
      </c>
      <c r="C21" s="699"/>
      <c r="D21" s="699"/>
      <c r="E21" s="699"/>
      <c r="F21" s="705" t="n">
        <f aca="false"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705"/>
      <c r="H21" s="705"/>
      <c r="I21" s="705"/>
      <c r="J21" s="705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705"/>
      <c r="L21" s="705"/>
      <c r="M21" s="705" t="n">
        <f aca="false"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705"/>
      <c r="O21" s="705"/>
      <c r="P21" s="691" t="n">
        <f aca="false"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691"/>
      <c r="R21" s="691"/>
      <c r="S21" s="691"/>
      <c r="T21" s="691"/>
      <c r="U21" s="691" t="n">
        <f aca="false"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691"/>
      <c r="W21" s="691"/>
      <c r="X21" s="691"/>
      <c r="Y21" s="691"/>
      <c r="Z21" s="700" t="n">
        <f aca="false"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700"/>
      <c r="AB21" s="701" t="n">
        <f aca="false"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701"/>
      <c r="AD21" s="218" t="s">
        <v>154</v>
      </c>
      <c r="AE21" s="218"/>
      <c r="AF21" s="218"/>
      <c r="AG21" s="218"/>
      <c r="AH21" s="218"/>
      <c r="AI21" s="695"/>
      <c r="AJ21" s="702"/>
      <c r="AK21" s="702"/>
      <c r="AL21" s="702"/>
      <c r="AM21" s="702"/>
      <c r="AN21" s="703"/>
      <c r="AO21" s="703"/>
      <c r="AP21" s="703"/>
      <c r="AQ21" s="703"/>
      <c r="AR21" s="703"/>
      <c r="AS21" s="703"/>
    </row>
    <row r="22" customFormat="false" ht="15" hidden="false" customHeight="true" outlineLevel="0" collapsed="false">
      <c r="A22" s="682"/>
      <c r="B22" s="699" t="n">
        <f aca="false"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>0</v>
      </c>
      <c r="C22" s="699"/>
      <c r="D22" s="699"/>
      <c r="E22" s="699"/>
      <c r="F22" s="705" t="n">
        <f aca="false"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705"/>
      <c r="H22" s="705"/>
      <c r="I22" s="705"/>
      <c r="J22" s="705" t="n">
        <f aca="false"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705"/>
      <c r="L22" s="705"/>
      <c r="M22" s="705" t="n">
        <f aca="false"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705"/>
      <c r="O22" s="705"/>
      <c r="P22" s="691" t="n">
        <f aca="false"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691"/>
      <c r="R22" s="691"/>
      <c r="S22" s="691"/>
      <c r="T22" s="691"/>
      <c r="U22" s="691" t="n">
        <f aca="false"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691"/>
      <c r="W22" s="691"/>
      <c r="X22" s="691"/>
      <c r="Y22" s="691"/>
      <c r="Z22" s="700" t="n">
        <f aca="false"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700"/>
      <c r="AB22" s="701" t="n">
        <f aca="false"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701"/>
      <c r="AD22" s="218" t="s">
        <v>154</v>
      </c>
      <c r="AE22" s="218"/>
      <c r="AF22" s="218"/>
      <c r="AG22" s="218"/>
      <c r="AH22" s="218"/>
      <c r="AI22" s="695"/>
      <c r="AJ22" s="702"/>
      <c r="AK22" s="702"/>
      <c r="AL22" s="702"/>
      <c r="AM22" s="702"/>
      <c r="AN22" s="703"/>
      <c r="AO22" s="703"/>
      <c r="AP22" s="703"/>
      <c r="AQ22" s="703"/>
      <c r="AR22" s="703"/>
      <c r="AS22" s="703"/>
    </row>
    <row r="23" customFormat="false" ht="15" hidden="false" customHeight="true" outlineLevel="0" collapsed="false">
      <c r="A23" s="682"/>
      <c r="B23" s="699" t="n">
        <f aca="false"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>0</v>
      </c>
      <c r="C23" s="699"/>
      <c r="D23" s="699"/>
      <c r="E23" s="699"/>
      <c r="F23" s="705" t="n">
        <f aca="false"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705"/>
      <c r="H23" s="705"/>
      <c r="I23" s="705"/>
      <c r="J23" s="705" t="n">
        <f aca="false"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705"/>
      <c r="L23" s="705"/>
      <c r="M23" s="705" t="n">
        <f aca="false"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705"/>
      <c r="O23" s="705"/>
      <c r="P23" s="691" t="n">
        <f aca="false"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691"/>
      <c r="R23" s="691"/>
      <c r="S23" s="691"/>
      <c r="T23" s="691"/>
      <c r="U23" s="691" t="n">
        <f aca="false"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691"/>
      <c r="W23" s="691"/>
      <c r="X23" s="691"/>
      <c r="Y23" s="691"/>
      <c r="Z23" s="700" t="n">
        <f aca="false"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700"/>
      <c r="AB23" s="701" t="n">
        <f aca="false"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701"/>
      <c r="AD23" s="218" t="s">
        <v>154</v>
      </c>
      <c r="AE23" s="218"/>
      <c r="AF23" s="218"/>
      <c r="AG23" s="218"/>
      <c r="AH23" s="218"/>
      <c r="AI23" s="695"/>
      <c r="AJ23" s="702"/>
      <c r="AK23" s="702"/>
      <c r="AL23" s="702"/>
      <c r="AM23" s="702"/>
      <c r="AN23" s="703"/>
      <c r="AO23" s="703"/>
      <c r="AP23" s="703"/>
      <c r="AQ23" s="703"/>
      <c r="AR23" s="703"/>
      <c r="AS23" s="703"/>
    </row>
    <row r="24" customFormat="false" ht="15" hidden="false" customHeight="true" outlineLevel="0" collapsed="false">
      <c r="A24" s="682"/>
      <c r="B24" s="699" t="n">
        <f aca="false"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>0</v>
      </c>
      <c r="C24" s="699"/>
      <c r="D24" s="699"/>
      <c r="E24" s="699"/>
      <c r="F24" s="705" t="n">
        <f aca="false"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705"/>
      <c r="H24" s="705"/>
      <c r="I24" s="705"/>
      <c r="J24" s="705" t="n">
        <f aca="false"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705"/>
      <c r="L24" s="705"/>
      <c r="M24" s="705" t="n">
        <f aca="false"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705"/>
      <c r="O24" s="705"/>
      <c r="P24" s="691" t="n">
        <f aca="false"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691"/>
      <c r="R24" s="691"/>
      <c r="S24" s="691"/>
      <c r="T24" s="691"/>
      <c r="U24" s="691" t="n">
        <f aca="false"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691"/>
      <c r="W24" s="691"/>
      <c r="X24" s="691"/>
      <c r="Y24" s="691"/>
      <c r="Z24" s="700" t="n">
        <f aca="false"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700"/>
      <c r="AB24" s="706" t="n">
        <f aca="false"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706"/>
      <c r="AD24" s="218" t="s">
        <v>154</v>
      </c>
      <c r="AE24" s="218"/>
      <c r="AF24" s="218"/>
      <c r="AG24" s="218"/>
      <c r="AH24" s="218"/>
      <c r="AI24" s="695"/>
      <c r="AJ24" s="702"/>
      <c r="AK24" s="702"/>
      <c r="AL24" s="702"/>
      <c r="AM24" s="702"/>
      <c r="AN24" s="703"/>
      <c r="AO24" s="703"/>
      <c r="AP24" s="703"/>
      <c r="AQ24" s="703"/>
      <c r="AR24" s="703"/>
      <c r="AS24" s="703"/>
    </row>
    <row r="25" customFormat="false" ht="15" hidden="false" customHeight="true" outlineLevel="0" collapsed="false">
      <c r="A25" s="682"/>
      <c r="B25" s="707" t="n">
        <f aca="false"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>0</v>
      </c>
      <c r="C25" s="707"/>
      <c r="D25" s="707"/>
      <c r="E25" s="707"/>
      <c r="F25" s="707" t="n">
        <f aca="false"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707"/>
      <c r="H25" s="707"/>
      <c r="I25" s="707"/>
      <c r="J25" s="707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707"/>
      <c r="L25" s="707"/>
      <c r="M25" s="707" t="n">
        <f aca="false"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707"/>
      <c r="O25" s="707"/>
      <c r="P25" s="708" t="n">
        <f aca="false"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708"/>
      <c r="R25" s="708"/>
      <c r="S25" s="708"/>
      <c r="T25" s="708"/>
      <c r="U25" s="708" t="n">
        <f aca="false"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708"/>
      <c r="W25" s="708"/>
      <c r="X25" s="708"/>
      <c r="Y25" s="708"/>
      <c r="Z25" s="706" t="n">
        <f aca="false"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706"/>
      <c r="AB25" s="706" t="n">
        <f aca="false"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706"/>
      <c r="AD25" s="218" t="s">
        <v>154</v>
      </c>
      <c r="AE25" s="218"/>
      <c r="AF25" s="218"/>
      <c r="AG25" s="218"/>
      <c r="AH25" s="218"/>
      <c r="AI25" s="709"/>
      <c r="AJ25" s="710"/>
      <c r="AK25" s="710"/>
      <c r="AL25" s="710"/>
      <c r="AM25" s="710"/>
      <c r="AN25" s="710"/>
      <c r="AO25" s="710"/>
      <c r="AP25" s="710"/>
      <c r="AQ25" s="710"/>
      <c r="AR25" s="710"/>
      <c r="AS25" s="710"/>
    </row>
    <row r="26" customFormat="false" ht="11.25" hidden="false" customHeight="true" outlineLevel="0" collapsed="false">
      <c r="A26" s="675"/>
      <c r="B26" s="711"/>
      <c r="C26" s="711"/>
      <c r="D26" s="711"/>
      <c r="E26" s="711"/>
      <c r="F26" s="711"/>
      <c r="G26" s="711"/>
      <c r="H26" s="711"/>
      <c r="I26" s="711"/>
      <c r="J26" s="711"/>
      <c r="K26" s="711"/>
      <c r="L26" s="711"/>
      <c r="M26" s="711"/>
      <c r="N26" s="711"/>
      <c r="O26" s="711"/>
      <c r="P26" s="712"/>
      <c r="Q26" s="712"/>
      <c r="R26" s="712"/>
      <c r="S26" s="712"/>
      <c r="T26" s="712"/>
      <c r="U26" s="712"/>
      <c r="V26" s="712"/>
      <c r="W26" s="712"/>
      <c r="X26" s="712"/>
      <c r="Y26" s="713"/>
      <c r="Z26" s="714"/>
      <c r="AA26" s="714"/>
      <c r="AB26" s="714"/>
      <c r="AC26" s="714"/>
      <c r="AD26" s="714"/>
      <c r="AE26" s="714"/>
      <c r="AF26" s="714"/>
      <c r="AG26" s="714"/>
      <c r="AH26" s="714"/>
      <c r="AI26" s="715"/>
      <c r="AJ26" s="716"/>
      <c r="AK26" s="716"/>
      <c r="AL26" s="716"/>
      <c r="AM26" s="716"/>
      <c r="AN26" s="716"/>
      <c r="AO26" s="716"/>
      <c r="AP26" s="716"/>
      <c r="AQ26" s="716"/>
      <c r="AR26" s="716"/>
      <c r="AS26" s="716"/>
    </row>
    <row r="27" customFormat="false" ht="15" hidden="false" customHeight="true" outlineLevel="0" collapsed="false">
      <c r="A27" s="675"/>
      <c r="B27" s="717" t="s">
        <v>234</v>
      </c>
      <c r="C27" s="717"/>
      <c r="D27" s="717"/>
      <c r="E27" s="717"/>
      <c r="F27" s="718"/>
      <c r="G27" s="718"/>
      <c r="H27" s="718"/>
      <c r="I27" s="718"/>
      <c r="J27" s="719" t="s">
        <v>235</v>
      </c>
      <c r="K27" s="719"/>
      <c r="L27" s="719"/>
      <c r="M27" s="719"/>
      <c r="N27" s="719"/>
      <c r="O27" s="719"/>
      <c r="P27" s="720" t="s">
        <v>236</v>
      </c>
      <c r="Q27" s="720"/>
      <c r="R27" s="720"/>
      <c r="S27" s="720"/>
      <c r="T27" s="720"/>
      <c r="U27" s="3"/>
      <c r="V27" s="721" t="s">
        <v>237</v>
      </c>
      <c r="W27" s="721"/>
      <c r="X27" s="721"/>
      <c r="Y27" s="721"/>
      <c r="Z27" s="721"/>
      <c r="AA27" s="721"/>
      <c r="AB27" s="721"/>
      <c r="AC27" s="721"/>
      <c r="AD27" s="721"/>
      <c r="AE27" s="721"/>
      <c r="AF27" s="721"/>
      <c r="AG27" s="721"/>
      <c r="AH27" s="721"/>
      <c r="AI27" s="721"/>
      <c r="AJ27" s="721"/>
      <c r="AK27" s="721"/>
      <c r="AL27" s="721"/>
      <c r="AM27" s="721"/>
      <c r="AN27" s="721"/>
      <c r="AO27" s="721"/>
      <c r="AP27" s="721"/>
      <c r="AQ27" s="721"/>
      <c r="AR27" s="721"/>
      <c r="AS27" s="721"/>
    </row>
    <row r="28" customFormat="false" ht="15.75" hidden="false" customHeight="true" outlineLevel="0" collapsed="false">
      <c r="A28" s="675" t="s">
        <v>238</v>
      </c>
      <c r="B28" s="717" t="s">
        <v>239</v>
      </c>
      <c r="C28" s="717"/>
      <c r="D28" s="717"/>
      <c r="E28" s="717"/>
      <c r="F28" s="722"/>
      <c r="G28" s="722"/>
      <c r="H28" s="722"/>
      <c r="I28" s="722"/>
      <c r="J28" s="723" t="s">
        <v>240</v>
      </c>
      <c r="K28" s="723"/>
      <c r="L28" s="723"/>
      <c r="M28" s="723"/>
      <c r="N28" s="723"/>
      <c r="O28" s="723"/>
      <c r="P28" s="724" t="s">
        <v>198</v>
      </c>
      <c r="Q28" s="724"/>
      <c r="R28" s="724"/>
      <c r="S28" s="724"/>
      <c r="T28" s="724"/>
      <c r="U28" s="3"/>
      <c r="V28" s="721"/>
      <c r="W28" s="721"/>
      <c r="X28" s="721"/>
      <c r="Y28" s="721"/>
      <c r="Z28" s="721"/>
      <c r="AA28" s="721"/>
      <c r="AB28" s="721"/>
      <c r="AC28" s="721"/>
      <c r="AD28" s="721"/>
      <c r="AE28" s="721"/>
      <c r="AF28" s="721"/>
      <c r="AG28" s="721"/>
      <c r="AH28" s="721"/>
      <c r="AI28" s="721"/>
      <c r="AJ28" s="721"/>
      <c r="AK28" s="721"/>
      <c r="AL28" s="721"/>
      <c r="AM28" s="721"/>
      <c r="AN28" s="721"/>
      <c r="AO28" s="721"/>
      <c r="AP28" s="721"/>
      <c r="AQ28" s="721"/>
      <c r="AR28" s="721"/>
      <c r="AS28" s="721"/>
    </row>
    <row r="29" customFormat="false" ht="15.75" hidden="false" customHeight="true" outlineLevel="0" collapsed="false">
      <c r="A29" s="675" t="s">
        <v>241</v>
      </c>
      <c r="B29" s="717" t="s">
        <v>242</v>
      </c>
      <c r="C29" s="717"/>
      <c r="D29" s="717"/>
      <c r="E29" s="717" t="s">
        <v>243</v>
      </c>
      <c r="F29" s="722"/>
      <c r="G29" s="722"/>
      <c r="H29" s="722"/>
      <c r="I29" s="722"/>
      <c r="J29" s="725" t="s">
        <v>244</v>
      </c>
      <c r="K29" s="725"/>
      <c r="L29" s="725"/>
      <c r="M29" s="725"/>
      <c r="N29" s="725"/>
      <c r="O29" s="725"/>
      <c r="P29" s="724" t="s">
        <v>198</v>
      </c>
      <c r="Q29" s="724"/>
      <c r="R29" s="724"/>
      <c r="S29" s="724"/>
      <c r="T29" s="724"/>
      <c r="U29" s="3"/>
      <c r="V29" s="721"/>
      <c r="W29" s="721"/>
      <c r="X29" s="721"/>
      <c r="Y29" s="721"/>
      <c r="Z29" s="721"/>
      <c r="AA29" s="721"/>
      <c r="AB29" s="721"/>
      <c r="AC29" s="721"/>
      <c r="AD29" s="721"/>
      <c r="AE29" s="721"/>
      <c r="AF29" s="721"/>
      <c r="AG29" s="721"/>
      <c r="AH29" s="721"/>
      <c r="AI29" s="721"/>
      <c r="AJ29" s="721"/>
      <c r="AK29" s="721"/>
      <c r="AL29" s="721"/>
      <c r="AM29" s="721"/>
      <c r="AN29" s="721"/>
      <c r="AO29" s="721"/>
      <c r="AP29" s="721"/>
      <c r="AQ29" s="721"/>
      <c r="AR29" s="721"/>
      <c r="AS29" s="721"/>
    </row>
    <row r="30" customFormat="false" ht="15.75" hidden="false" customHeight="true" outlineLevel="0" collapsed="false">
      <c r="A30" s="675" t="s">
        <v>245</v>
      </c>
      <c r="B30" s="717" t="s">
        <v>246</v>
      </c>
      <c r="C30" s="717"/>
      <c r="D30" s="717"/>
      <c r="E30" s="717" t="s">
        <v>247</v>
      </c>
      <c r="F30" s="722"/>
      <c r="G30" s="722"/>
      <c r="H30" s="722"/>
      <c r="I30" s="722"/>
      <c r="J30" s="725" t="s">
        <v>248</v>
      </c>
      <c r="K30" s="725"/>
      <c r="L30" s="725"/>
      <c r="M30" s="725"/>
      <c r="N30" s="725"/>
      <c r="O30" s="725"/>
      <c r="P30" s="724" t="s">
        <v>198</v>
      </c>
      <c r="Q30" s="724"/>
      <c r="R30" s="724"/>
      <c r="S30" s="724"/>
      <c r="T30" s="724"/>
      <c r="U30" s="3"/>
      <c r="V30" s="721"/>
      <c r="W30" s="721"/>
      <c r="X30" s="721"/>
      <c r="Y30" s="721"/>
      <c r="Z30" s="721"/>
      <c r="AA30" s="721"/>
      <c r="AB30" s="721"/>
      <c r="AC30" s="721"/>
      <c r="AD30" s="721"/>
      <c r="AE30" s="721"/>
      <c r="AF30" s="721"/>
      <c r="AG30" s="721"/>
      <c r="AH30" s="721"/>
      <c r="AI30" s="721"/>
      <c r="AJ30" s="721"/>
      <c r="AK30" s="721"/>
      <c r="AL30" s="721"/>
      <c r="AM30" s="721"/>
      <c r="AN30" s="721"/>
      <c r="AO30" s="721"/>
      <c r="AP30" s="721"/>
      <c r="AQ30" s="721"/>
      <c r="AR30" s="721"/>
      <c r="AS30" s="721"/>
    </row>
    <row r="31" customFormat="false" ht="9" hidden="false" customHeight="true" outlineLevel="0" collapsed="false">
      <c r="A31" s="675"/>
      <c r="B31" s="675"/>
      <c r="C31" s="675"/>
      <c r="D31" s="675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5"/>
      <c r="S31" s="675"/>
      <c r="T31" s="675"/>
      <c r="U31" s="675"/>
      <c r="V31" s="675"/>
      <c r="W31" s="675"/>
      <c r="X31" s="675"/>
      <c r="Y31" s="675"/>
      <c r="Z31" s="676"/>
      <c r="AA31" s="675"/>
      <c r="AB31" s="675"/>
      <c r="AC31" s="675"/>
      <c r="AD31" s="675"/>
      <c r="AE31" s="675"/>
      <c r="AF31" s="675"/>
      <c r="AG31" s="675"/>
      <c r="AH31" s="675"/>
      <c r="AI31" s="675"/>
      <c r="AJ31" s="675"/>
      <c r="AK31" s="675"/>
      <c r="AL31" s="675"/>
      <c r="AM31" s="675"/>
      <c r="AN31" s="675"/>
      <c r="AO31" s="675"/>
      <c r="AP31" s="675"/>
      <c r="AQ31" s="675"/>
      <c r="AR31" s="675"/>
      <c r="AS31" s="675"/>
    </row>
    <row r="32" customFormat="false" ht="30.75" hidden="false" customHeight="true" outlineLevel="0" collapsed="false">
      <c r="A32" s="726" t="s">
        <v>249</v>
      </c>
      <c r="B32" s="726"/>
      <c r="C32" s="726"/>
      <c r="D32" s="727"/>
      <c r="E32" s="727"/>
      <c r="F32" s="727"/>
      <c r="G32" s="727"/>
      <c r="H32" s="727"/>
      <c r="I32" s="727"/>
      <c r="J32" s="727"/>
      <c r="K32" s="727"/>
      <c r="L32" s="727"/>
      <c r="M32" s="727"/>
      <c r="N32" s="727"/>
      <c r="O32" s="727"/>
      <c r="P32" s="727"/>
      <c r="Q32" s="727"/>
      <c r="R32" s="727"/>
      <c r="S32" s="727"/>
      <c r="T32" s="727"/>
      <c r="U32" s="727"/>
      <c r="V32" s="727"/>
      <c r="W32" s="727"/>
      <c r="X32" s="727"/>
      <c r="Y32" s="727"/>
      <c r="Z32" s="727"/>
      <c r="AA32" s="727"/>
      <c r="AB32" s="727"/>
      <c r="AC32" s="727"/>
      <c r="AD32" s="727"/>
      <c r="AE32" s="727"/>
      <c r="AF32" s="727"/>
      <c r="AG32" s="727"/>
      <c r="AH32" s="727"/>
      <c r="AI32" s="727"/>
      <c r="AJ32" s="727"/>
      <c r="AK32" s="727"/>
      <c r="AL32" s="727"/>
      <c r="AM32" s="727"/>
      <c r="AN32" s="727"/>
      <c r="AO32" s="727"/>
      <c r="AP32" s="727"/>
      <c r="AQ32" s="727"/>
      <c r="AR32" s="727"/>
      <c r="AS32" s="727"/>
    </row>
    <row r="33" customFormat="false" ht="9" hidden="false" customHeight="true" outlineLevel="0" collapsed="false">
      <c r="A33" s="675"/>
      <c r="B33" s="675"/>
      <c r="C33" s="675"/>
      <c r="D33" s="675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5"/>
      <c r="S33" s="675"/>
      <c r="T33" s="675"/>
      <c r="U33" s="675"/>
      <c r="V33" s="675"/>
      <c r="W33" s="675"/>
      <c r="X33" s="675"/>
      <c r="Y33" s="675"/>
      <c r="Z33" s="676"/>
      <c r="AA33" s="675"/>
      <c r="AB33" s="675"/>
      <c r="AC33" s="675"/>
      <c r="AD33" s="675"/>
      <c r="AE33" s="675"/>
      <c r="AF33" s="675"/>
      <c r="AG33" s="675"/>
      <c r="AH33" s="675"/>
      <c r="AI33" s="675"/>
      <c r="AJ33" s="675"/>
      <c r="AK33" s="675"/>
      <c r="AL33" s="675"/>
      <c r="AM33" s="675"/>
      <c r="AN33" s="675"/>
      <c r="AO33" s="675"/>
      <c r="AP33" s="675"/>
      <c r="AQ33" s="675"/>
      <c r="AR33" s="675"/>
      <c r="AS33" s="675"/>
    </row>
    <row r="34" customFormat="false" ht="15" hidden="false" customHeight="false" outlineLevel="0" collapsed="false">
      <c r="A34" s="728"/>
      <c r="B34" s="728"/>
      <c r="C34" s="728"/>
      <c r="D34" s="728"/>
      <c r="E34" s="728"/>
      <c r="F34" s="728"/>
      <c r="G34" s="728"/>
      <c r="H34" s="728"/>
      <c r="I34" s="728"/>
      <c r="J34" s="728"/>
      <c r="K34" s="728"/>
      <c r="L34" s="728"/>
      <c r="M34" s="728"/>
      <c r="N34" s="728"/>
      <c r="O34" s="728"/>
      <c r="P34" s="728"/>
      <c r="Q34" s="728"/>
      <c r="R34" s="728"/>
      <c r="S34" s="728"/>
      <c r="T34" s="728"/>
      <c r="U34" s="728"/>
      <c r="V34" s="728"/>
      <c r="W34" s="728"/>
      <c r="X34" s="728"/>
      <c r="Y34" s="728"/>
      <c r="Z34" s="728"/>
      <c r="AA34" s="728"/>
      <c r="AB34" s="728"/>
      <c r="AC34" s="728"/>
      <c r="AD34" s="728"/>
      <c r="AE34" s="728"/>
      <c r="AF34" s="728"/>
      <c r="AG34" s="728"/>
      <c r="AH34" s="728"/>
      <c r="AI34" s="728"/>
      <c r="AJ34" s="728"/>
      <c r="AK34" s="728"/>
      <c r="AL34" s="728"/>
      <c r="AM34" s="728"/>
      <c r="AN34" s="728"/>
      <c r="AO34" s="728"/>
      <c r="AP34" s="728"/>
      <c r="AQ34" s="728"/>
      <c r="AR34" s="728"/>
      <c r="AS34" s="728"/>
    </row>
    <row r="35" customFormat="false" ht="9" hidden="false" customHeight="true" outlineLevel="0" collapsed="false">
      <c r="A35" s="675"/>
      <c r="B35" s="675"/>
      <c r="C35" s="675"/>
      <c r="D35" s="675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5"/>
      <c r="S35" s="675"/>
      <c r="T35" s="675"/>
      <c r="U35" s="675"/>
      <c r="V35" s="675"/>
      <c r="W35" s="675"/>
      <c r="X35" s="675"/>
      <c r="Y35" s="675"/>
      <c r="Z35" s="676"/>
      <c r="AA35" s="675"/>
      <c r="AB35" s="675"/>
      <c r="AC35" s="675"/>
      <c r="AD35" s="675"/>
      <c r="AE35" s="675"/>
      <c r="AF35" s="675"/>
      <c r="AG35" s="675"/>
      <c r="AH35" s="675"/>
      <c r="AI35" s="675"/>
      <c r="AJ35" s="675"/>
      <c r="AK35" s="675"/>
      <c r="AL35" s="675"/>
      <c r="AM35" s="675"/>
      <c r="AN35" s="675"/>
      <c r="AO35" s="675"/>
      <c r="AP35" s="675"/>
      <c r="AQ35" s="675"/>
      <c r="AR35" s="675"/>
      <c r="AS35" s="675"/>
    </row>
    <row r="36" customFormat="false" ht="15" hidden="false" customHeight="false" outlineLevel="0" collapsed="false">
      <c r="A36" s="729" t="s">
        <v>250</v>
      </c>
      <c r="B36" s="730" t="s">
        <v>251</v>
      </c>
      <c r="C36" s="730"/>
      <c r="D36" s="730"/>
      <c r="E36" s="730"/>
      <c r="F36" s="730"/>
      <c r="G36" s="730"/>
      <c r="H36" s="730"/>
      <c r="I36" s="730"/>
      <c r="J36" s="730"/>
      <c r="K36" s="730"/>
      <c r="L36" s="730"/>
      <c r="M36" s="730"/>
      <c r="N36" s="730"/>
      <c r="O36" s="730"/>
      <c r="P36" s="730"/>
      <c r="Q36" s="730"/>
      <c r="R36" s="730"/>
      <c r="S36" s="730"/>
      <c r="T36" s="730"/>
      <c r="U36" s="730"/>
      <c r="V36" s="730"/>
      <c r="W36" s="730"/>
      <c r="X36" s="730"/>
      <c r="Y36" s="730"/>
      <c r="Z36" s="730"/>
      <c r="AA36" s="730"/>
      <c r="AB36" s="730"/>
      <c r="AC36" s="730"/>
      <c r="AD36" s="730"/>
      <c r="AE36" s="730"/>
      <c r="AF36" s="730"/>
      <c r="AG36" s="730"/>
      <c r="AH36" s="730"/>
      <c r="AI36" s="730"/>
      <c r="AJ36" s="730"/>
      <c r="AK36" s="730"/>
      <c r="AL36" s="730"/>
      <c r="AM36" s="730"/>
      <c r="AN36" s="730"/>
      <c r="AO36" s="730"/>
      <c r="AP36" s="730"/>
      <c r="AQ36" s="730"/>
      <c r="AR36" s="730"/>
      <c r="AS36" s="730"/>
    </row>
    <row r="37" customFormat="false" ht="9" hidden="false" customHeight="true" outlineLevel="0" collapsed="false">
      <c r="A37" s="729"/>
      <c r="B37" s="675"/>
      <c r="C37" s="675"/>
      <c r="D37" s="675"/>
      <c r="E37" s="675"/>
      <c r="F37" s="675"/>
      <c r="G37" s="675"/>
      <c r="H37" s="675"/>
      <c r="I37" s="675"/>
      <c r="J37" s="675"/>
      <c r="K37" s="675"/>
      <c r="L37" s="675"/>
      <c r="M37" s="675"/>
      <c r="N37" s="675"/>
      <c r="O37" s="675"/>
      <c r="P37" s="675"/>
      <c r="Q37" s="675"/>
      <c r="R37" s="675"/>
      <c r="S37" s="675"/>
      <c r="T37" s="675"/>
      <c r="U37" s="675"/>
      <c r="V37" s="675"/>
      <c r="W37" s="675"/>
      <c r="X37" s="675"/>
      <c r="Y37" s="675"/>
      <c r="Z37" s="676"/>
      <c r="AA37" s="675"/>
      <c r="AB37" s="675"/>
      <c r="AC37" s="675"/>
      <c r="AD37" s="675"/>
      <c r="AE37" s="675"/>
      <c r="AF37" s="675"/>
      <c r="AG37" s="675"/>
      <c r="AH37" s="675"/>
      <c r="AI37" s="675"/>
      <c r="AJ37" s="675"/>
      <c r="AK37" s="675"/>
      <c r="AL37" s="675"/>
      <c r="AM37" s="675"/>
      <c r="AN37" s="675"/>
      <c r="AO37" s="675"/>
      <c r="AP37" s="675"/>
      <c r="AQ37" s="675"/>
      <c r="AR37" s="675"/>
      <c r="AS37" s="675"/>
    </row>
    <row r="38" customFormat="false" ht="15" hidden="false" customHeight="false" outlineLevel="0" collapsed="false">
      <c r="A38" s="729"/>
      <c r="B38" s="731" t="s">
        <v>99</v>
      </c>
      <c r="C38" s="731"/>
      <c r="D38" s="731"/>
      <c r="E38" s="731"/>
      <c r="F38" s="731" t="s">
        <v>166</v>
      </c>
      <c r="G38" s="731"/>
      <c r="H38" s="731"/>
      <c r="I38" s="731"/>
      <c r="J38" s="731" t="s">
        <v>167</v>
      </c>
      <c r="K38" s="731"/>
      <c r="L38" s="731"/>
      <c r="M38" s="731"/>
      <c r="N38" s="732"/>
      <c r="O38" s="731" t="s">
        <v>168</v>
      </c>
      <c r="P38" s="731"/>
      <c r="Q38" s="731"/>
      <c r="R38" s="731"/>
      <c r="S38" s="731" t="s">
        <v>169</v>
      </c>
      <c r="T38" s="731"/>
      <c r="U38" s="731"/>
      <c r="V38" s="731"/>
      <c r="W38" s="731" t="s">
        <v>170</v>
      </c>
      <c r="X38" s="731"/>
      <c r="Y38" s="731" t="s">
        <v>93</v>
      </c>
      <c r="Z38" s="731"/>
      <c r="AA38" s="731" t="s">
        <v>115</v>
      </c>
      <c r="AB38" s="731"/>
      <c r="AC38" s="731"/>
      <c r="AD38" s="731"/>
      <c r="AE38" s="731"/>
      <c r="AF38" s="731"/>
      <c r="AG38" s="732" t="s">
        <v>252</v>
      </c>
      <c r="AH38" s="731" t="s">
        <v>253</v>
      </c>
      <c r="AI38" s="731"/>
      <c r="AJ38" s="731"/>
      <c r="AK38" s="731"/>
      <c r="AL38" s="731"/>
      <c r="AM38" s="731"/>
      <c r="AN38" s="731" t="s">
        <v>233</v>
      </c>
      <c r="AO38" s="731"/>
      <c r="AP38" s="731"/>
      <c r="AQ38" s="731"/>
      <c r="AR38" s="731"/>
      <c r="AS38" s="731"/>
    </row>
    <row r="39" customFormat="false" ht="15" hidden="false" customHeight="true" outlineLevel="0" collapsed="false">
      <c r="A39" s="729"/>
      <c r="B39" s="733" t="str">
        <f aca="false"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Extras</v>
      </c>
      <c r="C39" s="733"/>
      <c r="D39" s="733"/>
      <c r="E39" s="733"/>
      <c r="F39" s="733" t="str">
        <f aca="false"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Almoço</v>
      </c>
      <c r="G39" s="733"/>
      <c r="H39" s="733"/>
      <c r="I39" s="733"/>
      <c r="J39" s="733" t="str">
        <f aca="false"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Restaurante</v>
      </c>
      <c r="K39" s="733"/>
      <c r="L39" s="733"/>
      <c r="M39" s="733"/>
      <c r="N39" s="733"/>
      <c r="O39" s="734" t="n">
        <f aca="false"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45022</v>
      </c>
      <c r="P39" s="734"/>
      <c r="Q39" s="734"/>
      <c r="R39" s="734"/>
      <c r="S39" s="734" t="n">
        <f aca="false"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45029</v>
      </c>
      <c r="T39" s="734"/>
      <c r="U39" s="734"/>
      <c r="V39" s="734"/>
      <c r="W39" s="735" t="n">
        <f aca="false"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30</v>
      </c>
      <c r="X39" s="735"/>
      <c r="Y39" s="735" t="n">
        <f aca="false">IF(O39=0,0,(S39-O39)+1)</f>
        <v>8</v>
      </c>
      <c r="Z39" s="735"/>
      <c r="AA39" s="736" t="s">
        <v>154</v>
      </c>
      <c r="AB39" s="736"/>
      <c r="AC39" s="736"/>
      <c r="AD39" s="736"/>
      <c r="AE39" s="736"/>
      <c r="AF39" s="736"/>
      <c r="AG39" s="710"/>
      <c r="AH39" s="710"/>
      <c r="AI39" s="710"/>
      <c r="AJ39" s="710"/>
      <c r="AK39" s="710"/>
      <c r="AL39" s="710"/>
      <c r="AM39" s="710"/>
      <c r="AN39" s="710"/>
      <c r="AO39" s="710"/>
      <c r="AP39" s="710"/>
      <c r="AQ39" s="710"/>
      <c r="AR39" s="710"/>
      <c r="AS39" s="710"/>
    </row>
    <row r="40" customFormat="false" ht="15" hidden="false" customHeight="true" outlineLevel="0" collapsed="false">
      <c r="A40" s="729"/>
      <c r="B40" s="705" t="n">
        <f aca="false"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705"/>
      <c r="D40" s="705"/>
      <c r="E40" s="705"/>
      <c r="F40" s="705" t="n">
        <f aca="false"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705"/>
      <c r="H40" s="705"/>
      <c r="I40" s="705"/>
      <c r="J40" s="705" t="n">
        <f aca="false"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705"/>
      <c r="L40" s="705"/>
      <c r="M40" s="705"/>
      <c r="N40" s="705"/>
      <c r="O40" s="737" t="n">
        <f aca="false"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737"/>
      <c r="Q40" s="737"/>
      <c r="R40" s="737"/>
      <c r="S40" s="737" t="n">
        <f aca="false"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737"/>
      <c r="U40" s="737"/>
      <c r="V40" s="737"/>
      <c r="W40" s="700" t="n">
        <f aca="false"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700"/>
      <c r="Y40" s="700" t="n">
        <f aca="false">IF(O40=0,0,(S40-O40)+1)</f>
        <v>0</v>
      </c>
      <c r="Z40" s="700"/>
      <c r="AA40" s="736" t="s">
        <v>154</v>
      </c>
      <c r="AB40" s="736"/>
      <c r="AC40" s="736"/>
      <c r="AD40" s="736"/>
      <c r="AE40" s="736"/>
      <c r="AF40" s="736"/>
      <c r="AG40" s="703"/>
      <c r="AH40" s="703"/>
      <c r="AI40" s="703"/>
      <c r="AJ40" s="703"/>
      <c r="AK40" s="703"/>
      <c r="AL40" s="703"/>
      <c r="AM40" s="703"/>
      <c r="AN40" s="703"/>
      <c r="AO40" s="703"/>
      <c r="AP40" s="703"/>
      <c r="AQ40" s="703"/>
      <c r="AR40" s="703"/>
      <c r="AS40" s="703"/>
    </row>
    <row r="41" customFormat="false" ht="15" hidden="false" customHeight="true" outlineLevel="0" collapsed="false">
      <c r="A41" s="729"/>
      <c r="B41" s="705" t="n">
        <f aca="false"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705"/>
      <c r="D41" s="705"/>
      <c r="E41" s="705"/>
      <c r="F41" s="705" t="n">
        <f aca="false"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705"/>
      <c r="H41" s="705"/>
      <c r="I41" s="705"/>
      <c r="J41" s="705" t="n">
        <f aca="false"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705"/>
      <c r="L41" s="705"/>
      <c r="M41" s="705"/>
      <c r="N41" s="705"/>
      <c r="O41" s="737" t="n">
        <f aca="false"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737"/>
      <c r="Q41" s="737"/>
      <c r="R41" s="737"/>
      <c r="S41" s="737" t="n">
        <f aca="false"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737"/>
      <c r="U41" s="737"/>
      <c r="V41" s="737"/>
      <c r="W41" s="700" t="n">
        <f aca="false"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700"/>
      <c r="Y41" s="700" t="n">
        <f aca="false">IF(O41=0,0,(S41-O41)+1)</f>
        <v>0</v>
      </c>
      <c r="Z41" s="700"/>
      <c r="AA41" s="736" t="s">
        <v>154</v>
      </c>
      <c r="AB41" s="736"/>
      <c r="AC41" s="736"/>
      <c r="AD41" s="736"/>
      <c r="AE41" s="736"/>
      <c r="AF41" s="736"/>
      <c r="AG41" s="703"/>
      <c r="AH41" s="703"/>
      <c r="AI41" s="703"/>
      <c r="AJ41" s="703"/>
      <c r="AK41" s="703"/>
      <c r="AL41" s="703"/>
      <c r="AM41" s="703"/>
      <c r="AN41" s="703"/>
      <c r="AO41" s="703"/>
      <c r="AP41" s="703"/>
      <c r="AQ41" s="703"/>
      <c r="AR41" s="703"/>
      <c r="AS41" s="703"/>
    </row>
    <row r="42" customFormat="false" ht="15" hidden="false" customHeight="true" outlineLevel="0" collapsed="false">
      <c r="A42" s="729"/>
      <c r="B42" s="705" t="n">
        <f aca="false"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705"/>
      <c r="D42" s="705"/>
      <c r="E42" s="705"/>
      <c r="F42" s="705" t="n">
        <f aca="false"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705"/>
      <c r="H42" s="705"/>
      <c r="I42" s="705"/>
      <c r="J42" s="705" t="n">
        <f aca="false"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705"/>
      <c r="L42" s="705"/>
      <c r="M42" s="705"/>
      <c r="N42" s="705"/>
      <c r="O42" s="737" t="n">
        <f aca="false"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737"/>
      <c r="Q42" s="737"/>
      <c r="R42" s="737"/>
      <c r="S42" s="737" t="n">
        <f aca="false"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737"/>
      <c r="U42" s="737"/>
      <c r="V42" s="737"/>
      <c r="W42" s="700" t="n">
        <f aca="false"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700"/>
      <c r="Y42" s="700" t="n">
        <f aca="false">IF(O42=0,0,(S42-O42)+1)</f>
        <v>0</v>
      </c>
      <c r="Z42" s="700"/>
      <c r="AA42" s="736" t="s">
        <v>154</v>
      </c>
      <c r="AB42" s="736"/>
      <c r="AC42" s="736"/>
      <c r="AD42" s="736"/>
      <c r="AE42" s="736"/>
      <c r="AF42" s="736"/>
      <c r="AG42" s="703"/>
      <c r="AH42" s="703"/>
      <c r="AI42" s="703"/>
      <c r="AJ42" s="703"/>
      <c r="AK42" s="703"/>
      <c r="AL42" s="703"/>
      <c r="AM42" s="703"/>
      <c r="AN42" s="703"/>
      <c r="AO42" s="703"/>
      <c r="AP42" s="703"/>
      <c r="AQ42" s="703"/>
      <c r="AR42" s="703"/>
      <c r="AS42" s="703"/>
    </row>
    <row r="43" customFormat="false" ht="15" hidden="false" customHeight="true" outlineLevel="0" collapsed="false">
      <c r="A43" s="729"/>
      <c r="B43" s="705" t="n">
        <f aca="false"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705"/>
      <c r="D43" s="705"/>
      <c r="E43" s="705"/>
      <c r="F43" s="705" t="n">
        <f aca="false"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705"/>
      <c r="H43" s="705"/>
      <c r="I43" s="705"/>
      <c r="J43" s="705" t="n">
        <f aca="false"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705"/>
      <c r="L43" s="705"/>
      <c r="M43" s="705"/>
      <c r="N43" s="705"/>
      <c r="O43" s="737" t="n">
        <f aca="false"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737"/>
      <c r="Q43" s="737"/>
      <c r="R43" s="737"/>
      <c r="S43" s="737" t="n">
        <f aca="false"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737"/>
      <c r="U43" s="737"/>
      <c r="V43" s="737"/>
      <c r="W43" s="700" t="n">
        <f aca="false"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700"/>
      <c r="Y43" s="700" t="n">
        <f aca="false">IF(O43=0,0,(S43-O43)+1)</f>
        <v>0</v>
      </c>
      <c r="Z43" s="700"/>
      <c r="AA43" s="736" t="s">
        <v>154</v>
      </c>
      <c r="AB43" s="736"/>
      <c r="AC43" s="736"/>
      <c r="AD43" s="736"/>
      <c r="AE43" s="736"/>
      <c r="AF43" s="736"/>
      <c r="AG43" s="703"/>
      <c r="AH43" s="703"/>
      <c r="AI43" s="703"/>
      <c r="AJ43" s="703"/>
      <c r="AK43" s="703"/>
      <c r="AL43" s="703"/>
      <c r="AM43" s="703"/>
      <c r="AN43" s="703"/>
      <c r="AO43" s="703"/>
      <c r="AP43" s="703"/>
      <c r="AQ43" s="703"/>
      <c r="AR43" s="703"/>
      <c r="AS43" s="703"/>
    </row>
    <row r="44" customFormat="false" ht="15" hidden="false" customHeight="true" outlineLevel="0" collapsed="false">
      <c r="A44" s="729"/>
      <c r="B44" s="705" t="n">
        <f aca="false"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705"/>
      <c r="D44" s="705"/>
      <c r="E44" s="705"/>
      <c r="F44" s="705" t="n">
        <f aca="false"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705"/>
      <c r="H44" s="705"/>
      <c r="I44" s="705"/>
      <c r="J44" s="705" t="n">
        <f aca="false"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705"/>
      <c r="L44" s="705"/>
      <c r="M44" s="705"/>
      <c r="N44" s="705"/>
      <c r="O44" s="737" t="n">
        <f aca="false"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737"/>
      <c r="Q44" s="737"/>
      <c r="R44" s="737"/>
      <c r="S44" s="737" t="n">
        <f aca="false"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737"/>
      <c r="U44" s="737"/>
      <c r="V44" s="737"/>
      <c r="W44" s="700" t="n">
        <f aca="false"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700"/>
      <c r="Y44" s="700" t="n">
        <f aca="false">IF(O44=0,0,(S44-O44)+1)</f>
        <v>0</v>
      </c>
      <c r="Z44" s="700"/>
      <c r="AA44" s="736" t="s">
        <v>154</v>
      </c>
      <c r="AB44" s="736"/>
      <c r="AC44" s="736"/>
      <c r="AD44" s="736"/>
      <c r="AE44" s="736"/>
      <c r="AF44" s="736"/>
      <c r="AG44" s="703"/>
      <c r="AH44" s="703"/>
      <c r="AI44" s="703"/>
      <c r="AJ44" s="703"/>
      <c r="AK44" s="703"/>
      <c r="AL44" s="703"/>
      <c r="AM44" s="703"/>
      <c r="AN44" s="703"/>
      <c r="AO44" s="703"/>
      <c r="AP44" s="703"/>
      <c r="AQ44" s="703"/>
      <c r="AR44" s="703"/>
      <c r="AS44" s="703"/>
    </row>
    <row r="45" customFormat="false" ht="15" hidden="false" customHeight="true" outlineLevel="0" collapsed="false">
      <c r="A45" s="729"/>
      <c r="B45" s="705" t="n">
        <f aca="false"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705"/>
      <c r="D45" s="705"/>
      <c r="E45" s="705"/>
      <c r="F45" s="705" t="n">
        <f aca="false"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705"/>
      <c r="H45" s="705"/>
      <c r="I45" s="705"/>
      <c r="J45" s="705" t="n">
        <f aca="false"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705"/>
      <c r="L45" s="705"/>
      <c r="M45" s="705"/>
      <c r="N45" s="705"/>
      <c r="O45" s="737" t="n">
        <f aca="false"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737"/>
      <c r="Q45" s="737"/>
      <c r="R45" s="737"/>
      <c r="S45" s="737" t="n">
        <f aca="false"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737"/>
      <c r="U45" s="737"/>
      <c r="V45" s="737"/>
      <c r="W45" s="700" t="n">
        <f aca="false"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700"/>
      <c r="Y45" s="700" t="n">
        <f aca="false">IF(O45=0,0,(S45-O45)+1)</f>
        <v>0</v>
      </c>
      <c r="Z45" s="700"/>
      <c r="AA45" s="736" t="s">
        <v>154</v>
      </c>
      <c r="AB45" s="736"/>
      <c r="AC45" s="736"/>
      <c r="AD45" s="736"/>
      <c r="AE45" s="736"/>
      <c r="AF45" s="736"/>
      <c r="AG45" s="703"/>
      <c r="AH45" s="703"/>
      <c r="AI45" s="703"/>
      <c r="AJ45" s="703"/>
      <c r="AK45" s="703"/>
      <c r="AL45" s="703"/>
      <c r="AM45" s="703"/>
      <c r="AN45" s="703"/>
      <c r="AO45" s="703"/>
      <c r="AP45" s="703"/>
      <c r="AQ45" s="703"/>
      <c r="AR45" s="703"/>
      <c r="AS45" s="703"/>
    </row>
    <row r="46" customFormat="false" ht="15" hidden="false" customHeight="true" outlineLevel="0" collapsed="false">
      <c r="A46" s="729"/>
      <c r="B46" s="705" t="n">
        <f aca="false"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705"/>
      <c r="D46" s="705"/>
      <c r="E46" s="705"/>
      <c r="F46" s="705" t="n">
        <f aca="false"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705"/>
      <c r="H46" s="705"/>
      <c r="I46" s="705"/>
      <c r="J46" s="705" t="n">
        <f aca="false"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705"/>
      <c r="L46" s="705"/>
      <c r="M46" s="705"/>
      <c r="N46" s="705"/>
      <c r="O46" s="737" t="n">
        <f aca="false"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737"/>
      <c r="Q46" s="737"/>
      <c r="R46" s="737"/>
      <c r="S46" s="737" t="n">
        <f aca="false"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737"/>
      <c r="U46" s="737"/>
      <c r="V46" s="737"/>
      <c r="W46" s="700" t="n">
        <f aca="false"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700"/>
      <c r="Y46" s="700" t="n">
        <f aca="false">IF(O46=0,0,(S46-O46)+1)</f>
        <v>0</v>
      </c>
      <c r="Z46" s="700"/>
      <c r="AA46" s="736" t="s">
        <v>154</v>
      </c>
      <c r="AB46" s="736"/>
      <c r="AC46" s="736"/>
      <c r="AD46" s="736"/>
      <c r="AE46" s="736"/>
      <c r="AF46" s="736"/>
      <c r="AG46" s="703"/>
      <c r="AH46" s="703"/>
      <c r="AI46" s="703"/>
      <c r="AJ46" s="703"/>
      <c r="AK46" s="703"/>
      <c r="AL46" s="703"/>
      <c r="AM46" s="703"/>
      <c r="AN46" s="703"/>
      <c r="AO46" s="703"/>
      <c r="AP46" s="703"/>
      <c r="AQ46" s="703"/>
      <c r="AR46" s="703"/>
      <c r="AS46" s="703"/>
    </row>
    <row r="47" customFormat="false" ht="15" hidden="false" customHeight="true" outlineLevel="0" collapsed="false">
      <c r="A47" s="729"/>
      <c r="B47" s="705" t="n">
        <f aca="false"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705"/>
      <c r="D47" s="705"/>
      <c r="E47" s="705"/>
      <c r="F47" s="705" t="n">
        <f aca="false"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705"/>
      <c r="H47" s="705"/>
      <c r="I47" s="705"/>
      <c r="J47" s="705" t="n">
        <f aca="false"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705"/>
      <c r="L47" s="705"/>
      <c r="M47" s="705"/>
      <c r="N47" s="705"/>
      <c r="O47" s="737" t="n">
        <f aca="false"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737"/>
      <c r="Q47" s="737"/>
      <c r="R47" s="737"/>
      <c r="S47" s="737" t="n">
        <f aca="false"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737"/>
      <c r="U47" s="737"/>
      <c r="V47" s="737"/>
      <c r="W47" s="700" t="n">
        <f aca="false"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700"/>
      <c r="Y47" s="700" t="n">
        <f aca="false">IF(O47=0,0,(S47-O47)+1)</f>
        <v>0</v>
      </c>
      <c r="Z47" s="700"/>
      <c r="AA47" s="736" t="s">
        <v>154</v>
      </c>
      <c r="AB47" s="736"/>
      <c r="AC47" s="736"/>
      <c r="AD47" s="736"/>
      <c r="AE47" s="736"/>
      <c r="AF47" s="736"/>
      <c r="AG47" s="703"/>
      <c r="AH47" s="703"/>
      <c r="AI47" s="703"/>
      <c r="AJ47" s="703"/>
      <c r="AK47" s="703"/>
      <c r="AL47" s="703"/>
      <c r="AM47" s="703"/>
      <c r="AN47" s="703"/>
      <c r="AO47" s="703"/>
      <c r="AP47" s="703"/>
      <c r="AQ47" s="703"/>
      <c r="AR47" s="703"/>
      <c r="AS47" s="703"/>
    </row>
    <row r="48" customFormat="false" ht="15" hidden="false" customHeight="true" outlineLevel="0" collapsed="false">
      <c r="A48" s="729"/>
      <c r="B48" s="705" t="n">
        <f aca="false"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705"/>
      <c r="D48" s="705"/>
      <c r="E48" s="705"/>
      <c r="F48" s="705" t="n">
        <f aca="false"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705"/>
      <c r="H48" s="705"/>
      <c r="I48" s="705"/>
      <c r="J48" s="705" t="n">
        <f aca="false"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705"/>
      <c r="L48" s="705"/>
      <c r="M48" s="705"/>
      <c r="N48" s="705"/>
      <c r="O48" s="737" t="n">
        <f aca="false"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737"/>
      <c r="Q48" s="737"/>
      <c r="R48" s="737"/>
      <c r="S48" s="737" t="n">
        <f aca="false"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737"/>
      <c r="U48" s="737"/>
      <c r="V48" s="737"/>
      <c r="W48" s="700" t="n">
        <f aca="false"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700"/>
      <c r="Y48" s="700" t="n">
        <f aca="false">IF(O48=0,0,(S48-O48)+1)</f>
        <v>0</v>
      </c>
      <c r="Z48" s="700"/>
      <c r="AA48" s="736" t="s">
        <v>154</v>
      </c>
      <c r="AB48" s="736"/>
      <c r="AC48" s="736"/>
      <c r="AD48" s="736"/>
      <c r="AE48" s="736"/>
      <c r="AF48" s="736"/>
      <c r="AG48" s="710"/>
      <c r="AH48" s="710"/>
      <c r="AI48" s="710"/>
      <c r="AJ48" s="710"/>
      <c r="AK48" s="710"/>
      <c r="AL48" s="710"/>
      <c r="AM48" s="710"/>
      <c r="AN48" s="710"/>
      <c r="AO48" s="710"/>
      <c r="AP48" s="710"/>
      <c r="AQ48" s="710"/>
      <c r="AR48" s="710"/>
      <c r="AS48" s="710"/>
    </row>
    <row r="49" customFormat="false" ht="15" hidden="false" customHeight="true" outlineLevel="0" collapsed="false">
      <c r="A49" s="729"/>
      <c r="B49" s="705" t="n">
        <f aca="false"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705"/>
      <c r="D49" s="705"/>
      <c r="E49" s="705"/>
      <c r="F49" s="705" t="n">
        <f aca="false"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705"/>
      <c r="H49" s="705"/>
      <c r="I49" s="705"/>
      <c r="J49" s="705" t="n">
        <f aca="false"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705"/>
      <c r="L49" s="705"/>
      <c r="M49" s="705"/>
      <c r="N49" s="705"/>
      <c r="O49" s="737" t="n">
        <f aca="false"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737"/>
      <c r="Q49" s="737"/>
      <c r="R49" s="737"/>
      <c r="S49" s="737" t="n">
        <f aca="false"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737"/>
      <c r="U49" s="737"/>
      <c r="V49" s="737"/>
      <c r="W49" s="700" t="n">
        <f aca="false"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700"/>
      <c r="Y49" s="735" t="n">
        <f aca="false">IF(O49=0,0,(S49-O49)+1)</f>
        <v>0</v>
      </c>
      <c r="Z49" s="735"/>
      <c r="AA49" s="736" t="s">
        <v>154</v>
      </c>
      <c r="AB49" s="736"/>
      <c r="AC49" s="736"/>
      <c r="AD49" s="736"/>
      <c r="AE49" s="736"/>
      <c r="AF49" s="736"/>
      <c r="AG49" s="703"/>
      <c r="AH49" s="703"/>
      <c r="AI49" s="703"/>
      <c r="AJ49" s="703"/>
      <c r="AK49" s="703"/>
      <c r="AL49" s="703"/>
      <c r="AM49" s="703"/>
      <c r="AN49" s="703"/>
      <c r="AO49" s="703"/>
      <c r="AP49" s="703"/>
      <c r="AQ49" s="703"/>
      <c r="AR49" s="703"/>
      <c r="AS49" s="703"/>
    </row>
    <row r="50" customFormat="false" ht="15" hidden="false" customHeight="true" outlineLevel="0" collapsed="false">
      <c r="A50" s="729"/>
      <c r="B50" s="733" t="n">
        <f aca="false"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733"/>
      <c r="D50" s="733"/>
      <c r="E50" s="733"/>
      <c r="F50" s="733" t="n">
        <f aca="false"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733"/>
      <c r="H50" s="733"/>
      <c r="I50" s="733"/>
      <c r="J50" s="733" t="n">
        <f aca="false"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733"/>
      <c r="L50" s="733"/>
      <c r="M50" s="733"/>
      <c r="N50" s="733"/>
      <c r="O50" s="734" t="n">
        <f aca="false"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734"/>
      <c r="Q50" s="734"/>
      <c r="R50" s="734"/>
      <c r="S50" s="734" t="n">
        <f aca="false"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734"/>
      <c r="U50" s="734"/>
      <c r="V50" s="734"/>
      <c r="W50" s="706" t="n">
        <f aca="false"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706"/>
      <c r="Y50" s="700" t="n">
        <f aca="false">IF(O50=0,0,(S50-O50)+1)</f>
        <v>0</v>
      </c>
      <c r="Z50" s="700"/>
      <c r="AA50" s="736" t="s">
        <v>154</v>
      </c>
      <c r="AB50" s="736"/>
      <c r="AC50" s="736"/>
      <c r="AD50" s="736"/>
      <c r="AE50" s="736"/>
      <c r="AF50" s="736"/>
      <c r="AG50" s="703"/>
      <c r="AH50" s="703"/>
      <c r="AI50" s="703"/>
      <c r="AJ50" s="703"/>
      <c r="AK50" s="703"/>
      <c r="AL50" s="703"/>
      <c r="AM50" s="703"/>
      <c r="AN50" s="703"/>
      <c r="AO50" s="703"/>
      <c r="AP50" s="703"/>
      <c r="AQ50" s="703"/>
      <c r="AR50" s="703"/>
      <c r="AS50" s="703"/>
    </row>
    <row r="51" customFormat="false" ht="9" hidden="false" customHeight="true" outlineLevel="0" collapsed="false">
      <c r="A51" s="675"/>
      <c r="B51" s="738"/>
      <c r="C51" s="739"/>
      <c r="D51" s="739"/>
      <c r="E51" s="739"/>
      <c r="F51" s="739"/>
      <c r="G51" s="739"/>
      <c r="H51" s="739"/>
      <c r="I51" s="739"/>
      <c r="J51" s="738"/>
      <c r="K51" s="739"/>
      <c r="L51" s="739"/>
      <c r="M51" s="739"/>
      <c r="N51" s="739"/>
      <c r="O51" s="739"/>
      <c r="P51" s="739"/>
      <c r="Q51" s="739"/>
      <c r="R51" s="739"/>
      <c r="S51" s="739"/>
      <c r="T51" s="739"/>
      <c r="U51" s="739"/>
      <c r="V51" s="739"/>
      <c r="W51" s="203"/>
      <c r="X51" s="203"/>
      <c r="Y51" s="203"/>
      <c r="Z51" s="203"/>
      <c r="AA51" s="739"/>
      <c r="AB51" s="739"/>
      <c r="AC51" s="739"/>
      <c r="AD51" s="739"/>
      <c r="AE51" s="739"/>
      <c r="AF51" s="739"/>
      <c r="AG51" s="739"/>
      <c r="AH51" s="739"/>
      <c r="AI51" s="739"/>
      <c r="AJ51" s="739"/>
      <c r="AK51" s="739"/>
      <c r="AL51" s="739"/>
      <c r="AM51" s="739"/>
      <c r="AN51" s="739"/>
      <c r="AO51" s="739"/>
      <c r="AP51" s="739"/>
      <c r="AQ51" s="739"/>
      <c r="AR51" s="739"/>
      <c r="AS51" s="739"/>
    </row>
    <row r="52" customFormat="false" ht="15.75" hidden="false" customHeight="true" outlineLevel="0" collapsed="false">
      <c r="A52" s="675"/>
      <c r="B52" s="719" t="s">
        <v>254</v>
      </c>
      <c r="C52" s="719"/>
      <c r="D52" s="719"/>
      <c r="E52" s="719"/>
      <c r="F52" s="740"/>
      <c r="G52" s="740"/>
      <c r="H52" s="740"/>
      <c r="I52" s="740"/>
      <c r="J52" s="719" t="s">
        <v>235</v>
      </c>
      <c r="K52" s="719"/>
      <c r="L52" s="719"/>
      <c r="M52" s="719"/>
      <c r="N52" s="719"/>
      <c r="O52" s="719"/>
      <c r="P52" s="719" t="s">
        <v>236</v>
      </c>
      <c r="Q52" s="719"/>
      <c r="R52" s="719"/>
      <c r="S52" s="719"/>
      <c r="T52" s="719"/>
      <c r="U52" s="719"/>
      <c r="V52" s="719"/>
      <c r="W52" s="721" t="s">
        <v>237</v>
      </c>
      <c r="X52" s="721"/>
      <c r="Y52" s="721"/>
      <c r="Z52" s="721"/>
      <c r="AA52" s="721"/>
      <c r="AB52" s="721"/>
      <c r="AC52" s="721"/>
      <c r="AD52" s="721"/>
      <c r="AE52" s="721"/>
      <c r="AF52" s="721"/>
      <c r="AG52" s="721"/>
      <c r="AH52" s="721"/>
      <c r="AI52" s="721"/>
      <c r="AJ52" s="721"/>
      <c r="AK52" s="721"/>
      <c r="AL52" s="721"/>
      <c r="AM52" s="721"/>
      <c r="AN52" s="721"/>
      <c r="AO52" s="721"/>
      <c r="AP52" s="721"/>
      <c r="AQ52" s="721"/>
      <c r="AR52" s="721"/>
      <c r="AS52" s="721"/>
    </row>
    <row r="53" customFormat="false" ht="15" hidden="false" customHeight="true" outlineLevel="0" collapsed="false">
      <c r="B53" s="719" t="s">
        <v>239</v>
      </c>
      <c r="C53" s="719"/>
      <c r="D53" s="719"/>
      <c r="E53" s="719"/>
      <c r="F53" s="740"/>
      <c r="G53" s="740"/>
      <c r="H53" s="740"/>
      <c r="I53" s="740"/>
      <c r="J53" s="723" t="s">
        <v>255</v>
      </c>
      <c r="K53" s="723"/>
      <c r="L53" s="723"/>
      <c r="M53" s="723"/>
      <c r="N53" s="723"/>
      <c r="O53" s="723"/>
      <c r="P53" s="724" t="s">
        <v>154</v>
      </c>
      <c r="Q53" s="724"/>
      <c r="R53" s="724"/>
      <c r="S53" s="724"/>
      <c r="T53" s="724"/>
      <c r="U53" s="724"/>
      <c r="V53" s="724"/>
      <c r="W53" s="721"/>
      <c r="X53" s="721"/>
      <c r="Y53" s="721"/>
      <c r="Z53" s="721"/>
      <c r="AA53" s="721"/>
      <c r="AB53" s="721"/>
      <c r="AC53" s="721"/>
      <c r="AD53" s="721"/>
      <c r="AE53" s="721"/>
      <c r="AF53" s="721"/>
      <c r="AG53" s="721"/>
      <c r="AH53" s="721"/>
      <c r="AI53" s="721"/>
      <c r="AJ53" s="721"/>
      <c r="AK53" s="721"/>
      <c r="AL53" s="721"/>
      <c r="AM53" s="721"/>
      <c r="AN53" s="721"/>
      <c r="AO53" s="721"/>
      <c r="AP53" s="721"/>
      <c r="AQ53" s="721"/>
      <c r="AR53" s="721"/>
      <c r="AS53" s="721"/>
    </row>
    <row r="54" customFormat="false" ht="15.75" hidden="false" customHeight="true" outlineLevel="0" collapsed="false">
      <c r="B54" s="719" t="s">
        <v>242</v>
      </c>
      <c r="C54" s="719"/>
      <c r="D54" s="719"/>
      <c r="E54" s="719" t="s">
        <v>243</v>
      </c>
      <c r="F54" s="740"/>
      <c r="G54" s="740"/>
      <c r="H54" s="740"/>
      <c r="I54" s="740"/>
      <c r="J54" s="725" t="s">
        <v>256</v>
      </c>
      <c r="K54" s="725"/>
      <c r="L54" s="725"/>
      <c r="M54" s="725"/>
      <c r="N54" s="725"/>
      <c r="O54" s="725"/>
      <c r="P54" s="724" t="s">
        <v>154</v>
      </c>
      <c r="Q54" s="724"/>
      <c r="R54" s="724"/>
      <c r="S54" s="724"/>
      <c r="T54" s="724"/>
      <c r="U54" s="724"/>
      <c r="V54" s="724"/>
      <c r="W54" s="721"/>
      <c r="X54" s="721"/>
      <c r="Y54" s="721"/>
      <c r="Z54" s="721"/>
      <c r="AA54" s="721"/>
      <c r="AB54" s="721"/>
      <c r="AC54" s="721"/>
      <c r="AD54" s="721"/>
      <c r="AE54" s="721"/>
      <c r="AF54" s="721"/>
      <c r="AG54" s="721"/>
      <c r="AH54" s="721"/>
      <c r="AI54" s="721"/>
      <c r="AJ54" s="721"/>
      <c r="AK54" s="721"/>
      <c r="AL54" s="721"/>
      <c r="AM54" s="721"/>
      <c r="AN54" s="721"/>
      <c r="AO54" s="721"/>
      <c r="AP54" s="721"/>
      <c r="AQ54" s="721"/>
      <c r="AR54" s="721"/>
      <c r="AS54" s="721"/>
    </row>
    <row r="55" customFormat="false" ht="15" hidden="false" customHeight="false" outlineLevel="0" collapsed="false">
      <c r="B55" s="719" t="s">
        <v>246</v>
      </c>
      <c r="C55" s="719"/>
      <c r="D55" s="719"/>
      <c r="E55" s="719" t="s">
        <v>247</v>
      </c>
      <c r="F55" s="740"/>
      <c r="G55" s="740"/>
      <c r="H55" s="740"/>
      <c r="I55" s="740"/>
      <c r="J55" s="725" t="s">
        <v>257</v>
      </c>
      <c r="K55" s="725"/>
      <c r="L55" s="725"/>
      <c r="M55" s="725"/>
      <c r="N55" s="725"/>
      <c r="O55" s="725"/>
      <c r="P55" s="724" t="s">
        <v>154</v>
      </c>
      <c r="Q55" s="724"/>
      <c r="R55" s="724"/>
      <c r="S55" s="724"/>
      <c r="T55" s="724"/>
      <c r="U55" s="724"/>
      <c r="V55" s="724"/>
      <c r="W55" s="721"/>
      <c r="X55" s="721"/>
      <c r="Y55" s="721"/>
      <c r="Z55" s="721"/>
      <c r="AA55" s="721"/>
      <c r="AB55" s="721"/>
      <c r="AC55" s="721"/>
      <c r="AD55" s="721"/>
      <c r="AE55" s="721"/>
      <c r="AF55" s="721"/>
      <c r="AG55" s="721"/>
      <c r="AH55" s="721"/>
      <c r="AI55" s="721"/>
      <c r="AJ55" s="721"/>
      <c r="AK55" s="721"/>
      <c r="AL55" s="721"/>
      <c r="AM55" s="721"/>
      <c r="AN55" s="721"/>
      <c r="AO55" s="721"/>
      <c r="AP55" s="721"/>
      <c r="AQ55" s="721"/>
      <c r="AR55" s="721"/>
      <c r="AS55" s="721"/>
    </row>
    <row r="56" customFormat="false" ht="9" hidden="false" customHeight="true" outlineLevel="0" collapsed="false">
      <c r="A56" s="675"/>
      <c r="B56" s="675"/>
      <c r="C56" s="675"/>
      <c r="D56" s="675"/>
      <c r="E56" s="675"/>
      <c r="F56" s="675"/>
      <c r="G56" s="675"/>
      <c r="H56" s="675"/>
      <c r="I56" s="675"/>
      <c r="J56" s="675"/>
      <c r="K56" s="675"/>
      <c r="L56" s="675"/>
      <c r="M56" s="675"/>
      <c r="N56" s="675"/>
      <c r="O56" s="675"/>
      <c r="P56" s="675"/>
      <c r="Q56" s="675"/>
      <c r="R56" s="675"/>
      <c r="S56" s="675"/>
      <c r="T56" s="675"/>
      <c r="U56" s="675"/>
      <c r="V56" s="675"/>
      <c r="W56" s="675"/>
      <c r="X56" s="675"/>
      <c r="Y56" s="675"/>
      <c r="Z56" s="676"/>
      <c r="AA56" s="675"/>
      <c r="AB56" s="675"/>
      <c r="AC56" s="675"/>
      <c r="AD56" s="675"/>
      <c r="AE56" s="675"/>
      <c r="AF56" s="675"/>
      <c r="AG56" s="675"/>
      <c r="AH56" s="675"/>
      <c r="AI56" s="675"/>
      <c r="AJ56" s="675"/>
      <c r="AK56" s="675"/>
      <c r="AL56" s="675"/>
      <c r="AM56" s="675"/>
      <c r="AN56" s="675"/>
      <c r="AO56" s="675"/>
      <c r="AP56" s="675"/>
      <c r="AQ56" s="675"/>
      <c r="AR56" s="675"/>
      <c r="AS56" s="675"/>
    </row>
    <row r="57" customFormat="false" ht="33" hidden="false" customHeight="true" outlineLevel="0" collapsed="false">
      <c r="A57" s="741" t="s">
        <v>258</v>
      </c>
      <c r="B57" s="741"/>
      <c r="C57" s="741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2"/>
      <c r="P57" s="742"/>
      <c r="Q57" s="742"/>
      <c r="R57" s="742"/>
      <c r="S57" s="742"/>
      <c r="T57" s="742"/>
      <c r="U57" s="742"/>
      <c r="V57" s="742"/>
      <c r="W57" s="742"/>
      <c r="X57" s="742"/>
      <c r="Y57" s="742"/>
      <c r="Z57" s="742"/>
      <c r="AA57" s="742"/>
      <c r="AB57" s="742"/>
      <c r="AC57" s="742"/>
      <c r="AD57" s="742"/>
      <c r="AE57" s="742"/>
      <c r="AF57" s="742"/>
      <c r="AG57" s="742"/>
      <c r="AH57" s="742"/>
      <c r="AI57" s="742"/>
      <c r="AJ57" s="742"/>
      <c r="AK57" s="742"/>
      <c r="AL57" s="742"/>
      <c r="AM57" s="742"/>
      <c r="AN57" s="742"/>
      <c r="AO57" s="742"/>
      <c r="AP57" s="742"/>
      <c r="AQ57" s="742"/>
      <c r="AR57" s="742"/>
      <c r="AS57" s="742"/>
    </row>
    <row r="58" customFormat="false" ht="9" hidden="false" customHeight="true" outlineLevel="0" collapsed="false">
      <c r="A58" s="675"/>
      <c r="B58" s="675"/>
      <c r="C58" s="675"/>
      <c r="D58" s="675"/>
      <c r="E58" s="675"/>
      <c r="F58" s="675"/>
      <c r="G58" s="675"/>
      <c r="H58" s="675"/>
      <c r="I58" s="675"/>
      <c r="J58" s="675"/>
      <c r="K58" s="675"/>
      <c r="L58" s="675"/>
      <c r="M58" s="675"/>
      <c r="N58" s="675"/>
      <c r="O58" s="675"/>
      <c r="P58" s="675"/>
      <c r="Q58" s="675"/>
      <c r="R58" s="675"/>
      <c r="S58" s="675"/>
      <c r="T58" s="675"/>
      <c r="U58" s="675"/>
      <c r="V58" s="675"/>
      <c r="W58" s="675"/>
      <c r="X58" s="675"/>
      <c r="Y58" s="675"/>
      <c r="Z58" s="676"/>
      <c r="AA58" s="675"/>
      <c r="AB58" s="675"/>
      <c r="AC58" s="675"/>
      <c r="AD58" s="675"/>
      <c r="AE58" s="675"/>
      <c r="AF58" s="675"/>
      <c r="AG58" s="675"/>
      <c r="AH58" s="675"/>
      <c r="AI58" s="675"/>
      <c r="AJ58" s="675"/>
      <c r="AK58" s="675"/>
      <c r="AL58" s="675"/>
      <c r="AM58" s="675"/>
      <c r="AN58" s="675"/>
      <c r="AO58" s="675"/>
      <c r="AP58" s="675"/>
      <c r="AQ58" s="675"/>
      <c r="AR58" s="675"/>
      <c r="AS58" s="675"/>
    </row>
    <row r="59" customFormat="false" ht="9" hidden="false" customHeight="true" outlineLevel="0" collapsed="false">
      <c r="A59" s="675"/>
      <c r="B59" s="675"/>
      <c r="C59" s="675"/>
      <c r="D59" s="675"/>
      <c r="E59" s="675"/>
      <c r="F59" s="675"/>
      <c r="G59" s="675"/>
      <c r="H59" s="675"/>
      <c r="I59" s="675"/>
      <c r="J59" s="675"/>
      <c r="K59" s="675"/>
      <c r="L59" s="675"/>
      <c r="M59" s="675"/>
      <c r="N59" s="675"/>
      <c r="O59" s="675"/>
      <c r="P59" s="675"/>
      <c r="Q59" s="675"/>
      <c r="R59" s="675"/>
      <c r="S59" s="675"/>
      <c r="T59" s="675"/>
      <c r="U59" s="675"/>
      <c r="V59" s="675"/>
      <c r="W59" s="675"/>
      <c r="X59" s="675"/>
      <c r="Y59" s="675"/>
      <c r="Z59" s="676"/>
      <c r="AA59" s="675"/>
      <c r="AB59" s="675"/>
      <c r="AC59" s="675"/>
      <c r="AD59" s="675"/>
      <c r="AE59" s="675"/>
      <c r="AF59" s="675"/>
      <c r="AG59" s="675"/>
      <c r="AH59" s="675"/>
      <c r="AI59" s="675"/>
      <c r="AJ59" s="675"/>
      <c r="AK59" s="675"/>
      <c r="AL59" s="675"/>
      <c r="AM59" s="675"/>
      <c r="AN59" s="675"/>
      <c r="AO59" s="675"/>
      <c r="AP59" s="675"/>
      <c r="AQ59" s="675"/>
      <c r="AR59" s="675"/>
      <c r="AS59" s="675"/>
    </row>
    <row r="60" s="744" customFormat="true" ht="19.5" hidden="false" customHeight="true" outlineLevel="0" collapsed="false">
      <c r="A60" s="675"/>
      <c r="B60" s="675"/>
      <c r="C60" s="675"/>
      <c r="D60" s="675"/>
      <c r="E60" s="675"/>
      <c r="F60" s="675"/>
      <c r="G60" s="675"/>
      <c r="H60" s="675"/>
      <c r="I60" s="675"/>
      <c r="J60" s="675"/>
      <c r="K60" s="675"/>
      <c r="L60" s="675"/>
      <c r="M60" s="675"/>
      <c r="N60" s="675"/>
      <c r="O60" s="675"/>
      <c r="P60" s="675"/>
      <c r="Q60" s="675"/>
      <c r="R60" s="675"/>
      <c r="S60" s="675"/>
      <c r="T60" s="675"/>
      <c r="U60" s="675"/>
      <c r="V60" s="675"/>
      <c r="W60" s="675"/>
      <c r="X60" s="675"/>
      <c r="Y60" s="675"/>
      <c r="Z60" s="676"/>
      <c r="AA60" s="675"/>
      <c r="AB60" s="675"/>
      <c r="AC60" s="675"/>
      <c r="AD60" s="675"/>
      <c r="AE60" s="675"/>
      <c r="AF60" s="675"/>
      <c r="AG60" s="675"/>
      <c r="AH60" s="675"/>
      <c r="AI60" s="675"/>
      <c r="AJ60" s="675"/>
      <c r="AK60" s="675"/>
      <c r="AL60" s="675"/>
      <c r="AM60" s="675"/>
      <c r="AN60" s="675"/>
      <c r="AO60" s="675"/>
      <c r="AP60" s="675"/>
      <c r="AQ60" s="675"/>
      <c r="AR60" s="675"/>
      <c r="AS60" s="675"/>
      <c r="AT60" s="743"/>
      <c r="AU60" s="743"/>
      <c r="AV60" s="743"/>
      <c r="AW60" s="743"/>
      <c r="AX60" s="743"/>
      <c r="AY60" s="743"/>
      <c r="AZ60" s="743"/>
      <c r="BA60" s="743"/>
      <c r="BB60" s="743"/>
      <c r="BC60" s="743"/>
      <c r="BD60" s="743"/>
      <c r="BE60" s="743"/>
      <c r="BF60" s="743"/>
      <c r="BG60" s="743"/>
      <c r="BH60" s="743"/>
      <c r="BI60" s="743"/>
    </row>
    <row r="61" customFormat="false" ht="19.5" hidden="false" customHeight="true" outlineLevel="0" collapsed="false">
      <c r="A61" s="729" t="s">
        <v>250</v>
      </c>
      <c r="B61" s="730" t="s">
        <v>259</v>
      </c>
      <c r="C61" s="730"/>
      <c r="D61" s="730"/>
      <c r="E61" s="730"/>
      <c r="F61" s="730"/>
      <c r="G61" s="730"/>
      <c r="H61" s="730"/>
      <c r="I61" s="730"/>
      <c r="J61" s="730"/>
      <c r="K61" s="730"/>
      <c r="L61" s="730"/>
      <c r="M61" s="730"/>
      <c r="N61" s="730"/>
      <c r="O61" s="730"/>
      <c r="P61" s="730"/>
      <c r="Q61" s="730"/>
      <c r="R61" s="730"/>
      <c r="S61" s="730"/>
      <c r="T61" s="730"/>
      <c r="U61" s="730"/>
      <c r="V61" s="730"/>
      <c r="W61" s="730"/>
      <c r="X61" s="730"/>
      <c r="Y61" s="730"/>
      <c r="Z61" s="730"/>
      <c r="AA61" s="730"/>
      <c r="AB61" s="730"/>
      <c r="AC61" s="730"/>
      <c r="AD61" s="730"/>
      <c r="AE61" s="730"/>
      <c r="AF61" s="730"/>
      <c r="AG61" s="730"/>
      <c r="AH61" s="730"/>
      <c r="AI61" s="730"/>
      <c r="AJ61" s="730"/>
      <c r="AK61" s="730"/>
      <c r="AL61" s="730"/>
      <c r="AM61" s="730"/>
      <c r="AN61" s="730"/>
      <c r="AO61" s="730"/>
      <c r="AP61" s="730"/>
      <c r="AQ61" s="730"/>
      <c r="AR61" s="730"/>
      <c r="AS61" s="730"/>
      <c r="AT61" s="743"/>
      <c r="AU61" s="743"/>
      <c r="AV61" s="743"/>
      <c r="AW61" s="743"/>
      <c r="AX61" s="743"/>
      <c r="AY61" s="743"/>
      <c r="AZ61" s="743"/>
      <c r="BA61" s="743"/>
      <c r="BB61" s="743"/>
      <c r="BC61" s="743"/>
      <c r="BD61" s="743"/>
      <c r="BE61" s="743"/>
      <c r="BF61" s="743"/>
      <c r="BG61" s="743"/>
      <c r="BH61" s="743"/>
      <c r="BI61" s="743"/>
    </row>
    <row r="62" customFormat="false" ht="19.5" hidden="false" customHeight="true" outlineLevel="0" collapsed="false">
      <c r="A62" s="729"/>
      <c r="B62" s="675"/>
      <c r="C62" s="675"/>
      <c r="D62" s="675"/>
      <c r="E62" s="675"/>
      <c r="F62" s="675"/>
      <c r="G62" s="675"/>
      <c r="H62" s="675"/>
      <c r="I62" s="675"/>
      <c r="J62" s="675"/>
      <c r="K62" s="675"/>
      <c r="L62" s="675"/>
      <c r="M62" s="675"/>
      <c r="N62" s="675"/>
      <c r="O62" s="675"/>
      <c r="P62" s="675"/>
      <c r="Q62" s="675"/>
      <c r="R62" s="675"/>
      <c r="S62" s="675"/>
      <c r="T62" s="675"/>
      <c r="U62" s="675"/>
      <c r="V62" s="675"/>
      <c r="W62" s="675"/>
      <c r="X62" s="675"/>
      <c r="Y62" s="675"/>
      <c r="Z62" s="676"/>
      <c r="AA62" s="675"/>
      <c r="AB62" s="675"/>
      <c r="AC62" s="675"/>
      <c r="AD62" s="675"/>
      <c r="AE62" s="675"/>
      <c r="AF62" s="675"/>
      <c r="AG62" s="675"/>
      <c r="AH62" s="675"/>
      <c r="AI62" s="675"/>
      <c r="AJ62" s="675"/>
      <c r="AK62" s="675"/>
      <c r="AL62" s="675"/>
      <c r="AM62" s="675"/>
      <c r="AN62" s="675"/>
      <c r="AO62" s="675"/>
      <c r="AP62" s="675"/>
      <c r="AQ62" s="675"/>
      <c r="AR62" s="675"/>
      <c r="AS62" s="675"/>
    </row>
    <row r="63" customFormat="false" ht="19.5" hidden="false" customHeight="true" outlineLevel="0" collapsed="false">
      <c r="A63" s="729"/>
      <c r="B63" s="731" t="s">
        <v>260</v>
      </c>
      <c r="C63" s="731"/>
      <c r="D63" s="731"/>
      <c r="E63" s="731"/>
      <c r="F63" s="731" t="s">
        <v>261</v>
      </c>
      <c r="G63" s="731"/>
      <c r="H63" s="731"/>
      <c r="I63" s="731"/>
      <c r="J63" s="745" t="s">
        <v>186</v>
      </c>
      <c r="K63" s="745"/>
      <c r="L63" s="745"/>
      <c r="M63" s="745"/>
      <c r="N63" s="745"/>
      <c r="O63" s="746" t="s">
        <v>168</v>
      </c>
      <c r="P63" s="746"/>
      <c r="Q63" s="746"/>
      <c r="R63" s="746"/>
      <c r="S63" s="746" t="s">
        <v>169</v>
      </c>
      <c r="T63" s="746"/>
      <c r="U63" s="746"/>
      <c r="V63" s="746"/>
      <c r="W63" s="746" t="s">
        <v>170</v>
      </c>
      <c r="X63" s="746"/>
      <c r="Y63" s="746" t="s">
        <v>93</v>
      </c>
      <c r="Z63" s="746"/>
      <c r="AA63" s="746" t="s">
        <v>115</v>
      </c>
      <c r="AB63" s="746"/>
      <c r="AC63" s="746"/>
      <c r="AD63" s="746"/>
      <c r="AE63" s="746"/>
      <c r="AF63" s="746"/>
      <c r="AG63" s="747" t="s">
        <v>252</v>
      </c>
      <c r="AH63" s="746" t="s">
        <v>253</v>
      </c>
      <c r="AI63" s="746"/>
      <c r="AJ63" s="746"/>
      <c r="AK63" s="746"/>
      <c r="AL63" s="746"/>
      <c r="AM63" s="746"/>
      <c r="AN63" s="746" t="s">
        <v>233</v>
      </c>
      <c r="AO63" s="746"/>
      <c r="AP63" s="746"/>
      <c r="AQ63" s="746"/>
      <c r="AR63" s="746"/>
      <c r="AS63" s="746"/>
    </row>
    <row r="64" customFormat="false" ht="20.25" hidden="false" customHeight="true" outlineLevel="0" collapsed="false">
      <c r="A64" s="729"/>
      <c r="B64" s="733" t="str">
        <f aca="false"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teste</v>
      </c>
      <c r="C64" s="733"/>
      <c r="D64" s="733"/>
      <c r="E64" s="733"/>
      <c r="F64" s="733" t="str">
        <f aca="false"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Refeições</v>
      </c>
      <c r="G64" s="733"/>
      <c r="H64" s="733"/>
      <c r="I64" s="733"/>
      <c r="J64" s="735" t="n">
        <f aca="false"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20</v>
      </c>
      <c r="K64" s="735"/>
      <c r="L64" s="735"/>
      <c r="M64" s="735"/>
      <c r="N64" s="735"/>
      <c r="O64" s="734" t="n">
        <f aca="false"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45014</v>
      </c>
      <c r="P64" s="734"/>
      <c r="Q64" s="734"/>
      <c r="R64" s="734"/>
      <c r="S64" s="734" t="n">
        <f aca="false"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45018</v>
      </c>
      <c r="T64" s="734"/>
      <c r="U64" s="734"/>
      <c r="V64" s="734"/>
      <c r="W64" s="735" t="n">
        <f aca="false"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50</v>
      </c>
      <c r="X64" s="735"/>
      <c r="Y64" s="735" t="n">
        <f aca="false"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5</v>
      </c>
      <c r="Z64" s="735"/>
      <c r="AA64" s="748"/>
      <c r="AB64" s="748"/>
      <c r="AC64" s="748"/>
      <c r="AD64" s="748"/>
      <c r="AE64" s="748"/>
      <c r="AF64" s="748"/>
      <c r="AG64" s="710"/>
      <c r="AH64" s="710"/>
      <c r="AI64" s="710"/>
      <c r="AJ64" s="710"/>
      <c r="AK64" s="710"/>
      <c r="AL64" s="710"/>
      <c r="AM64" s="710"/>
      <c r="AN64" s="710"/>
      <c r="AO64" s="710"/>
      <c r="AP64" s="710"/>
      <c r="AQ64" s="710"/>
      <c r="AR64" s="710"/>
      <c r="AS64" s="710"/>
    </row>
    <row r="65" customFormat="false" ht="20.25" hidden="false" customHeight="true" outlineLevel="0" collapsed="false">
      <c r="A65" s="729"/>
      <c r="B65" s="733" t="n">
        <f aca="false"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733"/>
      <c r="D65" s="733"/>
      <c r="E65" s="733"/>
      <c r="F65" s="733" t="n">
        <f aca="false"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733"/>
      <c r="H65" s="733"/>
      <c r="I65" s="733"/>
      <c r="J65" s="735" t="n">
        <f aca="false"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735"/>
      <c r="L65" s="735"/>
      <c r="M65" s="735"/>
      <c r="N65" s="735"/>
      <c r="O65" s="734" t="n">
        <f aca="false"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734"/>
      <c r="Q65" s="734"/>
      <c r="R65" s="734"/>
      <c r="S65" s="734" t="n">
        <f aca="false"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734"/>
      <c r="U65" s="734"/>
      <c r="V65" s="734"/>
      <c r="W65" s="735" t="n">
        <f aca="false"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735"/>
      <c r="Y65" s="735" t="n">
        <f aca="false"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735"/>
      <c r="AA65" s="748"/>
      <c r="AB65" s="748"/>
      <c r="AC65" s="748"/>
      <c r="AD65" s="748"/>
      <c r="AE65" s="748"/>
      <c r="AF65" s="748"/>
      <c r="AG65" s="703"/>
      <c r="AH65" s="703"/>
      <c r="AI65" s="703"/>
      <c r="AJ65" s="703"/>
      <c r="AK65" s="703"/>
      <c r="AL65" s="703"/>
      <c r="AM65" s="703"/>
      <c r="AN65" s="703"/>
      <c r="AO65" s="703"/>
      <c r="AP65" s="703"/>
      <c r="AQ65" s="703"/>
      <c r="AR65" s="703"/>
      <c r="AS65" s="703"/>
    </row>
    <row r="66" customFormat="false" ht="20.25" hidden="false" customHeight="true" outlineLevel="0" collapsed="false">
      <c r="A66" s="729"/>
      <c r="B66" s="733" t="n">
        <f aca="false"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733"/>
      <c r="D66" s="733"/>
      <c r="E66" s="733"/>
      <c r="F66" s="733" t="n">
        <f aca="false"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733"/>
      <c r="H66" s="733"/>
      <c r="I66" s="733"/>
      <c r="J66" s="735" t="n">
        <f aca="false"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735"/>
      <c r="L66" s="735"/>
      <c r="M66" s="735"/>
      <c r="N66" s="735"/>
      <c r="O66" s="734" t="n">
        <f aca="false"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734"/>
      <c r="Q66" s="734"/>
      <c r="R66" s="734"/>
      <c r="S66" s="734" t="n">
        <f aca="false"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734"/>
      <c r="U66" s="734"/>
      <c r="V66" s="734"/>
      <c r="W66" s="735" t="n">
        <f aca="false"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735"/>
      <c r="Y66" s="735" t="n">
        <f aca="false"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735"/>
      <c r="AA66" s="748"/>
      <c r="AB66" s="748"/>
      <c r="AC66" s="748"/>
      <c r="AD66" s="748"/>
      <c r="AE66" s="748"/>
      <c r="AF66" s="748"/>
      <c r="AG66" s="703"/>
      <c r="AH66" s="703"/>
      <c r="AI66" s="703"/>
      <c r="AJ66" s="703"/>
      <c r="AK66" s="703"/>
      <c r="AL66" s="703"/>
      <c r="AM66" s="703"/>
      <c r="AN66" s="703"/>
      <c r="AO66" s="703"/>
      <c r="AP66" s="703"/>
      <c r="AQ66" s="703"/>
      <c r="AR66" s="703"/>
      <c r="AS66" s="703"/>
    </row>
    <row r="67" customFormat="false" ht="20.25" hidden="false" customHeight="true" outlineLevel="0" collapsed="false">
      <c r="A67" s="729"/>
      <c r="B67" s="733" t="n">
        <f aca="false"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733"/>
      <c r="D67" s="733"/>
      <c r="E67" s="733"/>
      <c r="F67" s="733" t="n">
        <f aca="false"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733"/>
      <c r="H67" s="733"/>
      <c r="I67" s="733"/>
      <c r="J67" s="735" t="n">
        <f aca="false"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735"/>
      <c r="L67" s="735"/>
      <c r="M67" s="735"/>
      <c r="N67" s="735"/>
      <c r="O67" s="734" t="n">
        <f aca="false"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734"/>
      <c r="Q67" s="734"/>
      <c r="R67" s="734"/>
      <c r="S67" s="734" t="n">
        <f aca="false"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734"/>
      <c r="U67" s="734"/>
      <c r="V67" s="734"/>
      <c r="W67" s="735" t="n">
        <f aca="false"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735"/>
      <c r="Y67" s="735" t="n">
        <f aca="false"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735"/>
      <c r="AA67" s="748"/>
      <c r="AB67" s="748"/>
      <c r="AC67" s="748"/>
      <c r="AD67" s="748"/>
      <c r="AE67" s="748"/>
      <c r="AF67" s="748"/>
      <c r="AG67" s="703"/>
      <c r="AH67" s="703"/>
      <c r="AI67" s="703"/>
      <c r="AJ67" s="703"/>
      <c r="AK67" s="703"/>
      <c r="AL67" s="703"/>
      <c r="AM67" s="703"/>
      <c r="AN67" s="703"/>
      <c r="AO67" s="703"/>
      <c r="AP67" s="703"/>
      <c r="AQ67" s="703"/>
      <c r="AR67" s="703"/>
      <c r="AS67" s="703"/>
    </row>
    <row r="68" customFormat="false" ht="20.25" hidden="false" customHeight="true" outlineLevel="0" collapsed="false">
      <c r="A68" s="729"/>
      <c r="B68" s="733" t="n">
        <f aca="false"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733"/>
      <c r="D68" s="733"/>
      <c r="E68" s="733"/>
      <c r="F68" s="733" t="n">
        <f aca="false"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733"/>
      <c r="H68" s="733"/>
      <c r="I68" s="733"/>
      <c r="J68" s="735" t="n">
        <f aca="false"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735"/>
      <c r="L68" s="735"/>
      <c r="M68" s="735"/>
      <c r="N68" s="735"/>
      <c r="O68" s="734" t="n">
        <f aca="false"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734"/>
      <c r="Q68" s="734"/>
      <c r="R68" s="734"/>
      <c r="S68" s="734" t="n">
        <f aca="false"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734"/>
      <c r="U68" s="734"/>
      <c r="V68" s="734"/>
      <c r="W68" s="735" t="n">
        <f aca="false"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735"/>
      <c r="Y68" s="735" t="n">
        <f aca="false"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735"/>
      <c r="AA68" s="748"/>
      <c r="AB68" s="748"/>
      <c r="AC68" s="748"/>
      <c r="AD68" s="748"/>
      <c r="AE68" s="748"/>
      <c r="AF68" s="748"/>
      <c r="AG68" s="703"/>
      <c r="AH68" s="703"/>
      <c r="AI68" s="703"/>
      <c r="AJ68" s="703"/>
      <c r="AK68" s="703"/>
      <c r="AL68" s="703"/>
      <c r="AM68" s="703"/>
      <c r="AN68" s="703"/>
      <c r="AO68" s="703"/>
      <c r="AP68" s="703"/>
      <c r="AQ68" s="703"/>
      <c r="AR68" s="703"/>
      <c r="AS68" s="703"/>
    </row>
    <row r="69" customFormat="false" ht="20.25" hidden="false" customHeight="true" outlineLevel="0" collapsed="false">
      <c r="A69" s="729"/>
      <c r="B69" s="733" t="n">
        <f aca="false"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733"/>
      <c r="D69" s="733"/>
      <c r="E69" s="733"/>
      <c r="F69" s="733" t="n">
        <f aca="false"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733"/>
      <c r="H69" s="733"/>
      <c r="I69" s="733"/>
      <c r="J69" s="735" t="n">
        <f aca="false"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735"/>
      <c r="L69" s="735"/>
      <c r="M69" s="735"/>
      <c r="N69" s="735"/>
      <c r="O69" s="734" t="n">
        <f aca="false"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734"/>
      <c r="Q69" s="734"/>
      <c r="R69" s="734"/>
      <c r="S69" s="734" t="n">
        <f aca="false"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734"/>
      <c r="U69" s="734"/>
      <c r="V69" s="734"/>
      <c r="W69" s="735" t="n">
        <f aca="false"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735"/>
      <c r="Y69" s="735" t="n">
        <f aca="false"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735"/>
      <c r="AA69" s="748"/>
      <c r="AB69" s="748"/>
      <c r="AC69" s="748"/>
      <c r="AD69" s="748"/>
      <c r="AE69" s="748"/>
      <c r="AF69" s="748"/>
      <c r="AG69" s="703"/>
      <c r="AH69" s="703"/>
      <c r="AI69" s="703"/>
      <c r="AJ69" s="703"/>
      <c r="AK69" s="703"/>
      <c r="AL69" s="703"/>
      <c r="AM69" s="703"/>
      <c r="AN69" s="703"/>
      <c r="AO69" s="703"/>
      <c r="AP69" s="703"/>
      <c r="AQ69" s="703"/>
      <c r="AR69" s="703"/>
      <c r="AS69" s="703"/>
    </row>
    <row r="70" customFormat="false" ht="20.25" hidden="false" customHeight="true" outlineLevel="0" collapsed="false">
      <c r="A70" s="729"/>
      <c r="B70" s="733" t="n">
        <f aca="false"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733"/>
      <c r="D70" s="733"/>
      <c r="E70" s="733"/>
      <c r="F70" s="733" t="n">
        <f aca="false"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733"/>
      <c r="H70" s="733"/>
      <c r="I70" s="733"/>
      <c r="J70" s="735" t="n">
        <f aca="false"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735"/>
      <c r="L70" s="735"/>
      <c r="M70" s="735"/>
      <c r="N70" s="735"/>
      <c r="O70" s="734" t="n">
        <f aca="false"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734"/>
      <c r="Q70" s="734"/>
      <c r="R70" s="734"/>
      <c r="S70" s="734" t="n">
        <f aca="false"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734"/>
      <c r="U70" s="734"/>
      <c r="V70" s="734"/>
      <c r="W70" s="735" t="n">
        <f aca="false"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735"/>
      <c r="Y70" s="735" t="n">
        <f aca="false"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735"/>
      <c r="AA70" s="748"/>
      <c r="AB70" s="748"/>
      <c r="AC70" s="748"/>
      <c r="AD70" s="748"/>
      <c r="AE70" s="748"/>
      <c r="AF70" s="748"/>
      <c r="AG70" s="702"/>
      <c r="AH70" s="702"/>
      <c r="AI70" s="702"/>
      <c r="AJ70" s="702"/>
      <c r="AK70" s="702"/>
      <c r="AL70" s="702"/>
      <c r="AM70" s="702"/>
      <c r="AN70" s="703"/>
      <c r="AO70" s="703"/>
      <c r="AP70" s="703"/>
      <c r="AQ70" s="703"/>
      <c r="AR70" s="703"/>
      <c r="AS70" s="703"/>
    </row>
    <row r="71" customFormat="false" ht="20.25" hidden="false" customHeight="true" outlineLevel="0" collapsed="false">
      <c r="A71" s="729"/>
      <c r="B71" s="733" t="n">
        <f aca="false"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733"/>
      <c r="D71" s="733"/>
      <c r="E71" s="733"/>
      <c r="F71" s="733" t="n">
        <f aca="false"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733"/>
      <c r="H71" s="733"/>
      <c r="I71" s="733"/>
      <c r="J71" s="735" t="n">
        <f aca="false"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735"/>
      <c r="L71" s="735"/>
      <c r="M71" s="735"/>
      <c r="N71" s="735"/>
      <c r="O71" s="734" t="n">
        <f aca="false"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734"/>
      <c r="Q71" s="734"/>
      <c r="R71" s="734"/>
      <c r="S71" s="734" t="n">
        <f aca="false"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734"/>
      <c r="U71" s="734"/>
      <c r="V71" s="734"/>
      <c r="W71" s="735" t="n">
        <f aca="false"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735"/>
      <c r="Y71" s="735" t="n">
        <f aca="false"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735"/>
      <c r="AA71" s="748"/>
      <c r="AB71" s="748"/>
      <c r="AC71" s="748"/>
      <c r="AD71" s="748"/>
      <c r="AE71" s="748"/>
      <c r="AF71" s="748"/>
      <c r="AG71" s="702"/>
      <c r="AH71" s="702"/>
      <c r="AI71" s="702"/>
      <c r="AJ71" s="702"/>
      <c r="AK71" s="702"/>
      <c r="AL71" s="702"/>
      <c r="AM71" s="702"/>
      <c r="AN71" s="703"/>
      <c r="AO71" s="703"/>
      <c r="AP71" s="703"/>
      <c r="AQ71" s="703"/>
      <c r="AR71" s="703"/>
      <c r="AS71" s="703"/>
    </row>
    <row r="72" customFormat="false" ht="20.25" hidden="false" customHeight="true" outlineLevel="0" collapsed="false">
      <c r="A72" s="729"/>
      <c r="B72" s="733" t="n">
        <f aca="false"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733"/>
      <c r="D72" s="733"/>
      <c r="E72" s="733"/>
      <c r="F72" s="733" t="n">
        <f aca="false"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733"/>
      <c r="H72" s="733"/>
      <c r="I72" s="733"/>
      <c r="J72" s="735" t="n">
        <f aca="false"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735"/>
      <c r="L72" s="735"/>
      <c r="M72" s="735"/>
      <c r="N72" s="735"/>
      <c r="O72" s="734" t="n">
        <f aca="false"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734"/>
      <c r="Q72" s="734"/>
      <c r="R72" s="734"/>
      <c r="S72" s="734" t="n">
        <f aca="false"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734"/>
      <c r="U72" s="734"/>
      <c r="V72" s="734"/>
      <c r="W72" s="735" t="n">
        <f aca="false"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735"/>
      <c r="Y72" s="735" t="n">
        <f aca="false"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735"/>
      <c r="AA72" s="748"/>
      <c r="AB72" s="748"/>
      <c r="AC72" s="748"/>
      <c r="AD72" s="748"/>
      <c r="AE72" s="748"/>
      <c r="AF72" s="748"/>
      <c r="AG72" s="702"/>
      <c r="AH72" s="702"/>
      <c r="AI72" s="702"/>
      <c r="AJ72" s="702"/>
      <c r="AK72" s="702"/>
      <c r="AL72" s="702"/>
      <c r="AM72" s="702"/>
      <c r="AN72" s="703"/>
      <c r="AO72" s="703"/>
      <c r="AP72" s="703"/>
      <c r="AQ72" s="703"/>
      <c r="AR72" s="703"/>
      <c r="AS72" s="703"/>
    </row>
    <row r="73" customFormat="false" ht="20.25" hidden="false" customHeight="true" outlineLevel="0" collapsed="false">
      <c r="A73" s="729"/>
      <c r="B73" s="733" t="n">
        <f aca="false"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733"/>
      <c r="D73" s="733"/>
      <c r="E73" s="733"/>
      <c r="F73" s="733" t="n">
        <f aca="false"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733"/>
      <c r="H73" s="733"/>
      <c r="I73" s="733"/>
      <c r="J73" s="735" t="n">
        <f aca="false"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735"/>
      <c r="L73" s="735"/>
      <c r="M73" s="735"/>
      <c r="N73" s="735"/>
      <c r="O73" s="734" t="n">
        <f aca="false"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734"/>
      <c r="Q73" s="734"/>
      <c r="R73" s="734"/>
      <c r="S73" s="734" t="n">
        <f aca="false"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734"/>
      <c r="U73" s="734"/>
      <c r="V73" s="734"/>
      <c r="W73" s="735" t="n">
        <f aca="false"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735"/>
      <c r="Y73" s="735" t="n">
        <f aca="false"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735"/>
      <c r="AA73" s="748"/>
      <c r="AB73" s="748"/>
      <c r="AC73" s="748"/>
      <c r="AD73" s="748"/>
      <c r="AE73" s="748"/>
      <c r="AF73" s="748"/>
      <c r="AG73" s="749"/>
      <c r="AH73" s="749"/>
      <c r="AI73" s="749"/>
      <c r="AJ73" s="749"/>
      <c r="AK73" s="749"/>
      <c r="AL73" s="749"/>
      <c r="AM73" s="749"/>
      <c r="AN73" s="710"/>
      <c r="AO73" s="710"/>
      <c r="AP73" s="710"/>
      <c r="AQ73" s="710"/>
      <c r="AR73" s="710"/>
      <c r="AS73" s="710"/>
    </row>
    <row r="74" customFormat="false" ht="20.25" hidden="false" customHeight="true" outlineLevel="0" collapsed="false">
      <c r="A74" s="729"/>
      <c r="B74" s="733" t="n">
        <f aca="false"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733"/>
      <c r="D74" s="733"/>
      <c r="E74" s="733"/>
      <c r="F74" s="733" t="n">
        <f aca="false"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733"/>
      <c r="H74" s="733"/>
      <c r="I74" s="733"/>
      <c r="J74" s="735" t="n">
        <f aca="false"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735"/>
      <c r="L74" s="735"/>
      <c r="M74" s="735"/>
      <c r="N74" s="735"/>
      <c r="O74" s="734" t="n">
        <f aca="false"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734"/>
      <c r="Q74" s="734"/>
      <c r="R74" s="734"/>
      <c r="S74" s="734" t="n">
        <f aca="false"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734"/>
      <c r="U74" s="734"/>
      <c r="V74" s="734"/>
      <c r="W74" s="735" t="n">
        <f aca="false"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735"/>
      <c r="Y74" s="735" t="n">
        <f aca="false"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735"/>
      <c r="AA74" s="748"/>
      <c r="AB74" s="748"/>
      <c r="AC74" s="748"/>
      <c r="AD74" s="748"/>
      <c r="AE74" s="748"/>
      <c r="AF74" s="748"/>
      <c r="AG74" s="702"/>
      <c r="AH74" s="702"/>
      <c r="AI74" s="702"/>
      <c r="AJ74" s="702"/>
      <c r="AK74" s="702"/>
      <c r="AL74" s="702"/>
      <c r="AM74" s="702"/>
      <c r="AN74" s="703"/>
      <c r="AO74" s="703"/>
      <c r="AP74" s="703"/>
      <c r="AQ74" s="703"/>
      <c r="AR74" s="703"/>
      <c r="AS74" s="703"/>
    </row>
    <row r="75" customFormat="false" ht="20.25" hidden="false" customHeight="true" outlineLevel="0" collapsed="false">
      <c r="A75" s="729"/>
      <c r="B75" s="733" t="n">
        <f aca="false"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733"/>
      <c r="D75" s="733"/>
      <c r="E75" s="733"/>
      <c r="F75" s="733" t="n">
        <f aca="false"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733"/>
      <c r="H75" s="733"/>
      <c r="I75" s="733"/>
      <c r="J75" s="735" t="n">
        <f aca="false"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735"/>
      <c r="L75" s="735"/>
      <c r="M75" s="735"/>
      <c r="N75" s="735"/>
      <c r="O75" s="734" t="n">
        <f aca="false"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734"/>
      <c r="Q75" s="734"/>
      <c r="R75" s="734"/>
      <c r="S75" s="734" t="n">
        <f aca="false"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734"/>
      <c r="U75" s="734"/>
      <c r="V75" s="734"/>
      <c r="W75" s="735" t="n">
        <f aca="false"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735"/>
      <c r="Y75" s="735" t="n">
        <f aca="false"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735"/>
      <c r="AA75" s="748"/>
      <c r="AB75" s="748"/>
      <c r="AC75" s="748"/>
      <c r="AD75" s="748"/>
      <c r="AE75" s="748"/>
      <c r="AF75" s="748"/>
      <c r="AG75" s="702"/>
      <c r="AH75" s="702"/>
      <c r="AI75" s="702"/>
      <c r="AJ75" s="702"/>
      <c r="AK75" s="702"/>
      <c r="AL75" s="702"/>
      <c r="AM75" s="702"/>
      <c r="AN75" s="703"/>
      <c r="AO75" s="703"/>
      <c r="AP75" s="703"/>
      <c r="AQ75" s="703"/>
      <c r="AR75" s="703"/>
      <c r="AS75" s="703"/>
      <c r="AT75" s="743"/>
      <c r="AU75" s="743"/>
      <c r="AV75" s="743"/>
      <c r="AW75" s="743"/>
      <c r="AX75" s="743"/>
      <c r="AY75" s="743"/>
      <c r="AZ75" s="743"/>
      <c r="BA75" s="743"/>
      <c r="BB75" s="743"/>
      <c r="BC75" s="743"/>
      <c r="BD75" s="743"/>
      <c r="BE75" s="743"/>
      <c r="BF75" s="743"/>
      <c r="BG75" s="743"/>
      <c r="BH75" s="743"/>
      <c r="BI75" s="743"/>
      <c r="BJ75" s="743"/>
      <c r="BK75" s="743"/>
      <c r="BL75" s="743"/>
      <c r="BM75" s="743"/>
      <c r="BN75" s="743"/>
      <c r="BO75" s="743"/>
      <c r="BP75" s="743"/>
      <c r="BQ75" s="743"/>
      <c r="BR75" s="743"/>
      <c r="BS75" s="743"/>
      <c r="BT75" s="743"/>
      <c r="BU75" s="743"/>
      <c r="BV75" s="743"/>
      <c r="BW75" s="743"/>
      <c r="BX75" s="743"/>
      <c r="BY75" s="743"/>
      <c r="BZ75" s="743"/>
      <c r="CA75" s="743"/>
      <c r="CB75" s="743"/>
    </row>
    <row r="76" customFormat="false" ht="21.75" hidden="false" customHeight="true" outlineLevel="0" collapsed="false">
      <c r="A76" s="675"/>
      <c r="B76" s="738"/>
      <c r="C76" s="739"/>
      <c r="D76" s="739"/>
      <c r="E76" s="739"/>
      <c r="F76" s="739"/>
      <c r="G76" s="739"/>
      <c r="H76" s="739"/>
      <c r="I76" s="739"/>
      <c r="J76" s="738"/>
      <c r="K76" s="739"/>
      <c r="L76" s="739"/>
      <c r="M76" s="739"/>
      <c r="N76" s="739"/>
      <c r="O76" s="739"/>
      <c r="P76" s="739"/>
      <c r="Q76" s="739"/>
      <c r="R76" s="739"/>
      <c r="S76" s="739"/>
      <c r="T76" s="739"/>
      <c r="U76" s="739"/>
      <c r="V76" s="739"/>
      <c r="W76" s="203"/>
      <c r="X76" s="203"/>
      <c r="Y76" s="203"/>
      <c r="Z76" s="203"/>
      <c r="AA76" s="739"/>
      <c r="AB76" s="739"/>
      <c r="AC76" s="739"/>
      <c r="AD76" s="739"/>
      <c r="AE76" s="739"/>
      <c r="AF76" s="739"/>
      <c r="AG76" s="739"/>
      <c r="AH76" s="739"/>
      <c r="AI76" s="739"/>
      <c r="AJ76" s="739"/>
      <c r="AK76" s="739"/>
      <c r="AL76" s="739"/>
      <c r="AM76" s="739"/>
      <c r="AN76" s="739"/>
      <c r="AO76" s="739"/>
      <c r="AP76" s="739"/>
      <c r="AQ76" s="739"/>
      <c r="AR76" s="739"/>
      <c r="AS76" s="739"/>
      <c r="AT76" s="743"/>
      <c r="AU76" s="743"/>
      <c r="AV76" s="743"/>
      <c r="AW76" s="743"/>
      <c r="AX76" s="743"/>
      <c r="AY76" s="743"/>
      <c r="AZ76" s="743"/>
      <c r="BA76" s="743"/>
      <c r="BB76" s="743"/>
      <c r="BC76" s="743"/>
      <c r="BD76" s="743"/>
      <c r="BE76" s="743"/>
      <c r="BF76" s="743"/>
      <c r="BG76" s="743"/>
      <c r="BH76" s="743"/>
      <c r="BI76" s="743"/>
      <c r="BJ76" s="743"/>
      <c r="BK76" s="743"/>
      <c r="BL76" s="743"/>
      <c r="BM76" s="743"/>
      <c r="BN76" s="743"/>
      <c r="BO76" s="743"/>
      <c r="BP76" s="743"/>
      <c r="BQ76" s="743"/>
      <c r="BR76" s="743"/>
      <c r="BS76" s="743"/>
      <c r="BT76" s="743"/>
      <c r="BU76" s="743"/>
      <c r="BV76" s="743"/>
      <c r="BW76" s="743"/>
      <c r="BX76" s="743"/>
      <c r="BY76" s="743"/>
      <c r="BZ76" s="743"/>
      <c r="CA76" s="743"/>
      <c r="CB76" s="743"/>
    </row>
    <row r="77" s="744" customFormat="true" ht="21.75" hidden="false" customHeight="true" outlineLevel="0" collapsed="false">
      <c r="A77" s="675"/>
      <c r="B77" s="719" t="s">
        <v>254</v>
      </c>
      <c r="C77" s="719"/>
      <c r="D77" s="719"/>
      <c r="E77" s="719"/>
      <c r="F77" s="740"/>
      <c r="G77" s="740"/>
      <c r="H77" s="740"/>
      <c r="I77" s="740"/>
      <c r="J77" s="719" t="s">
        <v>235</v>
      </c>
      <c r="K77" s="719"/>
      <c r="L77" s="719"/>
      <c r="M77" s="719"/>
      <c r="N77" s="719"/>
      <c r="O77" s="719"/>
      <c r="P77" s="719" t="s">
        <v>236</v>
      </c>
      <c r="Q77" s="719"/>
      <c r="R77" s="719"/>
      <c r="S77" s="719"/>
      <c r="T77" s="719"/>
      <c r="U77" s="719"/>
      <c r="V77" s="719"/>
      <c r="W77" s="721" t="s">
        <v>237</v>
      </c>
      <c r="X77" s="721"/>
      <c r="Y77" s="721"/>
      <c r="Z77" s="721"/>
      <c r="AA77" s="721"/>
      <c r="AB77" s="721"/>
      <c r="AC77" s="721"/>
      <c r="AD77" s="721"/>
      <c r="AE77" s="721"/>
      <c r="AF77" s="721"/>
      <c r="AG77" s="721"/>
      <c r="AH77" s="721"/>
      <c r="AI77" s="721"/>
      <c r="AJ77" s="721"/>
      <c r="AK77" s="721"/>
      <c r="AL77" s="721"/>
      <c r="AM77" s="721"/>
      <c r="AN77" s="721"/>
      <c r="AO77" s="721"/>
      <c r="AP77" s="721"/>
      <c r="AQ77" s="721"/>
      <c r="AR77" s="721"/>
      <c r="AS77" s="721"/>
      <c r="AT77" s="743"/>
      <c r="AU77" s="743"/>
      <c r="AV77" s="743"/>
      <c r="AW77" s="743"/>
      <c r="AX77" s="743"/>
      <c r="AY77" s="743"/>
      <c r="AZ77" s="743"/>
      <c r="BA77" s="743"/>
      <c r="BB77" s="743"/>
      <c r="BC77" s="743"/>
      <c r="BD77" s="743"/>
      <c r="BE77" s="743"/>
      <c r="BF77" s="743"/>
      <c r="BG77" s="743"/>
      <c r="BH77" s="743"/>
      <c r="BI77" s="743"/>
      <c r="BJ77" s="743"/>
      <c r="BK77" s="743"/>
      <c r="BL77" s="743"/>
      <c r="BM77" s="743"/>
      <c r="BN77" s="743"/>
      <c r="BO77" s="743"/>
      <c r="BP77" s="743"/>
      <c r="BQ77" s="743"/>
      <c r="BR77" s="743"/>
      <c r="BS77" s="743"/>
      <c r="BT77" s="743"/>
      <c r="BU77" s="743"/>
      <c r="BV77" s="743"/>
      <c r="BW77" s="743"/>
      <c r="BX77" s="743"/>
      <c r="BY77" s="743"/>
      <c r="BZ77" s="743"/>
      <c r="CA77" s="743"/>
      <c r="CB77" s="743"/>
    </row>
    <row r="78" s="744" customFormat="true" ht="21.75" hidden="false" customHeight="true" outlineLevel="0" collapsed="false">
      <c r="B78" s="719" t="s">
        <v>239</v>
      </c>
      <c r="C78" s="719"/>
      <c r="D78" s="719"/>
      <c r="E78" s="719"/>
      <c r="F78" s="740"/>
      <c r="G78" s="740"/>
      <c r="H78" s="740"/>
      <c r="I78" s="740"/>
      <c r="J78" s="723" t="s">
        <v>262</v>
      </c>
      <c r="K78" s="723"/>
      <c r="L78" s="723"/>
      <c r="M78" s="723"/>
      <c r="N78" s="723"/>
      <c r="O78" s="723"/>
      <c r="P78" s="724" t="s">
        <v>154</v>
      </c>
      <c r="Q78" s="724"/>
      <c r="R78" s="724"/>
      <c r="S78" s="724"/>
      <c r="T78" s="724"/>
      <c r="U78" s="724"/>
      <c r="V78" s="724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43"/>
      <c r="AU78" s="743"/>
      <c r="AV78" s="743"/>
      <c r="AW78" s="743"/>
      <c r="AX78" s="743"/>
      <c r="AY78" s="743"/>
      <c r="AZ78" s="743"/>
      <c r="BA78" s="743"/>
      <c r="BB78" s="743"/>
      <c r="BC78" s="743"/>
      <c r="BD78" s="743"/>
      <c r="BE78" s="743"/>
      <c r="BF78" s="743"/>
      <c r="BG78" s="743"/>
      <c r="BH78" s="743"/>
      <c r="BI78" s="743"/>
      <c r="BJ78" s="743"/>
      <c r="BK78" s="743"/>
      <c r="BL78" s="743"/>
      <c r="BM78" s="743"/>
      <c r="BN78" s="743"/>
      <c r="BO78" s="743"/>
      <c r="BP78" s="743"/>
      <c r="BQ78" s="743"/>
      <c r="BR78" s="743"/>
      <c r="BS78" s="743"/>
      <c r="BT78" s="743"/>
      <c r="BU78" s="743"/>
      <c r="BV78" s="743"/>
      <c r="BW78" s="743"/>
      <c r="BX78" s="743"/>
      <c r="BY78" s="743"/>
      <c r="BZ78" s="743"/>
      <c r="CA78" s="743"/>
      <c r="CB78" s="743"/>
    </row>
    <row r="79" s="744" customFormat="true" ht="21.75" hidden="false" customHeight="true" outlineLevel="0" collapsed="false">
      <c r="B79" s="719" t="s">
        <v>242</v>
      </c>
      <c r="C79" s="719"/>
      <c r="D79" s="719"/>
      <c r="E79" s="719" t="s">
        <v>243</v>
      </c>
      <c r="F79" s="740"/>
      <c r="G79" s="740"/>
      <c r="H79" s="740"/>
      <c r="I79" s="740"/>
      <c r="J79" s="725" t="s">
        <v>263</v>
      </c>
      <c r="K79" s="725"/>
      <c r="L79" s="725"/>
      <c r="M79" s="725"/>
      <c r="N79" s="725"/>
      <c r="O79" s="725"/>
      <c r="P79" s="724" t="s">
        <v>154</v>
      </c>
      <c r="Q79" s="724"/>
      <c r="R79" s="724"/>
      <c r="S79" s="724"/>
      <c r="T79" s="724"/>
      <c r="U79" s="724"/>
      <c r="V79" s="724"/>
      <c r="W79" s="721"/>
      <c r="X79" s="721"/>
      <c r="Y79" s="721"/>
      <c r="Z79" s="721"/>
      <c r="AA79" s="721"/>
      <c r="AB79" s="721"/>
      <c r="AC79" s="721"/>
      <c r="AD79" s="721"/>
      <c r="AE79" s="721"/>
      <c r="AF79" s="721"/>
      <c r="AG79" s="721"/>
      <c r="AH79" s="721"/>
      <c r="AI79" s="721"/>
      <c r="AJ79" s="721"/>
      <c r="AK79" s="721"/>
      <c r="AL79" s="721"/>
      <c r="AM79" s="721"/>
      <c r="AN79" s="721"/>
      <c r="AO79" s="721"/>
      <c r="AP79" s="721"/>
      <c r="AQ79" s="721"/>
      <c r="AR79" s="721"/>
      <c r="AS79" s="721"/>
      <c r="AT79" s="743"/>
      <c r="AU79" s="743"/>
      <c r="AV79" s="743"/>
      <c r="AW79" s="743"/>
      <c r="AX79" s="743"/>
      <c r="AY79" s="743"/>
      <c r="AZ79" s="743"/>
      <c r="BA79" s="743"/>
      <c r="BB79" s="743"/>
      <c r="BC79" s="743"/>
      <c r="BD79" s="743"/>
      <c r="BE79" s="743"/>
      <c r="BF79" s="743"/>
      <c r="BG79" s="743"/>
      <c r="BH79" s="743"/>
      <c r="BI79" s="743"/>
      <c r="BJ79" s="743"/>
      <c r="BK79" s="743"/>
      <c r="BL79" s="743"/>
      <c r="BM79" s="743"/>
      <c r="BN79" s="743"/>
      <c r="BO79" s="743"/>
      <c r="BP79" s="743"/>
      <c r="BQ79" s="743"/>
      <c r="BR79" s="743"/>
      <c r="BS79" s="743"/>
      <c r="BT79" s="743"/>
      <c r="BU79" s="743"/>
      <c r="BV79" s="743"/>
      <c r="BW79" s="743"/>
      <c r="BX79" s="743"/>
      <c r="BY79" s="743"/>
      <c r="BZ79" s="743"/>
      <c r="CA79" s="743"/>
      <c r="CB79" s="743"/>
    </row>
    <row r="80" s="744" customFormat="true" ht="21.75" hidden="false" customHeight="true" outlineLevel="0" collapsed="false">
      <c r="B80" s="719" t="s">
        <v>246</v>
      </c>
      <c r="C80" s="719"/>
      <c r="D80" s="719"/>
      <c r="E80" s="719" t="s">
        <v>247</v>
      </c>
      <c r="F80" s="740"/>
      <c r="G80" s="740"/>
      <c r="H80" s="740"/>
      <c r="I80" s="740"/>
      <c r="J80" s="725"/>
      <c r="K80" s="725"/>
      <c r="L80" s="725"/>
      <c r="M80" s="725"/>
      <c r="N80" s="725"/>
      <c r="O80" s="725"/>
      <c r="P80" s="724" t="s">
        <v>154</v>
      </c>
      <c r="Q80" s="724"/>
      <c r="R80" s="724"/>
      <c r="S80" s="724"/>
      <c r="T80" s="724"/>
      <c r="U80" s="724"/>
      <c r="V80" s="724"/>
      <c r="W80" s="721"/>
      <c r="X80" s="721"/>
      <c r="Y80" s="721"/>
      <c r="Z80" s="721"/>
      <c r="AA80" s="721"/>
      <c r="AB80" s="721"/>
      <c r="AC80" s="721"/>
      <c r="AD80" s="721"/>
      <c r="AE80" s="721"/>
      <c r="AF80" s="721"/>
      <c r="AG80" s="721"/>
      <c r="AH80" s="721"/>
      <c r="AI80" s="721"/>
      <c r="AJ80" s="721"/>
      <c r="AK80" s="721"/>
      <c r="AL80" s="721"/>
      <c r="AM80" s="721"/>
      <c r="AN80" s="721"/>
      <c r="AO80" s="721"/>
      <c r="AP80" s="721"/>
      <c r="AQ80" s="721"/>
      <c r="AR80" s="721"/>
      <c r="AS80" s="721"/>
      <c r="AT80" s="743"/>
      <c r="AU80" s="743"/>
      <c r="AV80" s="743"/>
      <c r="AW80" s="743"/>
      <c r="AX80" s="743"/>
      <c r="AY80" s="743"/>
      <c r="AZ80" s="743"/>
      <c r="BA80" s="743"/>
      <c r="BB80" s="743"/>
      <c r="BC80" s="743"/>
      <c r="BD80" s="743"/>
      <c r="BE80" s="743"/>
      <c r="BF80" s="743"/>
      <c r="BG80" s="743"/>
      <c r="BH80" s="743"/>
      <c r="BI80" s="743"/>
      <c r="BJ80" s="743"/>
      <c r="BK80" s="743"/>
      <c r="BL80" s="743"/>
      <c r="BM80" s="743"/>
      <c r="BN80" s="743"/>
      <c r="BO80" s="743"/>
      <c r="BP80" s="743"/>
      <c r="BQ80" s="743"/>
      <c r="BR80" s="743"/>
      <c r="BS80" s="743"/>
      <c r="BT80" s="743"/>
      <c r="BU80" s="743"/>
      <c r="BV80" s="743"/>
      <c r="BW80" s="743"/>
      <c r="BX80" s="743"/>
      <c r="BY80" s="743"/>
      <c r="BZ80" s="743"/>
      <c r="CA80" s="743"/>
      <c r="CB80" s="743"/>
    </row>
    <row r="81" s="744" customFormat="true" ht="21.75" hidden="false" customHeight="true" outlineLevel="0" collapsed="false">
      <c r="A81" s="675"/>
      <c r="B81" s="675"/>
      <c r="C81" s="675"/>
      <c r="D81" s="675"/>
      <c r="E81" s="675"/>
      <c r="F81" s="675"/>
      <c r="G81" s="675"/>
      <c r="H81" s="675"/>
      <c r="I81" s="675"/>
      <c r="J81" s="675"/>
      <c r="K81" s="675"/>
      <c r="L81" s="675"/>
      <c r="M81" s="675"/>
      <c r="N81" s="675"/>
      <c r="O81" s="675"/>
      <c r="P81" s="675"/>
      <c r="Q81" s="675"/>
      <c r="R81" s="675"/>
      <c r="S81" s="675"/>
      <c r="T81" s="675"/>
      <c r="U81" s="675"/>
      <c r="V81" s="675"/>
      <c r="W81" s="675"/>
      <c r="X81" s="675"/>
      <c r="Y81" s="675"/>
      <c r="Z81" s="676"/>
      <c r="AA81" s="675"/>
      <c r="AB81" s="675"/>
      <c r="AC81" s="675"/>
      <c r="AD81" s="675"/>
      <c r="AE81" s="675"/>
      <c r="AF81" s="675"/>
      <c r="AG81" s="675"/>
      <c r="AH81" s="675"/>
      <c r="AI81" s="675"/>
      <c r="AJ81" s="675"/>
      <c r="AK81" s="675"/>
      <c r="AL81" s="675"/>
      <c r="AM81" s="675"/>
      <c r="AN81" s="675"/>
      <c r="AO81" s="675"/>
      <c r="AP81" s="675"/>
      <c r="AQ81" s="675"/>
      <c r="AR81" s="675"/>
      <c r="AS81" s="675"/>
      <c r="AT81" s="743"/>
      <c r="AU81" s="743"/>
      <c r="AV81" s="743"/>
      <c r="AW81" s="743"/>
      <c r="AX81" s="743"/>
      <c r="AY81" s="743"/>
      <c r="AZ81" s="743"/>
      <c r="BA81" s="743"/>
      <c r="BB81" s="743"/>
      <c r="BC81" s="743"/>
      <c r="BD81" s="743"/>
      <c r="BE81" s="743"/>
      <c r="BF81" s="743"/>
      <c r="BG81" s="743"/>
      <c r="BH81" s="743"/>
      <c r="BI81" s="743"/>
      <c r="BJ81" s="743"/>
      <c r="BK81" s="743"/>
      <c r="BL81" s="743"/>
      <c r="BM81" s="743"/>
      <c r="BN81" s="743"/>
      <c r="BO81" s="743"/>
      <c r="BP81" s="743"/>
      <c r="BQ81" s="743"/>
      <c r="BR81" s="743"/>
      <c r="BS81" s="743"/>
      <c r="BT81" s="743"/>
      <c r="BU81" s="743"/>
      <c r="BV81" s="743"/>
      <c r="BW81" s="743"/>
      <c r="BX81" s="743"/>
      <c r="BY81" s="743"/>
      <c r="BZ81" s="743"/>
      <c r="CA81" s="743"/>
      <c r="CB81" s="743"/>
    </row>
    <row r="82" customFormat="false" ht="21.75" hidden="false" customHeight="true" outlineLevel="0" collapsed="false">
      <c r="A82" s="741" t="s">
        <v>258</v>
      </c>
      <c r="B82" s="741"/>
      <c r="C82" s="741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42"/>
      <c r="AB82" s="742"/>
      <c r="AC82" s="742"/>
      <c r="AD82" s="742"/>
      <c r="AE82" s="742"/>
      <c r="AF82" s="742"/>
      <c r="AG82" s="742"/>
      <c r="AH82" s="742"/>
      <c r="AI82" s="742"/>
      <c r="AJ82" s="742"/>
      <c r="AK82" s="742"/>
      <c r="AL82" s="742"/>
      <c r="AM82" s="742"/>
      <c r="AN82" s="742"/>
      <c r="AO82" s="742"/>
      <c r="AP82" s="742"/>
      <c r="AQ82" s="742"/>
      <c r="AR82" s="742"/>
      <c r="AS82" s="742"/>
      <c r="AT82" s="743"/>
      <c r="AU82" s="743"/>
      <c r="AV82" s="743"/>
      <c r="AW82" s="743"/>
      <c r="AX82" s="743"/>
      <c r="AY82" s="743"/>
      <c r="AZ82" s="743"/>
      <c r="BA82" s="743"/>
      <c r="BB82" s="743"/>
      <c r="BC82" s="743"/>
      <c r="BD82" s="743"/>
      <c r="BE82" s="743"/>
      <c r="BF82" s="743"/>
      <c r="BG82" s="743"/>
      <c r="BH82" s="743"/>
      <c r="BI82" s="743"/>
      <c r="BJ82" s="743"/>
      <c r="BK82" s="743"/>
      <c r="BL82" s="743"/>
      <c r="BM82" s="743"/>
      <c r="BN82" s="743"/>
      <c r="BO82" s="743"/>
      <c r="BP82" s="743"/>
      <c r="BQ82" s="743"/>
      <c r="BR82" s="743"/>
      <c r="BS82" s="743"/>
      <c r="BT82" s="743"/>
      <c r="BU82" s="743"/>
      <c r="BV82" s="743"/>
      <c r="BW82" s="743"/>
      <c r="BX82" s="743"/>
      <c r="BY82" s="743"/>
      <c r="BZ82" s="743"/>
      <c r="CA82" s="743"/>
      <c r="CB82" s="743"/>
    </row>
    <row r="83" customFormat="false" ht="7.5" hidden="false" customHeight="true" outlineLevel="0" collapsed="false"/>
    <row r="84" customFormat="false" ht="15" hidden="false" customHeight="true" outlineLevel="0" collapsed="false">
      <c r="A84" s="729" t="s">
        <v>250</v>
      </c>
      <c r="B84" s="730" t="s">
        <v>264</v>
      </c>
      <c r="C84" s="730"/>
      <c r="D84" s="730"/>
      <c r="E84" s="730"/>
      <c r="F84" s="730"/>
      <c r="G84" s="730"/>
      <c r="H84" s="730"/>
      <c r="I84" s="730"/>
      <c r="J84" s="730"/>
      <c r="K84" s="730"/>
      <c r="L84" s="730"/>
      <c r="M84" s="730"/>
      <c r="N84" s="730"/>
      <c r="O84" s="730"/>
      <c r="P84" s="730"/>
      <c r="Q84" s="730"/>
      <c r="R84" s="730"/>
      <c r="S84" s="730"/>
      <c r="T84" s="730"/>
      <c r="U84" s="730"/>
      <c r="V84" s="730"/>
      <c r="W84" s="730"/>
      <c r="X84" s="730"/>
      <c r="Y84" s="730"/>
      <c r="Z84" s="730"/>
      <c r="AA84" s="730"/>
      <c r="AB84" s="730"/>
      <c r="AC84" s="730"/>
      <c r="AD84" s="730"/>
      <c r="AE84" s="730"/>
      <c r="AF84" s="730"/>
      <c r="AG84" s="730"/>
      <c r="AH84" s="730"/>
      <c r="AI84" s="730"/>
      <c r="AJ84" s="730"/>
      <c r="AK84" s="730"/>
      <c r="AL84" s="730"/>
      <c r="AM84" s="730"/>
      <c r="AN84" s="730"/>
      <c r="AO84" s="730"/>
      <c r="AP84" s="730"/>
      <c r="AQ84" s="730"/>
      <c r="AR84" s="730"/>
      <c r="AS84" s="730"/>
      <c r="AT84" s="743"/>
      <c r="AU84" s="743"/>
      <c r="AV84" s="743"/>
      <c r="AW84" s="743"/>
      <c r="AX84" s="743"/>
      <c r="AY84" s="743"/>
      <c r="AZ84" s="743"/>
      <c r="BA84" s="743"/>
      <c r="BB84" s="743"/>
      <c r="BC84" s="743"/>
      <c r="BD84" s="743"/>
      <c r="BE84" s="743"/>
      <c r="BF84" s="743"/>
      <c r="BG84" s="743"/>
      <c r="BH84" s="743"/>
      <c r="BI84" s="743"/>
      <c r="BJ84" s="743"/>
      <c r="BK84" s="743"/>
      <c r="BL84" s="743"/>
      <c r="BM84" s="743"/>
      <c r="BN84" s="743"/>
      <c r="BO84" s="743"/>
      <c r="BP84" s="743"/>
      <c r="BQ84" s="743"/>
      <c r="BR84" s="743"/>
      <c r="BS84" s="743"/>
      <c r="BT84" s="743"/>
      <c r="BU84" s="743"/>
      <c r="BV84" s="743"/>
      <c r="BW84" s="743"/>
      <c r="BX84" s="743"/>
      <c r="BY84" s="743"/>
      <c r="BZ84" s="743"/>
      <c r="CA84" s="743"/>
      <c r="CB84" s="743"/>
    </row>
    <row r="85" customFormat="false" ht="15" hidden="false" customHeight="true" outlineLevel="0" collapsed="false">
      <c r="A85" s="729"/>
      <c r="B85" s="675"/>
      <c r="C85" s="675"/>
      <c r="D85" s="675"/>
      <c r="E85" s="675"/>
      <c r="F85" s="675"/>
      <c r="G85" s="675"/>
      <c r="H85" s="675"/>
      <c r="I85" s="675"/>
      <c r="J85" s="675"/>
      <c r="K85" s="675"/>
      <c r="L85" s="675"/>
      <c r="M85" s="675"/>
      <c r="N85" s="675"/>
      <c r="O85" s="675"/>
      <c r="P85" s="675"/>
      <c r="Q85" s="675"/>
      <c r="R85" s="675"/>
      <c r="S85" s="675"/>
      <c r="T85" s="675"/>
      <c r="U85" s="675"/>
      <c r="V85" s="675"/>
      <c r="W85" s="675"/>
      <c r="X85" s="675"/>
      <c r="Y85" s="675"/>
      <c r="Z85" s="676"/>
      <c r="AA85" s="675"/>
      <c r="AB85" s="675"/>
      <c r="AC85" s="675"/>
      <c r="AD85" s="675"/>
      <c r="AE85" s="675"/>
      <c r="AF85" s="675"/>
      <c r="AG85" s="675"/>
      <c r="AH85" s="675"/>
      <c r="AI85" s="675"/>
      <c r="AJ85" s="675"/>
      <c r="AK85" s="675"/>
      <c r="AL85" s="675"/>
      <c r="AM85" s="675"/>
      <c r="AN85" s="675"/>
      <c r="AO85" s="675"/>
      <c r="AP85" s="675"/>
      <c r="AQ85" s="675"/>
      <c r="AR85" s="675"/>
      <c r="AS85" s="675"/>
      <c r="AT85" s="743"/>
      <c r="AU85" s="743"/>
      <c r="AV85" s="743"/>
      <c r="AW85" s="743"/>
      <c r="AX85" s="743"/>
      <c r="AY85" s="743"/>
      <c r="AZ85" s="743"/>
      <c r="BA85" s="743"/>
      <c r="BB85" s="743"/>
      <c r="BC85" s="743"/>
      <c r="BD85" s="743"/>
      <c r="BE85" s="743"/>
      <c r="BF85" s="743"/>
      <c r="BG85" s="743"/>
      <c r="BH85" s="743"/>
      <c r="BI85" s="743"/>
      <c r="BJ85" s="743"/>
      <c r="BK85" s="743"/>
      <c r="BL85" s="743"/>
      <c r="BM85" s="743"/>
      <c r="BN85" s="743"/>
      <c r="BO85" s="743"/>
      <c r="BP85" s="743"/>
      <c r="BQ85" s="743"/>
      <c r="BR85" s="743"/>
      <c r="BS85" s="743"/>
      <c r="BT85" s="743"/>
      <c r="BU85" s="743"/>
      <c r="BV85" s="743"/>
      <c r="BW85" s="743"/>
      <c r="BX85" s="743"/>
      <c r="BY85" s="743"/>
      <c r="BZ85" s="743"/>
      <c r="CA85" s="743"/>
      <c r="CB85" s="743"/>
    </row>
    <row r="86" customFormat="false" ht="15" hidden="false" customHeight="false" outlineLevel="0" collapsed="false">
      <c r="A86" s="729"/>
      <c r="B86" s="746" t="s">
        <v>265</v>
      </c>
      <c r="C86" s="746"/>
      <c r="D86" s="746"/>
      <c r="E86" s="746"/>
      <c r="F86" s="746" t="s">
        <v>266</v>
      </c>
      <c r="G86" s="746"/>
      <c r="H86" s="746"/>
      <c r="I86" s="746"/>
      <c r="J86" s="745" t="s">
        <v>267</v>
      </c>
      <c r="K86" s="745"/>
      <c r="L86" s="745"/>
      <c r="M86" s="745"/>
      <c r="N86" s="745"/>
      <c r="O86" s="746" t="s">
        <v>168</v>
      </c>
      <c r="P86" s="746"/>
      <c r="Q86" s="746"/>
      <c r="R86" s="746"/>
      <c r="S86" s="746" t="s">
        <v>169</v>
      </c>
      <c r="T86" s="746"/>
      <c r="U86" s="746"/>
      <c r="V86" s="746"/>
      <c r="W86" s="746" t="s">
        <v>170</v>
      </c>
      <c r="X86" s="746"/>
      <c r="Y86" s="746" t="s">
        <v>93</v>
      </c>
      <c r="Z86" s="746"/>
      <c r="AA86" s="746" t="s">
        <v>115</v>
      </c>
      <c r="AB86" s="746"/>
      <c r="AC86" s="746"/>
      <c r="AD86" s="746"/>
      <c r="AE86" s="746"/>
      <c r="AF86" s="746"/>
      <c r="AG86" s="747" t="s">
        <v>252</v>
      </c>
      <c r="AH86" s="746" t="s">
        <v>253</v>
      </c>
      <c r="AI86" s="746"/>
      <c r="AJ86" s="746"/>
      <c r="AK86" s="746"/>
      <c r="AL86" s="746"/>
      <c r="AM86" s="746"/>
      <c r="AN86" s="746" t="s">
        <v>233</v>
      </c>
      <c r="AO86" s="746"/>
      <c r="AP86" s="746"/>
      <c r="AQ86" s="746"/>
      <c r="AR86" s="746"/>
      <c r="AS86" s="746"/>
      <c r="AT86" s="743"/>
      <c r="AU86" s="743"/>
      <c r="AV86" s="743"/>
      <c r="AW86" s="743"/>
      <c r="AX86" s="743"/>
      <c r="AY86" s="743"/>
      <c r="AZ86" s="743"/>
      <c r="BA86" s="743"/>
      <c r="BB86" s="743"/>
      <c r="BC86" s="743"/>
      <c r="BD86" s="743"/>
      <c r="BE86" s="743"/>
      <c r="BF86" s="743"/>
      <c r="BG86" s="743"/>
      <c r="BH86" s="743"/>
      <c r="BI86" s="743"/>
      <c r="BJ86" s="743"/>
      <c r="BK86" s="743"/>
      <c r="BL86" s="743"/>
      <c r="BM86" s="743"/>
      <c r="BN86" s="743"/>
      <c r="BO86" s="743"/>
      <c r="BP86" s="743"/>
      <c r="BQ86" s="743"/>
      <c r="BR86" s="743"/>
      <c r="BS86" s="743"/>
      <c r="BT86" s="743"/>
      <c r="BU86" s="743"/>
      <c r="BV86" s="743"/>
      <c r="BW86" s="743"/>
      <c r="BX86" s="743"/>
      <c r="BY86" s="743"/>
      <c r="BZ86" s="743"/>
      <c r="CA86" s="743"/>
      <c r="CB86" s="743"/>
    </row>
    <row r="87" customFormat="false" ht="15" hidden="false" customHeight="true" outlineLevel="0" collapsed="false">
      <c r="A87" s="729"/>
      <c r="B87" s="750" t="str">
        <f aca="false"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Gelo</v>
      </c>
      <c r="C87" s="750"/>
      <c r="D87" s="750"/>
      <c r="E87" s="750"/>
      <c r="F87" s="750" t="str">
        <f aca="false"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Kilo</v>
      </c>
      <c r="G87" s="750"/>
      <c r="H87" s="750"/>
      <c r="I87" s="750"/>
      <c r="J87" s="750" t="str">
        <f aca="false"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Por Hora</v>
      </c>
      <c r="K87" s="750"/>
      <c r="L87" s="750"/>
      <c r="M87" s="750"/>
      <c r="N87" s="750"/>
      <c r="O87" s="751" t="n">
        <f aca="false"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45013</v>
      </c>
      <c r="P87" s="751"/>
      <c r="Q87" s="751"/>
      <c r="R87" s="751"/>
      <c r="S87" s="751" t="n">
        <f aca="false"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45015</v>
      </c>
      <c r="T87" s="751"/>
      <c r="U87" s="751"/>
      <c r="V87" s="751"/>
      <c r="W87" s="735" t="n">
        <f aca="false"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70</v>
      </c>
      <c r="X87" s="735"/>
      <c r="Y87" s="735" t="n">
        <f aca="false"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3</v>
      </c>
      <c r="Z87" s="735"/>
      <c r="AA87" s="748"/>
      <c r="AB87" s="748"/>
      <c r="AC87" s="748"/>
      <c r="AD87" s="748"/>
      <c r="AE87" s="748"/>
      <c r="AF87" s="748"/>
      <c r="AG87" s="752"/>
      <c r="AH87" s="752"/>
      <c r="AI87" s="752"/>
      <c r="AJ87" s="752"/>
      <c r="AK87" s="752"/>
      <c r="AL87" s="752"/>
      <c r="AM87" s="752"/>
      <c r="AN87" s="752"/>
      <c r="AO87" s="752"/>
      <c r="AP87" s="752"/>
      <c r="AQ87" s="752"/>
      <c r="AR87" s="752"/>
      <c r="AS87" s="752"/>
      <c r="AT87" s="743"/>
      <c r="AU87" s="743"/>
      <c r="AV87" s="743"/>
      <c r="AW87" s="743"/>
      <c r="AX87" s="743"/>
      <c r="AY87" s="743"/>
      <c r="AZ87" s="743"/>
      <c r="BA87" s="743"/>
      <c r="BB87" s="743"/>
      <c r="BC87" s="743"/>
      <c r="BD87" s="743"/>
      <c r="BE87" s="743"/>
      <c r="BF87" s="743"/>
      <c r="BG87" s="743"/>
      <c r="BH87" s="743"/>
      <c r="BI87" s="743"/>
      <c r="BJ87" s="743"/>
      <c r="BK87" s="743"/>
      <c r="BL87" s="743"/>
      <c r="BM87" s="743"/>
      <c r="BN87" s="743"/>
      <c r="BO87" s="743"/>
      <c r="BP87" s="743"/>
      <c r="BQ87" s="743"/>
      <c r="BR87" s="743"/>
      <c r="BS87" s="743"/>
      <c r="BT87" s="743"/>
      <c r="BU87" s="743"/>
      <c r="BV87" s="743"/>
      <c r="BW87" s="743"/>
      <c r="BX87" s="743"/>
      <c r="BY87" s="743"/>
      <c r="BZ87" s="743"/>
      <c r="CA87" s="743"/>
      <c r="CB87" s="743"/>
    </row>
    <row r="88" customFormat="false" ht="15" hidden="false" customHeight="true" outlineLevel="0" collapsed="false">
      <c r="A88" s="729"/>
      <c r="B88" s="750" t="n">
        <f aca="false"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750"/>
      <c r="D88" s="750"/>
      <c r="E88" s="750"/>
      <c r="F88" s="750" t="n">
        <f aca="false"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750"/>
      <c r="H88" s="750"/>
      <c r="I88" s="750"/>
      <c r="J88" s="750" t="n">
        <f aca="false"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750"/>
      <c r="L88" s="750"/>
      <c r="M88" s="750"/>
      <c r="N88" s="750"/>
      <c r="O88" s="751" t="n">
        <f aca="false"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751"/>
      <c r="Q88" s="751"/>
      <c r="R88" s="751"/>
      <c r="S88" s="751" t="n">
        <f aca="false"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751"/>
      <c r="U88" s="751"/>
      <c r="V88" s="751"/>
      <c r="W88" s="735" t="n">
        <f aca="false"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735"/>
      <c r="Y88" s="735" t="n">
        <f aca="false"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735"/>
      <c r="AA88" s="748"/>
      <c r="AB88" s="748"/>
      <c r="AC88" s="748"/>
      <c r="AD88" s="748"/>
      <c r="AE88" s="748"/>
      <c r="AF88" s="748"/>
      <c r="AG88" s="748"/>
      <c r="AH88" s="748"/>
      <c r="AI88" s="748"/>
      <c r="AJ88" s="748"/>
      <c r="AK88" s="748"/>
      <c r="AL88" s="748"/>
      <c r="AM88" s="748"/>
      <c r="AN88" s="748"/>
      <c r="AO88" s="748"/>
      <c r="AP88" s="748"/>
      <c r="AQ88" s="748"/>
      <c r="AR88" s="748"/>
      <c r="AS88" s="748"/>
      <c r="AT88" s="743"/>
      <c r="AU88" s="743"/>
      <c r="AV88" s="743"/>
      <c r="AW88" s="743"/>
      <c r="AX88" s="743"/>
      <c r="AY88" s="743"/>
      <c r="AZ88" s="743"/>
      <c r="BA88" s="743"/>
      <c r="BB88" s="743"/>
      <c r="BC88" s="743"/>
      <c r="BD88" s="743"/>
      <c r="BE88" s="743"/>
      <c r="BF88" s="743"/>
      <c r="BG88" s="743"/>
      <c r="BH88" s="743"/>
      <c r="BI88" s="743"/>
      <c r="BJ88" s="743"/>
      <c r="BK88" s="743"/>
      <c r="BL88" s="743"/>
      <c r="BM88" s="743"/>
      <c r="BN88" s="743"/>
      <c r="BO88" s="743"/>
      <c r="BP88" s="743"/>
      <c r="BQ88" s="743"/>
      <c r="BR88" s="743"/>
      <c r="BS88" s="743"/>
      <c r="BT88" s="743"/>
      <c r="BU88" s="743"/>
      <c r="BV88" s="743"/>
      <c r="BW88" s="743"/>
      <c r="BX88" s="743"/>
      <c r="BY88" s="743"/>
      <c r="BZ88" s="743"/>
      <c r="CA88" s="743"/>
      <c r="CB88" s="743"/>
    </row>
    <row r="89" customFormat="false" ht="15" hidden="false" customHeight="true" outlineLevel="0" collapsed="false">
      <c r="A89" s="729"/>
      <c r="B89" s="750" t="n">
        <f aca="false"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750"/>
      <c r="D89" s="750"/>
      <c r="E89" s="750"/>
      <c r="F89" s="750" t="n">
        <f aca="false"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750"/>
      <c r="H89" s="750"/>
      <c r="I89" s="750"/>
      <c r="J89" s="750" t="n">
        <f aca="false"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750"/>
      <c r="L89" s="750"/>
      <c r="M89" s="750"/>
      <c r="N89" s="750"/>
      <c r="O89" s="751" t="n">
        <f aca="false"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751"/>
      <c r="Q89" s="751"/>
      <c r="R89" s="751"/>
      <c r="S89" s="751" t="n">
        <f aca="false"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751"/>
      <c r="U89" s="751"/>
      <c r="V89" s="751"/>
      <c r="W89" s="735" t="n">
        <f aca="false"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735"/>
      <c r="Y89" s="735" t="n">
        <f aca="false"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735"/>
      <c r="AA89" s="748"/>
      <c r="AB89" s="748"/>
      <c r="AC89" s="748"/>
      <c r="AD89" s="748"/>
      <c r="AE89" s="748"/>
      <c r="AF89" s="748"/>
      <c r="AG89" s="748"/>
      <c r="AH89" s="748"/>
      <c r="AI89" s="748"/>
      <c r="AJ89" s="748"/>
      <c r="AK89" s="748"/>
      <c r="AL89" s="748"/>
      <c r="AM89" s="748"/>
      <c r="AN89" s="748"/>
      <c r="AO89" s="748"/>
      <c r="AP89" s="748"/>
      <c r="AQ89" s="748"/>
      <c r="AR89" s="748"/>
      <c r="AS89" s="748"/>
      <c r="AT89" s="743"/>
      <c r="AU89" s="743"/>
      <c r="AV89" s="743"/>
      <c r="AW89" s="743"/>
      <c r="AX89" s="743"/>
      <c r="AY89" s="743"/>
      <c r="AZ89" s="743"/>
      <c r="BA89" s="743"/>
      <c r="BB89" s="743"/>
      <c r="BC89" s="743"/>
      <c r="BD89" s="743"/>
      <c r="BE89" s="743"/>
      <c r="BF89" s="743"/>
      <c r="BG89" s="743"/>
      <c r="BH89" s="743"/>
      <c r="BI89" s="743"/>
      <c r="BJ89" s="743"/>
      <c r="BK89" s="743"/>
      <c r="BL89" s="743"/>
      <c r="BM89" s="743"/>
      <c r="BN89" s="743"/>
      <c r="BO89" s="743"/>
      <c r="BP89" s="743"/>
      <c r="BQ89" s="743"/>
      <c r="BR89" s="743"/>
      <c r="BS89" s="743"/>
      <c r="BT89" s="743"/>
      <c r="BU89" s="743"/>
      <c r="BV89" s="743"/>
      <c r="BW89" s="743"/>
      <c r="BX89" s="743"/>
      <c r="BY89" s="743"/>
      <c r="BZ89" s="743"/>
      <c r="CA89" s="743"/>
      <c r="CB89" s="743"/>
    </row>
    <row r="90" customFormat="false" ht="15" hidden="false" customHeight="true" outlineLevel="0" collapsed="false">
      <c r="A90" s="729"/>
      <c r="B90" s="750" t="n">
        <f aca="false"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750"/>
      <c r="D90" s="750"/>
      <c r="E90" s="750"/>
      <c r="F90" s="750" t="n">
        <f aca="false"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750"/>
      <c r="H90" s="750"/>
      <c r="I90" s="750"/>
      <c r="J90" s="750" t="n">
        <f aca="false"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750"/>
      <c r="L90" s="750"/>
      <c r="M90" s="750"/>
      <c r="N90" s="750"/>
      <c r="O90" s="751" t="n">
        <f aca="false"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751"/>
      <c r="Q90" s="751"/>
      <c r="R90" s="751"/>
      <c r="S90" s="751" t="n">
        <f aca="false"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751"/>
      <c r="U90" s="751"/>
      <c r="V90" s="751"/>
      <c r="W90" s="735" t="n">
        <f aca="false"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735"/>
      <c r="Y90" s="735" t="n">
        <f aca="false"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735"/>
      <c r="AA90" s="748"/>
      <c r="AB90" s="748"/>
      <c r="AC90" s="748"/>
      <c r="AD90" s="748"/>
      <c r="AE90" s="748"/>
      <c r="AF90" s="748"/>
      <c r="AG90" s="748"/>
      <c r="AH90" s="748"/>
      <c r="AI90" s="748"/>
      <c r="AJ90" s="748"/>
      <c r="AK90" s="748"/>
      <c r="AL90" s="748"/>
      <c r="AM90" s="748"/>
      <c r="AN90" s="748"/>
      <c r="AO90" s="748"/>
      <c r="AP90" s="748"/>
      <c r="AQ90" s="748"/>
      <c r="AR90" s="748"/>
      <c r="AS90" s="748"/>
      <c r="AT90" s="743"/>
      <c r="AU90" s="743"/>
      <c r="AV90" s="743"/>
      <c r="AW90" s="743"/>
      <c r="AX90" s="743"/>
      <c r="AY90" s="743"/>
      <c r="AZ90" s="743"/>
      <c r="BA90" s="743"/>
      <c r="BB90" s="743"/>
      <c r="BC90" s="743"/>
      <c r="BD90" s="743"/>
      <c r="BE90" s="743"/>
      <c r="BF90" s="743"/>
      <c r="BG90" s="743"/>
      <c r="BH90" s="743"/>
      <c r="BI90" s="743"/>
      <c r="BJ90" s="743"/>
      <c r="BK90" s="743"/>
      <c r="BL90" s="743"/>
      <c r="BM90" s="743"/>
      <c r="BN90" s="743"/>
      <c r="BO90" s="743"/>
      <c r="BP90" s="743"/>
      <c r="BQ90" s="743"/>
      <c r="BR90" s="743"/>
      <c r="BS90" s="743"/>
      <c r="BT90" s="743"/>
      <c r="BU90" s="743"/>
      <c r="BV90" s="743"/>
      <c r="BW90" s="743"/>
      <c r="BX90" s="743"/>
      <c r="BY90" s="743"/>
      <c r="BZ90" s="743"/>
      <c r="CA90" s="743"/>
      <c r="CB90" s="743"/>
    </row>
    <row r="91" customFormat="false" ht="15" hidden="false" customHeight="true" outlineLevel="0" collapsed="false">
      <c r="A91" s="729"/>
      <c r="B91" s="750"/>
      <c r="C91" s="750"/>
      <c r="D91" s="750"/>
      <c r="E91" s="750"/>
      <c r="F91" s="750"/>
      <c r="G91" s="750"/>
      <c r="H91" s="750"/>
      <c r="I91" s="750"/>
      <c r="J91" s="750"/>
      <c r="K91" s="750"/>
      <c r="L91" s="750"/>
      <c r="M91" s="750"/>
      <c r="N91" s="750"/>
      <c r="O91" s="751"/>
      <c r="P91" s="751"/>
      <c r="Q91" s="751"/>
      <c r="R91" s="751"/>
      <c r="S91" s="751"/>
      <c r="T91" s="751"/>
      <c r="U91" s="751"/>
      <c r="V91" s="751"/>
      <c r="W91" s="735"/>
      <c r="X91" s="735"/>
      <c r="Y91" s="735"/>
      <c r="Z91" s="735"/>
      <c r="AA91" s="748"/>
      <c r="AB91" s="748"/>
      <c r="AC91" s="748"/>
      <c r="AD91" s="748"/>
      <c r="AE91" s="748"/>
      <c r="AF91" s="748"/>
      <c r="AG91" s="748"/>
      <c r="AH91" s="748"/>
      <c r="AI91" s="748"/>
      <c r="AJ91" s="748"/>
      <c r="AK91" s="748"/>
      <c r="AL91" s="748"/>
      <c r="AM91" s="748"/>
      <c r="AN91" s="748"/>
      <c r="AO91" s="748"/>
      <c r="AP91" s="748"/>
      <c r="AQ91" s="748"/>
      <c r="AR91" s="748"/>
      <c r="AS91" s="748"/>
      <c r="AT91" s="743"/>
      <c r="AU91" s="743"/>
      <c r="AV91" s="743"/>
      <c r="AW91" s="743"/>
      <c r="AX91" s="743"/>
      <c r="AY91" s="743"/>
      <c r="AZ91" s="743"/>
      <c r="BA91" s="743"/>
      <c r="BB91" s="743"/>
      <c r="BC91" s="743"/>
      <c r="BD91" s="743"/>
      <c r="BE91" s="743"/>
      <c r="BF91" s="743"/>
      <c r="BG91" s="743"/>
      <c r="BH91" s="743"/>
      <c r="BI91" s="743"/>
      <c r="BJ91" s="743"/>
      <c r="BK91" s="743"/>
      <c r="BL91" s="743"/>
      <c r="BM91" s="743"/>
      <c r="BN91" s="743"/>
      <c r="BO91" s="743"/>
      <c r="BP91" s="743"/>
      <c r="BQ91" s="743"/>
      <c r="BR91" s="743"/>
      <c r="BS91" s="743"/>
      <c r="BT91" s="743"/>
      <c r="BU91" s="743"/>
      <c r="BV91" s="743"/>
      <c r="BW91" s="743"/>
      <c r="BX91" s="743"/>
      <c r="BY91" s="743"/>
      <c r="BZ91" s="743"/>
      <c r="CA91" s="743"/>
      <c r="CB91" s="743"/>
    </row>
    <row r="92" customFormat="false" ht="15" hidden="false" customHeight="true" outlineLevel="0" collapsed="false">
      <c r="A92" s="729"/>
      <c r="B92" s="750" t="n">
        <f aca="false"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750"/>
      <c r="D92" s="750"/>
      <c r="E92" s="750"/>
      <c r="F92" s="750" t="n">
        <f aca="false"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750"/>
      <c r="H92" s="750"/>
      <c r="I92" s="750"/>
      <c r="J92" s="750" t="n">
        <f aca="false"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750"/>
      <c r="L92" s="750"/>
      <c r="M92" s="750"/>
      <c r="N92" s="750"/>
      <c r="O92" s="751" t="n">
        <f aca="false"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751"/>
      <c r="Q92" s="751"/>
      <c r="R92" s="751"/>
      <c r="S92" s="751" t="n">
        <f aca="false"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751"/>
      <c r="U92" s="751"/>
      <c r="V92" s="751"/>
      <c r="W92" s="735" t="n">
        <f aca="false"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735"/>
      <c r="Y92" s="735" t="n">
        <f aca="false"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735"/>
      <c r="AA92" s="748"/>
      <c r="AB92" s="748"/>
      <c r="AC92" s="748"/>
      <c r="AD92" s="748"/>
      <c r="AE92" s="748"/>
      <c r="AF92" s="748"/>
      <c r="AG92" s="748"/>
      <c r="AH92" s="748"/>
      <c r="AI92" s="748"/>
      <c r="AJ92" s="748"/>
      <c r="AK92" s="748"/>
      <c r="AL92" s="748"/>
      <c r="AM92" s="748"/>
      <c r="AN92" s="748"/>
      <c r="AO92" s="748"/>
      <c r="AP92" s="748"/>
      <c r="AQ92" s="748"/>
      <c r="AR92" s="748"/>
      <c r="AS92" s="748"/>
      <c r="AT92" s="743"/>
      <c r="AU92" s="743"/>
      <c r="AV92" s="743"/>
      <c r="AW92" s="743"/>
      <c r="AX92" s="743"/>
      <c r="AY92" s="743"/>
      <c r="AZ92" s="743"/>
      <c r="BA92" s="743"/>
      <c r="BB92" s="743"/>
      <c r="BC92" s="743"/>
      <c r="BD92" s="743"/>
      <c r="BE92" s="743"/>
      <c r="BF92" s="743"/>
      <c r="BG92" s="743"/>
      <c r="BH92" s="743"/>
      <c r="BI92" s="743"/>
      <c r="BJ92" s="743"/>
      <c r="BK92" s="743"/>
      <c r="BL92" s="743"/>
      <c r="BM92" s="743"/>
      <c r="BN92" s="743"/>
      <c r="BO92" s="743"/>
      <c r="BP92" s="743"/>
      <c r="BQ92" s="743"/>
      <c r="BR92" s="743"/>
      <c r="BS92" s="743"/>
      <c r="BT92" s="743"/>
      <c r="BU92" s="743"/>
      <c r="BV92" s="743"/>
      <c r="BW92" s="743"/>
      <c r="BX92" s="743"/>
      <c r="BY92" s="743"/>
      <c r="BZ92" s="743"/>
      <c r="CA92" s="743"/>
      <c r="CB92" s="743"/>
    </row>
    <row r="93" customFormat="false" ht="15" hidden="false" customHeight="true" outlineLevel="0" collapsed="false">
      <c r="A93" s="729"/>
      <c r="B93" s="750" t="n">
        <f aca="false"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750"/>
      <c r="D93" s="750"/>
      <c r="E93" s="750"/>
      <c r="F93" s="750" t="n">
        <f aca="false"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750"/>
      <c r="H93" s="750"/>
      <c r="I93" s="750"/>
      <c r="J93" s="750" t="n">
        <f aca="false"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750"/>
      <c r="L93" s="750"/>
      <c r="M93" s="750"/>
      <c r="N93" s="750"/>
      <c r="O93" s="751" t="n">
        <f aca="false"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751"/>
      <c r="Q93" s="751"/>
      <c r="R93" s="751"/>
      <c r="S93" s="751" t="n">
        <f aca="false"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751"/>
      <c r="U93" s="751"/>
      <c r="V93" s="751"/>
      <c r="W93" s="735" t="n">
        <f aca="false"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735"/>
      <c r="Y93" s="735" t="n">
        <f aca="false"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735"/>
      <c r="AA93" s="748"/>
      <c r="AB93" s="748"/>
      <c r="AC93" s="748"/>
      <c r="AD93" s="748"/>
      <c r="AE93" s="748"/>
      <c r="AF93" s="748"/>
      <c r="AG93" s="753"/>
      <c r="AH93" s="753"/>
      <c r="AI93" s="753"/>
      <c r="AJ93" s="753"/>
      <c r="AK93" s="753"/>
      <c r="AL93" s="753"/>
      <c r="AM93" s="753"/>
      <c r="AN93" s="748"/>
      <c r="AO93" s="748"/>
      <c r="AP93" s="748"/>
      <c r="AQ93" s="748"/>
      <c r="AR93" s="748"/>
      <c r="AS93" s="748"/>
    </row>
    <row r="94" customFormat="false" ht="15" hidden="false" customHeight="true" outlineLevel="0" collapsed="false">
      <c r="A94" s="729"/>
      <c r="B94" s="750" t="n">
        <f aca="false"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750"/>
      <c r="D94" s="750"/>
      <c r="E94" s="750"/>
      <c r="F94" s="750" t="n">
        <f aca="false"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750"/>
      <c r="H94" s="750"/>
      <c r="I94" s="750"/>
      <c r="J94" s="750" t="n">
        <f aca="false"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750"/>
      <c r="L94" s="750"/>
      <c r="M94" s="750"/>
      <c r="N94" s="750"/>
      <c r="O94" s="751" t="n">
        <f aca="false"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751"/>
      <c r="Q94" s="751"/>
      <c r="R94" s="751"/>
      <c r="S94" s="751" t="n">
        <f aca="false"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751"/>
      <c r="U94" s="751"/>
      <c r="V94" s="751"/>
      <c r="W94" s="735" t="n">
        <f aca="false"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735"/>
      <c r="Y94" s="735" t="n">
        <f aca="false"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735"/>
      <c r="AA94" s="748"/>
      <c r="AB94" s="748"/>
      <c r="AC94" s="748"/>
      <c r="AD94" s="748"/>
      <c r="AE94" s="748"/>
      <c r="AF94" s="748"/>
      <c r="AG94" s="753"/>
      <c r="AH94" s="753"/>
      <c r="AI94" s="753"/>
      <c r="AJ94" s="753"/>
      <c r="AK94" s="753"/>
      <c r="AL94" s="753"/>
      <c r="AM94" s="753"/>
      <c r="AN94" s="748"/>
      <c r="AO94" s="748"/>
      <c r="AP94" s="748"/>
      <c r="AQ94" s="748"/>
      <c r="AR94" s="748"/>
      <c r="AS94" s="748"/>
    </row>
    <row r="95" customFormat="false" ht="15" hidden="false" customHeight="true" outlineLevel="0" collapsed="false">
      <c r="A95" s="729"/>
      <c r="B95" s="750" t="n">
        <f aca="false"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750"/>
      <c r="D95" s="750"/>
      <c r="E95" s="750"/>
      <c r="F95" s="750" t="n">
        <f aca="false"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750"/>
      <c r="H95" s="750"/>
      <c r="I95" s="750"/>
      <c r="J95" s="750" t="n">
        <f aca="false"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750"/>
      <c r="L95" s="750"/>
      <c r="M95" s="750"/>
      <c r="N95" s="750"/>
      <c r="O95" s="751" t="n">
        <f aca="false"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751"/>
      <c r="Q95" s="751"/>
      <c r="R95" s="751"/>
      <c r="S95" s="751" t="n">
        <f aca="false"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751"/>
      <c r="U95" s="751"/>
      <c r="V95" s="751"/>
      <c r="W95" s="735" t="n">
        <f aca="false"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735"/>
      <c r="Y95" s="735" t="n">
        <f aca="false"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735"/>
      <c r="AA95" s="748"/>
      <c r="AB95" s="748"/>
      <c r="AC95" s="748"/>
      <c r="AD95" s="748"/>
      <c r="AE95" s="748"/>
      <c r="AF95" s="748"/>
      <c r="AG95" s="753"/>
      <c r="AH95" s="753"/>
      <c r="AI95" s="753"/>
      <c r="AJ95" s="753"/>
      <c r="AK95" s="753"/>
      <c r="AL95" s="753"/>
      <c r="AM95" s="753"/>
      <c r="AN95" s="748"/>
      <c r="AO95" s="748"/>
      <c r="AP95" s="748"/>
      <c r="AQ95" s="748"/>
      <c r="AR95" s="748"/>
      <c r="AS95" s="748"/>
    </row>
    <row r="96" customFormat="false" ht="15" hidden="false" customHeight="true" outlineLevel="0" collapsed="false">
      <c r="A96" s="729"/>
      <c r="B96" s="750" t="n">
        <f aca="false"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750"/>
      <c r="D96" s="750"/>
      <c r="E96" s="750"/>
      <c r="F96" s="750" t="n">
        <f aca="false"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750"/>
      <c r="H96" s="750"/>
      <c r="I96" s="750"/>
      <c r="J96" s="750" t="n">
        <f aca="false"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750"/>
      <c r="L96" s="750"/>
      <c r="M96" s="750"/>
      <c r="N96" s="750"/>
      <c r="O96" s="751" t="n">
        <f aca="false"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751"/>
      <c r="Q96" s="751"/>
      <c r="R96" s="751"/>
      <c r="S96" s="751" t="n">
        <f aca="false"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751"/>
      <c r="U96" s="751"/>
      <c r="V96" s="751"/>
      <c r="W96" s="735" t="n">
        <f aca="false"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735"/>
      <c r="Y96" s="735" t="n">
        <f aca="false"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735"/>
      <c r="AA96" s="748"/>
      <c r="AB96" s="748"/>
      <c r="AC96" s="748"/>
      <c r="AD96" s="748"/>
      <c r="AE96" s="748"/>
      <c r="AF96" s="748"/>
      <c r="AG96" s="754"/>
      <c r="AH96" s="754"/>
      <c r="AI96" s="754"/>
      <c r="AJ96" s="754"/>
      <c r="AK96" s="754"/>
      <c r="AL96" s="754"/>
      <c r="AM96" s="754"/>
      <c r="AN96" s="752"/>
      <c r="AO96" s="752"/>
      <c r="AP96" s="752"/>
      <c r="AQ96" s="752"/>
      <c r="AR96" s="752"/>
      <c r="AS96" s="752"/>
    </row>
    <row r="97" customFormat="false" ht="15" hidden="false" customHeight="true" outlineLevel="0" collapsed="false">
      <c r="A97" s="729"/>
      <c r="B97" s="750" t="n">
        <f aca="false"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750"/>
      <c r="D97" s="750"/>
      <c r="E97" s="750"/>
      <c r="F97" s="750" t="n">
        <f aca="false"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750"/>
      <c r="H97" s="750"/>
      <c r="I97" s="750"/>
      <c r="J97" s="750" t="n">
        <f aca="false"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750"/>
      <c r="L97" s="750"/>
      <c r="M97" s="750"/>
      <c r="N97" s="750"/>
      <c r="O97" s="751" t="n">
        <f aca="false"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751"/>
      <c r="Q97" s="751"/>
      <c r="R97" s="751"/>
      <c r="S97" s="751" t="n">
        <f aca="false"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751"/>
      <c r="U97" s="751"/>
      <c r="V97" s="751"/>
      <c r="W97" s="735" t="n">
        <f aca="false"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735"/>
      <c r="Y97" s="735" t="n">
        <f aca="false"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735"/>
      <c r="AA97" s="748"/>
      <c r="AB97" s="748"/>
      <c r="AC97" s="748"/>
      <c r="AD97" s="748"/>
      <c r="AE97" s="748"/>
      <c r="AF97" s="748"/>
      <c r="AG97" s="753"/>
      <c r="AH97" s="753"/>
      <c r="AI97" s="753"/>
      <c r="AJ97" s="753"/>
      <c r="AK97" s="753"/>
      <c r="AL97" s="753"/>
      <c r="AM97" s="753"/>
      <c r="AN97" s="748"/>
      <c r="AO97" s="748"/>
      <c r="AP97" s="748"/>
      <c r="AQ97" s="748"/>
      <c r="AR97" s="748"/>
      <c r="AS97" s="748"/>
    </row>
    <row r="98" customFormat="false" ht="15" hidden="false" customHeight="true" outlineLevel="0" collapsed="false">
      <c r="A98" s="729"/>
      <c r="B98" s="750" t="n">
        <f aca="false"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750"/>
      <c r="D98" s="750"/>
      <c r="E98" s="750"/>
      <c r="F98" s="750" t="n">
        <f aca="false"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750"/>
      <c r="H98" s="750"/>
      <c r="I98" s="750"/>
      <c r="J98" s="750" t="n">
        <f aca="false"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750"/>
      <c r="L98" s="750"/>
      <c r="M98" s="750"/>
      <c r="N98" s="750"/>
      <c r="O98" s="751" t="n">
        <f aca="false"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751"/>
      <c r="Q98" s="751"/>
      <c r="R98" s="751"/>
      <c r="S98" s="751" t="n">
        <f aca="false"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751"/>
      <c r="U98" s="751"/>
      <c r="V98" s="751"/>
      <c r="W98" s="735" t="n">
        <f aca="false"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735"/>
      <c r="Y98" s="735" t="n">
        <f aca="false"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735"/>
      <c r="AA98" s="748"/>
      <c r="AB98" s="748"/>
      <c r="AC98" s="748"/>
      <c r="AD98" s="748"/>
      <c r="AE98" s="748"/>
      <c r="AF98" s="748"/>
      <c r="AG98" s="753"/>
      <c r="AH98" s="753"/>
      <c r="AI98" s="753"/>
      <c r="AJ98" s="753"/>
      <c r="AK98" s="753"/>
      <c r="AL98" s="753"/>
      <c r="AM98" s="753"/>
      <c r="AN98" s="748"/>
      <c r="AO98" s="748"/>
      <c r="AP98" s="748"/>
      <c r="AQ98" s="748"/>
      <c r="AR98" s="748"/>
      <c r="AS98" s="748"/>
    </row>
    <row r="99" customFormat="false" ht="15" hidden="false" customHeight="true" outlineLevel="0" collapsed="false">
      <c r="A99" s="675"/>
      <c r="B99" s="738"/>
      <c r="C99" s="739"/>
      <c r="D99" s="739"/>
      <c r="E99" s="739"/>
      <c r="F99" s="739"/>
      <c r="G99" s="739"/>
      <c r="H99" s="739"/>
      <c r="I99" s="739"/>
      <c r="J99" s="738"/>
      <c r="K99" s="739"/>
      <c r="L99" s="739"/>
      <c r="M99" s="739"/>
      <c r="N99" s="739"/>
      <c r="O99" s="739"/>
      <c r="P99" s="739"/>
      <c r="Q99" s="739"/>
      <c r="R99" s="739"/>
      <c r="S99" s="739"/>
      <c r="T99" s="739"/>
      <c r="U99" s="739"/>
      <c r="V99" s="739"/>
      <c r="W99" s="203"/>
      <c r="X99" s="203"/>
      <c r="Y99" s="203"/>
      <c r="Z99" s="203"/>
      <c r="AA99" s="739"/>
      <c r="AB99" s="739"/>
      <c r="AC99" s="739"/>
      <c r="AD99" s="739"/>
      <c r="AE99" s="739"/>
      <c r="AF99" s="739"/>
      <c r="AG99" s="739"/>
      <c r="AH99" s="739"/>
      <c r="AI99" s="739"/>
      <c r="AJ99" s="739"/>
      <c r="AK99" s="739"/>
      <c r="AL99" s="739"/>
      <c r="AM99" s="739"/>
      <c r="AN99" s="739"/>
      <c r="AO99" s="739"/>
      <c r="AP99" s="739"/>
      <c r="AQ99" s="739"/>
      <c r="AR99" s="739"/>
      <c r="AS99" s="739"/>
    </row>
    <row r="100" customFormat="false" ht="15" hidden="false" customHeight="false" outlineLevel="0" collapsed="false">
      <c r="A100" s="675"/>
      <c r="B100" s="719" t="s">
        <v>254</v>
      </c>
      <c r="C100" s="719"/>
      <c r="D100" s="719"/>
      <c r="E100" s="719"/>
      <c r="F100" s="740"/>
      <c r="G100" s="740"/>
      <c r="H100" s="740"/>
      <c r="I100" s="740"/>
      <c r="J100" s="719" t="s">
        <v>235</v>
      </c>
      <c r="K100" s="719"/>
      <c r="L100" s="719"/>
      <c r="M100" s="719"/>
      <c r="N100" s="719"/>
      <c r="O100" s="719"/>
      <c r="P100" s="719" t="s">
        <v>236</v>
      </c>
      <c r="Q100" s="719"/>
      <c r="R100" s="719"/>
      <c r="S100" s="719"/>
      <c r="T100" s="719"/>
      <c r="U100" s="719"/>
      <c r="V100" s="719"/>
      <c r="W100" s="721" t="s">
        <v>237</v>
      </c>
      <c r="X100" s="721"/>
      <c r="Y100" s="721"/>
      <c r="Z100" s="721"/>
      <c r="AA100" s="721"/>
      <c r="AB100" s="721"/>
      <c r="AC100" s="721"/>
      <c r="AD100" s="721"/>
      <c r="AE100" s="721"/>
      <c r="AF100" s="721"/>
      <c r="AG100" s="721"/>
      <c r="AH100" s="721"/>
      <c r="AI100" s="721"/>
      <c r="AJ100" s="721"/>
      <c r="AK100" s="721"/>
      <c r="AL100" s="721"/>
      <c r="AM100" s="721"/>
      <c r="AN100" s="721"/>
      <c r="AO100" s="721"/>
      <c r="AP100" s="721"/>
      <c r="AQ100" s="721"/>
      <c r="AR100" s="721"/>
      <c r="AS100" s="721"/>
    </row>
    <row r="101" customFormat="false" ht="15" hidden="false" customHeight="false" outlineLevel="0" collapsed="false">
      <c r="A101" s="675"/>
      <c r="B101" s="719" t="s">
        <v>239</v>
      </c>
      <c r="C101" s="719"/>
      <c r="D101" s="719"/>
      <c r="E101" s="719"/>
      <c r="F101" s="740"/>
      <c r="G101" s="740"/>
      <c r="H101" s="740"/>
      <c r="I101" s="740"/>
      <c r="J101" s="723"/>
      <c r="K101" s="723"/>
      <c r="L101" s="723"/>
      <c r="M101" s="723"/>
      <c r="N101" s="723"/>
      <c r="O101" s="723"/>
      <c r="P101" s="724" t="s">
        <v>154</v>
      </c>
      <c r="Q101" s="724"/>
      <c r="R101" s="724"/>
      <c r="S101" s="724"/>
      <c r="T101" s="724"/>
      <c r="U101" s="724"/>
      <c r="V101" s="724"/>
      <c r="W101" s="721"/>
      <c r="X101" s="721"/>
      <c r="Y101" s="721"/>
      <c r="Z101" s="721"/>
      <c r="AA101" s="721"/>
      <c r="AB101" s="721"/>
      <c r="AC101" s="721"/>
      <c r="AD101" s="721"/>
      <c r="AE101" s="721"/>
      <c r="AF101" s="721"/>
      <c r="AG101" s="721"/>
      <c r="AH101" s="721"/>
      <c r="AI101" s="721"/>
      <c r="AJ101" s="721"/>
      <c r="AK101" s="721"/>
      <c r="AL101" s="721"/>
      <c r="AM101" s="721"/>
      <c r="AN101" s="721"/>
      <c r="AO101" s="721"/>
      <c r="AP101" s="721"/>
      <c r="AQ101" s="721"/>
      <c r="AR101" s="721"/>
      <c r="AS101" s="721"/>
    </row>
    <row r="102" customFormat="false" ht="15" hidden="false" customHeight="false" outlineLevel="0" collapsed="false">
      <c r="A102" s="675"/>
      <c r="B102" s="719" t="s">
        <v>242</v>
      </c>
      <c r="C102" s="719"/>
      <c r="D102" s="719"/>
      <c r="E102" s="719" t="s">
        <v>243</v>
      </c>
      <c r="F102" s="740"/>
      <c r="G102" s="740"/>
      <c r="H102" s="740"/>
      <c r="I102" s="740"/>
      <c r="J102" s="725"/>
      <c r="K102" s="725"/>
      <c r="L102" s="725"/>
      <c r="M102" s="725"/>
      <c r="N102" s="725"/>
      <c r="O102" s="725"/>
      <c r="P102" s="724" t="s">
        <v>154</v>
      </c>
      <c r="Q102" s="724"/>
      <c r="R102" s="724"/>
      <c r="S102" s="724"/>
      <c r="T102" s="724"/>
      <c r="U102" s="724"/>
      <c r="V102" s="724"/>
      <c r="W102" s="721"/>
      <c r="X102" s="721"/>
      <c r="Y102" s="721"/>
      <c r="Z102" s="721"/>
      <c r="AA102" s="721"/>
      <c r="AB102" s="721"/>
      <c r="AC102" s="721"/>
      <c r="AD102" s="721"/>
      <c r="AE102" s="721"/>
      <c r="AF102" s="721"/>
      <c r="AG102" s="721"/>
      <c r="AH102" s="721"/>
      <c r="AI102" s="721"/>
      <c r="AJ102" s="721"/>
      <c r="AK102" s="721"/>
      <c r="AL102" s="721"/>
      <c r="AM102" s="721"/>
      <c r="AN102" s="721"/>
      <c r="AO102" s="721"/>
      <c r="AP102" s="721"/>
      <c r="AQ102" s="721"/>
      <c r="AR102" s="721"/>
      <c r="AS102" s="721"/>
    </row>
    <row r="103" customFormat="false" ht="15" hidden="false" customHeight="false" outlineLevel="0" collapsed="false">
      <c r="A103" s="675"/>
      <c r="B103" s="719" t="s">
        <v>246</v>
      </c>
      <c r="C103" s="719"/>
      <c r="D103" s="719"/>
      <c r="E103" s="719" t="s">
        <v>247</v>
      </c>
      <c r="F103" s="740"/>
      <c r="G103" s="740"/>
      <c r="H103" s="740"/>
      <c r="I103" s="740"/>
      <c r="J103" s="725"/>
      <c r="K103" s="725"/>
      <c r="L103" s="725"/>
      <c r="M103" s="725"/>
      <c r="N103" s="725"/>
      <c r="O103" s="725"/>
      <c r="P103" s="724" t="s">
        <v>154</v>
      </c>
      <c r="Q103" s="724"/>
      <c r="R103" s="724"/>
      <c r="S103" s="724"/>
      <c r="T103" s="724"/>
      <c r="U103" s="724"/>
      <c r="V103" s="724"/>
      <c r="W103" s="721"/>
      <c r="X103" s="721"/>
      <c r="Y103" s="721"/>
      <c r="Z103" s="721"/>
      <c r="AA103" s="721"/>
      <c r="AB103" s="721"/>
      <c r="AC103" s="721"/>
      <c r="AD103" s="721"/>
      <c r="AE103" s="721"/>
      <c r="AF103" s="721"/>
      <c r="AG103" s="721"/>
      <c r="AH103" s="721"/>
      <c r="AI103" s="721"/>
      <c r="AJ103" s="721"/>
      <c r="AK103" s="721"/>
      <c r="AL103" s="721"/>
      <c r="AM103" s="721"/>
      <c r="AN103" s="721"/>
      <c r="AO103" s="721"/>
      <c r="AP103" s="721"/>
      <c r="AQ103" s="721"/>
      <c r="AR103" s="721"/>
      <c r="AS103" s="721"/>
    </row>
    <row r="104" customFormat="false" ht="15" hidden="false" customHeight="true" outlineLevel="0" collapsed="false">
      <c r="A104" s="675"/>
      <c r="B104" s="675"/>
      <c r="C104" s="675"/>
      <c r="D104" s="675"/>
      <c r="E104" s="675"/>
      <c r="F104" s="675"/>
      <c r="G104" s="675"/>
      <c r="H104" s="675"/>
      <c r="I104" s="675"/>
      <c r="J104" s="675"/>
      <c r="K104" s="675"/>
      <c r="L104" s="675"/>
      <c r="M104" s="675"/>
      <c r="N104" s="675"/>
      <c r="O104" s="675"/>
      <c r="P104" s="675"/>
      <c r="Q104" s="675"/>
      <c r="R104" s="675"/>
      <c r="S104" s="675"/>
      <c r="T104" s="675"/>
      <c r="U104" s="675"/>
      <c r="V104" s="675"/>
      <c r="W104" s="675"/>
      <c r="X104" s="675"/>
      <c r="Y104" s="675"/>
      <c r="Z104" s="676"/>
      <c r="AA104" s="675"/>
      <c r="AB104" s="675"/>
      <c r="AC104" s="675"/>
      <c r="AD104" s="675"/>
      <c r="AE104" s="675"/>
      <c r="AF104" s="675"/>
      <c r="AG104" s="675"/>
      <c r="AH104" s="675"/>
      <c r="AI104" s="675"/>
      <c r="AJ104" s="675"/>
      <c r="AK104" s="675"/>
      <c r="AL104" s="675"/>
      <c r="AM104" s="675"/>
      <c r="AN104" s="675"/>
      <c r="AO104" s="675"/>
      <c r="AP104" s="675"/>
      <c r="AQ104" s="675"/>
      <c r="AR104" s="675"/>
      <c r="AS104" s="675"/>
    </row>
    <row r="105" customFormat="false" ht="15" hidden="false" customHeight="true" outlineLevel="0" collapsed="false">
      <c r="A105" s="741" t="s">
        <v>258</v>
      </c>
      <c r="B105" s="741"/>
      <c r="C105" s="741"/>
      <c r="D105" s="742"/>
      <c r="E105" s="742"/>
      <c r="F105" s="742"/>
      <c r="G105" s="742"/>
      <c r="H105" s="742"/>
      <c r="I105" s="742"/>
      <c r="J105" s="742"/>
      <c r="K105" s="742"/>
      <c r="L105" s="742"/>
      <c r="M105" s="742"/>
      <c r="N105" s="742"/>
      <c r="O105" s="742"/>
      <c r="P105" s="742"/>
      <c r="Q105" s="742"/>
      <c r="R105" s="742"/>
      <c r="S105" s="742"/>
      <c r="T105" s="742"/>
      <c r="U105" s="742"/>
      <c r="V105" s="742"/>
      <c r="W105" s="742"/>
      <c r="X105" s="742"/>
      <c r="Y105" s="742"/>
      <c r="Z105" s="742"/>
      <c r="AA105" s="742"/>
      <c r="AB105" s="742"/>
      <c r="AC105" s="742"/>
      <c r="AD105" s="742"/>
      <c r="AE105" s="742"/>
      <c r="AF105" s="742"/>
      <c r="AG105" s="742"/>
      <c r="AH105" s="742"/>
      <c r="AI105" s="742"/>
      <c r="AJ105" s="742"/>
      <c r="AK105" s="742"/>
      <c r="AL105" s="742"/>
      <c r="AM105" s="742"/>
      <c r="AN105" s="742"/>
      <c r="AO105" s="742"/>
      <c r="AP105" s="742"/>
      <c r="AQ105" s="742"/>
      <c r="AR105" s="742"/>
      <c r="AS105" s="742"/>
    </row>
    <row r="106" customFormat="false" ht="6" hidden="false" customHeight="true" outlineLevel="0" collapsed="false">
      <c r="A106" s="152"/>
      <c r="B106" s="676"/>
      <c r="C106" s="676"/>
      <c r="D106" s="675"/>
      <c r="E106" s="675"/>
      <c r="F106" s="675"/>
      <c r="G106" s="675"/>
      <c r="H106" s="675"/>
      <c r="I106" s="675"/>
      <c r="J106" s="675"/>
      <c r="K106" s="675"/>
      <c r="L106" s="675"/>
      <c r="M106" s="675"/>
      <c r="N106" s="675"/>
      <c r="O106" s="675"/>
      <c r="P106" s="675"/>
      <c r="Q106" s="675"/>
      <c r="R106" s="675"/>
      <c r="S106" s="675"/>
      <c r="T106" s="675"/>
      <c r="U106" s="675"/>
      <c r="V106" s="675"/>
      <c r="W106" s="675"/>
      <c r="X106" s="675"/>
      <c r="Y106" s="675"/>
      <c r="Z106" s="675"/>
      <c r="AA106" s="675"/>
      <c r="AB106" s="675"/>
      <c r="AC106" s="675"/>
      <c r="AD106" s="675"/>
      <c r="AE106" s="675"/>
      <c r="AF106" s="675"/>
      <c r="AG106" s="675"/>
      <c r="AH106" s="675"/>
      <c r="AI106" s="675"/>
      <c r="AJ106" s="675"/>
      <c r="AK106" s="675"/>
      <c r="AL106" s="675"/>
      <c r="AM106" s="675"/>
      <c r="AN106" s="675"/>
      <c r="AO106" s="675"/>
      <c r="AP106" s="675"/>
      <c r="AQ106" s="675"/>
      <c r="AR106" s="675"/>
      <c r="AS106" s="675"/>
    </row>
    <row r="107" customFormat="false" ht="18.75" hidden="false" customHeight="true" outlineLevel="0" collapsed="false">
      <c r="B107" s="755"/>
      <c r="C107" s="756"/>
      <c r="D107" s="3"/>
      <c r="E107" s="3"/>
      <c r="F107" s="3"/>
      <c r="G107" s="757"/>
      <c r="H107" s="757"/>
      <c r="I107" s="758"/>
      <c r="J107" s="758"/>
      <c r="K107" s="75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71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customFormat="false" ht="15" hidden="false" customHeight="false" outlineLevel="0" collapsed="false">
      <c r="B108" s="755"/>
      <c r="C108" s="3"/>
      <c r="D108" s="759" t="s">
        <v>268</v>
      </c>
      <c r="E108" s="760"/>
      <c r="F108" s="760"/>
      <c r="G108" s="761"/>
      <c r="H108" s="762" t="s">
        <v>269</v>
      </c>
      <c r="I108" s="763"/>
      <c r="J108" s="763"/>
      <c r="K108" s="76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71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customFormat="false" ht="15" hidden="false" customHeight="false" outlineLevel="0" collapsed="false">
      <c r="B109" s="765"/>
      <c r="C109" s="3"/>
      <c r="D109" s="759" t="s">
        <v>270</v>
      </c>
      <c r="E109" s="766"/>
      <c r="F109" s="766"/>
      <c r="G109" s="767"/>
      <c r="H109" s="768" t="s">
        <v>271</v>
      </c>
      <c r="I109" s="764"/>
      <c r="J109" s="764"/>
      <c r="K109" s="76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71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customFormat="false" ht="15" hidden="false" customHeight="false" outlineLevel="0" collapsed="false">
      <c r="B110" s="769"/>
      <c r="C110" s="769"/>
      <c r="D110" s="3"/>
      <c r="E110" s="3"/>
      <c r="F110" s="3"/>
      <c r="G110" s="769"/>
      <c r="H110" s="769"/>
      <c r="I110" s="769"/>
      <c r="J110" s="769"/>
      <c r="K110" s="76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71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</sheetData>
  <mergeCells count="664">
    <mergeCell ref="AJ2:AM2"/>
    <mergeCell ref="AN2:AS2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AB10:AC10"/>
    <mergeCell ref="AD10:AH10"/>
    <mergeCell ref="AJ10:AM10"/>
    <mergeCell ref="AN10:AS10"/>
    <mergeCell ref="B11:E11"/>
    <mergeCell ref="F11:I11"/>
    <mergeCell ref="J11:L11"/>
    <mergeCell ref="M11:O11"/>
    <mergeCell ref="P11:T11"/>
    <mergeCell ref="U11:Y11"/>
    <mergeCell ref="Z11:AA11"/>
    <mergeCell ref="AB11:AC11"/>
    <mergeCell ref="AD11:AH11"/>
    <mergeCell ref="AJ11:AM11"/>
    <mergeCell ref="AN11:AS11"/>
    <mergeCell ref="B12:E12"/>
    <mergeCell ref="F12:I12"/>
    <mergeCell ref="J12:L12"/>
    <mergeCell ref="M12:O12"/>
    <mergeCell ref="P12:T12"/>
    <mergeCell ref="U12:Y12"/>
    <mergeCell ref="Z12:AA12"/>
    <mergeCell ref="AB12:AC12"/>
    <mergeCell ref="AD12:AH12"/>
    <mergeCell ref="AJ12:AM12"/>
    <mergeCell ref="AN12:AS12"/>
    <mergeCell ref="B13:E13"/>
    <mergeCell ref="F13:I13"/>
    <mergeCell ref="J13:L13"/>
    <mergeCell ref="M13:O13"/>
    <mergeCell ref="P13:T13"/>
    <mergeCell ref="U13:Y13"/>
    <mergeCell ref="Z13:AA13"/>
    <mergeCell ref="AB13:AC13"/>
    <mergeCell ref="AD13:AH13"/>
    <mergeCell ref="AJ13:AM13"/>
    <mergeCell ref="AN13:AS13"/>
    <mergeCell ref="B14:E14"/>
    <mergeCell ref="F14:I14"/>
    <mergeCell ref="J14:L14"/>
    <mergeCell ref="M14:O14"/>
    <mergeCell ref="P14:T14"/>
    <mergeCell ref="U14:Y14"/>
    <mergeCell ref="Z14:AA14"/>
    <mergeCell ref="AB14:AC14"/>
    <mergeCell ref="AD14:AH14"/>
    <mergeCell ref="AJ14:AM14"/>
    <mergeCell ref="AN14:AS14"/>
    <mergeCell ref="B15:E15"/>
    <mergeCell ref="F15:I15"/>
    <mergeCell ref="J15:L15"/>
    <mergeCell ref="M15:O15"/>
    <mergeCell ref="P15:T15"/>
    <mergeCell ref="U15:Y15"/>
    <mergeCell ref="Z15:AA15"/>
    <mergeCell ref="AB15:AC15"/>
    <mergeCell ref="AD15:AH15"/>
    <mergeCell ref="AJ15:AM15"/>
    <mergeCell ref="AN15:AS15"/>
    <mergeCell ref="B16:E16"/>
    <mergeCell ref="F16:I16"/>
    <mergeCell ref="J16:L16"/>
    <mergeCell ref="M16:O16"/>
    <mergeCell ref="P16:T16"/>
    <mergeCell ref="U16:Y16"/>
    <mergeCell ref="Z16:AA16"/>
    <mergeCell ref="AB16:AC16"/>
    <mergeCell ref="AD16:AH16"/>
    <mergeCell ref="AJ16:AM16"/>
    <mergeCell ref="AN16:AS16"/>
    <mergeCell ref="B17:E17"/>
    <mergeCell ref="F17:I17"/>
    <mergeCell ref="J17:L17"/>
    <mergeCell ref="M17:O17"/>
    <mergeCell ref="P17:T17"/>
    <mergeCell ref="U17:Y17"/>
    <mergeCell ref="Z17:AA17"/>
    <mergeCell ref="AB17:AC17"/>
    <mergeCell ref="AD17:AH17"/>
    <mergeCell ref="AJ17:AM17"/>
    <mergeCell ref="AN17:AS17"/>
    <mergeCell ref="B18:E18"/>
    <mergeCell ref="F18:I18"/>
    <mergeCell ref="J18:L18"/>
    <mergeCell ref="M18:O18"/>
    <mergeCell ref="P18:T18"/>
    <mergeCell ref="U18:Y18"/>
    <mergeCell ref="Z18:AA18"/>
    <mergeCell ref="AB18:AC18"/>
    <mergeCell ref="AD18:AH18"/>
    <mergeCell ref="AJ18:AM18"/>
    <mergeCell ref="AN18:AS18"/>
    <mergeCell ref="B19:E19"/>
    <mergeCell ref="F19:I19"/>
    <mergeCell ref="J19:L19"/>
    <mergeCell ref="M19:O19"/>
    <mergeCell ref="P19:T19"/>
    <mergeCell ref="U19:Y19"/>
    <mergeCell ref="Z19:AA19"/>
    <mergeCell ref="AB19:AC19"/>
    <mergeCell ref="AD19:AH19"/>
    <mergeCell ref="AJ19:AM19"/>
    <mergeCell ref="AN19:AS19"/>
    <mergeCell ref="B20:E20"/>
    <mergeCell ref="F20:I20"/>
    <mergeCell ref="J20:L20"/>
    <mergeCell ref="M20:O20"/>
    <mergeCell ref="P20:T20"/>
    <mergeCell ref="U20:Y20"/>
    <mergeCell ref="Z20:AA20"/>
    <mergeCell ref="AB20:AC20"/>
    <mergeCell ref="AD20:AH20"/>
    <mergeCell ref="AJ20:AM20"/>
    <mergeCell ref="AN20:AS20"/>
    <mergeCell ref="B21:E21"/>
    <mergeCell ref="F21:I21"/>
    <mergeCell ref="J21:L21"/>
    <mergeCell ref="M21:O21"/>
    <mergeCell ref="P21:T21"/>
    <mergeCell ref="U21:Y21"/>
    <mergeCell ref="Z21:AA21"/>
    <mergeCell ref="AB21:AC21"/>
    <mergeCell ref="AD21:AH21"/>
    <mergeCell ref="AJ21:AM21"/>
    <mergeCell ref="AN21:AS21"/>
    <mergeCell ref="B22:E22"/>
    <mergeCell ref="F22:I22"/>
    <mergeCell ref="J22:L22"/>
    <mergeCell ref="M22:O22"/>
    <mergeCell ref="P22:T22"/>
    <mergeCell ref="U22:Y22"/>
    <mergeCell ref="Z22:AA22"/>
    <mergeCell ref="AB22:AC22"/>
    <mergeCell ref="AD22:AH22"/>
    <mergeCell ref="AJ22:AM22"/>
    <mergeCell ref="AN22:AS22"/>
    <mergeCell ref="B23:E23"/>
    <mergeCell ref="F23:I23"/>
    <mergeCell ref="J23:L23"/>
    <mergeCell ref="M23:O23"/>
    <mergeCell ref="P23:T23"/>
    <mergeCell ref="U23:Y23"/>
    <mergeCell ref="Z23:AA23"/>
    <mergeCell ref="AB23:AC23"/>
    <mergeCell ref="AD23:AH23"/>
    <mergeCell ref="AJ23:AM23"/>
    <mergeCell ref="AN23:AS23"/>
    <mergeCell ref="B24:E24"/>
    <mergeCell ref="F24:I24"/>
    <mergeCell ref="J24:L24"/>
    <mergeCell ref="M24:O24"/>
    <mergeCell ref="P24:T24"/>
    <mergeCell ref="U24:Y24"/>
    <mergeCell ref="Z24:AA24"/>
    <mergeCell ref="AB24:AC24"/>
    <mergeCell ref="AD24:AH24"/>
    <mergeCell ref="AJ24:AM24"/>
    <mergeCell ref="AN24:AS24"/>
    <mergeCell ref="B25:E25"/>
    <mergeCell ref="F25:I25"/>
    <mergeCell ref="J25:L25"/>
    <mergeCell ref="M25:O25"/>
    <mergeCell ref="P25:T25"/>
    <mergeCell ref="U25:Y25"/>
    <mergeCell ref="Z25:AA25"/>
    <mergeCell ref="AB25:AC25"/>
    <mergeCell ref="AD25:AH25"/>
    <mergeCell ref="AJ25:AM25"/>
    <mergeCell ref="AN25:AS25"/>
    <mergeCell ref="B26:E26"/>
    <mergeCell ref="F26:I26"/>
    <mergeCell ref="J26:L26"/>
    <mergeCell ref="M26:O26"/>
    <mergeCell ref="P26:T26"/>
    <mergeCell ref="U26:X26"/>
    <mergeCell ref="B27:E27"/>
    <mergeCell ref="F27:I27"/>
    <mergeCell ref="J27:O27"/>
    <mergeCell ref="P27:T27"/>
    <mergeCell ref="V27:AS30"/>
    <mergeCell ref="B28:E28"/>
    <mergeCell ref="F28:I28"/>
    <mergeCell ref="J28:O28"/>
    <mergeCell ref="P28:T28"/>
    <mergeCell ref="B29:E29"/>
    <mergeCell ref="F29:I29"/>
    <mergeCell ref="J29:O29"/>
    <mergeCell ref="P29:T29"/>
    <mergeCell ref="B30:E30"/>
    <mergeCell ref="F30:I30"/>
    <mergeCell ref="J30:O30"/>
    <mergeCell ref="P30:T30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S38:V38"/>
    <mergeCell ref="W38:X38"/>
    <mergeCell ref="Y38:Z38"/>
    <mergeCell ref="AA38:AF38"/>
    <mergeCell ref="AH38:AM38"/>
    <mergeCell ref="AN38:AS38"/>
    <mergeCell ref="B39:E39"/>
    <mergeCell ref="F39:I39"/>
    <mergeCell ref="J39:N39"/>
    <mergeCell ref="O39:R39"/>
    <mergeCell ref="S39:V39"/>
    <mergeCell ref="W39:X39"/>
    <mergeCell ref="Y39:Z39"/>
    <mergeCell ref="AA39:AF39"/>
    <mergeCell ref="AG39:AM39"/>
    <mergeCell ref="AN39:AS39"/>
    <mergeCell ref="B40:E40"/>
    <mergeCell ref="F40:I40"/>
    <mergeCell ref="J40:N40"/>
    <mergeCell ref="O40:R40"/>
    <mergeCell ref="S40:V40"/>
    <mergeCell ref="W40:X40"/>
    <mergeCell ref="Y40:Z40"/>
    <mergeCell ref="AA40:AF40"/>
    <mergeCell ref="AG40:AM40"/>
    <mergeCell ref="AN40:AS40"/>
    <mergeCell ref="B41:E41"/>
    <mergeCell ref="F41:I41"/>
    <mergeCell ref="J41:N41"/>
    <mergeCell ref="O41:R41"/>
    <mergeCell ref="S41:V41"/>
    <mergeCell ref="W41:X41"/>
    <mergeCell ref="Y41:Z41"/>
    <mergeCell ref="AA41:AF41"/>
    <mergeCell ref="AG41:AM41"/>
    <mergeCell ref="AN41:AS41"/>
    <mergeCell ref="B42:E42"/>
    <mergeCell ref="F42:I42"/>
    <mergeCell ref="J42:N42"/>
    <mergeCell ref="O42:R42"/>
    <mergeCell ref="S42:V42"/>
    <mergeCell ref="W42:X42"/>
    <mergeCell ref="Y42:Z42"/>
    <mergeCell ref="AA42:AF42"/>
    <mergeCell ref="AG42:AM42"/>
    <mergeCell ref="AN42:AS42"/>
    <mergeCell ref="B43:E43"/>
    <mergeCell ref="F43:I43"/>
    <mergeCell ref="J43:N43"/>
    <mergeCell ref="O43:R43"/>
    <mergeCell ref="S43:V43"/>
    <mergeCell ref="W43:X43"/>
    <mergeCell ref="Y43:Z43"/>
    <mergeCell ref="AA43:AF43"/>
    <mergeCell ref="AG43:AM43"/>
    <mergeCell ref="AN43:AS43"/>
    <mergeCell ref="B44:E44"/>
    <mergeCell ref="F44:I44"/>
    <mergeCell ref="J44:N44"/>
    <mergeCell ref="O44:R44"/>
    <mergeCell ref="S44:V44"/>
    <mergeCell ref="W44:X44"/>
    <mergeCell ref="Y44:Z44"/>
    <mergeCell ref="AA44:AF44"/>
    <mergeCell ref="AG44:AM44"/>
    <mergeCell ref="AN44:AS44"/>
    <mergeCell ref="B45:E45"/>
    <mergeCell ref="F45:I45"/>
    <mergeCell ref="J45:N45"/>
    <mergeCell ref="O45:R45"/>
    <mergeCell ref="S45:V45"/>
    <mergeCell ref="W45:X45"/>
    <mergeCell ref="Y45:Z45"/>
    <mergeCell ref="AA45:AF45"/>
    <mergeCell ref="AG45:AM45"/>
    <mergeCell ref="AN45:AS45"/>
    <mergeCell ref="B46:E46"/>
    <mergeCell ref="F46:I46"/>
    <mergeCell ref="J46:N46"/>
    <mergeCell ref="O46:R46"/>
    <mergeCell ref="S46:V46"/>
    <mergeCell ref="W46:X46"/>
    <mergeCell ref="Y46:Z46"/>
    <mergeCell ref="AA46:AF46"/>
    <mergeCell ref="AG46:AM46"/>
    <mergeCell ref="AN46:AS46"/>
    <mergeCell ref="B47:E47"/>
    <mergeCell ref="F47:I47"/>
    <mergeCell ref="J47:N47"/>
    <mergeCell ref="O47:R47"/>
    <mergeCell ref="S47:V47"/>
    <mergeCell ref="W47:X47"/>
    <mergeCell ref="Y47:Z47"/>
    <mergeCell ref="AA47:AF47"/>
    <mergeCell ref="AG47:AM47"/>
    <mergeCell ref="AN47:AS47"/>
    <mergeCell ref="B48:E48"/>
    <mergeCell ref="F48:I48"/>
    <mergeCell ref="J48:N48"/>
    <mergeCell ref="O48:R48"/>
    <mergeCell ref="S48:V48"/>
    <mergeCell ref="W48:X48"/>
    <mergeCell ref="Y48:Z48"/>
    <mergeCell ref="AA48:AF48"/>
    <mergeCell ref="AG48:AM48"/>
    <mergeCell ref="AN48:AS48"/>
    <mergeCell ref="B49:E49"/>
    <mergeCell ref="F49:I49"/>
    <mergeCell ref="J49:N49"/>
    <mergeCell ref="O49:R49"/>
    <mergeCell ref="S49:V49"/>
    <mergeCell ref="W49:X49"/>
    <mergeCell ref="Y49:Z49"/>
    <mergeCell ref="AA49:AF49"/>
    <mergeCell ref="AG49:AM49"/>
    <mergeCell ref="AN49:AS49"/>
    <mergeCell ref="B50:E50"/>
    <mergeCell ref="F50:I50"/>
    <mergeCell ref="J50:N50"/>
    <mergeCell ref="O50:R50"/>
    <mergeCell ref="S50:V50"/>
    <mergeCell ref="W50:X50"/>
    <mergeCell ref="Y50:Z50"/>
    <mergeCell ref="AA50:AF50"/>
    <mergeCell ref="AG50:AM50"/>
    <mergeCell ref="AN50:AS50"/>
    <mergeCell ref="B52:E52"/>
    <mergeCell ref="F52:I52"/>
    <mergeCell ref="J52:O52"/>
    <mergeCell ref="P52:V52"/>
    <mergeCell ref="W52:AS55"/>
    <mergeCell ref="B53:E53"/>
    <mergeCell ref="F53:I53"/>
    <mergeCell ref="J53:O53"/>
    <mergeCell ref="P53:V53"/>
    <mergeCell ref="B54:E54"/>
    <mergeCell ref="F54:I54"/>
    <mergeCell ref="J54:O54"/>
    <mergeCell ref="P54:V54"/>
    <mergeCell ref="B55:E55"/>
    <mergeCell ref="F55:I55"/>
    <mergeCell ref="J55:O55"/>
    <mergeCell ref="P55:V55"/>
    <mergeCell ref="A57:C57"/>
    <mergeCell ref="D57:AS57"/>
    <mergeCell ref="A61:A75"/>
    <mergeCell ref="B61:AS61"/>
    <mergeCell ref="B63:E63"/>
    <mergeCell ref="F63:I63"/>
    <mergeCell ref="J63:N63"/>
    <mergeCell ref="O63:R63"/>
    <mergeCell ref="S63:V63"/>
    <mergeCell ref="W63:X63"/>
    <mergeCell ref="Y63:Z63"/>
    <mergeCell ref="AA63:AF63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A64:AF64"/>
    <mergeCell ref="AG64:AM64"/>
    <mergeCell ref="AN64:AS64"/>
    <mergeCell ref="B65:E65"/>
    <mergeCell ref="F65:I65"/>
    <mergeCell ref="J65:N65"/>
    <mergeCell ref="O65:R65"/>
    <mergeCell ref="S65:V65"/>
    <mergeCell ref="W65:X65"/>
    <mergeCell ref="Y65:Z65"/>
    <mergeCell ref="AA65:AF65"/>
    <mergeCell ref="AG65:AM65"/>
    <mergeCell ref="AN65:AS65"/>
    <mergeCell ref="B66:E66"/>
    <mergeCell ref="F66:I66"/>
    <mergeCell ref="J66:N66"/>
    <mergeCell ref="O66:R66"/>
    <mergeCell ref="S66:V66"/>
    <mergeCell ref="W66:X66"/>
    <mergeCell ref="Y66:Z66"/>
    <mergeCell ref="AA66:AF66"/>
    <mergeCell ref="AG66:AM66"/>
    <mergeCell ref="AN66:AS66"/>
    <mergeCell ref="B67:E67"/>
    <mergeCell ref="F67:I67"/>
    <mergeCell ref="J67:N67"/>
    <mergeCell ref="O67:R67"/>
    <mergeCell ref="S67:V67"/>
    <mergeCell ref="W67:X67"/>
    <mergeCell ref="Y67:Z67"/>
    <mergeCell ref="AA67:AF67"/>
    <mergeCell ref="AG67:AM67"/>
    <mergeCell ref="AN67:AS67"/>
    <mergeCell ref="B68:E68"/>
    <mergeCell ref="F68:I68"/>
    <mergeCell ref="J68:N68"/>
    <mergeCell ref="O68:R68"/>
    <mergeCell ref="S68:V68"/>
    <mergeCell ref="W68:X68"/>
    <mergeCell ref="Y68:Z68"/>
    <mergeCell ref="AA68:AF68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A69:AF69"/>
    <mergeCell ref="AG69:AM69"/>
    <mergeCell ref="AN69:AS69"/>
    <mergeCell ref="B70:E70"/>
    <mergeCell ref="F70:I70"/>
    <mergeCell ref="J70:N70"/>
    <mergeCell ref="O70:R70"/>
    <mergeCell ref="S70:V70"/>
    <mergeCell ref="W70:X70"/>
    <mergeCell ref="Y70:Z70"/>
    <mergeCell ref="AA70:AF70"/>
    <mergeCell ref="AG70:AM70"/>
    <mergeCell ref="AN70:AS70"/>
    <mergeCell ref="B71:E71"/>
    <mergeCell ref="F71:I71"/>
    <mergeCell ref="J71:N71"/>
    <mergeCell ref="O71:R71"/>
    <mergeCell ref="S71:V71"/>
    <mergeCell ref="W71:X71"/>
    <mergeCell ref="Y71:Z71"/>
    <mergeCell ref="AA71:AF71"/>
    <mergeCell ref="AG71:AM71"/>
    <mergeCell ref="AN71:AS71"/>
    <mergeCell ref="B72:E72"/>
    <mergeCell ref="F72:I72"/>
    <mergeCell ref="J72:N72"/>
    <mergeCell ref="O72:R72"/>
    <mergeCell ref="S72:V72"/>
    <mergeCell ref="W72:X72"/>
    <mergeCell ref="Y72:Z72"/>
    <mergeCell ref="AA72:AF72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A73:AF73"/>
    <mergeCell ref="AG73:AM73"/>
    <mergeCell ref="AN73:AS73"/>
    <mergeCell ref="B74:E74"/>
    <mergeCell ref="F74:I74"/>
    <mergeCell ref="J74:N74"/>
    <mergeCell ref="O74:R74"/>
    <mergeCell ref="S74:V74"/>
    <mergeCell ref="W74:X74"/>
    <mergeCell ref="Y74:Z74"/>
    <mergeCell ref="AA74:AF74"/>
    <mergeCell ref="AG74:AM74"/>
    <mergeCell ref="AN74:AS74"/>
    <mergeCell ref="B75:E75"/>
    <mergeCell ref="F75:I75"/>
    <mergeCell ref="J75:N75"/>
    <mergeCell ref="O75:R75"/>
    <mergeCell ref="S75:V75"/>
    <mergeCell ref="W75:X75"/>
    <mergeCell ref="Y75:Z75"/>
    <mergeCell ref="AA75:AF75"/>
    <mergeCell ref="AG75:AM75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P80:V80"/>
    <mergeCell ref="A82:C82"/>
    <mergeCell ref="D82:AS82"/>
    <mergeCell ref="A84:A98"/>
    <mergeCell ref="B84:AS84"/>
    <mergeCell ref="B86:E86"/>
    <mergeCell ref="F86:I86"/>
    <mergeCell ref="J86:N86"/>
    <mergeCell ref="O86:R86"/>
    <mergeCell ref="S86:V86"/>
    <mergeCell ref="W86:X86"/>
    <mergeCell ref="Y86:Z86"/>
    <mergeCell ref="AA86:AF86"/>
    <mergeCell ref="AH86:AM86"/>
    <mergeCell ref="AN86:AS86"/>
    <mergeCell ref="B87:E87"/>
    <mergeCell ref="F87:I87"/>
    <mergeCell ref="J87:N87"/>
    <mergeCell ref="O87:R87"/>
    <mergeCell ref="S87:V87"/>
    <mergeCell ref="W87:X87"/>
    <mergeCell ref="Y87:Z87"/>
    <mergeCell ref="AA87:AF87"/>
    <mergeCell ref="AG87:AM87"/>
    <mergeCell ref="AN87:AS87"/>
    <mergeCell ref="B88:E88"/>
    <mergeCell ref="F88:I88"/>
    <mergeCell ref="J88:N88"/>
    <mergeCell ref="O88:R88"/>
    <mergeCell ref="S88:V88"/>
    <mergeCell ref="W88:X88"/>
    <mergeCell ref="Y88:Z88"/>
    <mergeCell ref="AA88:AF88"/>
    <mergeCell ref="AG88:AM88"/>
    <mergeCell ref="AN88:AS88"/>
    <mergeCell ref="B89:E89"/>
    <mergeCell ref="F89:I89"/>
    <mergeCell ref="J89:N89"/>
    <mergeCell ref="O89:R89"/>
    <mergeCell ref="S89:V89"/>
    <mergeCell ref="W89:X89"/>
    <mergeCell ref="Y89:Z89"/>
    <mergeCell ref="AA89:AF89"/>
    <mergeCell ref="AG89:AM89"/>
    <mergeCell ref="AN89:AS89"/>
    <mergeCell ref="B90:E90"/>
    <mergeCell ref="F90:I90"/>
    <mergeCell ref="J90:N90"/>
    <mergeCell ref="O90:R90"/>
    <mergeCell ref="S90:V90"/>
    <mergeCell ref="W90:X90"/>
    <mergeCell ref="Y90:Z90"/>
    <mergeCell ref="AA90:AF90"/>
    <mergeCell ref="AG90:AM90"/>
    <mergeCell ref="AN90:AS90"/>
    <mergeCell ref="B91:E91"/>
    <mergeCell ref="F91:I91"/>
    <mergeCell ref="J91:N91"/>
    <mergeCell ref="O91:R91"/>
    <mergeCell ref="S91:V91"/>
    <mergeCell ref="W91:X91"/>
    <mergeCell ref="Y91:Z91"/>
    <mergeCell ref="AA91:AF91"/>
    <mergeCell ref="AG91:AM91"/>
    <mergeCell ref="AN91:AS91"/>
    <mergeCell ref="B92:E92"/>
    <mergeCell ref="F92:I92"/>
    <mergeCell ref="J92:N92"/>
    <mergeCell ref="O92:R92"/>
    <mergeCell ref="S92:V92"/>
    <mergeCell ref="W92:X92"/>
    <mergeCell ref="Y92:Z92"/>
    <mergeCell ref="AA92:AF92"/>
    <mergeCell ref="AG92:AM92"/>
    <mergeCell ref="AN92:AS92"/>
    <mergeCell ref="B93:E93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B94:E94"/>
    <mergeCell ref="F94:I94"/>
    <mergeCell ref="J94:N94"/>
    <mergeCell ref="O94:R94"/>
    <mergeCell ref="S94:V94"/>
    <mergeCell ref="W94:X94"/>
    <mergeCell ref="Y94:Z94"/>
    <mergeCell ref="AA94:AF94"/>
    <mergeCell ref="AG94:AM94"/>
    <mergeCell ref="AN94:AS94"/>
    <mergeCell ref="B95:E95"/>
    <mergeCell ref="F95:I95"/>
    <mergeCell ref="J95:N95"/>
    <mergeCell ref="O95:R95"/>
    <mergeCell ref="S95:V95"/>
    <mergeCell ref="W95:X95"/>
    <mergeCell ref="Y95:Z95"/>
    <mergeCell ref="AA95:AF95"/>
    <mergeCell ref="AG95:AM95"/>
    <mergeCell ref="AN95:AS95"/>
    <mergeCell ref="B96:E96"/>
    <mergeCell ref="F96:I96"/>
    <mergeCell ref="J96:N96"/>
    <mergeCell ref="O96:R96"/>
    <mergeCell ref="S96:V96"/>
    <mergeCell ref="W96:X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S97:V97"/>
    <mergeCell ref="W97:X97"/>
    <mergeCell ref="Y97:Z97"/>
    <mergeCell ref="AA97:AF97"/>
    <mergeCell ref="AG97:AM97"/>
    <mergeCell ref="AN97:AS97"/>
    <mergeCell ref="B98:E98"/>
    <mergeCell ref="F98:I98"/>
    <mergeCell ref="J98:N98"/>
    <mergeCell ref="O98:R98"/>
    <mergeCell ref="S98:V98"/>
    <mergeCell ref="W98:X98"/>
    <mergeCell ref="Y98:Z98"/>
    <mergeCell ref="AA98:AF98"/>
    <mergeCell ref="AG98:AM98"/>
    <mergeCell ref="AN98:AS98"/>
    <mergeCell ref="B100:E100"/>
    <mergeCell ref="F100:I100"/>
    <mergeCell ref="J100:O100"/>
    <mergeCell ref="P100:V100"/>
    <mergeCell ref="W100:AS103"/>
    <mergeCell ref="B101:E101"/>
    <mergeCell ref="F101:I101"/>
    <mergeCell ref="J101:O101"/>
    <mergeCell ref="P101:V101"/>
    <mergeCell ref="B102:E102"/>
    <mergeCell ref="F102:I102"/>
    <mergeCell ref="J102:O102"/>
    <mergeCell ref="P102:V102"/>
    <mergeCell ref="B103:E103"/>
    <mergeCell ref="F103:I103"/>
    <mergeCell ref="J103:O103"/>
    <mergeCell ref="P103:V103"/>
    <mergeCell ref="A105:C105"/>
    <mergeCell ref="D105:AS105"/>
  </mergeCells>
  <conditionalFormatting sqref="B11:E25 B26:B30">
    <cfRule type="cellIs" priority="2" operator="equal" aboveAverage="0" equalAverage="0" bottom="0" percent="0" rank="0" text="" dxfId="186">
      <formula>0</formula>
    </cfRule>
  </conditionalFormatting>
  <conditionalFormatting sqref="F14:O25 J26 M26 F26:F30">
    <cfRule type="cellIs" priority="3" operator="equal" aboveAverage="0" equalAverage="0" bottom="0" percent="0" rank="0" text="" dxfId="187">
      <formula>0</formula>
    </cfRule>
  </conditionalFormatting>
  <conditionalFormatting sqref="F11:O25 J26 M26 F26:F30">
    <cfRule type="cellIs" priority="4" operator="equal" aboveAverage="0" equalAverage="0" bottom="0" percent="0" rank="0" text="" dxfId="188">
      <formula>0</formula>
    </cfRule>
  </conditionalFormatting>
  <conditionalFormatting sqref="P11:Y25 P26 U26 Y26">
    <cfRule type="beginsWith" priority="5" operator="beginsWith" aboveAverage="0" equalAverage="0" bottom="0" percent="0" rank="0" text="0" dxfId="189">
      <formula>LEFT(P11,LEN("0"))="0"</formula>
    </cfRule>
    <cfRule type="endsWith" priority="6" operator="endsWith" aboveAverage="0" equalAverage="0" bottom="0" percent="0" rank="0" text="1900" dxfId="190">
      <formula>RIGHT(P11,LEN("1900"))="1900"</formula>
    </cfRule>
    <cfRule type="cellIs" priority="7" operator="equal" aboveAverage="0" equalAverage="0" bottom="0" percent="0" rank="0" text="" dxfId="191">
      <formula>"00/01/1900"</formula>
    </cfRule>
    <cfRule type="cellIs" priority="8" operator="equal" aboveAverage="0" equalAverage="0" bottom="0" percent="0" rank="0" text="" dxfId="27">
      <formula>"00/01/1900"</formula>
    </cfRule>
    <cfRule type="containsText" priority="9" operator="containsText" aboveAverage="0" equalAverage="0" bottom="0" percent="0" rank="0" text="0-jan-00" dxfId="192">
      <formula>NOT(ISERROR(SEARCH("0-jan-00",P11)))</formula>
    </cfRule>
    <cfRule type="cellIs" priority="10" operator="equal" aboveAverage="0" equalAverage="0" bottom="0" percent="0" rank="0" text="" dxfId="193">
      <formula>"0-jan-00"</formula>
    </cfRule>
  </conditionalFormatting>
  <conditionalFormatting sqref="Z11:AC26">
    <cfRule type="cellIs" priority="11" operator="equal" aboveAverage="0" equalAverage="0" bottom="0" percent="0" rank="0" text="" dxfId="194">
      <formula>0</formula>
    </cfRule>
  </conditionalFormatting>
  <conditionalFormatting sqref="B39:Z51 F52:F55 W52">
    <cfRule type="beginsWith" priority="12" operator="beginsWith" aboveAverage="0" equalAverage="0" bottom="0" percent="0" rank="0" text="0" dxfId="195">
      <formula>LEFT(B39,LEN("0"))="0"</formula>
    </cfRule>
  </conditionalFormatting>
  <conditionalFormatting sqref="B11:AC25 AI11:AS26 M26 U26 Y26:AC26 B26:B30 F26:F30 J26:J30 P26:P27">
    <cfRule type="cellIs" priority="13" operator="equal" aboveAverage="0" equalAverage="0" bottom="0" percent="0" rank="0" text="" dxfId="196">
      <formula>0</formula>
    </cfRule>
  </conditionalFormatting>
  <conditionalFormatting sqref="B51:AS51 F52:F55 W52 AG39:AS50 B39:AA50">
    <cfRule type="cellIs" priority="14" operator="equal" aboveAverage="0" equalAverage="0" bottom="0" percent="0" rank="0" text="" dxfId="197">
      <formula>0</formula>
    </cfRule>
  </conditionalFormatting>
  <conditionalFormatting sqref="D8:M8">
    <cfRule type="cellIs" priority="15" operator="equal" aboveAverage="0" equalAverage="0" bottom="0" percent="0" rank="0" text="" dxfId="198">
      <formula>0</formula>
    </cfRule>
  </conditionalFormatting>
  <conditionalFormatting sqref="J28:J30">
    <cfRule type="cellIs" priority="16" operator="equal" aboveAverage="0" equalAverage="0" bottom="0" percent="0" rank="0" text="" dxfId="199">
      <formula>0</formula>
    </cfRule>
  </conditionalFormatting>
  <conditionalFormatting sqref="J27">
    <cfRule type="cellIs" priority="17" operator="equal" aboveAverage="0" equalAverage="0" bottom="0" percent="0" rank="0" text="" dxfId="200">
      <formula>0</formula>
    </cfRule>
  </conditionalFormatting>
  <conditionalFormatting sqref="P27">
    <cfRule type="cellIs" priority="18" operator="equal" aboveAverage="0" equalAverage="0" bottom="0" percent="0" rank="0" text="" dxfId="201">
      <formula>0</formula>
    </cfRule>
  </conditionalFormatting>
  <conditionalFormatting sqref="B52:B55">
    <cfRule type="cellIs" priority="19" operator="equal" aboveAverage="0" equalAverage="0" bottom="0" percent="0" rank="0" text="" dxfId="202">
      <formula>0</formula>
    </cfRule>
  </conditionalFormatting>
  <conditionalFormatting sqref="B52:B55">
    <cfRule type="cellIs" priority="20" operator="equal" aboveAverage="0" equalAverage="0" bottom="0" percent="0" rank="0" text="" dxfId="203">
      <formula>0</formula>
    </cfRule>
  </conditionalFormatting>
  <conditionalFormatting sqref="J53:J55">
    <cfRule type="cellIs" priority="21" operator="equal" aboveAverage="0" equalAverage="0" bottom="0" percent="0" rank="0" text="" dxfId="204">
      <formula>0</formula>
    </cfRule>
  </conditionalFormatting>
  <conditionalFormatting sqref="J53:J55">
    <cfRule type="cellIs" priority="22" operator="equal" aboveAverage="0" equalAverage="0" bottom="0" percent="0" rank="0" text="" dxfId="205">
      <formula>0</formula>
    </cfRule>
  </conditionalFormatting>
  <conditionalFormatting sqref="J52 P52">
    <cfRule type="cellIs" priority="23" operator="equal" aboveAverage="0" equalAverage="0" bottom="0" percent="0" rank="0" text="" dxfId="206">
      <formula>0</formula>
    </cfRule>
  </conditionalFormatting>
  <conditionalFormatting sqref="J52">
    <cfRule type="cellIs" priority="24" operator="equal" aboveAverage="0" equalAverage="0" bottom="0" percent="0" rank="0" text="" dxfId="207">
      <formula>0</formula>
    </cfRule>
  </conditionalFormatting>
  <conditionalFormatting sqref="P52">
    <cfRule type="cellIs" priority="25" operator="equal" aboveAverage="0" equalAverage="0" bottom="0" percent="0" rank="0" text="" dxfId="208">
      <formula>0</formula>
    </cfRule>
  </conditionalFormatting>
  <conditionalFormatting sqref="F77:F80 W77 B64:Z76">
    <cfRule type="beginsWith" priority="26" operator="beginsWith" aboveAverage="0" equalAverage="0" bottom="0" percent="0" rank="0" text="0" dxfId="209">
      <formula>LEFT(B64,LEN("0"))="0"</formula>
    </cfRule>
  </conditionalFormatting>
  <conditionalFormatting sqref="F77:F80 W77 B76:AS76 AG64:AS75 B64:AA75">
    <cfRule type="cellIs" priority="27" operator="equal" aboveAverage="0" equalAverage="0" bottom="0" percent="0" rank="0" text="" dxfId="210">
      <formula>0</formula>
    </cfRule>
  </conditionalFormatting>
  <conditionalFormatting sqref="B77:B80">
    <cfRule type="cellIs" priority="28" operator="equal" aboveAverage="0" equalAverage="0" bottom="0" percent="0" rank="0" text="" dxfId="211">
      <formula>0</formula>
    </cfRule>
  </conditionalFormatting>
  <conditionalFormatting sqref="B77:B80">
    <cfRule type="cellIs" priority="29" operator="equal" aboveAverage="0" equalAverage="0" bottom="0" percent="0" rank="0" text="" dxfId="212">
      <formula>0</formula>
    </cfRule>
  </conditionalFormatting>
  <conditionalFormatting sqref="J78:J80">
    <cfRule type="cellIs" priority="30" operator="equal" aboveAverage="0" equalAverage="0" bottom="0" percent="0" rank="0" text="" dxfId="213">
      <formula>0</formula>
    </cfRule>
  </conditionalFormatting>
  <conditionalFormatting sqref="J78:J80">
    <cfRule type="cellIs" priority="31" operator="equal" aboveAverage="0" equalAverage="0" bottom="0" percent="0" rank="0" text="" dxfId="214">
      <formula>0</formula>
    </cfRule>
  </conditionalFormatting>
  <conditionalFormatting sqref="J77 P77">
    <cfRule type="cellIs" priority="32" operator="equal" aboveAverage="0" equalAverage="0" bottom="0" percent="0" rank="0" text="" dxfId="215">
      <formula>0</formula>
    </cfRule>
  </conditionalFormatting>
  <conditionalFormatting sqref="J77">
    <cfRule type="cellIs" priority="33" operator="equal" aboveAverage="0" equalAverage="0" bottom="0" percent="0" rank="0" text="" dxfId="216">
      <formula>0</formula>
    </cfRule>
  </conditionalFormatting>
  <conditionalFormatting sqref="P77">
    <cfRule type="cellIs" priority="34" operator="equal" aboveAverage="0" equalAverage="0" bottom="0" percent="0" rank="0" text="" dxfId="217">
      <formula>0</formula>
    </cfRule>
  </conditionalFormatting>
  <conditionalFormatting sqref="F100:F103 W100 B87:Z99">
    <cfRule type="beginsWith" priority="35" operator="beginsWith" aboveAverage="0" equalAverage="0" bottom="0" percent="0" rank="0" text="0" dxfId="218">
      <formula>LEFT(B87,LEN("0"))="0"</formula>
    </cfRule>
  </conditionalFormatting>
  <conditionalFormatting sqref="F100:F103 W100 B99:AS99 AG87:AS98 B87:AA98">
    <cfRule type="cellIs" priority="36" operator="equal" aboveAverage="0" equalAverage="0" bottom="0" percent="0" rank="0" text="" dxfId="219">
      <formula>0</formula>
    </cfRule>
  </conditionalFormatting>
  <conditionalFormatting sqref="B100:B103">
    <cfRule type="cellIs" priority="37" operator="equal" aboveAverage="0" equalAverage="0" bottom="0" percent="0" rank="0" text="" dxfId="220">
      <formula>0</formula>
    </cfRule>
  </conditionalFormatting>
  <conditionalFormatting sqref="B100:B103">
    <cfRule type="cellIs" priority="38" operator="equal" aboveAverage="0" equalAverage="0" bottom="0" percent="0" rank="0" text="" dxfId="221">
      <formula>0</formula>
    </cfRule>
  </conditionalFormatting>
  <conditionalFormatting sqref="J101:J103">
    <cfRule type="cellIs" priority="39" operator="equal" aboveAverage="0" equalAverage="0" bottom="0" percent="0" rank="0" text="" dxfId="222">
      <formula>0</formula>
    </cfRule>
  </conditionalFormatting>
  <conditionalFormatting sqref="J101:J103">
    <cfRule type="cellIs" priority="40" operator="equal" aboveAverage="0" equalAverage="0" bottom="0" percent="0" rank="0" text="" dxfId="223">
      <formula>0</formula>
    </cfRule>
  </conditionalFormatting>
  <conditionalFormatting sqref="J100 P100">
    <cfRule type="cellIs" priority="41" operator="equal" aboveAverage="0" equalAverage="0" bottom="0" percent="0" rank="0" text="" dxfId="224">
      <formula>0</formula>
    </cfRule>
  </conditionalFormatting>
  <conditionalFormatting sqref="J100">
    <cfRule type="cellIs" priority="42" operator="equal" aboveAverage="0" equalAverage="0" bottom="0" percent="0" rank="0" text="" dxfId="225">
      <formula>0</formula>
    </cfRule>
  </conditionalFormatting>
  <conditionalFormatting sqref="P100">
    <cfRule type="cellIs" priority="43" operator="equal" aboveAverage="0" equalAverage="0" bottom="0" percent="0" rank="0" text="" dxfId="226">
      <formula>0</formula>
    </cfRule>
  </conditionalFormatting>
  <dataValidations count="4">
    <dataValidation allowBlank="true" errorStyle="stop" operator="between" showDropDown="false" showErrorMessage="true" showInputMessage="true" sqref="AD11:AH25 AA39:AA50 AA51:AC51 AA64:AA75 AA76:AC76 AA87:AA98 AA99:AC99" type="list">
      <formula1>DADOS!$G$2:$G$4</formula1>
      <formula2>0</formula2>
    </dataValidation>
    <dataValidation allowBlank="true" errorStyle="stop" operator="between" showDropDown="false" showErrorMessage="true" showInputMessage="true" sqref="AU10" type="list">
      <formula1>DADOS!$BK$4:$BK$13</formula1>
      <formula2>0</formula2>
    </dataValidation>
    <dataValidation allowBlank="true" errorStyle="stop" operator="between" showDropDown="false" showErrorMessage="true" showInputMessage="true" sqref="AI11:AI26" type="list">
      <formula1>DADOS!$E$2:$E$27</formula1>
      <formula2>0</formula2>
    </dataValidation>
    <dataValidation allowBlank="true" errorStyle="stop" operator="between" showDropDown="false" showErrorMessage="true" showInputMessage="true" sqref="P28:T30" type="list">
      <formula1>DADOS!$AR$3:$AR$5</formula1>
      <formula2>0</formula2>
    </dataValidation>
  </dataValidations>
  <hyperlinks>
    <hyperlink ref="H108" r:id="rId2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DataMashup xmlns="http://schemas.microsoft.com/DataMashup">AAAAABQDAABQSwMEFAACAAgAEIe6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EIe6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CHulQoike4DgAAABEAAAATABwARm9ybXVsYXMvU2VjdGlvbjEubSCiGAAooBQAAAAAAAAAAAAAAAAAAAAAAAAAAAArTk0uyczPUwiG0IbWAFBLAQItABQAAgAIABCHulTs6fTkpAAAAPYAAAASAAAAAAAAAAAAAAAAAAAAAABDb25maWcvUGFja2FnZS54bWxQSwECLQAUAAIACAAQh7pUD8rpq6QAAADpAAAAEwAAAAAAAAAAAAAAAADwAAAAW0NvbnRlbnRfVHlwZXNdLnhtbFBLAQItABQAAgAIABCHulQ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DiEu9AuuPmS6ibHGTFi+EUAAAAAAIAAAAAAANmAADAAAAAEAAAAAq6Ygu+X/utsB9GmDjKY40AAAAABIAAAKAAAAAQAAAAhQPEkal8tTtRn1Gki69QcFAAAAAFmdceRdoHYvm90cVlAGRlNWrbbl5udDkcGLHoLYjONBlPBDzGFXATyIEUvr61L5j/0beIzx+o2gA01VxGdZIk0SoKKoiLIp68rYS1fQvgPBQAAAAk7BQ3DiKz16CZc+p41G06XyKkWQ=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36422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2022-01-05T21:26:26Z</dcterms:created>
  <dc:creator>4BTS</dc:creator>
  <dc:description/>
  <dc:language>pt-BR</dc:language>
  <cp:lastModifiedBy/>
  <cp:lastPrinted>2023-04-30T15:07:17Z</cp:lastPrinted>
  <dcterms:modified xsi:type="dcterms:W3CDTF">2023-05-16T13:06:20Z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0x01010001168446855FF14ABE23443AEFE6438D</vt:lpwstr>
  </property>
  <property fmtid="{D5CDD505-2E9C-101B-9397-08002B2CF9AE}" pid="3" name="_TemplateID">
    <vt:lpwstr>TC040142129991</vt:lpwstr>
  </property>
</Properties>
</file>