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stores.hb\Desktop\Inventoy-Management\"/>
    </mc:Choice>
  </mc:AlternateContent>
  <xr:revisionPtr revIDLastSave="0" documentId="13_ncr:1_{71ECEAE7-CF8A-425F-9732-C6FF671604F6}" xr6:coauthVersionLast="47" xr6:coauthVersionMax="47" xr10:uidLastSave="{00000000-0000-0000-0000-000000000000}"/>
  <bookViews>
    <workbookView xWindow="2505" yWindow="2490" windowWidth="11505" windowHeight="7890" firstSheet="2" activeTab="4" xr2:uid="{00000000-000D-0000-FFFF-FFFF00000000}"/>
  </bookViews>
  <sheets>
    <sheet name="11 09 2023" sheetId="1" r:id="rId1"/>
    <sheet name="12 09 2023 " sheetId="4" r:id="rId2"/>
    <sheet name="13 09 2023" sheetId="5" r:id="rId3"/>
    <sheet name="14 09 2023" sheetId="6" r:id="rId4"/>
    <sheet name="15 09 2023" sheetId="7" r:id="rId5"/>
    <sheet name="18 09 2023" sheetId="8" r:id="rId6"/>
    <sheet name="Sheet1" sheetId="9" r:id="rId7"/>
  </sheets>
  <externalReferences>
    <externalReference r:id="rId8"/>
  </externalReferences>
  <definedNames>
    <definedName name="ColumnTitle1" localSheetId="1">List2[[#Headers],[ITEM]]</definedName>
    <definedName name="ColumnTitle1">List[[#Headers],[ITEM]]</definedName>
    <definedName name="_xlnm.Print_Titles" localSheetId="0">'11 09 2023'!$3:$3</definedName>
    <definedName name="_xlnm.Print_Titles" localSheetId="1">'13 09 2023'!$3:$3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7" l="1"/>
  <c r="H6" i="7"/>
  <c r="F37" i="8"/>
  <c r="G60" i="8" l="1"/>
  <c r="H60" i="8"/>
  <c r="F41" i="9" l="1"/>
  <c r="G64" i="9" l="1"/>
  <c r="H64" i="9" s="1"/>
  <c r="G63" i="9"/>
  <c r="H63" i="9" s="1"/>
  <c r="G62" i="9"/>
  <c r="H62" i="9" s="1"/>
  <c r="G61" i="9"/>
  <c r="H61" i="9" s="1"/>
  <c r="G60" i="9"/>
  <c r="H60" i="9" s="1"/>
  <c r="G59" i="9"/>
  <c r="H59" i="9" s="1"/>
  <c r="G58" i="9"/>
  <c r="H58" i="9" s="1"/>
  <c r="G57" i="9"/>
  <c r="H57" i="9" s="1"/>
  <c r="G56" i="9"/>
  <c r="H56" i="9" s="1"/>
  <c r="G55" i="9"/>
  <c r="H55" i="9" s="1"/>
  <c r="G54" i="9"/>
  <c r="H54" i="9" s="1"/>
  <c r="G53" i="9"/>
  <c r="H53" i="9" s="1"/>
  <c r="G52" i="9"/>
  <c r="H52" i="9" s="1"/>
  <c r="G51" i="9"/>
  <c r="H51" i="9" s="1"/>
  <c r="G50" i="9"/>
  <c r="H50" i="9" s="1"/>
  <c r="G49" i="9"/>
  <c r="H49" i="9" s="1"/>
  <c r="G48" i="9"/>
  <c r="H48" i="9" s="1"/>
  <c r="G47" i="9"/>
  <c r="H47" i="9" s="1"/>
  <c r="G46" i="9"/>
  <c r="H46" i="9" s="1"/>
  <c r="G45" i="9"/>
  <c r="H45" i="9" s="1"/>
  <c r="G44" i="9"/>
  <c r="H44" i="9" s="1"/>
  <c r="G43" i="9"/>
  <c r="H43" i="9" s="1"/>
  <c r="G42" i="9"/>
  <c r="H42" i="9" s="1"/>
  <c r="G41" i="9"/>
  <c r="H41" i="9" s="1"/>
  <c r="G40" i="9"/>
  <c r="H40" i="9" s="1"/>
  <c r="G39" i="9"/>
  <c r="H39" i="9" s="1"/>
  <c r="G38" i="9"/>
  <c r="H38" i="9" s="1"/>
  <c r="G37" i="9"/>
  <c r="H37" i="9" s="1"/>
  <c r="G36" i="9"/>
  <c r="H36" i="9" s="1"/>
  <c r="G35" i="9"/>
  <c r="H35" i="9" s="1"/>
  <c r="G34" i="9"/>
  <c r="H34" i="9" s="1"/>
  <c r="G33" i="9"/>
  <c r="H33" i="9" s="1"/>
  <c r="G32" i="9"/>
  <c r="H32" i="9" s="1"/>
  <c r="G31" i="9"/>
  <c r="H31" i="9" s="1"/>
  <c r="F30" i="9"/>
  <c r="G30" i="9" s="1"/>
  <c r="H30" i="9" s="1"/>
  <c r="G29" i="9"/>
  <c r="H29" i="9" s="1"/>
  <c r="G28" i="9"/>
  <c r="H28" i="9" s="1"/>
  <c r="G27" i="9"/>
  <c r="H27" i="9" s="1"/>
  <c r="G26" i="9"/>
  <c r="H26" i="9" s="1"/>
  <c r="G25" i="9"/>
  <c r="H25" i="9" s="1"/>
  <c r="G24" i="9"/>
  <c r="H24" i="9" s="1"/>
  <c r="G23" i="9"/>
  <c r="H23" i="9" s="1"/>
  <c r="G22" i="9"/>
  <c r="H22" i="9" s="1"/>
  <c r="G21" i="9"/>
  <c r="H21" i="9" s="1"/>
  <c r="G20" i="9"/>
  <c r="H20" i="9" s="1"/>
  <c r="G19" i="9"/>
  <c r="H19" i="9" s="1"/>
  <c r="G18" i="9"/>
  <c r="H18" i="9" s="1"/>
  <c r="G17" i="9"/>
  <c r="H17" i="9" s="1"/>
  <c r="G16" i="9"/>
  <c r="H16" i="9" s="1"/>
  <c r="G15" i="9"/>
  <c r="H15" i="9" s="1"/>
  <c r="G14" i="9"/>
  <c r="H14" i="9" s="1"/>
  <c r="G13" i="9"/>
  <c r="H13" i="9" s="1"/>
  <c r="G12" i="9"/>
  <c r="H12" i="9" s="1"/>
  <c r="G11" i="9"/>
  <c r="H11" i="9" s="1"/>
  <c r="G10" i="9"/>
  <c r="H10" i="9" s="1"/>
  <c r="G9" i="9"/>
  <c r="H9" i="9" s="1"/>
  <c r="G8" i="9"/>
  <c r="H8" i="9" s="1"/>
  <c r="G7" i="9"/>
  <c r="H7" i="9" s="1"/>
  <c r="G6" i="9"/>
  <c r="H6" i="9" s="1"/>
  <c r="G5" i="9"/>
  <c r="H5" i="9" s="1"/>
  <c r="G4" i="9"/>
  <c r="H4" i="9" s="1"/>
  <c r="G59" i="8" l="1"/>
  <c r="H59" i="8" s="1"/>
  <c r="F30" i="8"/>
  <c r="G65" i="8" l="1"/>
  <c r="H65" i="8" s="1"/>
  <c r="G64" i="8"/>
  <c r="H64" i="8" s="1"/>
  <c r="G63" i="8"/>
  <c r="H63" i="8" s="1"/>
  <c r="G62" i="8"/>
  <c r="H62" i="8" s="1"/>
  <c r="G61" i="8"/>
  <c r="H61" i="8" s="1"/>
  <c r="G58" i="8"/>
  <c r="H58" i="8" s="1"/>
  <c r="G57" i="8"/>
  <c r="H57" i="8" s="1"/>
  <c r="G56" i="8"/>
  <c r="H56" i="8" s="1"/>
  <c r="G55" i="8"/>
  <c r="H55" i="8" s="1"/>
  <c r="G54" i="8"/>
  <c r="H54" i="8" s="1"/>
  <c r="G53" i="8"/>
  <c r="H53" i="8" s="1"/>
  <c r="G52" i="8"/>
  <c r="H52" i="8" s="1"/>
  <c r="G51" i="8"/>
  <c r="H51" i="8" s="1"/>
  <c r="G50" i="8"/>
  <c r="H50" i="8" s="1"/>
  <c r="G49" i="8"/>
  <c r="H49" i="8" s="1"/>
  <c r="G48" i="8"/>
  <c r="H48" i="8" s="1"/>
  <c r="G47" i="8"/>
  <c r="H47" i="8" s="1"/>
  <c r="G46" i="8"/>
  <c r="H46" i="8" s="1"/>
  <c r="G45" i="8"/>
  <c r="H45" i="8" s="1"/>
  <c r="G44" i="8"/>
  <c r="H44" i="8" s="1"/>
  <c r="G43" i="8"/>
  <c r="H43" i="8" s="1"/>
  <c r="G42" i="8"/>
  <c r="H42" i="8" s="1"/>
  <c r="G41" i="8"/>
  <c r="H41" i="8" s="1"/>
  <c r="G40" i="8"/>
  <c r="H40" i="8" s="1"/>
  <c r="G39" i="8"/>
  <c r="H39" i="8" s="1"/>
  <c r="G38" i="8"/>
  <c r="H38" i="8" s="1"/>
  <c r="G37" i="8"/>
  <c r="H37" i="8" s="1"/>
  <c r="G36" i="8"/>
  <c r="H36" i="8" s="1"/>
  <c r="G35" i="8"/>
  <c r="H35" i="8" s="1"/>
  <c r="G34" i="8"/>
  <c r="H34" i="8" s="1"/>
  <c r="G33" i="8"/>
  <c r="H33" i="8" s="1"/>
  <c r="G32" i="8"/>
  <c r="H32" i="8" s="1"/>
  <c r="G31" i="8"/>
  <c r="H31" i="8" s="1"/>
  <c r="G30" i="8"/>
  <c r="H30" i="8" s="1"/>
  <c r="G29" i="8"/>
  <c r="H29" i="8" s="1"/>
  <c r="G28" i="8"/>
  <c r="H28" i="8" s="1"/>
  <c r="G27" i="8"/>
  <c r="H27" i="8" s="1"/>
  <c r="G26" i="8"/>
  <c r="H26" i="8" s="1"/>
  <c r="G25" i="8"/>
  <c r="H25" i="8" s="1"/>
  <c r="G24" i="8"/>
  <c r="H24" i="8" s="1"/>
  <c r="G23" i="8"/>
  <c r="H23" i="8" s="1"/>
  <c r="G22" i="8"/>
  <c r="H22" i="8" s="1"/>
  <c r="G21" i="8"/>
  <c r="H21" i="8" s="1"/>
  <c r="G20" i="8"/>
  <c r="H20" i="8" s="1"/>
  <c r="G19" i="8"/>
  <c r="H19" i="8" s="1"/>
  <c r="G18" i="8"/>
  <c r="H18" i="8" s="1"/>
  <c r="G17" i="8"/>
  <c r="H17" i="8" s="1"/>
  <c r="G16" i="8"/>
  <c r="H16" i="8" s="1"/>
  <c r="G15" i="8"/>
  <c r="H15" i="8" s="1"/>
  <c r="G14" i="8"/>
  <c r="H14" i="8" s="1"/>
  <c r="G13" i="8"/>
  <c r="H13" i="8" s="1"/>
  <c r="G12" i="8"/>
  <c r="H12" i="8" s="1"/>
  <c r="G11" i="8"/>
  <c r="H11" i="8" s="1"/>
  <c r="G10" i="8"/>
  <c r="H10" i="8" s="1"/>
  <c r="G9" i="8"/>
  <c r="H9" i="8" s="1"/>
  <c r="G8" i="8"/>
  <c r="H8" i="8" s="1"/>
  <c r="G7" i="8"/>
  <c r="H7" i="8" s="1"/>
  <c r="G6" i="8"/>
  <c r="H6" i="8" s="1"/>
  <c r="G5" i="8"/>
  <c r="H5" i="8" s="1"/>
  <c r="G4" i="8"/>
  <c r="H4" i="8" s="1"/>
  <c r="F37" i="7" l="1"/>
  <c r="G32" i="7"/>
  <c r="H32" i="7" s="1"/>
  <c r="G41" i="7"/>
  <c r="G57" i="4" l="1"/>
  <c r="H57" i="4" s="1"/>
  <c r="G56" i="4"/>
  <c r="H56" i="4" s="1"/>
  <c r="G55" i="4"/>
  <c r="H55" i="4" s="1"/>
  <c r="G54" i="4"/>
  <c r="H54" i="4" s="1"/>
  <c r="G53" i="4"/>
  <c r="H53" i="4" s="1"/>
  <c r="G52" i="4"/>
  <c r="H52" i="4" s="1"/>
  <c r="G51" i="4"/>
  <c r="H51" i="4" s="1"/>
  <c r="G50" i="4"/>
  <c r="H50" i="4" s="1"/>
  <c r="G49" i="4"/>
  <c r="H49" i="4" s="1"/>
  <c r="G48" i="4"/>
  <c r="H48" i="4" s="1"/>
  <c r="G47" i="4"/>
  <c r="H47" i="4" s="1"/>
  <c r="G46" i="4"/>
  <c r="H46" i="4" s="1"/>
  <c r="G45" i="4"/>
  <c r="H45" i="4" s="1"/>
  <c r="G44" i="4"/>
  <c r="H44" i="4" s="1"/>
  <c r="G43" i="4"/>
  <c r="H43" i="4" s="1"/>
  <c r="G42" i="4"/>
  <c r="H42" i="4" s="1"/>
  <c r="G41" i="4"/>
  <c r="H41" i="4" s="1"/>
  <c r="G40" i="4"/>
  <c r="H40" i="4" s="1"/>
  <c r="G39" i="4"/>
  <c r="H39" i="4" s="1"/>
  <c r="G38" i="4"/>
  <c r="H38" i="4" s="1"/>
  <c r="G37" i="4"/>
  <c r="H37" i="4" s="1"/>
  <c r="G36" i="4"/>
  <c r="H36" i="4" s="1"/>
  <c r="G35" i="4"/>
  <c r="H35" i="4" s="1"/>
  <c r="G34" i="4"/>
  <c r="H34" i="4" s="1"/>
  <c r="G33" i="4"/>
  <c r="H33" i="4" s="1"/>
  <c r="G32" i="4"/>
  <c r="H32" i="4" s="1"/>
  <c r="G31" i="4"/>
  <c r="H31" i="4" s="1"/>
  <c r="G30" i="4"/>
  <c r="H30" i="4" s="1"/>
  <c r="G29" i="4"/>
  <c r="H29" i="4" s="1"/>
  <c r="G28" i="4"/>
  <c r="H28" i="4" s="1"/>
  <c r="G27" i="4"/>
  <c r="H27" i="4" s="1"/>
  <c r="G26" i="4"/>
  <c r="H26" i="4" s="1"/>
  <c r="G25" i="4"/>
  <c r="H25" i="4" s="1"/>
  <c r="G24" i="4"/>
  <c r="H24" i="4" s="1"/>
  <c r="G23" i="4"/>
  <c r="H23" i="4" s="1"/>
  <c r="G22" i="4"/>
  <c r="H22" i="4" s="1"/>
  <c r="G21" i="4"/>
  <c r="H21" i="4" s="1"/>
  <c r="G20" i="4"/>
  <c r="H20" i="4" s="1"/>
  <c r="G19" i="4"/>
  <c r="H19" i="4" s="1"/>
  <c r="G18" i="4"/>
  <c r="H18" i="4" s="1"/>
  <c r="G17" i="4"/>
  <c r="H17" i="4" s="1"/>
  <c r="G16" i="4"/>
  <c r="H16" i="4" s="1"/>
  <c r="G15" i="4"/>
  <c r="H15" i="4" s="1"/>
  <c r="G14" i="4"/>
  <c r="H14" i="4" s="1"/>
  <c r="G13" i="4"/>
  <c r="H13" i="4" s="1"/>
  <c r="G12" i="4"/>
  <c r="H12" i="4" s="1"/>
  <c r="G11" i="4"/>
  <c r="H11" i="4" s="1"/>
  <c r="G10" i="4"/>
  <c r="H10" i="4" s="1"/>
  <c r="G9" i="4"/>
  <c r="H9" i="4" s="1"/>
  <c r="G8" i="4"/>
  <c r="H8" i="4" s="1"/>
  <c r="G7" i="4"/>
  <c r="H7" i="4" s="1"/>
  <c r="G6" i="4"/>
  <c r="H6" i="4" s="1"/>
  <c r="G5" i="4"/>
  <c r="H5" i="4" s="1"/>
  <c r="G4" i="4"/>
  <c r="H4" i="4" s="1"/>
  <c r="G63" i="7"/>
  <c r="H63" i="7" s="1"/>
  <c r="G62" i="7"/>
  <c r="H62" i="7" s="1"/>
  <c r="G61" i="7"/>
  <c r="H61" i="7" s="1"/>
  <c r="G60" i="7"/>
  <c r="H60" i="7" s="1"/>
  <c r="G59" i="7"/>
  <c r="H59" i="7" s="1"/>
  <c r="G58" i="7"/>
  <c r="H58" i="7" s="1"/>
  <c r="G57" i="7"/>
  <c r="H57" i="7" s="1"/>
  <c r="G56" i="7"/>
  <c r="H56" i="7" s="1"/>
  <c r="G55" i="7"/>
  <c r="H55" i="7" s="1"/>
  <c r="G54" i="7"/>
  <c r="H54" i="7" s="1"/>
  <c r="G53" i="7"/>
  <c r="H53" i="7" s="1"/>
  <c r="G52" i="7"/>
  <c r="H52" i="7" s="1"/>
  <c r="G51" i="7"/>
  <c r="H51" i="7" s="1"/>
  <c r="G50" i="7"/>
  <c r="H50" i="7" s="1"/>
  <c r="G49" i="7"/>
  <c r="H49" i="7" s="1"/>
  <c r="G48" i="7"/>
  <c r="H48" i="7" s="1"/>
  <c r="G47" i="7"/>
  <c r="H47" i="7" s="1"/>
  <c r="G46" i="7"/>
  <c r="H46" i="7" s="1"/>
  <c r="G45" i="7"/>
  <c r="H45" i="7" s="1"/>
  <c r="G44" i="7"/>
  <c r="H44" i="7" s="1"/>
  <c r="G43" i="7"/>
  <c r="H43" i="7" s="1"/>
  <c r="G42" i="7"/>
  <c r="H42" i="7" s="1"/>
  <c r="H41" i="7"/>
  <c r="G40" i="7"/>
  <c r="H40" i="7" s="1"/>
  <c r="G39" i="7"/>
  <c r="H39" i="7" s="1"/>
  <c r="G38" i="7"/>
  <c r="H38" i="7" s="1"/>
  <c r="G37" i="7"/>
  <c r="H37" i="7" s="1"/>
  <c r="G36" i="7"/>
  <c r="H36" i="7" s="1"/>
  <c r="G35" i="7"/>
  <c r="H35" i="7" s="1"/>
  <c r="G34" i="7"/>
  <c r="H34" i="7" s="1"/>
  <c r="G33" i="7"/>
  <c r="H33" i="7" s="1"/>
  <c r="G31" i="7"/>
  <c r="H31" i="7" s="1"/>
  <c r="G30" i="7"/>
  <c r="H30" i="7" s="1"/>
  <c r="G29" i="7"/>
  <c r="H29" i="7" s="1"/>
  <c r="G28" i="7"/>
  <c r="H28" i="7" s="1"/>
  <c r="G27" i="7"/>
  <c r="H27" i="7" s="1"/>
  <c r="G26" i="7"/>
  <c r="H26" i="7" s="1"/>
  <c r="G25" i="7"/>
  <c r="H25" i="7" s="1"/>
  <c r="G24" i="7"/>
  <c r="H24" i="7" s="1"/>
  <c r="G23" i="7"/>
  <c r="H23" i="7" s="1"/>
  <c r="G22" i="7"/>
  <c r="H22" i="7" s="1"/>
  <c r="G21" i="7"/>
  <c r="H21" i="7" s="1"/>
  <c r="G20" i="7"/>
  <c r="H20" i="7" s="1"/>
  <c r="G19" i="7"/>
  <c r="H19" i="7" s="1"/>
  <c r="G18" i="7"/>
  <c r="H18" i="7" s="1"/>
  <c r="G17" i="7"/>
  <c r="H17" i="7" s="1"/>
  <c r="G16" i="7"/>
  <c r="H16" i="7" s="1"/>
  <c r="G15" i="7"/>
  <c r="H15" i="7" s="1"/>
  <c r="G14" i="7"/>
  <c r="H14" i="7" s="1"/>
  <c r="G13" i="7"/>
  <c r="H13" i="7" s="1"/>
  <c r="G12" i="7"/>
  <c r="H12" i="7" s="1"/>
  <c r="G11" i="7"/>
  <c r="H11" i="7" s="1"/>
  <c r="G10" i="7"/>
  <c r="H10" i="7" s="1"/>
  <c r="G9" i="7"/>
  <c r="H9" i="7" s="1"/>
  <c r="G8" i="7"/>
  <c r="H8" i="7" s="1"/>
  <c r="G7" i="7"/>
  <c r="H7" i="7" s="1"/>
  <c r="G6" i="7"/>
  <c r="G5" i="7"/>
  <c r="G4" i="7"/>
  <c r="G62" i="6" l="1"/>
  <c r="H62" i="6" s="1"/>
  <c r="G61" i="6"/>
  <c r="H61" i="6" s="1"/>
  <c r="G60" i="6"/>
  <c r="H60" i="6" s="1"/>
  <c r="G59" i="6"/>
  <c r="H59" i="6" s="1"/>
  <c r="G58" i="6"/>
  <c r="H58" i="6" s="1"/>
  <c r="G57" i="6"/>
  <c r="H57" i="6" s="1"/>
  <c r="G56" i="6"/>
  <c r="H56" i="6" s="1"/>
  <c r="G55" i="6"/>
  <c r="H55" i="6" s="1"/>
  <c r="G54" i="6"/>
  <c r="H54" i="6" s="1"/>
  <c r="G53" i="6"/>
  <c r="H53" i="6" s="1"/>
  <c r="G52" i="6"/>
  <c r="H52" i="6" s="1"/>
  <c r="G51" i="6"/>
  <c r="H51" i="6" s="1"/>
  <c r="G50" i="6"/>
  <c r="H50" i="6" s="1"/>
  <c r="G49" i="6"/>
  <c r="H49" i="6" s="1"/>
  <c r="G48" i="6"/>
  <c r="H48" i="6" s="1"/>
  <c r="G47" i="6"/>
  <c r="H47" i="6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H40" i="6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H16" i="6"/>
  <c r="G16" i="6"/>
  <c r="G15" i="6"/>
  <c r="H15" i="6" s="1"/>
  <c r="H14" i="6"/>
  <c r="G14" i="6"/>
  <c r="G13" i="6"/>
  <c r="H13" i="6" s="1"/>
  <c r="H12" i="6"/>
  <c r="G12" i="6"/>
  <c r="G11" i="6"/>
  <c r="H11" i="6" s="1"/>
  <c r="H10" i="6"/>
  <c r="G10" i="6"/>
  <c r="G9" i="6"/>
  <c r="H9" i="6" s="1"/>
  <c r="H8" i="6"/>
  <c r="G8" i="6"/>
  <c r="G7" i="6"/>
  <c r="H7" i="6" s="1"/>
  <c r="G6" i="6"/>
  <c r="H6" i="6" s="1"/>
  <c r="G5" i="6"/>
  <c r="H5" i="6" s="1"/>
  <c r="G4" i="6"/>
  <c r="H4" i="6" s="1"/>
  <c r="G4" i="5" l="1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 s="1"/>
  <c r="G21" i="5"/>
  <c r="H21" i="5"/>
  <c r="G22" i="5"/>
  <c r="H22" i="5" s="1"/>
  <c r="G23" i="5"/>
  <c r="H23" i="5"/>
  <c r="G24" i="5"/>
  <c r="H24" i="5" s="1"/>
  <c r="G25" i="5"/>
  <c r="H25" i="5"/>
  <c r="G26" i="5"/>
  <c r="H26" i="5" s="1"/>
  <c r="G27" i="5"/>
  <c r="H27" i="5"/>
  <c r="G28" i="5"/>
  <c r="H28" i="5" s="1"/>
  <c r="G29" i="5"/>
  <c r="H29" i="5"/>
  <c r="G30" i="5"/>
  <c r="H30" i="5" s="1"/>
  <c r="G31" i="5"/>
  <c r="H31" i="5"/>
  <c r="G32" i="5"/>
  <c r="H32" i="5" s="1"/>
  <c r="G33" i="5"/>
  <c r="H33" i="5"/>
  <c r="G34" i="5"/>
  <c r="H34" i="5" s="1"/>
  <c r="G35" i="5"/>
  <c r="H35" i="5" s="1"/>
  <c r="G36" i="5"/>
  <c r="H36" i="5"/>
  <c r="G37" i="5"/>
  <c r="H37" i="5" s="1"/>
  <c r="G38" i="5"/>
  <c r="H38" i="5"/>
  <c r="G39" i="5"/>
  <c r="H39" i="5" s="1"/>
  <c r="G40" i="5"/>
  <c r="H40" i="5"/>
  <c r="G41" i="5"/>
  <c r="H41" i="5" s="1"/>
  <c r="G42" i="5"/>
  <c r="H42" i="5"/>
  <c r="G43" i="5"/>
  <c r="H43" i="5" s="1"/>
  <c r="G44" i="5"/>
  <c r="H44" i="5"/>
  <c r="G45" i="5"/>
  <c r="H45" i="5" s="1"/>
  <c r="G46" i="5"/>
  <c r="H46" i="5"/>
  <c r="G47" i="5"/>
  <c r="H47" i="5" s="1"/>
  <c r="G48" i="5"/>
  <c r="H48" i="5"/>
  <c r="G49" i="5"/>
  <c r="H49" i="5" s="1"/>
  <c r="G50" i="5"/>
  <c r="H50" i="5" s="1"/>
  <c r="G51" i="5"/>
  <c r="H51" i="5" s="1"/>
  <c r="G52" i="5"/>
  <c r="H52" i="5"/>
  <c r="G53" i="5"/>
  <c r="H53" i="5" s="1"/>
  <c r="G54" i="5"/>
  <c r="H54" i="5"/>
  <c r="G55" i="5"/>
  <c r="H55" i="5" s="1"/>
  <c r="G56" i="5"/>
  <c r="H56" i="5"/>
  <c r="G57" i="5"/>
  <c r="H57" i="5" s="1"/>
  <c r="G58" i="5"/>
  <c r="H58" i="5" s="1"/>
  <c r="G59" i="5"/>
  <c r="H59" i="5"/>
  <c r="G60" i="5"/>
  <c r="H60" i="5"/>
  <c r="G61" i="5"/>
  <c r="H61" i="5" s="1"/>
  <c r="G62" i="5"/>
  <c r="H62" i="5" s="1"/>
  <c r="G4" i="1" l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</calcChain>
</file>

<file path=xl/sharedStrings.xml><?xml version="1.0" encoding="utf-8"?>
<sst xmlns="http://schemas.openxmlformats.org/spreadsheetml/2006/main" count="1018" uniqueCount="92">
  <si>
    <t>ITEM</t>
  </si>
  <si>
    <t>Fast Moving Items</t>
  </si>
  <si>
    <t>UOM</t>
  </si>
  <si>
    <t>WEEKLY AV CON</t>
  </si>
  <si>
    <t>REORDER LEVEL</t>
  </si>
  <si>
    <t>SOH</t>
  </si>
  <si>
    <t>Beef On Bone</t>
  </si>
  <si>
    <t>Lamb Chops</t>
  </si>
  <si>
    <t>Mutton on bone</t>
  </si>
  <si>
    <t>Sirloin Steak</t>
  </si>
  <si>
    <t>Feta Cheese</t>
  </si>
  <si>
    <t>Cream Cheese</t>
  </si>
  <si>
    <t>Chicken Mince</t>
  </si>
  <si>
    <t>500g</t>
  </si>
  <si>
    <t>Gizzard</t>
  </si>
  <si>
    <t>Mutton Steak</t>
  </si>
  <si>
    <t>Whole Capon</t>
  </si>
  <si>
    <t>Minced Beef</t>
  </si>
  <si>
    <t>Topside</t>
  </si>
  <si>
    <t>Whole Tilapia</t>
  </si>
  <si>
    <t>Cooking cream</t>
  </si>
  <si>
    <t>Maize Meal</t>
  </si>
  <si>
    <t>Uht  milk</t>
  </si>
  <si>
    <t>Honey</t>
  </si>
  <si>
    <t>Yellow Beans</t>
  </si>
  <si>
    <t>Croma Margarine</t>
  </si>
  <si>
    <t>oyster soy sauce</t>
  </si>
  <si>
    <t>Peeled Pomodoro</t>
  </si>
  <si>
    <t>Rice 25KG</t>
  </si>
  <si>
    <t xml:space="preserve"> Sugar Sachets</t>
  </si>
  <si>
    <t>Salt</t>
  </si>
  <si>
    <t>Vegetable Oil</t>
  </si>
  <si>
    <t>Spanish Paprika</t>
  </si>
  <si>
    <t>Mayonaise</t>
  </si>
  <si>
    <t>Sugar 50kg</t>
  </si>
  <si>
    <t>BakerS Flour</t>
  </si>
  <si>
    <t>Beef Cubes</t>
  </si>
  <si>
    <t>Chicken Cubes</t>
  </si>
  <si>
    <t xml:space="preserve">Mini Butter </t>
  </si>
  <si>
    <t>Mini Honey</t>
  </si>
  <si>
    <t>Eggs</t>
  </si>
  <si>
    <t>Tea Leave</t>
  </si>
  <si>
    <t>Kericho Gold Sachets</t>
  </si>
  <si>
    <t>Olive Oil</t>
  </si>
  <si>
    <t>Baked Beans</t>
  </si>
  <si>
    <t>Baking Powder</t>
  </si>
  <si>
    <t xml:space="preserve">Sunrice Basmatic </t>
  </si>
  <si>
    <t>Dry Yeast</t>
  </si>
  <si>
    <t>Goat Legs</t>
  </si>
  <si>
    <t>Goat Ribbs</t>
  </si>
  <si>
    <t>Chicken Breast</t>
  </si>
  <si>
    <t>Chicken Wings</t>
  </si>
  <si>
    <t>Beef Fillets</t>
  </si>
  <si>
    <t>Rib-eye Steak</t>
  </si>
  <si>
    <t>New York</t>
  </si>
  <si>
    <t>Beef Bacon/Collar Bacon</t>
  </si>
  <si>
    <t>Chicken Sausage</t>
  </si>
  <si>
    <t>Beef Samosa</t>
  </si>
  <si>
    <t>Mozarela Cheese</t>
  </si>
  <si>
    <t>Tilapia Fillets</t>
  </si>
  <si>
    <t>Liters</t>
  </si>
  <si>
    <t>Pkt</t>
  </si>
  <si>
    <t>Jars</t>
  </si>
  <si>
    <t>Kg</t>
  </si>
  <si>
    <t>Each</t>
  </si>
  <si>
    <t>kg</t>
  </si>
  <si>
    <t>Tray</t>
  </si>
  <si>
    <t>Bottle</t>
  </si>
  <si>
    <t>SS</t>
  </si>
  <si>
    <t>REMARKS</t>
  </si>
  <si>
    <t>Fast Moving Items Drystore</t>
  </si>
  <si>
    <t xml:space="preserve"> Sugar Sachets Brown</t>
  </si>
  <si>
    <t xml:space="preserve"> Sugar Sachets White</t>
  </si>
  <si>
    <t>Goat</t>
  </si>
  <si>
    <t>Chicken</t>
  </si>
  <si>
    <t>Beef</t>
  </si>
  <si>
    <t>TYPE</t>
  </si>
  <si>
    <t>Lamb</t>
  </si>
  <si>
    <t>Mutton</t>
  </si>
  <si>
    <t>Fish</t>
  </si>
  <si>
    <t>Chicken Gizzard</t>
  </si>
  <si>
    <t>Ice cream</t>
  </si>
  <si>
    <t>Vanilla</t>
  </si>
  <si>
    <t>Postachio</t>
  </si>
  <si>
    <t>Chocolate</t>
  </si>
  <si>
    <t>Strawberry</t>
  </si>
  <si>
    <t>4 Liters</t>
  </si>
  <si>
    <t>Red Snapper</t>
  </si>
  <si>
    <t xml:space="preserve">Lemon and Lime  </t>
  </si>
  <si>
    <t>NOTE: Fill in the missing Reorder Levels</t>
  </si>
  <si>
    <t xml:space="preserve">T-Bone </t>
  </si>
  <si>
    <t>Beef Sausage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</si>
</sst>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b/>
      <sz val="11"/>
      <color theme="1" tint="0.34998626667073579"/>
      <name val="Arial"/>
      <family val="2"/>
      <scheme val="minor"/>
    </font>
    <font>
      <b/>
      <sz val="13"/>
      <color theme="4"/>
      <name val="Arial"/>
      <family val="2"/>
      <scheme val="minor"/>
    </font>
    <font>
      <b/>
      <sz val="19"/>
      <color theme="1" tint="0.14996795556505021"/>
      <name val="Arial"/>
      <family val="2"/>
      <scheme val="major"/>
    </font>
    <font>
      <sz val="10"/>
      <color theme="4"/>
      <name val="Arial"/>
      <family val="2"/>
      <scheme val="minor"/>
    </font>
    <font>
      <b/>
      <sz val="11"/>
      <color theme="1" tint="0.14990691854609822"/>
      <name val="Arial"/>
      <family val="2"/>
      <scheme val="major"/>
    </font>
    <font>
      <sz val="11"/>
      <color theme="1" tint="0.34998626667073579"/>
      <name val="Arial"/>
      <family val="2"/>
      <scheme val="minor"/>
    </font>
    <font>
      <b/>
      <sz val="12"/>
      <color theme="1" tint="0.34998626667073579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b/>
      <sz val="11"/>
      <color rgb="FFFF0000"/>
      <name val="Arial"/>
      <family val="2"/>
      <scheme val="minor"/>
    </font>
    <font>
      <b/>
      <sz val="11"/>
      <color theme="5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>
      <alignment vertical="center" wrapText="1"/>
    </xf>
    <xf numFmtId="0" fontId="2" fillId="0" borderId="0" applyNumberFormat="0" applyFill="0" applyAlignment="0" applyProtection="0"/>
    <xf numFmtId="0" fontId="1" fillId="0" borderId="0" applyNumberFormat="0" applyFill="0" applyAlignment="0" applyProtection="0"/>
    <xf numFmtId="0" fontId="4" fillId="0" borderId="0" applyNumberFormat="0" applyFill="0" applyProtection="0">
      <alignment vertical="top"/>
    </xf>
    <xf numFmtId="0" fontId="3" fillId="0" borderId="0" applyNumberFormat="0" applyFill="0" applyAlignment="0" applyProtection="0"/>
    <xf numFmtId="14" fontId="5" fillId="0" borderId="0">
      <alignment horizontal="left" vertical="center" wrapText="1"/>
    </xf>
  </cellStyleXfs>
  <cellXfs count="37">
    <xf numFmtId="0" fontId="0" fillId="0" borderId="0" xfId="0">
      <alignment vertical="center" wrapText="1"/>
    </xf>
    <xf numFmtId="0" fontId="1" fillId="0" borderId="0" xfId="2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>
      <alignment vertical="center" wrapText="1"/>
    </xf>
    <xf numFmtId="0" fontId="6" fillId="0" borderId="0" xfId="0" applyFont="1" applyAlignment="1">
      <alignment horizontal="center" vertical="center" wrapText="1"/>
    </xf>
    <xf numFmtId="0" fontId="0" fillId="0" borderId="2" xfId="0" applyFont="1" applyBorder="1">
      <alignment vertical="center" wrapText="1"/>
    </xf>
    <xf numFmtId="0" fontId="6" fillId="0" borderId="2" xfId="0" applyFont="1" applyBorder="1" applyAlignment="1">
      <alignment horizontal="center" vertical="center" wrapText="1"/>
    </xf>
    <xf numFmtId="0" fontId="2" fillId="0" borderId="3" xfId="1" applyBorder="1" applyAlignment="1">
      <alignment vertical="center"/>
    </xf>
    <xf numFmtId="0" fontId="0" fillId="0" borderId="4" xfId="0" applyBorder="1" applyAlignment="1">
      <alignment vertical="center" wrapText="1"/>
    </xf>
    <xf numFmtId="0" fontId="6" fillId="0" borderId="4" xfId="0" applyFont="1" applyBorder="1" applyAlignment="1">
      <alignment vertical="center" wrapText="1"/>
    </xf>
    <xf numFmtId="0" fontId="0" fillId="0" borderId="6" xfId="0" applyBorder="1">
      <alignment vertical="center" wrapText="1"/>
    </xf>
    <xf numFmtId="0" fontId="0" fillId="0" borderId="1" xfId="0" applyBorder="1" applyAlignment="1"/>
    <xf numFmtId="0" fontId="7" fillId="0" borderId="1" xfId="0" applyFont="1" applyBorder="1" applyAlignment="1"/>
    <xf numFmtId="0" fontId="8" fillId="0" borderId="1" xfId="0" applyFont="1" applyBorder="1" applyAlignment="1"/>
    <xf numFmtId="14" fontId="0" fillId="0" borderId="4" xfId="0" applyNumberFormat="1" applyBorder="1">
      <alignment vertical="center" wrapText="1"/>
    </xf>
    <xf numFmtId="0" fontId="0" fillId="0" borderId="7" xfId="0" applyBorder="1">
      <alignment vertical="center" wrapText="1"/>
    </xf>
    <xf numFmtId="0" fontId="0" fillId="0" borderId="5" xfId="0" applyBorder="1">
      <alignment vertical="center" wrapText="1"/>
    </xf>
    <xf numFmtId="0" fontId="0" fillId="0" borderId="2" xfId="0" applyBorder="1">
      <alignment vertical="center" wrapText="1"/>
    </xf>
    <xf numFmtId="0" fontId="0" fillId="2" borderId="6" xfId="0" applyFill="1" applyBorder="1">
      <alignment vertical="center" wrapText="1"/>
    </xf>
    <xf numFmtId="0" fontId="0" fillId="3" borderId="0" xfId="0" applyFill="1">
      <alignment vertical="center" wrapText="1"/>
    </xf>
    <xf numFmtId="0" fontId="0" fillId="3" borderId="1" xfId="0" applyFill="1" applyBorder="1" applyAlignment="1"/>
    <xf numFmtId="0" fontId="0" fillId="3" borderId="1" xfId="0" applyFill="1" applyBorder="1">
      <alignment vertical="center" wrapText="1"/>
    </xf>
    <xf numFmtId="14" fontId="5" fillId="3" borderId="1" xfId="5" applyFill="1" applyBorder="1">
      <alignment horizontal="left" vertical="center" wrapText="1"/>
    </xf>
    <xf numFmtId="0" fontId="0" fillId="3" borderId="1" xfId="0" applyFont="1" applyFill="1" applyBorder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0" fillId="0" borderId="1" xfId="0" applyNumberFormat="1" applyBorder="1">
      <alignment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0" fillId="3" borderId="1" xfId="0" applyNumberFormat="1" applyFill="1" applyBorder="1">
      <alignment vertical="center" wrapText="1"/>
    </xf>
    <xf numFmtId="14" fontId="5" fillId="3" borderId="9" xfId="5" applyFill="1" applyBorder="1">
      <alignment horizontal="left" vertical="center" wrapText="1"/>
    </xf>
    <xf numFmtId="0" fontId="9" fillId="0" borderId="1" xfId="0" applyFont="1" applyBorder="1">
      <alignment vertical="center" wrapText="1"/>
    </xf>
    <xf numFmtId="14" fontId="5" fillId="0" borderId="1" xfId="5" applyFill="1" applyBorder="1">
      <alignment horizontal="left" vertical="center" wrapText="1"/>
    </xf>
    <xf numFmtId="0" fontId="0" fillId="4" borderId="1" xfId="0" applyFill="1" applyBorder="1">
      <alignment vertical="center" wrapText="1"/>
    </xf>
    <xf numFmtId="0" fontId="9" fillId="0" borderId="1" xfId="0" applyFont="1" applyBorder="1" applyAlignment="1"/>
    <xf numFmtId="0" fontId="0" fillId="0" borderId="4" xfId="0" applyBorder="1">
      <alignment vertical="center" wrapText="1"/>
    </xf>
    <xf numFmtId="0" fontId="0" fillId="0" borderId="10" xfId="0" applyBorder="1">
      <alignment vertical="center" wrapText="1"/>
    </xf>
    <xf numFmtId="0" fontId="10" fillId="3" borderId="0" xfId="0" applyFont="1" applyFill="1">
      <alignment vertical="center" wrapText="1"/>
    </xf>
  </cellXfs>
  <cellStyles count="6">
    <cellStyle name="Date" xfId="5" xr:uid="{00000000-0005-0000-0000-000000000000}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Title" xfId="1" builtinId="15" customBuiltin="1"/>
  </cellStyles>
  <dxfs count="64"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color theme="1" tint="0.34998626667073579"/>
        <name val="Arial"/>
        <family val="2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color theme="1" tint="0.34998626667073579"/>
      </font>
    </dxf>
    <dxf>
      <font>
        <b/>
        <i val="0"/>
        <color theme="1" tint="0.14996795556505021"/>
      </font>
      <border>
        <top style="thick">
          <color theme="4"/>
        </top>
        <bottom style="medium">
          <color auto="1"/>
        </bottom>
      </border>
    </dxf>
    <dxf>
      <font>
        <b val="0"/>
        <i val="0"/>
        <color theme="4"/>
      </font>
      <border>
        <horizontal style="medium">
          <color theme="0" tint="-0.14996795556505021"/>
        </horizontal>
      </border>
    </dxf>
  </dxfs>
  <tableStyles count="1" defaultTableStyle="Tasks" defaultPivotStyle="PivotStyleLight16">
    <tableStyle name="Tasks" pivot="0" count="3" xr9:uid="{00000000-0011-0000-FFFF-FFFF00000000}">
      <tableStyleElement type="wholeTable" dxfId="63"/>
      <tableStyleElement type="headerRow" dxfId="62"/>
      <tableStyleElement type="firstColumn" dxfId="6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ily%20Issu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onHand"/>
      <sheetName val="Sheet2"/>
      <sheetName val="Freezer"/>
      <sheetName val="General"/>
    </sheetNames>
    <sheetDataSet>
      <sheetData sheetId="0" refreshError="1"/>
      <sheetData sheetId="1" refreshError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List" displayName="List" ref="B3:H57" totalsRowShown="0" headerRowDxfId="60">
  <autoFilter ref="B3:H57" xr:uid="{00000000-0009-0000-0100-000002000000}"/>
  <tableColumns count="7">
    <tableColumn id="1" xr3:uid="{00000000-0010-0000-0000-000001000000}" name="ITEM" dataDxfId="59" dataCellStyle="Date"/>
    <tableColumn id="2" xr3:uid="{00000000-0010-0000-0000-000002000000}" name="UOM" dataDxfId="58"/>
    <tableColumn id="3" xr3:uid="{00000000-0010-0000-0000-000003000000}" name="WEEKLY AV CON" dataDxfId="57"/>
    <tableColumn id="4" xr3:uid="{831DD503-5C36-4E9B-9832-7DCCFC5C63C1}" name="REORDER LEVEL" dataDxfId="56"/>
    <tableColumn id="5" xr3:uid="{1C37F4BB-F586-4ECB-9F39-D3E20892A0A7}" name="SOH" dataDxfId="55"/>
    <tableColumn id="6" xr3:uid="{38B9D846-DEA4-4883-9F1C-7F47EC3201A6}" name="SS" dataDxfId="54">
      <calculatedColumnFormula>List[[#This Row],[SOH]]-List[[#This Row],[REORDER LEVEL]]</calculatedColumnFormula>
    </tableColumn>
    <tableColumn id="7" xr3:uid="{3CD1E258-85FD-4AFE-8AFA-3D8B18C8AFBA}" name="REMARKS" dataDxfId="53">
      <calculatedColumnFormula>IF(List[[#This Row],[SS]]&lt;=0,"To Order", "Ok")</calculatedColumnFormula>
    </tableColumn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Summary="Enter date, item and notes for a list of tasks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AF7819-E1BC-4E85-BD78-0BF9B794B6DD}" name="List6" displayName="List6" ref="B3:H57" totalsRowShown="0" headerRowDxfId="52">
  <autoFilter ref="B3:H57" xr:uid="{C308C50B-4D35-42A5-AF8C-43C237E1F52A}"/>
  <tableColumns count="7">
    <tableColumn id="1" xr3:uid="{438B30D3-0B56-4359-9C4E-88221BDA3651}" name="ITEM" dataDxfId="51" dataCellStyle="Date"/>
    <tableColumn id="2" xr3:uid="{89E7D1E2-1923-4471-A576-8DBB5262CC8B}" name="UOM" dataDxfId="50"/>
    <tableColumn id="3" xr3:uid="{57E50085-4910-4B38-8F76-5F7E44D2F50A}" name="WEEKLY AV CON" dataDxfId="49"/>
    <tableColumn id="4" xr3:uid="{3A760287-57BE-49FA-8E0E-4554055E25C0}" name="REORDER LEVEL" dataDxfId="48"/>
    <tableColumn id="5" xr3:uid="{2372EC2A-0DAD-499B-B27A-377717FB66A0}" name="SOH" dataDxfId="47"/>
    <tableColumn id="6" xr3:uid="{15609D26-5AE9-4F3F-AD55-A4063EBDD7E5}" name="SS" dataDxfId="46">
      <calculatedColumnFormula>List6[[#This Row],[SOH]]-List6[[#This Row],[REORDER LEVEL]]</calculatedColumnFormula>
    </tableColumn>
    <tableColumn id="7" xr3:uid="{D413877F-F5DF-4E9B-A7BD-64026BF0B1CC}" name="REMARKS" dataDxfId="45">
      <calculatedColumnFormula>IF(List6[[#This Row],[SS]]&lt;=0,"To Order", "Ok")</calculatedColumnFormula>
    </tableColumn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Summary="Enter date, item and notes for a list of tasks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30202B-7AF9-4DEA-B019-FD9EC63F7199}" name="List2" displayName="List2" ref="B3:I62" totalsRowShown="0" headerRowDxfId="44">
  <autoFilter ref="B3:I62" xr:uid="{00000000-0009-0000-0100-000002000000}"/>
  <tableColumns count="8">
    <tableColumn id="1" xr3:uid="{A31DCDB5-A1FE-41AB-8AF1-328E45E97F6C}" name="ITEM" dataDxfId="43" dataCellStyle="Date"/>
    <tableColumn id="2" xr3:uid="{365BCEB7-B020-4E34-979F-DDADC3DD8284}" name="UOM" dataDxfId="42"/>
    <tableColumn id="3" xr3:uid="{48034742-4479-4310-B756-628B96A4A1A3}" name="WEEKLY AV CON" dataDxfId="41"/>
    <tableColumn id="4" xr3:uid="{71AB0F9A-1466-4DBA-905A-BA597B4BC4F8}" name="REORDER LEVEL" dataDxfId="40"/>
    <tableColumn id="5" xr3:uid="{D26AFC47-076E-4EC5-AA1C-2C3BF388ECBE}" name="SOH" dataDxfId="39"/>
    <tableColumn id="6" xr3:uid="{A27BC97F-C342-4D32-994A-F4F255FC9B55}" name="SS" dataDxfId="38">
      <calculatedColumnFormula>List2[[#This Row],[SOH]]-List2[[#This Row],[REORDER LEVEL]]</calculatedColumnFormula>
    </tableColumn>
    <tableColumn id="7" xr3:uid="{0EF884DC-5917-4A65-96D5-6B33CE5012D5}" name="REMARKS" dataDxfId="37">
      <calculatedColumnFormula>IF(List2[[#This Row],[SS]]&lt;=2,"To Order", "Ok")</calculatedColumnFormula>
    </tableColumn>
    <tableColumn id="8" xr3:uid="{B4CEA80D-339B-425B-A9BF-E3A42E8A05F6}" name="TYPE" dataDxfId="36"/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Summary="Enter date, item and notes for a list of tasks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3A444B-FF43-4EEC-AC0D-B65F9566172B}" name="List24" displayName="List24" ref="B3:I62" totalsRowShown="0" headerRowDxfId="35">
  <autoFilter ref="B3:I62" xr:uid="{D3A8F144-64C7-48B9-A7B2-885E43CF7F52}"/>
  <tableColumns count="8">
    <tableColumn id="1" xr3:uid="{415F33EC-B79B-4BD1-BA4F-FF19D58D75D6}" name="ITEM" dataDxfId="34" dataCellStyle="Date"/>
    <tableColumn id="2" xr3:uid="{A3293B50-C900-4A65-ACF1-25C98E97E500}" name="UOM" dataDxfId="33"/>
    <tableColumn id="3" xr3:uid="{BF6CC414-9D5F-4DD1-8160-ED84E217F6C3}" name="WEEKLY AV CON" dataDxfId="32"/>
    <tableColumn id="4" xr3:uid="{3805FCFA-5600-446B-8BC3-CBC27AEFC9A7}" name="REORDER LEVEL" dataDxfId="31"/>
    <tableColumn id="5" xr3:uid="{55F93DAB-73A8-4F4F-9F68-61540C2A67A1}" name="SOH" dataDxfId="30"/>
    <tableColumn id="6" xr3:uid="{D95AC776-3A40-46D9-8896-0B83D5035022}" name="SS" dataDxfId="29">
      <calculatedColumnFormula>List24[[#This Row],[SOH]]-List24[[#This Row],[REORDER LEVEL]]</calculatedColumnFormula>
    </tableColumn>
    <tableColumn id="7" xr3:uid="{A611A413-4169-4229-B644-02665C3ACFD4}" name="REMARKS" dataDxfId="28">
      <calculatedColumnFormula>IF(List24[[#This Row],[SS]]&lt;=2,"To Order", "Ok")</calculatedColumnFormula>
    </tableColumn>
    <tableColumn id="8" xr3:uid="{7D7D1265-84FC-4FF4-A69F-4590F29492C1}" name="TYPE" dataDxfId="27"/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Summary="Enter date, item and notes for a list of tasks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A8835B-E236-44F1-BDBF-B40B133C56E5}" name="List245" displayName="List245" ref="B3:I63" totalsRowShown="0" headerRowDxfId="26">
  <autoFilter ref="B3:I63" xr:uid="{199DB148-C532-49A2-8DBB-5A67022D8CAE}"/>
  <tableColumns count="8">
    <tableColumn id="1" xr3:uid="{001E8B8E-40C5-4856-99F9-1440EF0BADEB}" name="ITEM" dataDxfId="25" dataCellStyle="Date"/>
    <tableColumn id="2" xr3:uid="{5B70F8B1-D2EE-4940-B9ED-07C04073AE29}" name="UOM" dataDxfId="24"/>
    <tableColumn id="3" xr3:uid="{03285ACE-966F-41D5-BA3C-C6903E61A9C5}" name="WEEKLY AV CON" dataDxfId="23"/>
    <tableColumn id="4" xr3:uid="{D2587F3E-F61D-405E-BEED-22C279951513}" name="REORDER LEVEL" dataDxfId="22"/>
    <tableColumn id="5" xr3:uid="{F058D9DD-B72D-4724-A043-59D894282CAE}" name="SOH" dataDxfId="21"/>
    <tableColumn id="6" xr3:uid="{9CCCB4BA-604E-4572-8CC1-4AC3ED1E961D}" name="SS" dataDxfId="20">
      <calculatedColumnFormula>List245[[#This Row],[SOH]]-List245[[#This Row],[REORDER LEVEL]]</calculatedColumnFormula>
    </tableColumn>
    <tableColumn id="7" xr3:uid="{627C681B-58FD-4058-8D57-825EE4E7C09F}" name="REMARKS" dataDxfId="19">
      <calculatedColumnFormula>IF(List245[[#This Row],[SS]]&lt;=2,"To Order", "Ok")</calculatedColumnFormula>
    </tableColumn>
    <tableColumn id="8" xr3:uid="{96C3FA13-D1F9-482C-8006-59A7433D73B3}" name="TYPE" dataDxfId="18"/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Summary="Enter date, item and notes for a list of tasks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0326908-1221-45DC-A900-11FC5F4DC6F5}" name="List2457" displayName="List2457" ref="B3:I65" totalsRowShown="0" headerRowDxfId="17">
  <autoFilter ref="B3:I65" xr:uid="{3C255B7A-A8B0-4CE3-A90B-7A44743C975E}"/>
  <tableColumns count="8">
    <tableColumn id="1" xr3:uid="{2FFB17E1-0932-4641-ACD1-2D9B01F207DB}" name="ITEM" dataDxfId="16" dataCellStyle="Date"/>
    <tableColumn id="2" xr3:uid="{B3D98157-402F-4368-B16A-0E6EAC40FD89}" name="UOM" dataDxfId="15"/>
    <tableColumn id="3" xr3:uid="{B27D273D-F8FD-45DF-AE45-DD809C3B59B6}" name="WEEKLY AV CON" dataDxfId="14"/>
    <tableColumn id="4" xr3:uid="{2F1719D6-3AEF-4AE0-8D25-A2E91A745A2B}" name="REORDER LEVEL" dataDxfId="13"/>
    <tableColumn id="5" xr3:uid="{E9B9AC4C-34D7-4D05-8BFF-223C9985CF01}" name="SOH" dataDxfId="12"/>
    <tableColumn id="6" xr3:uid="{8A6F0677-28AA-4403-BA1F-09758B73592E}" name="SS" dataDxfId="11">
      <calculatedColumnFormula>List2457[[#This Row],[SOH]]-List2457[[#This Row],[REORDER LEVEL]]</calculatedColumnFormula>
    </tableColumn>
    <tableColumn id="7" xr3:uid="{BA1FC8C1-7913-4FCF-9A50-C931C1C003F6}" name="REMARKS" dataDxfId="10">
      <calculatedColumnFormula>IF(List2457[[#This Row],[SS]]&lt;=0,"To Order", "Ok")</calculatedColumnFormula>
    </tableColumn>
    <tableColumn id="8" xr3:uid="{B43EDFD9-9938-4D34-96E0-EC47A933B7A7}" name="TYPE" dataDxfId="9"/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Summary="Enter date, item and notes for a list of tasks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09D6E0F-DBAC-49BC-A635-C56D0A01CA2C}" name="List24578" displayName="List24578" ref="B3:I64" totalsRowShown="0" headerRowDxfId="8">
  <autoFilter ref="B3:I64" xr:uid="{94AB8F3F-F8D5-40DA-A0C2-54AEA109999F}"/>
  <tableColumns count="8">
    <tableColumn id="1" xr3:uid="{412332E0-9291-4D1C-8D04-1E411A55FBF1}" name="ITEM" dataDxfId="7" dataCellStyle="Date"/>
    <tableColumn id="2" xr3:uid="{2560F9E3-5BDE-4B5C-AE2C-988A1FBF38FF}" name="UOM" dataDxfId="6"/>
    <tableColumn id="3" xr3:uid="{190B278E-B4B8-456E-87D8-8D6CBAF2BB5E}" name="WEEKLY AV CON" dataDxfId="5"/>
    <tableColumn id="4" xr3:uid="{E154A371-35C1-4E4C-BB4E-A0F05EA574C2}" name="REORDER LEVEL" dataDxfId="4"/>
    <tableColumn id="5" xr3:uid="{8E107EE5-F461-4550-A795-6FE9E0F5196F}" name="SOH" dataDxfId="3"/>
    <tableColumn id="6" xr3:uid="{360A6E7D-142C-4EC5-8D66-ED32830F5BA9}" name="SS" dataDxfId="2">
      <calculatedColumnFormula>List24578[[#This Row],[SOH]]-List24578[[#This Row],[REORDER LEVEL]]</calculatedColumnFormula>
    </tableColumn>
    <tableColumn id="7" xr3:uid="{DE8D5D00-A855-4E9D-8790-EFF7CE9714CE}" name="REMARKS" dataDxfId="1">
      <calculatedColumnFormula>IF(List24578[[#This Row],[SS]]&lt;=2,"To Order", "Ok")</calculatedColumnFormula>
    </tableColumn>
    <tableColumn id="8" xr3:uid="{C72050E8-F173-48E0-8013-12B1E5D223E2}" name="TYPE" dataDxfId="0"/>
  </tableColumns>
  <tableStyleInfo name="Tasks" showFirstColumn="1" showLastColumn="0" showRowStripes="1" showColumnStripes="0"/>
  <extLst>
    <ext xmlns:x14="http://schemas.microsoft.com/office/spreadsheetml/2009/9/main" uri="{504A1905-F514-4f6f-8877-14C23A59335A}">
      <x14:table altTextSummary="Enter date, item and notes for a list of tasks"/>
    </ext>
  </extLst>
</table>
</file>

<file path=xl/theme/theme1.xml><?xml version="1.0" encoding="utf-8"?>
<a:theme xmlns:a="http://schemas.openxmlformats.org/drawingml/2006/main" name="Office Theme">
  <a:themeElements>
    <a:clrScheme name="List">
      <a:dk1>
        <a:sysClr val="windowText" lastClr="000000"/>
      </a:dk1>
      <a:lt1>
        <a:sysClr val="window" lastClr="FFFFFF"/>
      </a:lt1>
      <a:dk2>
        <a:srgbClr val="1A1124"/>
      </a:dk2>
      <a:lt2>
        <a:srgbClr val="F6F6F7"/>
      </a:lt2>
      <a:accent1>
        <a:srgbClr val="1C639E"/>
      </a:accent1>
      <a:accent2>
        <a:srgbClr val="E85564"/>
      </a:accent2>
      <a:accent3>
        <a:srgbClr val="513C6C"/>
      </a:accent3>
      <a:accent4>
        <a:srgbClr val="E28017"/>
      </a:accent4>
      <a:accent5>
        <a:srgbClr val="DDBD35"/>
      </a:accent5>
      <a:accent6>
        <a:srgbClr val="2A8F6B"/>
      </a:accent6>
      <a:hlink>
        <a:srgbClr val="1CA1C4"/>
      </a:hlink>
      <a:folHlink>
        <a:srgbClr val="5F528A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A1:H57"/>
  <sheetViews>
    <sheetView showGridLines="0" topLeftCell="A43" zoomScale="64" zoomScaleNormal="64" workbookViewId="0">
      <selection activeCell="A43" sqref="A1:XFD1048576"/>
    </sheetView>
  </sheetViews>
  <sheetFormatPr defaultRowHeight="30" customHeight="1" x14ac:dyDescent="0.25"/>
  <cols>
    <col min="1" max="1" width="2.625" customWidth="1"/>
    <col min="2" max="2" width="17.875" customWidth="1"/>
    <col min="3" max="3" width="9.625" customWidth="1"/>
    <col min="4" max="4" width="22.875" style="4" customWidth="1"/>
    <col min="5" max="5" width="22.875" customWidth="1"/>
    <col min="6" max="6" width="20.5" customWidth="1"/>
  </cols>
  <sheetData>
    <row r="1" spans="1:8" ht="26.25" customHeight="1" thickBot="1" x14ac:dyDescent="0.3">
      <c r="A1" s="2"/>
      <c r="B1" s="1"/>
    </row>
    <row r="2" spans="1:8" ht="24.75" thickBot="1" x14ac:dyDescent="0.3">
      <c r="B2" s="7" t="s">
        <v>1</v>
      </c>
      <c r="C2" s="8"/>
      <c r="D2" s="9"/>
      <c r="E2" s="8"/>
      <c r="F2" s="14">
        <v>45180</v>
      </c>
      <c r="G2" s="15"/>
      <c r="H2" s="16"/>
    </row>
    <row r="3" spans="1:8" ht="22.15" customHeight="1" x14ac:dyDescent="0.25">
      <c r="B3" s="5" t="s">
        <v>0</v>
      </c>
      <c r="C3" s="5" t="s">
        <v>2</v>
      </c>
      <c r="D3" s="6" t="s">
        <v>3</v>
      </c>
      <c r="E3" s="10" t="s">
        <v>4</v>
      </c>
      <c r="F3" s="10" t="s">
        <v>5</v>
      </c>
      <c r="G3" s="10" t="s">
        <v>68</v>
      </c>
      <c r="H3" s="10" t="s">
        <v>69</v>
      </c>
    </row>
    <row r="4" spans="1:8" ht="22.15" customHeight="1" x14ac:dyDescent="0.25">
      <c r="B4" s="11" t="s">
        <v>20</v>
      </c>
      <c r="C4" s="11" t="s">
        <v>60</v>
      </c>
      <c r="D4" s="12">
        <v>14</v>
      </c>
      <c r="E4" s="11">
        <v>10</v>
      </c>
      <c r="F4" s="3">
        <v>41</v>
      </c>
      <c r="G4" s="3">
        <f>List[[#This Row],[SOH]]-List[[#This Row],[REORDER LEVEL]]</f>
        <v>31</v>
      </c>
      <c r="H4" s="17" t="str">
        <f>IF(List[[#This Row],[SS]]&lt;=0,"To Order", "Ok")</f>
        <v>Ok</v>
      </c>
    </row>
    <row r="5" spans="1:8" ht="22.15" customHeight="1" x14ac:dyDescent="0.25">
      <c r="B5" s="11" t="s">
        <v>21</v>
      </c>
      <c r="C5" s="11" t="s">
        <v>61</v>
      </c>
      <c r="D5" s="13">
        <v>28</v>
      </c>
      <c r="E5" s="11">
        <v>10</v>
      </c>
      <c r="F5" s="3">
        <v>31</v>
      </c>
      <c r="G5" s="3">
        <f>List[[#This Row],[SOH]]-List[[#This Row],[REORDER LEVEL]]</f>
        <v>21</v>
      </c>
      <c r="H5" s="3" t="str">
        <f>IF(List[[#This Row],[SS]]&lt;=0,"To Order", "Ok")</f>
        <v>Ok</v>
      </c>
    </row>
    <row r="6" spans="1:8" ht="22.15" customHeight="1" x14ac:dyDescent="0.25">
      <c r="B6" s="11" t="s">
        <v>22</v>
      </c>
      <c r="C6" s="11" t="s">
        <v>60</v>
      </c>
      <c r="D6" s="12">
        <v>50</v>
      </c>
      <c r="E6" s="11">
        <v>20</v>
      </c>
      <c r="F6" s="3">
        <v>0</v>
      </c>
      <c r="G6" s="3">
        <f>List[[#This Row],[SOH]]-List[[#This Row],[REORDER LEVEL]]</f>
        <v>-20</v>
      </c>
      <c r="H6" s="3" t="str">
        <f>IF(List[[#This Row],[SS]]&lt;=0,"To Order", "Ok")</f>
        <v>To Order</v>
      </c>
    </row>
    <row r="7" spans="1:8" ht="22.15" customHeight="1" x14ac:dyDescent="0.25">
      <c r="B7" s="11" t="s">
        <v>23</v>
      </c>
      <c r="C7" s="11" t="s">
        <v>62</v>
      </c>
      <c r="D7" s="11">
        <v>10</v>
      </c>
      <c r="E7" s="11">
        <v>5</v>
      </c>
      <c r="F7" s="3">
        <v>22</v>
      </c>
      <c r="G7" s="3">
        <f>List[[#This Row],[SOH]]-List[[#This Row],[REORDER LEVEL]]</f>
        <v>17</v>
      </c>
      <c r="H7" s="3" t="str">
        <f>IF(List[[#This Row],[SS]]&lt;=0,"To Order", "Ok")</f>
        <v>Ok</v>
      </c>
    </row>
    <row r="8" spans="1:8" ht="22.15" customHeight="1" x14ac:dyDescent="0.25">
      <c r="B8" s="11" t="s">
        <v>24</v>
      </c>
      <c r="C8" s="11" t="s">
        <v>63</v>
      </c>
      <c r="D8" s="12">
        <v>10</v>
      </c>
      <c r="E8" s="11">
        <v>5</v>
      </c>
      <c r="F8" s="3">
        <v>0</v>
      </c>
      <c r="G8" s="3">
        <f>List[[#This Row],[SOH]]-List[[#This Row],[REORDER LEVEL]]</f>
        <v>-5</v>
      </c>
      <c r="H8" s="3" t="str">
        <f>IF(List[[#This Row],[SS]]&lt;=0,"To Order", "Ok")</f>
        <v>To Order</v>
      </c>
    </row>
    <row r="9" spans="1:8" ht="22.15" customHeight="1" x14ac:dyDescent="0.25">
      <c r="B9" s="11" t="s">
        <v>25</v>
      </c>
      <c r="C9" s="11" t="s">
        <v>63</v>
      </c>
      <c r="D9" s="12">
        <v>30</v>
      </c>
      <c r="E9" s="11">
        <v>20</v>
      </c>
      <c r="F9" s="3">
        <v>40</v>
      </c>
      <c r="G9" s="3">
        <f>List[[#This Row],[SOH]]-List[[#This Row],[REORDER LEVEL]]</f>
        <v>20</v>
      </c>
      <c r="H9" s="3" t="str">
        <f>IF(List[[#This Row],[SS]]&lt;=0,"To Order", "Ok")</f>
        <v>Ok</v>
      </c>
    </row>
    <row r="10" spans="1:8" ht="22.15" customHeight="1" x14ac:dyDescent="0.25">
      <c r="B10" s="11" t="s">
        <v>26</v>
      </c>
      <c r="C10" s="11" t="s">
        <v>64</v>
      </c>
      <c r="D10" s="12">
        <v>8</v>
      </c>
      <c r="E10" s="11">
        <v>5</v>
      </c>
      <c r="F10" s="3">
        <v>5</v>
      </c>
      <c r="G10" s="3">
        <f>List[[#This Row],[SOH]]-List[[#This Row],[REORDER LEVEL]]</f>
        <v>0</v>
      </c>
      <c r="H10" s="3" t="str">
        <f>IF(List[[#This Row],[SS]]&lt;=0,"To Order", "Ok")</f>
        <v>To Order</v>
      </c>
    </row>
    <row r="11" spans="1:8" ht="22.15" customHeight="1" x14ac:dyDescent="0.25">
      <c r="B11" s="11" t="s">
        <v>27</v>
      </c>
      <c r="C11" s="11" t="s">
        <v>64</v>
      </c>
      <c r="D11" s="11">
        <v>30</v>
      </c>
      <c r="E11" s="11">
        <v>6</v>
      </c>
      <c r="F11" s="3"/>
      <c r="G11" s="3">
        <f>List[[#This Row],[SOH]]-List[[#This Row],[REORDER LEVEL]]</f>
        <v>-6</v>
      </c>
      <c r="H11" s="3" t="str">
        <f>IF(List[[#This Row],[SS]]&lt;=0,"To Order", "Ok")</f>
        <v>To Order</v>
      </c>
    </row>
    <row r="12" spans="1:8" ht="22.15" customHeight="1" x14ac:dyDescent="0.25">
      <c r="B12" s="11" t="s">
        <v>28</v>
      </c>
      <c r="C12" s="11" t="s">
        <v>65</v>
      </c>
      <c r="D12" s="11">
        <v>25</v>
      </c>
      <c r="E12" s="11">
        <v>10</v>
      </c>
      <c r="F12" s="3">
        <v>3</v>
      </c>
      <c r="G12" s="3">
        <f>List[[#This Row],[SOH]]-List[[#This Row],[REORDER LEVEL]]</f>
        <v>-7</v>
      </c>
      <c r="H12" s="3" t="str">
        <f>IF(List[[#This Row],[SS]]&lt;=0,"To Order", "Ok")</f>
        <v>To Order</v>
      </c>
    </row>
    <row r="13" spans="1:8" ht="22.15" customHeight="1" x14ac:dyDescent="0.25">
      <c r="B13" s="11" t="s">
        <v>29</v>
      </c>
      <c r="C13" s="11" t="s">
        <v>64</v>
      </c>
      <c r="D13" s="11">
        <v>15</v>
      </c>
      <c r="E13" s="11">
        <v>5</v>
      </c>
      <c r="F13" s="3">
        <v>7</v>
      </c>
      <c r="G13" s="3">
        <f>List[[#This Row],[SOH]]-List[[#This Row],[REORDER LEVEL]]</f>
        <v>2</v>
      </c>
      <c r="H13" s="3" t="str">
        <f>IF(List[[#This Row],[SS]]&lt;=0,"To Order", "Ok")</f>
        <v>Ok</v>
      </c>
    </row>
    <row r="14" spans="1:8" ht="22.15" customHeight="1" x14ac:dyDescent="0.25">
      <c r="B14" s="11" t="s">
        <v>30</v>
      </c>
      <c r="C14" s="11" t="s">
        <v>65</v>
      </c>
      <c r="D14" s="11">
        <v>15</v>
      </c>
      <c r="E14" s="11">
        <v>5</v>
      </c>
      <c r="F14" s="3">
        <v>22</v>
      </c>
      <c r="G14" s="3">
        <f>List[[#This Row],[SOH]]-List[[#This Row],[REORDER LEVEL]]</f>
        <v>17</v>
      </c>
      <c r="H14" s="3" t="str">
        <f>IF(List[[#This Row],[SS]]&lt;=0,"To Order", "Ok")</f>
        <v>Ok</v>
      </c>
    </row>
    <row r="15" spans="1:8" ht="22.15" customHeight="1" x14ac:dyDescent="0.25">
      <c r="B15" s="11" t="s">
        <v>31</v>
      </c>
      <c r="C15" s="11" t="s">
        <v>60</v>
      </c>
      <c r="D15" s="11">
        <v>100</v>
      </c>
      <c r="E15" s="11">
        <v>40</v>
      </c>
      <c r="F15" s="3">
        <v>40</v>
      </c>
      <c r="G15" s="3">
        <f>List[[#This Row],[SOH]]-List[[#This Row],[REORDER LEVEL]]</f>
        <v>0</v>
      </c>
      <c r="H15" s="3" t="str">
        <f>IF(List[[#This Row],[SS]]&lt;=0,"To Order", "Ok")</f>
        <v>To Order</v>
      </c>
    </row>
    <row r="16" spans="1:8" ht="22.15" customHeight="1" x14ac:dyDescent="0.25">
      <c r="B16" s="11" t="s">
        <v>32</v>
      </c>
      <c r="C16" s="11" t="s">
        <v>64</v>
      </c>
      <c r="D16" s="11">
        <v>6</v>
      </c>
      <c r="E16" s="11">
        <v>2</v>
      </c>
      <c r="F16" s="3">
        <v>6</v>
      </c>
      <c r="G16" s="3">
        <f>List[[#This Row],[SOH]]-List[[#This Row],[REORDER LEVEL]]</f>
        <v>4</v>
      </c>
      <c r="H16" s="3" t="str">
        <f>IF(List[[#This Row],[SS]]&lt;=0,"To Order", "Ok")</f>
        <v>Ok</v>
      </c>
    </row>
    <row r="17" spans="2:8" ht="22.15" customHeight="1" x14ac:dyDescent="0.25">
      <c r="B17" s="11" t="s">
        <v>33</v>
      </c>
      <c r="C17" s="11" t="s">
        <v>64</v>
      </c>
      <c r="D17" s="11">
        <v>12</v>
      </c>
      <c r="E17" s="11">
        <v>5</v>
      </c>
      <c r="F17" s="3">
        <v>7</v>
      </c>
      <c r="G17" s="3">
        <f>List[[#This Row],[SOH]]-List[[#This Row],[REORDER LEVEL]]</f>
        <v>2</v>
      </c>
      <c r="H17" s="3" t="str">
        <f>IF(List[[#This Row],[SS]]&lt;=0,"To Order", "Ok")</f>
        <v>Ok</v>
      </c>
    </row>
    <row r="18" spans="2:8" ht="22.15" customHeight="1" x14ac:dyDescent="0.25">
      <c r="B18" s="11" t="s">
        <v>34</v>
      </c>
      <c r="C18" s="11" t="s">
        <v>63</v>
      </c>
      <c r="D18" s="11">
        <v>50</v>
      </c>
      <c r="E18" s="11">
        <v>20</v>
      </c>
      <c r="F18" s="3">
        <v>10</v>
      </c>
      <c r="G18" s="3">
        <f>List[[#This Row],[SOH]]-List[[#This Row],[REORDER LEVEL]]</f>
        <v>-10</v>
      </c>
      <c r="H18" s="3" t="str">
        <f>IF(List[[#This Row],[SS]]&lt;=0,"To Order", "Ok")</f>
        <v>To Order</v>
      </c>
    </row>
    <row r="19" spans="2:8" ht="22.15" customHeight="1" x14ac:dyDescent="0.25">
      <c r="B19" s="11" t="s">
        <v>35</v>
      </c>
      <c r="C19" s="11" t="s">
        <v>63</v>
      </c>
      <c r="D19" s="11">
        <v>175</v>
      </c>
      <c r="E19" s="11">
        <v>50</v>
      </c>
      <c r="F19" s="3">
        <v>100</v>
      </c>
      <c r="G19" s="3">
        <f>List[[#This Row],[SOH]]-List[[#This Row],[REORDER LEVEL]]</f>
        <v>50</v>
      </c>
      <c r="H19" s="3" t="str">
        <f>IF(List[[#This Row],[SS]]&lt;=0,"To Order", "Ok")</f>
        <v>Ok</v>
      </c>
    </row>
    <row r="20" spans="2:8" ht="22.15" customHeight="1" x14ac:dyDescent="0.25">
      <c r="B20" s="11" t="s">
        <v>36</v>
      </c>
      <c r="C20" s="11" t="s">
        <v>64</v>
      </c>
      <c r="D20" s="11">
        <v>10</v>
      </c>
      <c r="E20" s="11">
        <v>5</v>
      </c>
      <c r="F20" s="3">
        <v>93</v>
      </c>
      <c r="G20" s="3">
        <f>List[[#This Row],[SOH]]-List[[#This Row],[REORDER LEVEL]]</f>
        <v>88</v>
      </c>
      <c r="H20" s="3" t="str">
        <f>IF(List[[#This Row],[SS]]&lt;=0,"To Order", "Ok")</f>
        <v>Ok</v>
      </c>
    </row>
    <row r="21" spans="2:8" ht="22.15" customHeight="1" x14ac:dyDescent="0.25">
      <c r="B21" s="11" t="s">
        <v>37</v>
      </c>
      <c r="C21" s="11" t="s">
        <v>64</v>
      </c>
      <c r="D21" s="11">
        <v>10</v>
      </c>
      <c r="E21" s="11">
        <v>5</v>
      </c>
      <c r="F21" s="3">
        <v>70</v>
      </c>
      <c r="G21" s="3">
        <f>List[[#This Row],[SOH]]-List[[#This Row],[REORDER LEVEL]]</f>
        <v>65</v>
      </c>
      <c r="H21" s="3" t="str">
        <f>IF(List[[#This Row],[SS]]&lt;=0,"To Order", "Ok")</f>
        <v>Ok</v>
      </c>
    </row>
    <row r="22" spans="2:8" ht="22.15" customHeight="1" x14ac:dyDescent="0.25">
      <c r="B22" s="11" t="s">
        <v>38</v>
      </c>
      <c r="C22" s="11" t="s">
        <v>64</v>
      </c>
      <c r="D22" s="11">
        <v>200</v>
      </c>
      <c r="E22" s="11">
        <v>25</v>
      </c>
      <c r="F22" s="3"/>
      <c r="G22" s="3">
        <f>List[[#This Row],[SOH]]-List[[#This Row],[REORDER LEVEL]]</f>
        <v>-25</v>
      </c>
      <c r="H22" s="3" t="str">
        <f>IF(List[[#This Row],[SS]]&lt;=0,"To Order", "Ok")</f>
        <v>To Order</v>
      </c>
    </row>
    <row r="23" spans="2:8" ht="22.15" customHeight="1" x14ac:dyDescent="0.25">
      <c r="B23" s="11" t="s">
        <v>39</v>
      </c>
      <c r="C23" s="11" t="s">
        <v>64</v>
      </c>
      <c r="D23" s="11">
        <v>200</v>
      </c>
      <c r="E23" s="11">
        <v>25</v>
      </c>
      <c r="F23" s="3">
        <v>300</v>
      </c>
      <c r="G23" s="3">
        <f>List[[#This Row],[SOH]]-List[[#This Row],[REORDER LEVEL]]</f>
        <v>275</v>
      </c>
      <c r="H23" s="3" t="str">
        <f>IF(List[[#This Row],[SS]]&lt;=0,"To Order", "Ok")</f>
        <v>Ok</v>
      </c>
    </row>
    <row r="24" spans="2:8" ht="22.15" customHeight="1" x14ac:dyDescent="0.25">
      <c r="B24" s="11" t="s">
        <v>40</v>
      </c>
      <c r="C24" s="11" t="s">
        <v>66</v>
      </c>
      <c r="D24" s="11">
        <v>45</v>
      </c>
      <c r="E24" s="11">
        <v>10</v>
      </c>
      <c r="F24" s="3"/>
      <c r="G24" s="3">
        <f>List[[#This Row],[SOH]]-List[[#This Row],[REORDER LEVEL]]</f>
        <v>-10</v>
      </c>
      <c r="H24" s="3" t="str">
        <f>IF(List[[#This Row],[SS]]&lt;=0,"To Order", "Ok")</f>
        <v>To Order</v>
      </c>
    </row>
    <row r="25" spans="2:8" ht="22.15" customHeight="1" x14ac:dyDescent="0.25">
      <c r="B25" s="11" t="s">
        <v>41</v>
      </c>
      <c r="C25" s="11" t="s">
        <v>64</v>
      </c>
      <c r="D25" s="11">
        <v>6</v>
      </c>
      <c r="E25" s="11">
        <v>3</v>
      </c>
      <c r="F25" s="3">
        <v>8</v>
      </c>
      <c r="G25" s="3">
        <f>List[[#This Row],[SOH]]-List[[#This Row],[REORDER LEVEL]]</f>
        <v>5</v>
      </c>
      <c r="H25" s="3" t="str">
        <f>IF(List[[#This Row],[SS]]&lt;=0,"To Order", "Ok")</f>
        <v>Ok</v>
      </c>
    </row>
    <row r="26" spans="2:8" ht="22.15" customHeight="1" x14ac:dyDescent="0.25">
      <c r="B26" s="11" t="s">
        <v>42</v>
      </c>
      <c r="C26" s="11" t="s">
        <v>61</v>
      </c>
      <c r="D26" s="11">
        <v>6</v>
      </c>
      <c r="E26" s="11">
        <v>3</v>
      </c>
      <c r="F26" s="3"/>
      <c r="G26" s="3">
        <f>List[[#This Row],[SOH]]-List[[#This Row],[REORDER LEVEL]]</f>
        <v>-3</v>
      </c>
      <c r="H26" s="3" t="str">
        <f>IF(List[[#This Row],[SS]]&lt;=0,"To Order", "Ok")</f>
        <v>To Order</v>
      </c>
    </row>
    <row r="27" spans="2:8" ht="22.15" customHeight="1" x14ac:dyDescent="0.25">
      <c r="B27" s="11" t="s">
        <v>43</v>
      </c>
      <c r="C27" s="11" t="s">
        <v>67</v>
      </c>
      <c r="D27" s="11">
        <v>6</v>
      </c>
      <c r="E27" s="11">
        <v>5</v>
      </c>
      <c r="F27" s="3">
        <v>6</v>
      </c>
      <c r="G27" s="3">
        <f>List[[#This Row],[SOH]]-List[[#This Row],[REORDER LEVEL]]</f>
        <v>1</v>
      </c>
      <c r="H27" s="3" t="str">
        <f>IF(List[[#This Row],[SS]]&lt;=0,"To Order", "Ok")</f>
        <v>Ok</v>
      </c>
    </row>
    <row r="28" spans="2:8" ht="22.15" customHeight="1" x14ac:dyDescent="0.25">
      <c r="B28" s="11" t="s">
        <v>44</v>
      </c>
      <c r="C28" s="11" t="s">
        <v>62</v>
      </c>
      <c r="D28" s="11">
        <v>8</v>
      </c>
      <c r="E28" s="11">
        <v>3</v>
      </c>
      <c r="F28" s="3">
        <v>5</v>
      </c>
      <c r="G28" s="3">
        <f>List[[#This Row],[SOH]]-List[[#This Row],[REORDER LEVEL]]</f>
        <v>2</v>
      </c>
      <c r="H28" s="3" t="str">
        <f>IF(List[[#This Row],[SS]]&lt;=0,"To Order", "Ok")</f>
        <v>Ok</v>
      </c>
    </row>
    <row r="29" spans="2:8" ht="22.15" customHeight="1" x14ac:dyDescent="0.25">
      <c r="B29" s="11" t="s">
        <v>45</v>
      </c>
      <c r="C29" s="11" t="s">
        <v>64</v>
      </c>
      <c r="D29" s="11">
        <v>4</v>
      </c>
      <c r="E29" s="11">
        <v>2</v>
      </c>
      <c r="F29" s="3">
        <v>5</v>
      </c>
      <c r="G29" s="3">
        <f>List[[#This Row],[SOH]]-List[[#This Row],[REORDER LEVEL]]</f>
        <v>3</v>
      </c>
      <c r="H29" s="3" t="str">
        <f>IF(List[[#This Row],[SS]]&lt;=0,"To Order", "Ok")</f>
        <v>Ok</v>
      </c>
    </row>
    <row r="30" spans="2:8" ht="22.15" customHeight="1" x14ac:dyDescent="0.25">
      <c r="B30" s="11" t="s">
        <v>46</v>
      </c>
      <c r="C30" s="11" t="s">
        <v>63</v>
      </c>
      <c r="D30" s="11">
        <v>30</v>
      </c>
      <c r="E30" s="11">
        <v>10</v>
      </c>
      <c r="F30" s="3">
        <v>3</v>
      </c>
      <c r="G30" s="3">
        <f>List[[#This Row],[SOH]]-List[[#This Row],[REORDER LEVEL]]</f>
        <v>-7</v>
      </c>
      <c r="H30" s="3" t="str">
        <f>IF(List[[#This Row],[SS]]&lt;=0,"To Order", "Ok")</f>
        <v>To Order</v>
      </c>
    </row>
    <row r="31" spans="2:8" ht="22.15" customHeight="1" x14ac:dyDescent="0.25">
      <c r="B31" s="11" t="s">
        <v>47</v>
      </c>
      <c r="C31" s="11" t="s">
        <v>64</v>
      </c>
      <c r="D31" s="11">
        <v>5</v>
      </c>
      <c r="E31" s="11">
        <v>3</v>
      </c>
      <c r="F31" s="3">
        <v>4</v>
      </c>
      <c r="G31" s="3">
        <f>List[[#This Row],[SOH]]-List[[#This Row],[REORDER LEVEL]]</f>
        <v>1</v>
      </c>
      <c r="H31" s="3" t="str">
        <f>IF(List[[#This Row],[SS]]&lt;=0,"To Order", "Ok")</f>
        <v>Ok</v>
      </c>
    </row>
    <row r="32" spans="2:8" s="19" customFormat="1" ht="22.15" customHeight="1" x14ac:dyDescent="0.25">
      <c r="B32" s="20" t="s">
        <v>48</v>
      </c>
      <c r="C32" s="20" t="s">
        <v>63</v>
      </c>
      <c r="D32" s="20">
        <v>60</v>
      </c>
      <c r="E32" s="20">
        <v>20</v>
      </c>
      <c r="F32" s="21">
        <v>10</v>
      </c>
      <c r="G32" s="21">
        <f>List[[#This Row],[SOH]]-List[[#This Row],[REORDER LEVEL]]</f>
        <v>-10</v>
      </c>
      <c r="H32" s="21" t="str">
        <f>IF(List[[#This Row],[SS]]&lt;=0,"To Order", "Ok")</f>
        <v>To Order</v>
      </c>
    </row>
    <row r="33" spans="2:8" s="19" customFormat="1" ht="22.15" customHeight="1" x14ac:dyDescent="0.25">
      <c r="B33" s="20" t="s">
        <v>49</v>
      </c>
      <c r="C33" s="20" t="s">
        <v>63</v>
      </c>
      <c r="D33" s="20">
        <v>50</v>
      </c>
      <c r="E33" s="20">
        <v>20</v>
      </c>
      <c r="F33" s="21">
        <v>11</v>
      </c>
      <c r="G33" s="21">
        <f>List[[#This Row],[SOH]]-List[[#This Row],[REORDER LEVEL]]</f>
        <v>-9</v>
      </c>
      <c r="H33" s="21" t="str">
        <f>IF(List[[#This Row],[SS]]&lt;=0,"To Order", "Ok")</f>
        <v>To Order</v>
      </c>
    </row>
    <row r="34" spans="2:8" s="19" customFormat="1" ht="22.15" customHeight="1" x14ac:dyDescent="0.25">
      <c r="B34" s="20" t="s">
        <v>50</v>
      </c>
      <c r="C34" s="20" t="s">
        <v>63</v>
      </c>
      <c r="D34" s="20">
        <v>70</v>
      </c>
      <c r="E34" s="20">
        <v>20</v>
      </c>
      <c r="F34" s="21">
        <v>0</v>
      </c>
      <c r="G34" s="21">
        <f>List[[#This Row],[SOH]]-List[[#This Row],[REORDER LEVEL]]</f>
        <v>-20</v>
      </c>
      <c r="H34" s="21" t="str">
        <f>IF(List[[#This Row],[SS]]&lt;=0,"To Order", "Ok")</f>
        <v>To Order</v>
      </c>
    </row>
    <row r="35" spans="2:8" s="19" customFormat="1" ht="22.15" customHeight="1" x14ac:dyDescent="0.25">
      <c r="B35" s="20" t="s">
        <v>51</v>
      </c>
      <c r="C35" s="20" t="s">
        <v>63</v>
      </c>
      <c r="D35" s="20">
        <v>50</v>
      </c>
      <c r="E35" s="20">
        <v>20</v>
      </c>
      <c r="F35" s="21"/>
      <c r="G35" s="21">
        <f>List[[#This Row],[SOH]]-List[[#This Row],[REORDER LEVEL]]</f>
        <v>-20</v>
      </c>
      <c r="H35" s="21" t="str">
        <f>IF(List[[#This Row],[SS]]&lt;=0,"To Order", "Ok")</f>
        <v>To Order</v>
      </c>
    </row>
    <row r="36" spans="2:8" s="19" customFormat="1" ht="22.15" customHeight="1" x14ac:dyDescent="0.25">
      <c r="B36" s="20" t="s">
        <v>16</v>
      </c>
      <c r="C36" s="20" t="s">
        <v>63</v>
      </c>
      <c r="D36" s="20">
        <v>95</v>
      </c>
      <c r="E36" s="20">
        <v>30</v>
      </c>
      <c r="F36" s="21">
        <v>28</v>
      </c>
      <c r="G36" s="21">
        <f>List[[#This Row],[SOH]]-List[[#This Row],[REORDER LEVEL]]</f>
        <v>-2</v>
      </c>
      <c r="H36" s="21" t="str">
        <f>IF(List[[#This Row],[SS]]&lt;=0,"To Order", "Ok")</f>
        <v>To Order</v>
      </c>
    </row>
    <row r="37" spans="2:8" s="19" customFormat="1" ht="22.15" customHeight="1" x14ac:dyDescent="0.25">
      <c r="B37" s="20" t="s">
        <v>52</v>
      </c>
      <c r="C37" s="20" t="s">
        <v>63</v>
      </c>
      <c r="D37" s="20">
        <v>20</v>
      </c>
      <c r="E37" s="20">
        <v>5</v>
      </c>
      <c r="F37" s="21">
        <v>36</v>
      </c>
      <c r="G37" s="21">
        <f>List[[#This Row],[SOH]]-List[[#This Row],[REORDER LEVEL]]</f>
        <v>31</v>
      </c>
      <c r="H37" s="21" t="str">
        <f>IF(List[[#This Row],[SS]]&lt;=0,"To Order", "Ok")</f>
        <v>Ok</v>
      </c>
    </row>
    <row r="38" spans="2:8" s="19" customFormat="1" ht="22.15" customHeight="1" x14ac:dyDescent="0.25">
      <c r="B38" s="20" t="s">
        <v>53</v>
      </c>
      <c r="C38" s="20" t="s">
        <v>63</v>
      </c>
      <c r="D38" s="20">
        <v>20</v>
      </c>
      <c r="E38" s="20">
        <v>5</v>
      </c>
      <c r="F38" s="21">
        <v>25.3</v>
      </c>
      <c r="G38" s="21">
        <f>List[[#This Row],[SOH]]-List[[#This Row],[REORDER LEVEL]]</f>
        <v>20.3</v>
      </c>
      <c r="H38" s="21" t="str">
        <f>IF(List[[#This Row],[SS]]&lt;=0,"To Order", "Ok")</f>
        <v>Ok</v>
      </c>
    </row>
    <row r="39" spans="2:8" s="19" customFormat="1" ht="22.15" customHeight="1" x14ac:dyDescent="0.25">
      <c r="B39" s="20" t="s">
        <v>54</v>
      </c>
      <c r="C39" s="20" t="s">
        <v>63</v>
      </c>
      <c r="D39" s="20">
        <v>20</v>
      </c>
      <c r="E39" s="20">
        <v>5</v>
      </c>
      <c r="F39" s="21">
        <v>0</v>
      </c>
      <c r="G39" s="21">
        <f>List[[#This Row],[SOH]]-List[[#This Row],[REORDER LEVEL]]</f>
        <v>-5</v>
      </c>
      <c r="H39" s="21" t="str">
        <f>IF(List[[#This Row],[SS]]&lt;=0,"To Order", "Ok")</f>
        <v>To Order</v>
      </c>
    </row>
    <row r="40" spans="2:8" s="19" customFormat="1" ht="22.15" customHeight="1" x14ac:dyDescent="0.25">
      <c r="B40" s="20" t="s">
        <v>55</v>
      </c>
      <c r="C40" s="20" t="s">
        <v>63</v>
      </c>
      <c r="D40" s="20">
        <v>10</v>
      </c>
      <c r="E40" s="20">
        <v>5</v>
      </c>
      <c r="F40" s="21">
        <v>9</v>
      </c>
      <c r="G40" s="21">
        <f>List[[#This Row],[SOH]]-List[[#This Row],[REORDER LEVEL]]</f>
        <v>4</v>
      </c>
      <c r="H40" s="21" t="str">
        <f>IF(List[[#This Row],[SS]]&lt;=0,"To Order", "Ok")</f>
        <v>Ok</v>
      </c>
    </row>
    <row r="41" spans="2:8" s="19" customFormat="1" ht="22.15" customHeight="1" x14ac:dyDescent="0.25">
      <c r="B41" s="20" t="s">
        <v>56</v>
      </c>
      <c r="C41" s="20" t="s">
        <v>63</v>
      </c>
      <c r="D41" s="20">
        <v>80</v>
      </c>
      <c r="E41" s="20">
        <v>10</v>
      </c>
      <c r="F41" s="21">
        <v>36</v>
      </c>
      <c r="G41" s="21">
        <f>List[[#This Row],[SOH]]-List[[#This Row],[REORDER LEVEL]]</f>
        <v>26</v>
      </c>
      <c r="H41" s="21" t="str">
        <f>IF(List[[#This Row],[SS]]&lt;=0,"To Order", "Ok")</f>
        <v>Ok</v>
      </c>
    </row>
    <row r="42" spans="2:8" s="19" customFormat="1" ht="22.15" customHeight="1" x14ac:dyDescent="0.25">
      <c r="B42" s="20" t="s">
        <v>57</v>
      </c>
      <c r="C42" s="20" t="s">
        <v>63</v>
      </c>
      <c r="D42" s="20">
        <v>125</v>
      </c>
      <c r="E42" s="20">
        <v>10</v>
      </c>
      <c r="F42" s="21">
        <v>35</v>
      </c>
      <c r="G42" s="21">
        <f>List[[#This Row],[SOH]]-List[[#This Row],[REORDER LEVEL]]</f>
        <v>25</v>
      </c>
      <c r="H42" s="21" t="str">
        <f>IF(List[[#This Row],[SS]]&lt;=0,"To Order", "Ok")</f>
        <v>Ok</v>
      </c>
    </row>
    <row r="43" spans="2:8" s="19" customFormat="1" ht="22.15" customHeight="1" x14ac:dyDescent="0.25">
      <c r="B43" s="20" t="s">
        <v>58</v>
      </c>
      <c r="C43" s="20" t="s">
        <v>63</v>
      </c>
      <c r="D43" s="20">
        <v>100</v>
      </c>
      <c r="E43" s="20">
        <v>20</v>
      </c>
      <c r="F43" s="21">
        <v>4</v>
      </c>
      <c r="G43" s="21">
        <f>List[[#This Row],[SOH]]-List[[#This Row],[REORDER LEVEL]]</f>
        <v>-16</v>
      </c>
      <c r="H43" s="21" t="str">
        <f>IF(List[[#This Row],[SS]]&lt;=0,"To Order", "Ok")</f>
        <v>To Order</v>
      </c>
    </row>
    <row r="44" spans="2:8" s="19" customFormat="1" ht="22.15" customHeight="1" x14ac:dyDescent="0.25">
      <c r="B44" s="20" t="s">
        <v>59</v>
      </c>
      <c r="C44" s="20" t="s">
        <v>63</v>
      </c>
      <c r="D44" s="20">
        <v>20</v>
      </c>
      <c r="E44" s="20">
        <v>10</v>
      </c>
      <c r="F44" s="21"/>
      <c r="G44" s="21">
        <f>List[[#This Row],[SOH]]-List[[#This Row],[REORDER LEVEL]]</f>
        <v>-10</v>
      </c>
      <c r="H44" s="21" t="str">
        <f>IF(List[[#This Row],[SS]]&lt;=0,"To Order", "Ok")</f>
        <v>To Order</v>
      </c>
    </row>
    <row r="45" spans="2:8" s="19" customFormat="1" ht="22.15" customHeight="1" x14ac:dyDescent="0.25">
      <c r="B45" s="22" t="s">
        <v>6</v>
      </c>
      <c r="C45" s="23" t="s">
        <v>63</v>
      </c>
      <c r="D45" s="24"/>
      <c r="E45" s="21"/>
      <c r="F45" s="21">
        <v>70</v>
      </c>
      <c r="G45" s="21">
        <f>List[[#This Row],[SOH]]-List[[#This Row],[REORDER LEVEL]]</f>
        <v>70</v>
      </c>
      <c r="H45" s="21" t="str">
        <f>IF(List[[#This Row],[SS]]&lt;=0,"To Order", "Ok")</f>
        <v>Ok</v>
      </c>
    </row>
    <row r="46" spans="2:8" s="19" customFormat="1" ht="22.15" customHeight="1" x14ac:dyDescent="0.25">
      <c r="B46" s="22" t="s">
        <v>7</v>
      </c>
      <c r="C46" s="23" t="s">
        <v>63</v>
      </c>
      <c r="D46" s="24"/>
      <c r="E46" s="21"/>
      <c r="F46" s="21">
        <v>5</v>
      </c>
      <c r="G46" s="21">
        <f>List[[#This Row],[SOH]]-List[[#This Row],[REORDER LEVEL]]</f>
        <v>5</v>
      </c>
      <c r="H46" s="21" t="str">
        <f>IF(List[[#This Row],[SS]]&lt;=0,"To Order", "Ok")</f>
        <v>Ok</v>
      </c>
    </row>
    <row r="47" spans="2:8" s="19" customFormat="1" ht="30" customHeight="1" x14ac:dyDescent="0.25">
      <c r="B47" s="22" t="s">
        <v>8</v>
      </c>
      <c r="C47" s="23" t="s">
        <v>63</v>
      </c>
      <c r="D47" s="24"/>
      <c r="E47" s="21"/>
      <c r="F47" s="21">
        <v>5</v>
      </c>
      <c r="G47" s="21">
        <f>List[[#This Row],[SOH]]-List[[#This Row],[REORDER LEVEL]]</f>
        <v>5</v>
      </c>
      <c r="H47" s="21" t="str">
        <f>IF(List[[#This Row],[SS]]&lt;=0,"To Order", "Ok")</f>
        <v>Ok</v>
      </c>
    </row>
    <row r="48" spans="2:8" s="19" customFormat="1" ht="30" customHeight="1" x14ac:dyDescent="0.25">
      <c r="B48" s="22" t="s">
        <v>9</v>
      </c>
      <c r="C48" s="23" t="s">
        <v>63</v>
      </c>
      <c r="D48" s="24"/>
      <c r="E48" s="21"/>
      <c r="F48" s="21">
        <v>3.9</v>
      </c>
      <c r="G48" s="21">
        <f>List[[#This Row],[SOH]]-List[[#This Row],[REORDER LEVEL]]</f>
        <v>3.9</v>
      </c>
      <c r="H48" s="21" t="str">
        <f>IF(List[[#This Row],[SS]]&lt;=0,"To Order", "Ok")</f>
        <v>Ok</v>
      </c>
    </row>
    <row r="49" spans="2:8" s="19" customFormat="1" ht="30" customHeight="1" x14ac:dyDescent="0.25">
      <c r="B49" s="22" t="s">
        <v>10</v>
      </c>
      <c r="C49" s="23" t="s">
        <v>63</v>
      </c>
      <c r="D49" s="24"/>
      <c r="E49" s="21"/>
      <c r="F49" s="21">
        <v>2</v>
      </c>
      <c r="G49" s="21">
        <f>List[[#This Row],[SOH]]-List[[#This Row],[REORDER LEVEL]]</f>
        <v>2</v>
      </c>
      <c r="H49" s="21" t="str">
        <f>IF(List[[#This Row],[SS]]&lt;=0,"To Order", "Ok")</f>
        <v>Ok</v>
      </c>
    </row>
    <row r="50" spans="2:8" s="19" customFormat="1" ht="30" customHeight="1" x14ac:dyDescent="0.25">
      <c r="B50" s="22" t="s">
        <v>11</v>
      </c>
      <c r="C50" s="22" t="s">
        <v>13</v>
      </c>
      <c r="D50" s="24"/>
      <c r="E50" s="21"/>
      <c r="F50" s="21">
        <v>5</v>
      </c>
      <c r="G50" s="21">
        <f>List[[#This Row],[SOH]]-List[[#This Row],[REORDER LEVEL]]</f>
        <v>5</v>
      </c>
      <c r="H50" s="21" t="str">
        <f>IF(List[[#This Row],[SS]]&lt;=0,"To Order", "Ok")</f>
        <v>Ok</v>
      </c>
    </row>
    <row r="51" spans="2:8" s="19" customFormat="1" ht="30" customHeight="1" x14ac:dyDescent="0.25">
      <c r="B51" s="22" t="s">
        <v>12</v>
      </c>
      <c r="C51" s="22" t="s">
        <v>63</v>
      </c>
      <c r="D51" s="24"/>
      <c r="E51" s="21"/>
      <c r="F51" s="21">
        <v>1.5</v>
      </c>
      <c r="G51" s="21">
        <f>List[[#This Row],[SOH]]-List[[#This Row],[REORDER LEVEL]]</f>
        <v>1.5</v>
      </c>
      <c r="H51" s="21" t="str">
        <f>IF(List[[#This Row],[SS]]&lt;=0,"To Order", "Ok")</f>
        <v>Ok</v>
      </c>
    </row>
    <row r="52" spans="2:8" s="19" customFormat="1" ht="30" customHeight="1" x14ac:dyDescent="0.25">
      <c r="B52" s="22" t="s">
        <v>14</v>
      </c>
      <c r="C52" s="22" t="s">
        <v>63</v>
      </c>
      <c r="D52" s="24"/>
      <c r="E52" s="21"/>
      <c r="F52" s="21">
        <v>14.7</v>
      </c>
      <c r="G52" s="21">
        <f>List[[#This Row],[SOH]]-List[[#This Row],[REORDER LEVEL]]</f>
        <v>14.7</v>
      </c>
      <c r="H52" s="21" t="str">
        <f>IF(List[[#This Row],[SS]]&lt;=0,"To Order", "Ok")</f>
        <v>Ok</v>
      </c>
    </row>
    <row r="53" spans="2:8" s="19" customFormat="1" ht="30" customHeight="1" x14ac:dyDescent="0.25">
      <c r="B53" s="22" t="s">
        <v>15</v>
      </c>
      <c r="C53" s="22" t="s">
        <v>63</v>
      </c>
      <c r="D53" s="24"/>
      <c r="E53" s="21"/>
      <c r="F53" s="21">
        <v>9</v>
      </c>
      <c r="G53" s="21">
        <f>List[[#This Row],[SOH]]-List[[#This Row],[REORDER LEVEL]]</f>
        <v>9</v>
      </c>
      <c r="H53" s="21" t="str">
        <f>IF(List[[#This Row],[SS]]&lt;=0,"To Order", "Ok")</f>
        <v>Ok</v>
      </c>
    </row>
    <row r="54" spans="2:8" s="19" customFormat="1" ht="30" customHeight="1" x14ac:dyDescent="0.25">
      <c r="B54" s="22" t="s">
        <v>16</v>
      </c>
      <c r="C54" s="22" t="s">
        <v>63</v>
      </c>
      <c r="D54" s="24"/>
      <c r="E54" s="21"/>
      <c r="F54" s="21">
        <v>49</v>
      </c>
      <c r="G54" s="21">
        <f>List[[#This Row],[SOH]]-List[[#This Row],[REORDER LEVEL]]</f>
        <v>49</v>
      </c>
      <c r="H54" s="21" t="str">
        <f>IF(List[[#This Row],[SS]]&lt;=0,"To Order", "Ok")</f>
        <v>Ok</v>
      </c>
    </row>
    <row r="55" spans="2:8" s="19" customFormat="1" ht="30" customHeight="1" x14ac:dyDescent="0.25">
      <c r="B55" s="22" t="s">
        <v>17</v>
      </c>
      <c r="C55" s="22" t="s">
        <v>63</v>
      </c>
      <c r="D55" s="24"/>
      <c r="E55" s="21"/>
      <c r="F55" s="21">
        <v>24</v>
      </c>
      <c r="G55" s="21">
        <f>List[[#This Row],[SOH]]-List[[#This Row],[REORDER LEVEL]]</f>
        <v>24</v>
      </c>
      <c r="H55" s="21" t="str">
        <f>IF(List[[#This Row],[SS]]&lt;=0,"To Order", "Ok")</f>
        <v>Ok</v>
      </c>
    </row>
    <row r="56" spans="2:8" s="19" customFormat="1" ht="30" customHeight="1" x14ac:dyDescent="0.25">
      <c r="B56" s="22" t="s">
        <v>18</v>
      </c>
      <c r="C56" s="22" t="s">
        <v>63</v>
      </c>
      <c r="D56" s="24"/>
      <c r="E56" s="21"/>
      <c r="F56" s="21">
        <v>10</v>
      </c>
      <c r="G56" s="21">
        <f>List[[#This Row],[SOH]]-List[[#This Row],[REORDER LEVEL]]</f>
        <v>10</v>
      </c>
      <c r="H56" s="21" t="str">
        <f>IF(List[[#This Row],[SS]]&lt;=0,"To Order", "Ok")</f>
        <v>Ok</v>
      </c>
    </row>
    <row r="57" spans="2:8" s="19" customFormat="1" ht="30" customHeight="1" x14ac:dyDescent="0.25">
      <c r="B57" s="22" t="s">
        <v>19</v>
      </c>
      <c r="C57" s="22" t="s">
        <v>63</v>
      </c>
      <c r="D57" s="24"/>
      <c r="E57" s="21"/>
      <c r="F57" s="21"/>
      <c r="G57" s="21">
        <f>List[[#This Row],[SOH]]-List[[#This Row],[REORDER LEVEL]]</f>
        <v>0</v>
      </c>
      <c r="H57" s="21" t="str">
        <f>IF(List[[#This Row],[SS]]&lt;=0,"To Order", "Ok")</f>
        <v>To Order</v>
      </c>
    </row>
  </sheetData>
  <dataValidations xWindow="122" yWindow="396" count="7">
    <dataValidation allowBlank="1" showInputMessage="1" showErrorMessage="1" prompt="Title of this worksheet is in this cell" sqref="B2" xr:uid="{00000000-0002-0000-0000-000003000000}"/>
    <dataValidation allowBlank="1" showInputMessage="1" showErrorMessage="1" prompt="Enter a Task or Title in this cell" sqref="B1" xr:uid="{00000000-0002-0000-0000-000004000000}"/>
    <dataValidation allowBlank="1" showErrorMessage="1" sqref="C1:D2" xr:uid="{00000000-0002-0000-0000-000005000000}"/>
    <dataValidation allowBlank="1" showInputMessage="1" showErrorMessage="1" prompt="Create a List of tasks in this worksheet" sqref="A1" xr:uid="{00000000-0002-0000-0000-000006000000}"/>
    <dataValidation allowBlank="1" showInputMessage="1" showErrorMessage="1" prompt="Enter Notes in this column under this heading" sqref="D3:D46" xr:uid="{00000000-0002-0000-0000-000000000000}"/>
    <dataValidation allowBlank="1" showInputMessage="1" showErrorMessage="1" prompt="Enter task Item in this column under this heading" sqref="C3:C49" xr:uid="{00000000-0002-0000-0000-000001000000}"/>
    <dataValidation allowBlank="1" showInputMessage="1" showErrorMessage="1" prompt="Enter Date in this column under this heading. Use heading filters to find specific entries" sqref="B3:B46" xr:uid="{00000000-0002-0000-0000-000002000000}"/>
  </dataValidations>
  <printOptions horizontalCentered="1"/>
  <pageMargins left="0.25" right="0.25" top="0.36" bottom="0.25" header="0.3" footer="0.3"/>
  <pageSetup paperSize="9"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DCA44-937C-4BED-A509-AB303E7F2B23}">
  <sheetPr>
    <tabColor theme="4"/>
    <pageSetUpPr fitToPage="1"/>
  </sheetPr>
  <dimension ref="A1:H57"/>
  <sheetViews>
    <sheetView showGridLines="0" zoomScale="66" zoomScaleNormal="66" workbookViewId="0">
      <selection activeCell="K7" sqref="K7"/>
    </sheetView>
  </sheetViews>
  <sheetFormatPr defaultRowHeight="30" customHeight="1" x14ac:dyDescent="0.25"/>
  <cols>
    <col min="1" max="1" width="2.625" customWidth="1"/>
    <col min="2" max="2" width="17.875" customWidth="1"/>
    <col min="3" max="3" width="9.625" customWidth="1"/>
    <col min="4" max="4" width="22.875" style="4" customWidth="1"/>
    <col min="5" max="5" width="22.875" customWidth="1"/>
    <col min="6" max="6" width="20.5" customWidth="1"/>
  </cols>
  <sheetData>
    <row r="1" spans="1:8" ht="26.25" customHeight="1" thickBot="1" x14ac:dyDescent="0.3">
      <c r="A1" s="2"/>
      <c r="B1" s="1"/>
    </row>
    <row r="2" spans="1:8" ht="24.75" thickBot="1" x14ac:dyDescent="0.3">
      <c r="B2" s="7" t="s">
        <v>1</v>
      </c>
      <c r="C2" s="8"/>
      <c r="D2" s="9"/>
      <c r="E2" s="8"/>
      <c r="F2" s="14">
        <v>45180</v>
      </c>
      <c r="G2" s="15"/>
      <c r="H2" s="16"/>
    </row>
    <row r="3" spans="1:8" ht="22.15" customHeight="1" x14ac:dyDescent="0.25">
      <c r="B3" s="5" t="s">
        <v>0</v>
      </c>
      <c r="C3" s="5" t="s">
        <v>2</v>
      </c>
      <c r="D3" s="6" t="s">
        <v>3</v>
      </c>
      <c r="E3" s="10" t="s">
        <v>4</v>
      </c>
      <c r="F3" s="10" t="s">
        <v>5</v>
      </c>
      <c r="G3" s="10" t="s">
        <v>68</v>
      </c>
      <c r="H3" s="10" t="s">
        <v>69</v>
      </c>
    </row>
    <row r="4" spans="1:8" ht="22.15" customHeight="1" x14ac:dyDescent="0.25">
      <c r="B4" s="11" t="s">
        <v>20</v>
      </c>
      <c r="C4" s="11" t="s">
        <v>60</v>
      </c>
      <c r="D4" s="12">
        <v>14</v>
      </c>
      <c r="E4" s="11">
        <v>10</v>
      </c>
      <c r="F4" s="3">
        <v>41</v>
      </c>
      <c r="G4" s="3">
        <f>List6[[#This Row],[SOH]]-List6[[#This Row],[REORDER LEVEL]]</f>
        <v>31</v>
      </c>
      <c r="H4" s="17" t="str">
        <f>IF(List6[[#This Row],[SS]]&lt;=0,"To Order", "Ok")</f>
        <v>Ok</v>
      </c>
    </row>
    <row r="5" spans="1:8" ht="22.15" customHeight="1" x14ac:dyDescent="0.25">
      <c r="B5" s="11" t="s">
        <v>21</v>
      </c>
      <c r="C5" s="11" t="s">
        <v>61</v>
      </c>
      <c r="D5" s="13">
        <v>28</v>
      </c>
      <c r="E5" s="11">
        <v>10</v>
      </c>
      <c r="F5" s="3">
        <v>31</v>
      </c>
      <c r="G5" s="3">
        <f>List6[[#This Row],[SOH]]-List6[[#This Row],[REORDER LEVEL]]</f>
        <v>21</v>
      </c>
      <c r="H5" s="3" t="str">
        <f>IF(List6[[#This Row],[SS]]&lt;=0,"To Order", "Ok")</f>
        <v>Ok</v>
      </c>
    </row>
    <row r="6" spans="1:8" ht="22.15" customHeight="1" x14ac:dyDescent="0.25">
      <c r="B6" s="11" t="s">
        <v>22</v>
      </c>
      <c r="C6" s="11" t="s">
        <v>60</v>
      </c>
      <c r="D6" s="12">
        <v>50</v>
      </c>
      <c r="E6" s="11">
        <v>20</v>
      </c>
      <c r="F6" s="3">
        <v>0</v>
      </c>
      <c r="G6" s="3">
        <f>List6[[#This Row],[SOH]]-List6[[#This Row],[REORDER LEVEL]]</f>
        <v>-20</v>
      </c>
      <c r="H6" s="3" t="str">
        <f>IF(List6[[#This Row],[SS]]&lt;=0,"To Order", "Ok")</f>
        <v>To Order</v>
      </c>
    </row>
    <row r="7" spans="1:8" ht="22.15" customHeight="1" x14ac:dyDescent="0.25">
      <c r="B7" s="11" t="s">
        <v>23</v>
      </c>
      <c r="C7" s="11" t="s">
        <v>62</v>
      </c>
      <c r="D7" s="11">
        <v>10</v>
      </c>
      <c r="E7" s="11">
        <v>5</v>
      </c>
      <c r="F7" s="3">
        <v>22</v>
      </c>
      <c r="G7" s="3">
        <f>List6[[#This Row],[SOH]]-List6[[#This Row],[REORDER LEVEL]]</f>
        <v>17</v>
      </c>
      <c r="H7" s="3" t="str">
        <f>IF(List6[[#This Row],[SS]]&lt;=0,"To Order", "Ok")</f>
        <v>Ok</v>
      </c>
    </row>
    <row r="8" spans="1:8" ht="22.15" customHeight="1" x14ac:dyDescent="0.25">
      <c r="B8" s="11" t="s">
        <v>24</v>
      </c>
      <c r="C8" s="11" t="s">
        <v>63</v>
      </c>
      <c r="D8" s="12">
        <v>10</v>
      </c>
      <c r="E8" s="11">
        <v>5</v>
      </c>
      <c r="F8" s="3">
        <v>0</v>
      </c>
      <c r="G8" s="3">
        <f>List6[[#This Row],[SOH]]-List6[[#This Row],[REORDER LEVEL]]</f>
        <v>-5</v>
      </c>
      <c r="H8" s="3" t="str">
        <f>IF(List6[[#This Row],[SS]]&lt;=0,"To Order", "Ok")</f>
        <v>To Order</v>
      </c>
    </row>
    <row r="9" spans="1:8" ht="22.15" customHeight="1" x14ac:dyDescent="0.25">
      <c r="B9" s="11" t="s">
        <v>25</v>
      </c>
      <c r="C9" s="11" t="s">
        <v>63</v>
      </c>
      <c r="D9" s="12">
        <v>30</v>
      </c>
      <c r="E9" s="11">
        <v>20</v>
      </c>
      <c r="F9" s="3">
        <v>40</v>
      </c>
      <c r="G9" s="3">
        <f>List6[[#This Row],[SOH]]-List6[[#This Row],[REORDER LEVEL]]</f>
        <v>20</v>
      </c>
      <c r="H9" s="3" t="str">
        <f>IF(List6[[#This Row],[SS]]&lt;=0,"To Order", "Ok")</f>
        <v>Ok</v>
      </c>
    </row>
    <row r="10" spans="1:8" ht="22.15" customHeight="1" x14ac:dyDescent="0.25">
      <c r="B10" s="11" t="s">
        <v>26</v>
      </c>
      <c r="C10" s="11" t="s">
        <v>64</v>
      </c>
      <c r="D10" s="12">
        <v>8</v>
      </c>
      <c r="E10" s="11">
        <v>5</v>
      </c>
      <c r="F10" s="3">
        <v>5</v>
      </c>
      <c r="G10" s="3">
        <f>List6[[#This Row],[SOH]]-List6[[#This Row],[REORDER LEVEL]]</f>
        <v>0</v>
      </c>
      <c r="H10" s="3" t="str">
        <f>IF(List6[[#This Row],[SS]]&lt;=0,"To Order", "Ok")</f>
        <v>To Order</v>
      </c>
    </row>
    <row r="11" spans="1:8" ht="22.15" customHeight="1" x14ac:dyDescent="0.25">
      <c r="B11" s="11" t="s">
        <v>27</v>
      </c>
      <c r="C11" s="11" t="s">
        <v>64</v>
      </c>
      <c r="D11" s="11">
        <v>30</v>
      </c>
      <c r="E11" s="11">
        <v>6</v>
      </c>
      <c r="F11" s="3"/>
      <c r="G11" s="3">
        <f>List6[[#This Row],[SOH]]-List6[[#This Row],[REORDER LEVEL]]</f>
        <v>-6</v>
      </c>
      <c r="H11" s="3" t="str">
        <f>IF(List6[[#This Row],[SS]]&lt;=0,"To Order", "Ok")</f>
        <v>To Order</v>
      </c>
    </row>
    <row r="12" spans="1:8" ht="22.15" customHeight="1" x14ac:dyDescent="0.25">
      <c r="B12" s="11" t="s">
        <v>28</v>
      </c>
      <c r="C12" s="11" t="s">
        <v>65</v>
      </c>
      <c r="D12" s="11">
        <v>25</v>
      </c>
      <c r="E12" s="11">
        <v>10</v>
      </c>
      <c r="F12" s="3">
        <v>3</v>
      </c>
      <c r="G12" s="3">
        <f>List6[[#This Row],[SOH]]-List6[[#This Row],[REORDER LEVEL]]</f>
        <v>-7</v>
      </c>
      <c r="H12" s="3" t="str">
        <f>IF(List6[[#This Row],[SS]]&lt;=0,"To Order", "Ok")</f>
        <v>To Order</v>
      </c>
    </row>
    <row r="13" spans="1:8" ht="22.15" customHeight="1" x14ac:dyDescent="0.25">
      <c r="B13" s="11" t="s">
        <v>29</v>
      </c>
      <c r="C13" s="11" t="s">
        <v>64</v>
      </c>
      <c r="D13" s="11">
        <v>15</v>
      </c>
      <c r="E13" s="11">
        <v>5</v>
      </c>
      <c r="F13" s="3">
        <v>7</v>
      </c>
      <c r="G13" s="3">
        <f>List6[[#This Row],[SOH]]-List6[[#This Row],[REORDER LEVEL]]</f>
        <v>2</v>
      </c>
      <c r="H13" s="3" t="str">
        <f>IF(List6[[#This Row],[SS]]&lt;=0,"To Order", "Ok")</f>
        <v>Ok</v>
      </c>
    </row>
    <row r="14" spans="1:8" ht="22.15" customHeight="1" x14ac:dyDescent="0.25">
      <c r="B14" s="11" t="s">
        <v>30</v>
      </c>
      <c r="C14" s="11" t="s">
        <v>65</v>
      </c>
      <c r="D14" s="11">
        <v>15</v>
      </c>
      <c r="E14" s="11">
        <v>5</v>
      </c>
      <c r="F14" s="3">
        <v>22</v>
      </c>
      <c r="G14" s="3">
        <f>List6[[#This Row],[SOH]]-List6[[#This Row],[REORDER LEVEL]]</f>
        <v>17</v>
      </c>
      <c r="H14" s="3" t="str">
        <f>IF(List6[[#This Row],[SS]]&lt;=0,"To Order", "Ok")</f>
        <v>Ok</v>
      </c>
    </row>
    <row r="15" spans="1:8" ht="22.15" customHeight="1" x14ac:dyDescent="0.25">
      <c r="B15" s="11" t="s">
        <v>31</v>
      </c>
      <c r="C15" s="11" t="s">
        <v>60</v>
      </c>
      <c r="D15" s="11">
        <v>100</v>
      </c>
      <c r="E15" s="11">
        <v>40</v>
      </c>
      <c r="F15" s="3">
        <v>40</v>
      </c>
      <c r="G15" s="3">
        <f>List6[[#This Row],[SOH]]-List6[[#This Row],[REORDER LEVEL]]</f>
        <v>0</v>
      </c>
      <c r="H15" s="3" t="str">
        <f>IF(List6[[#This Row],[SS]]&lt;=0,"To Order", "Ok")</f>
        <v>To Order</v>
      </c>
    </row>
    <row r="16" spans="1:8" ht="22.15" customHeight="1" x14ac:dyDescent="0.25">
      <c r="B16" s="11" t="s">
        <v>32</v>
      </c>
      <c r="C16" s="11" t="s">
        <v>64</v>
      </c>
      <c r="D16" s="11">
        <v>6</v>
      </c>
      <c r="E16" s="11">
        <v>2</v>
      </c>
      <c r="F16" s="3">
        <v>6</v>
      </c>
      <c r="G16" s="3">
        <f>List6[[#This Row],[SOH]]-List6[[#This Row],[REORDER LEVEL]]</f>
        <v>4</v>
      </c>
      <c r="H16" s="3" t="str">
        <f>IF(List6[[#This Row],[SS]]&lt;=0,"To Order", "Ok")</f>
        <v>Ok</v>
      </c>
    </row>
    <row r="17" spans="2:8" ht="22.15" customHeight="1" x14ac:dyDescent="0.25">
      <c r="B17" s="11" t="s">
        <v>33</v>
      </c>
      <c r="C17" s="11" t="s">
        <v>64</v>
      </c>
      <c r="D17" s="11">
        <v>12</v>
      </c>
      <c r="E17" s="11">
        <v>5</v>
      </c>
      <c r="F17" s="3">
        <v>7</v>
      </c>
      <c r="G17" s="3">
        <f>List6[[#This Row],[SOH]]-List6[[#This Row],[REORDER LEVEL]]</f>
        <v>2</v>
      </c>
      <c r="H17" s="3" t="str">
        <f>IF(List6[[#This Row],[SS]]&lt;=0,"To Order", "Ok")</f>
        <v>Ok</v>
      </c>
    </row>
    <row r="18" spans="2:8" ht="22.15" customHeight="1" x14ac:dyDescent="0.25">
      <c r="B18" s="11" t="s">
        <v>34</v>
      </c>
      <c r="C18" s="11" t="s">
        <v>63</v>
      </c>
      <c r="D18" s="11">
        <v>50</v>
      </c>
      <c r="E18" s="11">
        <v>20</v>
      </c>
      <c r="F18" s="3">
        <v>10</v>
      </c>
      <c r="G18" s="3">
        <f>List6[[#This Row],[SOH]]-List6[[#This Row],[REORDER LEVEL]]</f>
        <v>-10</v>
      </c>
      <c r="H18" s="3" t="str">
        <f>IF(List6[[#This Row],[SS]]&lt;=0,"To Order", "Ok")</f>
        <v>To Order</v>
      </c>
    </row>
    <row r="19" spans="2:8" ht="22.15" customHeight="1" x14ac:dyDescent="0.25">
      <c r="B19" s="11" t="s">
        <v>35</v>
      </c>
      <c r="C19" s="11" t="s">
        <v>63</v>
      </c>
      <c r="D19" s="11">
        <v>175</v>
      </c>
      <c r="E19" s="11">
        <v>50</v>
      </c>
      <c r="F19" s="3">
        <v>100</v>
      </c>
      <c r="G19" s="3">
        <f>List6[[#This Row],[SOH]]-List6[[#This Row],[REORDER LEVEL]]</f>
        <v>50</v>
      </c>
      <c r="H19" s="3" t="str">
        <f>IF(List6[[#This Row],[SS]]&lt;=0,"To Order", "Ok")</f>
        <v>Ok</v>
      </c>
    </row>
    <row r="20" spans="2:8" ht="22.15" customHeight="1" x14ac:dyDescent="0.25">
      <c r="B20" s="11" t="s">
        <v>36</v>
      </c>
      <c r="C20" s="11" t="s">
        <v>64</v>
      </c>
      <c r="D20" s="11">
        <v>10</v>
      </c>
      <c r="E20" s="11">
        <v>5</v>
      </c>
      <c r="F20" s="3">
        <v>93</v>
      </c>
      <c r="G20" s="3">
        <f>List6[[#This Row],[SOH]]-List6[[#This Row],[REORDER LEVEL]]</f>
        <v>88</v>
      </c>
      <c r="H20" s="3" t="str">
        <f>IF(List6[[#This Row],[SS]]&lt;=0,"To Order", "Ok")</f>
        <v>Ok</v>
      </c>
    </row>
    <row r="21" spans="2:8" ht="22.15" customHeight="1" x14ac:dyDescent="0.25">
      <c r="B21" s="11" t="s">
        <v>37</v>
      </c>
      <c r="C21" s="11" t="s">
        <v>64</v>
      </c>
      <c r="D21" s="11">
        <v>10</v>
      </c>
      <c r="E21" s="11">
        <v>5</v>
      </c>
      <c r="F21" s="3">
        <v>70</v>
      </c>
      <c r="G21" s="3">
        <f>List6[[#This Row],[SOH]]-List6[[#This Row],[REORDER LEVEL]]</f>
        <v>65</v>
      </c>
      <c r="H21" s="3" t="str">
        <f>IF(List6[[#This Row],[SS]]&lt;=0,"To Order", "Ok")</f>
        <v>Ok</v>
      </c>
    </row>
    <row r="22" spans="2:8" ht="22.15" customHeight="1" x14ac:dyDescent="0.25">
      <c r="B22" s="11" t="s">
        <v>38</v>
      </c>
      <c r="C22" s="11" t="s">
        <v>64</v>
      </c>
      <c r="D22" s="11">
        <v>200</v>
      </c>
      <c r="E22" s="11">
        <v>25</v>
      </c>
      <c r="F22" s="3"/>
      <c r="G22" s="3">
        <f>List6[[#This Row],[SOH]]-List6[[#This Row],[REORDER LEVEL]]</f>
        <v>-25</v>
      </c>
      <c r="H22" s="3" t="str">
        <f>IF(List6[[#This Row],[SS]]&lt;=0,"To Order", "Ok")</f>
        <v>To Order</v>
      </c>
    </row>
    <row r="23" spans="2:8" ht="22.15" customHeight="1" x14ac:dyDescent="0.25">
      <c r="B23" s="11" t="s">
        <v>39</v>
      </c>
      <c r="C23" s="11" t="s">
        <v>64</v>
      </c>
      <c r="D23" s="11">
        <v>200</v>
      </c>
      <c r="E23" s="11">
        <v>25</v>
      </c>
      <c r="F23" s="3">
        <v>300</v>
      </c>
      <c r="G23" s="3">
        <f>List6[[#This Row],[SOH]]-List6[[#This Row],[REORDER LEVEL]]</f>
        <v>275</v>
      </c>
      <c r="H23" s="3" t="str">
        <f>IF(List6[[#This Row],[SS]]&lt;=0,"To Order", "Ok")</f>
        <v>Ok</v>
      </c>
    </row>
    <row r="24" spans="2:8" ht="22.15" customHeight="1" x14ac:dyDescent="0.25">
      <c r="B24" s="11" t="s">
        <v>40</v>
      </c>
      <c r="C24" s="11" t="s">
        <v>66</v>
      </c>
      <c r="D24" s="11">
        <v>45</v>
      </c>
      <c r="E24" s="11">
        <v>10</v>
      </c>
      <c r="F24" s="3"/>
      <c r="G24" s="3">
        <f>List6[[#This Row],[SOH]]-List6[[#This Row],[REORDER LEVEL]]</f>
        <v>-10</v>
      </c>
      <c r="H24" s="3" t="str">
        <f>IF(List6[[#This Row],[SS]]&lt;=0,"To Order", "Ok")</f>
        <v>To Order</v>
      </c>
    </row>
    <row r="25" spans="2:8" ht="22.15" customHeight="1" x14ac:dyDescent="0.25">
      <c r="B25" s="11" t="s">
        <v>41</v>
      </c>
      <c r="C25" s="11" t="s">
        <v>64</v>
      </c>
      <c r="D25" s="11">
        <v>6</v>
      </c>
      <c r="E25" s="11">
        <v>3</v>
      </c>
      <c r="F25" s="3">
        <v>8</v>
      </c>
      <c r="G25" s="3">
        <f>List6[[#This Row],[SOH]]-List6[[#This Row],[REORDER LEVEL]]</f>
        <v>5</v>
      </c>
      <c r="H25" s="3" t="str">
        <f>IF(List6[[#This Row],[SS]]&lt;=0,"To Order", "Ok")</f>
        <v>Ok</v>
      </c>
    </row>
    <row r="26" spans="2:8" ht="22.15" customHeight="1" x14ac:dyDescent="0.25">
      <c r="B26" s="11" t="s">
        <v>42</v>
      </c>
      <c r="C26" s="11" t="s">
        <v>61</v>
      </c>
      <c r="D26" s="11">
        <v>6</v>
      </c>
      <c r="E26" s="11">
        <v>3</v>
      </c>
      <c r="F26" s="3"/>
      <c r="G26" s="3">
        <f>List6[[#This Row],[SOH]]-List6[[#This Row],[REORDER LEVEL]]</f>
        <v>-3</v>
      </c>
      <c r="H26" s="3" t="str">
        <f>IF(List6[[#This Row],[SS]]&lt;=0,"To Order", "Ok")</f>
        <v>To Order</v>
      </c>
    </row>
    <row r="27" spans="2:8" ht="22.15" customHeight="1" x14ac:dyDescent="0.25">
      <c r="B27" s="11" t="s">
        <v>43</v>
      </c>
      <c r="C27" s="11" t="s">
        <v>67</v>
      </c>
      <c r="D27" s="11">
        <v>6</v>
      </c>
      <c r="E27" s="11">
        <v>5</v>
      </c>
      <c r="F27" s="3">
        <v>6</v>
      </c>
      <c r="G27" s="3">
        <f>List6[[#This Row],[SOH]]-List6[[#This Row],[REORDER LEVEL]]</f>
        <v>1</v>
      </c>
      <c r="H27" s="3" t="str">
        <f>IF(List6[[#This Row],[SS]]&lt;=0,"To Order", "Ok")</f>
        <v>Ok</v>
      </c>
    </row>
    <row r="28" spans="2:8" ht="22.15" customHeight="1" x14ac:dyDescent="0.25">
      <c r="B28" s="11" t="s">
        <v>44</v>
      </c>
      <c r="C28" s="11" t="s">
        <v>62</v>
      </c>
      <c r="D28" s="11">
        <v>8</v>
      </c>
      <c r="E28" s="11">
        <v>3</v>
      </c>
      <c r="F28" s="3">
        <v>5</v>
      </c>
      <c r="G28" s="3">
        <f>List6[[#This Row],[SOH]]-List6[[#This Row],[REORDER LEVEL]]</f>
        <v>2</v>
      </c>
      <c r="H28" s="3" t="str">
        <f>IF(List6[[#This Row],[SS]]&lt;=0,"To Order", "Ok")</f>
        <v>Ok</v>
      </c>
    </row>
    <row r="29" spans="2:8" ht="22.15" customHeight="1" x14ac:dyDescent="0.25">
      <c r="B29" s="11" t="s">
        <v>45</v>
      </c>
      <c r="C29" s="11" t="s">
        <v>64</v>
      </c>
      <c r="D29" s="11">
        <v>4</v>
      </c>
      <c r="E29" s="11">
        <v>2</v>
      </c>
      <c r="F29" s="3">
        <v>5</v>
      </c>
      <c r="G29" s="3">
        <f>List6[[#This Row],[SOH]]-List6[[#This Row],[REORDER LEVEL]]</f>
        <v>3</v>
      </c>
      <c r="H29" s="3" t="str">
        <f>IF(List6[[#This Row],[SS]]&lt;=0,"To Order", "Ok")</f>
        <v>Ok</v>
      </c>
    </row>
    <row r="30" spans="2:8" ht="22.15" customHeight="1" x14ac:dyDescent="0.25">
      <c r="B30" s="11" t="s">
        <v>46</v>
      </c>
      <c r="C30" s="11" t="s">
        <v>63</v>
      </c>
      <c r="D30" s="11">
        <v>30</v>
      </c>
      <c r="E30" s="11">
        <v>10</v>
      </c>
      <c r="F30" s="3">
        <v>3</v>
      </c>
      <c r="G30" s="3">
        <f>List6[[#This Row],[SOH]]-List6[[#This Row],[REORDER LEVEL]]</f>
        <v>-7</v>
      </c>
      <c r="H30" s="3" t="str">
        <f>IF(List6[[#This Row],[SS]]&lt;=0,"To Order", "Ok")</f>
        <v>To Order</v>
      </c>
    </row>
    <row r="31" spans="2:8" ht="22.15" customHeight="1" x14ac:dyDescent="0.25">
      <c r="B31" s="11" t="s">
        <v>47</v>
      </c>
      <c r="C31" s="11" t="s">
        <v>64</v>
      </c>
      <c r="D31" s="11">
        <v>5</v>
      </c>
      <c r="E31" s="11">
        <v>3</v>
      </c>
      <c r="F31" s="3">
        <v>4</v>
      </c>
      <c r="G31" s="3">
        <f>List6[[#This Row],[SOH]]-List6[[#This Row],[REORDER LEVEL]]</f>
        <v>1</v>
      </c>
      <c r="H31" s="3" t="str">
        <f>IF(List6[[#This Row],[SS]]&lt;=0,"To Order", "Ok")</f>
        <v>Ok</v>
      </c>
    </row>
    <row r="32" spans="2:8" s="19" customFormat="1" ht="22.15" customHeight="1" x14ac:dyDescent="0.25">
      <c r="B32" s="20" t="s">
        <v>48</v>
      </c>
      <c r="C32" s="20" t="s">
        <v>63</v>
      </c>
      <c r="D32" s="20">
        <v>60</v>
      </c>
      <c r="E32" s="20">
        <v>20</v>
      </c>
      <c r="F32" s="21">
        <v>10</v>
      </c>
      <c r="G32" s="21">
        <f>List6[[#This Row],[SOH]]-List6[[#This Row],[REORDER LEVEL]]</f>
        <v>-10</v>
      </c>
      <c r="H32" s="21" t="str">
        <f>IF(List6[[#This Row],[SS]]&lt;=0,"To Order", "Ok")</f>
        <v>To Order</v>
      </c>
    </row>
    <row r="33" spans="2:8" s="19" customFormat="1" ht="22.15" customHeight="1" x14ac:dyDescent="0.25">
      <c r="B33" s="20" t="s">
        <v>49</v>
      </c>
      <c r="C33" s="20" t="s">
        <v>63</v>
      </c>
      <c r="D33" s="20">
        <v>50</v>
      </c>
      <c r="E33" s="20">
        <v>20</v>
      </c>
      <c r="F33" s="21">
        <v>11</v>
      </c>
      <c r="G33" s="21">
        <f>List6[[#This Row],[SOH]]-List6[[#This Row],[REORDER LEVEL]]</f>
        <v>-9</v>
      </c>
      <c r="H33" s="21" t="str">
        <f>IF(List6[[#This Row],[SS]]&lt;=0,"To Order", "Ok")</f>
        <v>To Order</v>
      </c>
    </row>
    <row r="34" spans="2:8" s="19" customFormat="1" ht="22.15" customHeight="1" x14ac:dyDescent="0.25">
      <c r="B34" s="20" t="s">
        <v>50</v>
      </c>
      <c r="C34" s="20" t="s">
        <v>63</v>
      </c>
      <c r="D34" s="20">
        <v>70</v>
      </c>
      <c r="E34" s="20">
        <v>20</v>
      </c>
      <c r="F34" s="21">
        <v>0</v>
      </c>
      <c r="G34" s="21">
        <f>List6[[#This Row],[SOH]]-List6[[#This Row],[REORDER LEVEL]]</f>
        <v>-20</v>
      </c>
      <c r="H34" s="21" t="str">
        <f>IF(List6[[#This Row],[SS]]&lt;=0,"To Order", "Ok")</f>
        <v>To Order</v>
      </c>
    </row>
    <row r="35" spans="2:8" s="19" customFormat="1" ht="22.15" customHeight="1" x14ac:dyDescent="0.25">
      <c r="B35" s="20" t="s">
        <v>51</v>
      </c>
      <c r="C35" s="20" t="s">
        <v>63</v>
      </c>
      <c r="D35" s="20">
        <v>50</v>
      </c>
      <c r="E35" s="20">
        <v>20</v>
      </c>
      <c r="F35" s="21"/>
      <c r="G35" s="21">
        <f>List6[[#This Row],[SOH]]-List6[[#This Row],[REORDER LEVEL]]</f>
        <v>-20</v>
      </c>
      <c r="H35" s="21" t="str">
        <f>IF(List6[[#This Row],[SS]]&lt;=0,"To Order", "Ok")</f>
        <v>To Order</v>
      </c>
    </row>
    <row r="36" spans="2:8" s="19" customFormat="1" ht="22.15" customHeight="1" x14ac:dyDescent="0.25">
      <c r="B36" s="20" t="s">
        <v>16</v>
      </c>
      <c r="C36" s="20" t="s">
        <v>63</v>
      </c>
      <c r="D36" s="20">
        <v>95</v>
      </c>
      <c r="E36" s="20">
        <v>30</v>
      </c>
      <c r="F36" s="21">
        <v>28</v>
      </c>
      <c r="G36" s="21">
        <f>List6[[#This Row],[SOH]]-List6[[#This Row],[REORDER LEVEL]]</f>
        <v>-2</v>
      </c>
      <c r="H36" s="21" t="str">
        <f>IF(List6[[#This Row],[SS]]&lt;=0,"To Order", "Ok")</f>
        <v>To Order</v>
      </c>
    </row>
    <row r="37" spans="2:8" s="19" customFormat="1" ht="22.15" customHeight="1" x14ac:dyDescent="0.25">
      <c r="B37" s="20" t="s">
        <v>52</v>
      </c>
      <c r="C37" s="20" t="s">
        <v>63</v>
      </c>
      <c r="D37" s="20">
        <v>20</v>
      </c>
      <c r="E37" s="20">
        <v>5</v>
      </c>
      <c r="F37" s="21">
        <v>36</v>
      </c>
      <c r="G37" s="21">
        <f>List6[[#This Row],[SOH]]-List6[[#This Row],[REORDER LEVEL]]</f>
        <v>31</v>
      </c>
      <c r="H37" s="21" t="str">
        <f>IF(List6[[#This Row],[SS]]&lt;=0,"To Order", "Ok")</f>
        <v>Ok</v>
      </c>
    </row>
    <row r="38" spans="2:8" s="19" customFormat="1" ht="22.15" customHeight="1" x14ac:dyDescent="0.25">
      <c r="B38" s="20" t="s">
        <v>53</v>
      </c>
      <c r="C38" s="20" t="s">
        <v>63</v>
      </c>
      <c r="D38" s="20">
        <v>20</v>
      </c>
      <c r="E38" s="20">
        <v>5</v>
      </c>
      <c r="F38" s="21">
        <v>25.3</v>
      </c>
      <c r="G38" s="21">
        <f>List6[[#This Row],[SOH]]-List6[[#This Row],[REORDER LEVEL]]</f>
        <v>20.3</v>
      </c>
      <c r="H38" s="21" t="str">
        <f>IF(List6[[#This Row],[SS]]&lt;=0,"To Order", "Ok")</f>
        <v>Ok</v>
      </c>
    </row>
    <row r="39" spans="2:8" s="19" customFormat="1" ht="22.15" customHeight="1" x14ac:dyDescent="0.25">
      <c r="B39" s="20" t="s">
        <v>54</v>
      </c>
      <c r="C39" s="20" t="s">
        <v>63</v>
      </c>
      <c r="D39" s="20">
        <v>20</v>
      </c>
      <c r="E39" s="20">
        <v>5</v>
      </c>
      <c r="F39" s="21">
        <v>0</v>
      </c>
      <c r="G39" s="21">
        <f>List6[[#This Row],[SOH]]-List6[[#This Row],[REORDER LEVEL]]</f>
        <v>-5</v>
      </c>
      <c r="H39" s="21" t="str">
        <f>IF(List6[[#This Row],[SS]]&lt;=0,"To Order", "Ok")</f>
        <v>To Order</v>
      </c>
    </row>
    <row r="40" spans="2:8" s="19" customFormat="1" ht="22.15" customHeight="1" x14ac:dyDescent="0.25">
      <c r="B40" s="20" t="s">
        <v>55</v>
      </c>
      <c r="C40" s="20" t="s">
        <v>63</v>
      </c>
      <c r="D40" s="20">
        <v>10</v>
      </c>
      <c r="E40" s="20">
        <v>5</v>
      </c>
      <c r="F40" s="21">
        <v>9</v>
      </c>
      <c r="G40" s="21">
        <f>List6[[#This Row],[SOH]]-List6[[#This Row],[REORDER LEVEL]]</f>
        <v>4</v>
      </c>
      <c r="H40" s="21" t="str">
        <f>IF(List6[[#This Row],[SS]]&lt;=0,"To Order", "Ok")</f>
        <v>Ok</v>
      </c>
    </row>
    <row r="41" spans="2:8" s="19" customFormat="1" ht="22.15" customHeight="1" x14ac:dyDescent="0.25">
      <c r="B41" s="20" t="s">
        <v>56</v>
      </c>
      <c r="C41" s="20" t="s">
        <v>63</v>
      </c>
      <c r="D41" s="20">
        <v>80</v>
      </c>
      <c r="E41" s="20">
        <v>10</v>
      </c>
      <c r="F41" s="21">
        <v>36</v>
      </c>
      <c r="G41" s="21">
        <f>List6[[#This Row],[SOH]]-List6[[#This Row],[REORDER LEVEL]]</f>
        <v>26</v>
      </c>
      <c r="H41" s="21" t="str">
        <f>IF(List6[[#This Row],[SS]]&lt;=0,"To Order", "Ok")</f>
        <v>Ok</v>
      </c>
    </row>
    <row r="42" spans="2:8" s="19" customFormat="1" ht="22.15" customHeight="1" x14ac:dyDescent="0.25">
      <c r="B42" s="20" t="s">
        <v>57</v>
      </c>
      <c r="C42" s="20" t="s">
        <v>63</v>
      </c>
      <c r="D42" s="20">
        <v>125</v>
      </c>
      <c r="E42" s="20">
        <v>10</v>
      </c>
      <c r="F42" s="21">
        <v>35</v>
      </c>
      <c r="G42" s="21">
        <f>List6[[#This Row],[SOH]]-List6[[#This Row],[REORDER LEVEL]]</f>
        <v>25</v>
      </c>
      <c r="H42" s="21" t="str">
        <f>IF(List6[[#This Row],[SS]]&lt;=0,"To Order", "Ok")</f>
        <v>Ok</v>
      </c>
    </row>
    <row r="43" spans="2:8" s="19" customFormat="1" ht="22.15" customHeight="1" x14ac:dyDescent="0.25">
      <c r="B43" s="20" t="s">
        <v>58</v>
      </c>
      <c r="C43" s="20" t="s">
        <v>63</v>
      </c>
      <c r="D43" s="20">
        <v>100</v>
      </c>
      <c r="E43" s="20">
        <v>20</v>
      </c>
      <c r="F43" s="21">
        <v>4</v>
      </c>
      <c r="G43" s="21">
        <f>List6[[#This Row],[SOH]]-List6[[#This Row],[REORDER LEVEL]]</f>
        <v>-16</v>
      </c>
      <c r="H43" s="21" t="str">
        <f>IF(List6[[#This Row],[SS]]&lt;=0,"To Order", "Ok")</f>
        <v>To Order</v>
      </c>
    </row>
    <row r="44" spans="2:8" s="19" customFormat="1" ht="22.15" customHeight="1" x14ac:dyDescent="0.25">
      <c r="B44" s="20" t="s">
        <v>59</v>
      </c>
      <c r="C44" s="20" t="s">
        <v>63</v>
      </c>
      <c r="D44" s="20">
        <v>20</v>
      </c>
      <c r="E44" s="20">
        <v>10</v>
      </c>
      <c r="F44" s="21"/>
      <c r="G44" s="21">
        <f>List6[[#This Row],[SOH]]-List6[[#This Row],[REORDER LEVEL]]</f>
        <v>-10</v>
      </c>
      <c r="H44" s="21" t="str">
        <f>IF(List6[[#This Row],[SS]]&lt;=0,"To Order", "Ok")</f>
        <v>To Order</v>
      </c>
    </row>
    <row r="45" spans="2:8" s="19" customFormat="1" ht="22.15" customHeight="1" x14ac:dyDescent="0.25">
      <c r="B45" s="22" t="s">
        <v>6</v>
      </c>
      <c r="C45" s="23" t="s">
        <v>63</v>
      </c>
      <c r="D45" s="24"/>
      <c r="E45" s="21"/>
      <c r="F45" s="21">
        <v>70</v>
      </c>
      <c r="G45" s="21">
        <f>List6[[#This Row],[SOH]]-List6[[#This Row],[REORDER LEVEL]]</f>
        <v>70</v>
      </c>
      <c r="H45" s="21" t="str">
        <f>IF(List6[[#This Row],[SS]]&lt;=0,"To Order", "Ok")</f>
        <v>Ok</v>
      </c>
    </row>
    <row r="46" spans="2:8" s="19" customFormat="1" ht="22.15" customHeight="1" x14ac:dyDescent="0.25">
      <c r="B46" s="22" t="s">
        <v>7</v>
      </c>
      <c r="C46" s="23" t="s">
        <v>63</v>
      </c>
      <c r="D46" s="24"/>
      <c r="E46" s="21"/>
      <c r="F46" s="21">
        <v>5</v>
      </c>
      <c r="G46" s="21">
        <f>List6[[#This Row],[SOH]]-List6[[#This Row],[REORDER LEVEL]]</f>
        <v>5</v>
      </c>
      <c r="H46" s="21" t="str">
        <f>IF(List6[[#This Row],[SS]]&lt;=0,"To Order", "Ok")</f>
        <v>Ok</v>
      </c>
    </row>
    <row r="47" spans="2:8" s="19" customFormat="1" ht="30" customHeight="1" x14ac:dyDescent="0.25">
      <c r="B47" s="22" t="s">
        <v>8</v>
      </c>
      <c r="C47" s="23" t="s">
        <v>63</v>
      </c>
      <c r="D47" s="24"/>
      <c r="E47" s="21"/>
      <c r="F47" s="21">
        <v>5</v>
      </c>
      <c r="G47" s="21">
        <f>List6[[#This Row],[SOH]]-List6[[#This Row],[REORDER LEVEL]]</f>
        <v>5</v>
      </c>
      <c r="H47" s="21" t="str">
        <f>IF(List6[[#This Row],[SS]]&lt;=0,"To Order", "Ok")</f>
        <v>Ok</v>
      </c>
    </row>
    <row r="48" spans="2:8" s="19" customFormat="1" ht="30" customHeight="1" x14ac:dyDescent="0.25">
      <c r="B48" s="22" t="s">
        <v>9</v>
      </c>
      <c r="C48" s="23" t="s">
        <v>63</v>
      </c>
      <c r="D48" s="24"/>
      <c r="E48" s="21"/>
      <c r="F48" s="21">
        <v>3.9</v>
      </c>
      <c r="G48" s="21">
        <f>List6[[#This Row],[SOH]]-List6[[#This Row],[REORDER LEVEL]]</f>
        <v>3.9</v>
      </c>
      <c r="H48" s="21" t="str">
        <f>IF(List6[[#This Row],[SS]]&lt;=0,"To Order", "Ok")</f>
        <v>Ok</v>
      </c>
    </row>
    <row r="49" spans="2:8" s="19" customFormat="1" ht="30" customHeight="1" x14ac:dyDescent="0.25">
      <c r="B49" s="22" t="s">
        <v>10</v>
      </c>
      <c r="C49" s="23" t="s">
        <v>63</v>
      </c>
      <c r="D49" s="24"/>
      <c r="E49" s="21"/>
      <c r="F49" s="21">
        <v>2</v>
      </c>
      <c r="G49" s="21">
        <f>List6[[#This Row],[SOH]]-List6[[#This Row],[REORDER LEVEL]]</f>
        <v>2</v>
      </c>
      <c r="H49" s="21" t="str">
        <f>IF(List6[[#This Row],[SS]]&lt;=0,"To Order", "Ok")</f>
        <v>Ok</v>
      </c>
    </row>
    <row r="50" spans="2:8" s="19" customFormat="1" ht="30" customHeight="1" x14ac:dyDescent="0.25">
      <c r="B50" s="22" t="s">
        <v>11</v>
      </c>
      <c r="C50" s="22" t="s">
        <v>13</v>
      </c>
      <c r="D50" s="24"/>
      <c r="E50" s="21"/>
      <c r="F50" s="21">
        <v>5</v>
      </c>
      <c r="G50" s="21">
        <f>List6[[#This Row],[SOH]]-List6[[#This Row],[REORDER LEVEL]]</f>
        <v>5</v>
      </c>
      <c r="H50" s="21" t="str">
        <f>IF(List6[[#This Row],[SS]]&lt;=0,"To Order", "Ok")</f>
        <v>Ok</v>
      </c>
    </row>
    <row r="51" spans="2:8" s="19" customFormat="1" ht="30" customHeight="1" x14ac:dyDescent="0.25">
      <c r="B51" s="22" t="s">
        <v>12</v>
      </c>
      <c r="C51" s="22" t="s">
        <v>63</v>
      </c>
      <c r="D51" s="24"/>
      <c r="E51" s="21"/>
      <c r="F51" s="21">
        <v>1.5</v>
      </c>
      <c r="G51" s="21">
        <f>List6[[#This Row],[SOH]]-List6[[#This Row],[REORDER LEVEL]]</f>
        <v>1.5</v>
      </c>
      <c r="H51" s="21" t="str">
        <f>IF(List6[[#This Row],[SS]]&lt;=0,"To Order", "Ok")</f>
        <v>Ok</v>
      </c>
    </row>
    <row r="52" spans="2:8" s="19" customFormat="1" ht="30" customHeight="1" x14ac:dyDescent="0.25">
      <c r="B52" s="22" t="s">
        <v>14</v>
      </c>
      <c r="C52" s="22" t="s">
        <v>63</v>
      </c>
      <c r="D52" s="24"/>
      <c r="E52" s="21"/>
      <c r="F52" s="21">
        <v>14.7</v>
      </c>
      <c r="G52" s="21">
        <f>List6[[#This Row],[SOH]]-List6[[#This Row],[REORDER LEVEL]]</f>
        <v>14.7</v>
      </c>
      <c r="H52" s="21" t="str">
        <f>IF(List6[[#This Row],[SS]]&lt;=0,"To Order", "Ok")</f>
        <v>Ok</v>
      </c>
    </row>
    <row r="53" spans="2:8" s="19" customFormat="1" ht="30" customHeight="1" x14ac:dyDescent="0.25">
      <c r="B53" s="22" t="s">
        <v>15</v>
      </c>
      <c r="C53" s="22" t="s">
        <v>63</v>
      </c>
      <c r="D53" s="24"/>
      <c r="E53" s="21"/>
      <c r="F53" s="21">
        <v>9</v>
      </c>
      <c r="G53" s="21">
        <f>List6[[#This Row],[SOH]]-List6[[#This Row],[REORDER LEVEL]]</f>
        <v>9</v>
      </c>
      <c r="H53" s="21" t="str">
        <f>IF(List6[[#This Row],[SS]]&lt;=0,"To Order", "Ok")</f>
        <v>Ok</v>
      </c>
    </row>
    <row r="54" spans="2:8" s="19" customFormat="1" ht="30" customHeight="1" x14ac:dyDescent="0.25">
      <c r="B54" s="22" t="s">
        <v>16</v>
      </c>
      <c r="C54" s="22" t="s">
        <v>63</v>
      </c>
      <c r="D54" s="24"/>
      <c r="E54" s="21"/>
      <c r="F54" s="21">
        <v>49</v>
      </c>
      <c r="G54" s="21">
        <f>List6[[#This Row],[SOH]]-List6[[#This Row],[REORDER LEVEL]]</f>
        <v>49</v>
      </c>
      <c r="H54" s="21" t="str">
        <f>IF(List6[[#This Row],[SS]]&lt;=0,"To Order", "Ok")</f>
        <v>Ok</v>
      </c>
    </row>
    <row r="55" spans="2:8" s="19" customFormat="1" ht="30" customHeight="1" x14ac:dyDescent="0.25">
      <c r="B55" s="22" t="s">
        <v>17</v>
      </c>
      <c r="C55" s="22" t="s">
        <v>63</v>
      </c>
      <c r="D55" s="24"/>
      <c r="E55" s="21"/>
      <c r="F55" s="21">
        <v>24</v>
      </c>
      <c r="G55" s="21">
        <f>List6[[#This Row],[SOH]]-List6[[#This Row],[REORDER LEVEL]]</f>
        <v>24</v>
      </c>
      <c r="H55" s="21" t="str">
        <f>IF(List6[[#This Row],[SS]]&lt;=0,"To Order", "Ok")</f>
        <v>Ok</v>
      </c>
    </row>
    <row r="56" spans="2:8" s="19" customFormat="1" ht="30" customHeight="1" x14ac:dyDescent="0.25">
      <c r="B56" s="22" t="s">
        <v>18</v>
      </c>
      <c r="C56" s="22" t="s">
        <v>63</v>
      </c>
      <c r="D56" s="24"/>
      <c r="E56" s="21"/>
      <c r="F56" s="21">
        <v>10</v>
      </c>
      <c r="G56" s="21">
        <f>List6[[#This Row],[SOH]]-List6[[#This Row],[REORDER LEVEL]]</f>
        <v>10</v>
      </c>
      <c r="H56" s="21" t="str">
        <f>IF(List6[[#This Row],[SS]]&lt;=0,"To Order", "Ok")</f>
        <v>Ok</v>
      </c>
    </row>
    <row r="57" spans="2:8" s="19" customFormat="1" ht="30" customHeight="1" x14ac:dyDescent="0.25">
      <c r="B57" s="22" t="s">
        <v>19</v>
      </c>
      <c r="C57" s="22" t="s">
        <v>63</v>
      </c>
      <c r="D57" s="24"/>
      <c r="E57" s="21"/>
      <c r="F57" s="21"/>
      <c r="G57" s="21">
        <f>List6[[#This Row],[SOH]]-List6[[#This Row],[REORDER LEVEL]]</f>
        <v>0</v>
      </c>
      <c r="H57" s="21" t="str">
        <f>IF(List6[[#This Row],[SS]]&lt;=0,"To Order", "Ok")</f>
        <v>To Order</v>
      </c>
    </row>
  </sheetData>
  <dataValidations count="7">
    <dataValidation allowBlank="1" showInputMessage="1" showErrorMessage="1" prompt="Enter Date in this column under this heading. Use heading filters to find specific entries" sqref="B3:B46" xr:uid="{89470E11-AD11-414C-B15F-0D324DB2E4F0}"/>
    <dataValidation allowBlank="1" showInputMessage="1" showErrorMessage="1" prompt="Enter task Item in this column under this heading" sqref="C3:C49" xr:uid="{F4EB6D8B-5835-4767-888A-9A21B7F2A739}"/>
    <dataValidation allowBlank="1" showInputMessage="1" showErrorMessage="1" prompt="Enter Notes in this column under this heading" sqref="D3:D46" xr:uid="{A84BDBD6-90A0-45CB-BBF6-3E8C9623B872}"/>
    <dataValidation allowBlank="1" showInputMessage="1" showErrorMessage="1" prompt="Create a List of tasks in this worksheet" sqref="A1" xr:uid="{4A981E14-F307-47B7-8B16-02889BEB5A47}"/>
    <dataValidation allowBlank="1" showErrorMessage="1" sqref="C1:D2" xr:uid="{52A34F9C-624A-4A6D-9F58-B88C7F626C9F}"/>
    <dataValidation allowBlank="1" showInputMessage="1" showErrorMessage="1" prompt="Enter a Task or Title in this cell" sqref="B1" xr:uid="{5C22D5E9-8952-443F-958B-F9946336420D}"/>
    <dataValidation allowBlank="1" showInputMessage="1" showErrorMessage="1" prompt="Title of this worksheet is in this cell" sqref="B2" xr:uid="{9215484B-1545-4FCF-AE32-36B88F0786E8}"/>
  </dataValidations>
  <printOptions horizontalCentered="1"/>
  <pageMargins left="0.25" right="0.25" top="0.36" bottom="0.25" header="0.3" footer="0.3"/>
  <pageSetup paperSize="9" fitToHeight="0" orientation="portrait" horizontalDpi="4294967293" verticalDpi="200" r:id="rId1"/>
  <headerFooter differentFirst="1">
    <oddFooter>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54E4B-F71A-4147-99AF-1728705DCF5C}">
  <dimension ref="A1:I62"/>
  <sheetViews>
    <sheetView workbookViewId="0">
      <selection activeCell="G57" sqref="G57"/>
    </sheetView>
  </sheetViews>
  <sheetFormatPr defaultRowHeight="30" customHeight="1" x14ac:dyDescent="0.25"/>
  <cols>
    <col min="1" max="1" width="2.625" customWidth="1"/>
    <col min="2" max="2" width="18.75" customWidth="1"/>
    <col min="3" max="3" width="9.625" customWidth="1"/>
    <col min="4" max="4" width="21.625" style="4" hidden="1" customWidth="1"/>
    <col min="5" max="6" width="20.5" customWidth="1"/>
  </cols>
  <sheetData>
    <row r="1" spans="1:9" ht="26.25" customHeight="1" thickBot="1" x14ac:dyDescent="0.3">
      <c r="A1" s="2"/>
      <c r="B1" s="1"/>
    </row>
    <row r="2" spans="1:9" ht="24.75" thickBot="1" x14ac:dyDescent="0.3">
      <c r="B2" s="7" t="s">
        <v>70</v>
      </c>
      <c r="C2" s="8"/>
      <c r="D2" s="9"/>
      <c r="E2" s="8"/>
      <c r="F2" s="14">
        <v>45182</v>
      </c>
      <c r="G2" s="15"/>
      <c r="H2" s="16"/>
    </row>
    <row r="3" spans="1:9" ht="22.15" customHeight="1" x14ac:dyDescent="0.25">
      <c r="B3" s="5" t="s">
        <v>0</v>
      </c>
      <c r="C3" s="5" t="s">
        <v>2</v>
      </c>
      <c r="D3" s="6" t="s">
        <v>3</v>
      </c>
      <c r="E3" s="10" t="s">
        <v>4</v>
      </c>
      <c r="F3" s="18" t="s">
        <v>5</v>
      </c>
      <c r="G3" s="10" t="s">
        <v>68</v>
      </c>
      <c r="H3" s="10" t="s">
        <v>69</v>
      </c>
      <c r="I3" s="10" t="s">
        <v>76</v>
      </c>
    </row>
    <row r="4" spans="1:9" ht="22.15" customHeight="1" x14ac:dyDescent="0.25">
      <c r="B4" s="11" t="s">
        <v>20</v>
      </c>
      <c r="C4" s="11" t="s">
        <v>60</v>
      </c>
      <c r="D4" s="12">
        <v>14</v>
      </c>
      <c r="E4" s="11">
        <v>10</v>
      </c>
      <c r="F4" s="3">
        <v>36</v>
      </c>
      <c r="G4" s="3">
        <f>List2[[#This Row],[SOH]]-List2[[#This Row],[REORDER LEVEL]]</f>
        <v>26</v>
      </c>
      <c r="H4" s="17" t="str">
        <f>IF(List2[[#This Row],[SS]]&lt;=2,"To Order", "Ok")</f>
        <v>Ok</v>
      </c>
    </row>
    <row r="5" spans="1:9" ht="22.15" customHeight="1" x14ac:dyDescent="0.25">
      <c r="B5" s="11" t="s">
        <v>21</v>
      </c>
      <c r="C5" s="11" t="s">
        <v>61</v>
      </c>
      <c r="D5" s="13">
        <v>28</v>
      </c>
      <c r="E5" s="11">
        <v>10</v>
      </c>
      <c r="F5" s="3">
        <v>16</v>
      </c>
      <c r="G5" s="3">
        <f>List2[[#This Row],[SOH]]-List2[[#This Row],[REORDER LEVEL]]</f>
        <v>6</v>
      </c>
      <c r="H5" s="3" t="str">
        <f>IF(List2[[#This Row],[SS]]&lt;=2,"To Order", "Ok")</f>
        <v>Ok</v>
      </c>
    </row>
    <row r="6" spans="1:9" ht="22.15" customHeight="1" x14ac:dyDescent="0.25">
      <c r="B6" s="11" t="s">
        <v>22</v>
      </c>
      <c r="C6" s="11" t="s">
        <v>60</v>
      </c>
      <c r="D6" s="12">
        <v>50</v>
      </c>
      <c r="E6" s="11">
        <v>20</v>
      </c>
      <c r="F6" s="3"/>
      <c r="G6" s="3">
        <f>List2[[#This Row],[SOH]]-List2[[#This Row],[REORDER LEVEL]]</f>
        <v>-20</v>
      </c>
      <c r="H6" s="3" t="str">
        <f>IF(List2[[#This Row],[SS]]&lt;=2,"To Order", "Ok")</f>
        <v>To Order</v>
      </c>
    </row>
    <row r="7" spans="1:9" ht="22.15" customHeight="1" x14ac:dyDescent="0.25">
      <c r="B7" s="11" t="s">
        <v>23</v>
      </c>
      <c r="C7" s="11" t="s">
        <v>62</v>
      </c>
      <c r="D7" s="11">
        <v>10</v>
      </c>
      <c r="E7" s="11">
        <v>5</v>
      </c>
      <c r="F7" s="3">
        <v>19</v>
      </c>
      <c r="G7" s="3">
        <f>List2[[#This Row],[SOH]]-List2[[#This Row],[REORDER LEVEL]]</f>
        <v>14</v>
      </c>
      <c r="H7" s="3" t="str">
        <f>IF(List2[[#This Row],[SS]]&lt;=2,"To Order", "Ok")</f>
        <v>Ok</v>
      </c>
    </row>
    <row r="8" spans="1:9" ht="22.15" customHeight="1" x14ac:dyDescent="0.25">
      <c r="B8" s="11" t="s">
        <v>24</v>
      </c>
      <c r="C8" s="11" t="s">
        <v>63</v>
      </c>
      <c r="D8" s="12">
        <v>10</v>
      </c>
      <c r="E8" s="11">
        <v>5</v>
      </c>
      <c r="F8" s="30">
        <v>30</v>
      </c>
      <c r="G8" s="3">
        <f>List2[[#This Row],[SOH]]-List2[[#This Row],[REORDER LEVEL]]</f>
        <v>25</v>
      </c>
      <c r="H8" s="3" t="str">
        <f>IF(List2[[#This Row],[SS]]&lt;=2,"To Order", "Ok")</f>
        <v>Ok</v>
      </c>
    </row>
    <row r="9" spans="1:9" ht="22.15" customHeight="1" x14ac:dyDescent="0.25">
      <c r="B9" s="11" t="s">
        <v>25</v>
      </c>
      <c r="C9" s="11" t="s">
        <v>63</v>
      </c>
      <c r="D9" s="12">
        <v>30</v>
      </c>
      <c r="E9" s="11">
        <v>20</v>
      </c>
      <c r="F9" s="3">
        <v>40</v>
      </c>
      <c r="G9" s="3">
        <f>List2[[#This Row],[SOH]]-List2[[#This Row],[REORDER LEVEL]]</f>
        <v>20</v>
      </c>
      <c r="H9" s="3" t="str">
        <f>IF(List2[[#This Row],[SS]]&lt;=2,"To Order", "Ok")</f>
        <v>Ok</v>
      </c>
    </row>
    <row r="10" spans="1:9" ht="22.15" customHeight="1" x14ac:dyDescent="0.25">
      <c r="B10" s="11" t="s">
        <v>26</v>
      </c>
      <c r="C10" s="11" t="s">
        <v>64</v>
      </c>
      <c r="D10" s="12">
        <v>8</v>
      </c>
      <c r="E10" s="11">
        <v>5</v>
      </c>
      <c r="F10" s="3">
        <v>6</v>
      </c>
      <c r="G10" s="3">
        <f>List2[[#This Row],[SOH]]-List2[[#This Row],[REORDER LEVEL]]</f>
        <v>1</v>
      </c>
      <c r="H10" s="3" t="str">
        <f>IF(List2[[#This Row],[SS]]&lt;=2,"To Order", "Ok")</f>
        <v>To Order</v>
      </c>
    </row>
    <row r="11" spans="1:9" ht="22.15" customHeight="1" x14ac:dyDescent="0.25">
      <c r="B11" s="11" t="s">
        <v>27</v>
      </c>
      <c r="C11" s="11" t="s">
        <v>64</v>
      </c>
      <c r="D11" s="11">
        <v>30</v>
      </c>
      <c r="E11" s="11">
        <v>6</v>
      </c>
      <c r="F11" s="3">
        <v>14</v>
      </c>
      <c r="G11" s="3">
        <f>List2[[#This Row],[SOH]]-List2[[#This Row],[REORDER LEVEL]]</f>
        <v>8</v>
      </c>
      <c r="H11" s="3" t="str">
        <f>IF(List2[[#This Row],[SS]]&lt;=2,"To Order", "Ok")</f>
        <v>Ok</v>
      </c>
    </row>
    <row r="12" spans="1:9" ht="22.15" customHeight="1" x14ac:dyDescent="0.25">
      <c r="B12" s="11" t="s">
        <v>28</v>
      </c>
      <c r="C12" s="11" t="s">
        <v>65</v>
      </c>
      <c r="D12" s="11">
        <v>25</v>
      </c>
      <c r="E12" s="11">
        <v>10</v>
      </c>
      <c r="F12" s="3">
        <v>100</v>
      </c>
      <c r="G12" s="3">
        <f>List2[[#This Row],[SOH]]-List2[[#This Row],[REORDER LEVEL]]</f>
        <v>90</v>
      </c>
      <c r="H12" s="3" t="str">
        <f>IF(List2[[#This Row],[SS]]&lt;=2,"To Order", "Ok")</f>
        <v>Ok</v>
      </c>
    </row>
    <row r="13" spans="1:9" ht="22.15" customHeight="1" x14ac:dyDescent="0.25">
      <c r="B13" s="11" t="s">
        <v>71</v>
      </c>
      <c r="C13" s="11" t="s">
        <v>64</v>
      </c>
      <c r="D13" s="25"/>
      <c r="E13" s="11"/>
      <c r="F13" s="3">
        <v>3</v>
      </c>
      <c r="G13" s="26">
        <f>List2[[#This Row],[SOH]]-List2[[#This Row],[REORDER LEVEL]]</f>
        <v>3</v>
      </c>
      <c r="H13" s="26" t="str">
        <f>IF(List2[[#This Row],[SS]]&lt;=2,"To Order", "Ok")</f>
        <v>Ok</v>
      </c>
    </row>
    <row r="14" spans="1:9" ht="22.15" customHeight="1" x14ac:dyDescent="0.25">
      <c r="B14" s="11" t="s">
        <v>72</v>
      </c>
      <c r="C14" s="11" t="s">
        <v>64</v>
      </c>
      <c r="D14" s="11">
        <v>15</v>
      </c>
      <c r="E14" s="11">
        <v>5</v>
      </c>
      <c r="F14" s="3">
        <v>7</v>
      </c>
      <c r="G14" s="3">
        <f>List2[[#This Row],[SOH]]-List2[[#This Row],[REORDER LEVEL]]</f>
        <v>2</v>
      </c>
      <c r="H14" s="3" t="str">
        <f>IF(List2[[#This Row],[SS]]&lt;=2,"To Order", "Ok")</f>
        <v>To Order</v>
      </c>
    </row>
    <row r="15" spans="1:9" ht="22.15" customHeight="1" x14ac:dyDescent="0.25">
      <c r="B15" s="11" t="s">
        <v>30</v>
      </c>
      <c r="C15" s="11" t="s">
        <v>65</v>
      </c>
      <c r="D15" s="11">
        <v>15</v>
      </c>
      <c r="E15" s="11">
        <v>5</v>
      </c>
      <c r="F15" s="3"/>
      <c r="G15" s="3">
        <f>List2[[#This Row],[SOH]]-List2[[#This Row],[REORDER LEVEL]]</f>
        <v>-5</v>
      </c>
      <c r="H15" s="3" t="str">
        <f>IF(List2[[#This Row],[SS]]&lt;=2,"To Order", "Ok")</f>
        <v>To Order</v>
      </c>
    </row>
    <row r="16" spans="1:9" ht="22.15" customHeight="1" x14ac:dyDescent="0.25">
      <c r="B16" s="11" t="s">
        <v>31</v>
      </c>
      <c r="C16" s="11" t="s">
        <v>60</v>
      </c>
      <c r="D16" s="11">
        <v>100</v>
      </c>
      <c r="E16" s="11">
        <v>40</v>
      </c>
      <c r="F16" s="3">
        <v>40</v>
      </c>
      <c r="G16" s="3">
        <f>List2[[#This Row],[SOH]]-List2[[#This Row],[REORDER LEVEL]]</f>
        <v>0</v>
      </c>
      <c r="H16" s="3" t="str">
        <f>IF(List2[[#This Row],[SS]]&lt;=2,"To Order", "Ok")</f>
        <v>To Order</v>
      </c>
    </row>
    <row r="17" spans="2:9" ht="22.15" customHeight="1" x14ac:dyDescent="0.25">
      <c r="B17" s="11" t="s">
        <v>32</v>
      </c>
      <c r="C17" s="11" t="s">
        <v>64</v>
      </c>
      <c r="D17" s="11">
        <v>6</v>
      </c>
      <c r="E17" s="11">
        <v>2</v>
      </c>
      <c r="F17" s="3">
        <v>6</v>
      </c>
      <c r="G17" s="3">
        <f>List2[[#This Row],[SOH]]-List2[[#This Row],[REORDER LEVEL]]</f>
        <v>4</v>
      </c>
      <c r="H17" s="3" t="str">
        <f>IF(List2[[#This Row],[SS]]&lt;=2,"To Order", "Ok")</f>
        <v>Ok</v>
      </c>
    </row>
    <row r="18" spans="2:9" ht="22.15" customHeight="1" x14ac:dyDescent="0.25">
      <c r="B18" s="11" t="s">
        <v>33</v>
      </c>
      <c r="C18" s="11" t="s">
        <v>64</v>
      </c>
      <c r="D18" s="11">
        <v>12</v>
      </c>
      <c r="E18" s="11">
        <v>5</v>
      </c>
      <c r="F18" s="3">
        <v>4</v>
      </c>
      <c r="G18" s="3">
        <f>List2[[#This Row],[SOH]]-List2[[#This Row],[REORDER LEVEL]]</f>
        <v>-1</v>
      </c>
      <c r="H18" s="3" t="str">
        <f>IF(List2[[#This Row],[SS]]&lt;=2,"To Order", "Ok")</f>
        <v>To Order</v>
      </c>
    </row>
    <row r="19" spans="2:9" ht="22.15" customHeight="1" x14ac:dyDescent="0.25">
      <c r="B19" s="11" t="s">
        <v>34</v>
      </c>
      <c r="C19" s="11" t="s">
        <v>63</v>
      </c>
      <c r="D19" s="11">
        <v>50</v>
      </c>
      <c r="E19" s="11">
        <v>20</v>
      </c>
      <c r="F19" s="3">
        <v>10</v>
      </c>
      <c r="G19" s="3">
        <f>List2[[#This Row],[SOH]]-List2[[#This Row],[REORDER LEVEL]]</f>
        <v>-10</v>
      </c>
      <c r="H19" s="3" t="str">
        <f>IF(List2[[#This Row],[SS]]&lt;=2,"To Order", "Ok")</f>
        <v>To Order</v>
      </c>
    </row>
    <row r="20" spans="2:9" ht="22.15" customHeight="1" x14ac:dyDescent="0.25">
      <c r="B20" s="11" t="s">
        <v>35</v>
      </c>
      <c r="C20" s="11" t="s">
        <v>63</v>
      </c>
      <c r="D20" s="11">
        <v>175</v>
      </c>
      <c r="E20" s="11">
        <v>50</v>
      </c>
      <c r="F20" s="3">
        <v>50</v>
      </c>
      <c r="G20" s="3">
        <f>List2[[#This Row],[SOH]]-List2[[#This Row],[REORDER LEVEL]]</f>
        <v>0</v>
      </c>
      <c r="H20" s="3" t="str">
        <f>IF(List2[[#This Row],[SS]]&lt;=2,"To Order", "Ok")</f>
        <v>To Order</v>
      </c>
    </row>
    <row r="21" spans="2:9" ht="22.15" customHeight="1" x14ac:dyDescent="0.25">
      <c r="B21" s="11" t="s">
        <v>36</v>
      </c>
      <c r="C21" s="11" t="s">
        <v>64</v>
      </c>
      <c r="D21" s="11">
        <v>10</v>
      </c>
      <c r="E21" s="11">
        <v>5</v>
      </c>
      <c r="F21" s="3">
        <v>93</v>
      </c>
      <c r="G21" s="3">
        <f>List2[[#This Row],[SOH]]-List2[[#This Row],[REORDER LEVEL]]</f>
        <v>88</v>
      </c>
      <c r="H21" s="3" t="str">
        <f>IF(List2[[#This Row],[SS]]&lt;=2,"To Order", "Ok")</f>
        <v>Ok</v>
      </c>
    </row>
    <row r="22" spans="2:9" ht="22.15" customHeight="1" x14ac:dyDescent="0.25">
      <c r="B22" s="11" t="s">
        <v>37</v>
      </c>
      <c r="C22" s="11" t="s">
        <v>64</v>
      </c>
      <c r="D22" s="11">
        <v>10</v>
      </c>
      <c r="E22" s="11">
        <v>5</v>
      </c>
      <c r="F22" s="3">
        <v>70</v>
      </c>
      <c r="G22" s="3">
        <f>List2[[#This Row],[SOH]]-List2[[#This Row],[REORDER LEVEL]]</f>
        <v>65</v>
      </c>
      <c r="H22" s="3" t="str">
        <f>IF(List2[[#This Row],[SS]]&lt;=2,"To Order", "Ok")</f>
        <v>Ok</v>
      </c>
    </row>
    <row r="23" spans="2:9" ht="22.15" customHeight="1" x14ac:dyDescent="0.25">
      <c r="B23" s="11" t="s">
        <v>39</v>
      </c>
      <c r="C23" s="11" t="s">
        <v>64</v>
      </c>
      <c r="D23" s="11">
        <v>200</v>
      </c>
      <c r="E23" s="11">
        <v>25</v>
      </c>
      <c r="F23" s="3">
        <v>200</v>
      </c>
      <c r="G23" s="3">
        <f>List2[[#This Row],[SOH]]-List2[[#This Row],[REORDER LEVEL]]</f>
        <v>175</v>
      </c>
      <c r="H23" s="3" t="str">
        <f>IF(List2[[#This Row],[SS]]&lt;=2,"To Order", "Ok")</f>
        <v>Ok</v>
      </c>
    </row>
    <row r="24" spans="2:9" ht="22.15" customHeight="1" x14ac:dyDescent="0.25">
      <c r="B24" s="11" t="s">
        <v>40</v>
      </c>
      <c r="C24" s="11" t="s">
        <v>66</v>
      </c>
      <c r="D24" s="11">
        <v>45</v>
      </c>
      <c r="E24" s="11">
        <v>10</v>
      </c>
      <c r="F24" s="3">
        <v>12</v>
      </c>
      <c r="G24" s="3">
        <f>List2[[#This Row],[SOH]]-List2[[#This Row],[REORDER LEVEL]]</f>
        <v>2</v>
      </c>
      <c r="H24" s="3" t="str">
        <f>IF(List2[[#This Row],[SS]]&lt;=2,"To Order", "Ok")</f>
        <v>To Order</v>
      </c>
    </row>
    <row r="25" spans="2:9" ht="22.15" customHeight="1" x14ac:dyDescent="0.25">
      <c r="B25" s="11" t="s">
        <v>41</v>
      </c>
      <c r="C25" s="11" t="s">
        <v>64</v>
      </c>
      <c r="D25" s="11">
        <v>6</v>
      </c>
      <c r="E25" s="11">
        <v>3</v>
      </c>
      <c r="F25" s="3">
        <v>7</v>
      </c>
      <c r="G25" s="3">
        <f>List2[[#This Row],[SOH]]-List2[[#This Row],[REORDER LEVEL]]</f>
        <v>4</v>
      </c>
      <c r="H25" s="3" t="str">
        <f>IF(List2[[#This Row],[SS]]&lt;=2,"To Order", "Ok")</f>
        <v>Ok</v>
      </c>
    </row>
    <row r="26" spans="2:9" ht="22.15" customHeight="1" x14ac:dyDescent="0.25">
      <c r="B26" s="11" t="s">
        <v>42</v>
      </c>
      <c r="C26" s="11" t="s">
        <v>61</v>
      </c>
      <c r="D26" s="11">
        <v>6</v>
      </c>
      <c r="E26" s="11">
        <v>3</v>
      </c>
      <c r="F26" s="3">
        <v>15</v>
      </c>
      <c r="G26" s="3">
        <f>List2[[#This Row],[SOH]]-List2[[#This Row],[REORDER LEVEL]]</f>
        <v>12</v>
      </c>
      <c r="H26" s="3" t="str">
        <f>IF(List2[[#This Row],[SS]]&lt;=2,"To Order", "Ok")</f>
        <v>Ok</v>
      </c>
    </row>
    <row r="27" spans="2:9" ht="22.15" customHeight="1" x14ac:dyDescent="0.25">
      <c r="B27" s="11" t="s">
        <v>43</v>
      </c>
      <c r="C27" s="11" t="s">
        <v>67</v>
      </c>
      <c r="D27" s="11">
        <v>6</v>
      </c>
      <c r="E27" s="11">
        <v>5</v>
      </c>
      <c r="F27" s="3">
        <v>5</v>
      </c>
      <c r="G27" s="3">
        <f>List2[[#This Row],[SOH]]-List2[[#This Row],[REORDER LEVEL]]</f>
        <v>0</v>
      </c>
      <c r="H27" s="3" t="str">
        <f>IF(List2[[#This Row],[SS]]&lt;=2,"To Order", "Ok")</f>
        <v>To Order</v>
      </c>
    </row>
    <row r="28" spans="2:9" ht="22.15" customHeight="1" x14ac:dyDescent="0.25">
      <c r="B28" s="11" t="s">
        <v>44</v>
      </c>
      <c r="C28" s="11" t="s">
        <v>62</v>
      </c>
      <c r="D28" s="11">
        <v>8</v>
      </c>
      <c r="E28" s="11">
        <v>3</v>
      </c>
      <c r="F28" s="3">
        <v>5</v>
      </c>
      <c r="G28" s="3">
        <f>List2[[#This Row],[SOH]]-List2[[#This Row],[REORDER LEVEL]]</f>
        <v>2</v>
      </c>
      <c r="H28" s="3" t="str">
        <f>IF(List2[[#This Row],[SS]]&lt;=2,"To Order", "Ok")</f>
        <v>To Order</v>
      </c>
    </row>
    <row r="29" spans="2:9" ht="22.15" customHeight="1" x14ac:dyDescent="0.25">
      <c r="B29" s="11" t="s">
        <v>45</v>
      </c>
      <c r="C29" s="11" t="s">
        <v>64</v>
      </c>
      <c r="D29" s="11">
        <v>4</v>
      </c>
      <c r="E29" s="11">
        <v>2</v>
      </c>
      <c r="F29" s="3">
        <v>5</v>
      </c>
      <c r="G29" s="3">
        <f>List2[[#This Row],[SOH]]-List2[[#This Row],[REORDER LEVEL]]</f>
        <v>3</v>
      </c>
      <c r="H29" s="3" t="str">
        <f>IF(List2[[#This Row],[SS]]&lt;=2,"To Order", "Ok")</f>
        <v>Ok</v>
      </c>
    </row>
    <row r="30" spans="2:9" ht="22.15" customHeight="1" x14ac:dyDescent="0.25">
      <c r="B30" s="11" t="s">
        <v>46</v>
      </c>
      <c r="C30" s="11" t="s">
        <v>63</v>
      </c>
      <c r="D30" s="11">
        <v>30</v>
      </c>
      <c r="E30" s="11">
        <v>10</v>
      </c>
      <c r="F30" s="3">
        <v>15</v>
      </c>
      <c r="G30" s="3">
        <f>List2[[#This Row],[SOH]]-List2[[#This Row],[REORDER LEVEL]]</f>
        <v>5</v>
      </c>
      <c r="H30" s="3" t="str">
        <f>IF(List2[[#This Row],[SS]]&lt;=2,"To Order", "Ok")</f>
        <v>Ok</v>
      </c>
    </row>
    <row r="31" spans="2:9" ht="22.15" customHeight="1" x14ac:dyDescent="0.25">
      <c r="B31" s="11" t="s">
        <v>47</v>
      </c>
      <c r="C31" s="11" t="s">
        <v>64</v>
      </c>
      <c r="D31" s="11">
        <v>5</v>
      </c>
      <c r="E31" s="11">
        <v>3</v>
      </c>
      <c r="F31" s="3">
        <v>4</v>
      </c>
      <c r="G31" s="3">
        <f>List2[[#This Row],[SOH]]-List2[[#This Row],[REORDER LEVEL]]</f>
        <v>1</v>
      </c>
      <c r="H31" s="3" t="str">
        <f>IF(List2[[#This Row],[SS]]&lt;=2,"To Order", "Ok")</f>
        <v>To Order</v>
      </c>
    </row>
    <row r="32" spans="2:9" s="19" customFormat="1" ht="22.15" customHeight="1" x14ac:dyDescent="0.25">
      <c r="B32" s="20" t="s">
        <v>48</v>
      </c>
      <c r="C32" s="20" t="s">
        <v>63</v>
      </c>
      <c r="D32" s="20">
        <v>60</v>
      </c>
      <c r="E32" s="20">
        <v>20</v>
      </c>
      <c r="F32" s="21"/>
      <c r="G32" s="21">
        <f>List2[[#This Row],[SOH]]-List2[[#This Row],[REORDER LEVEL]]</f>
        <v>-20</v>
      </c>
      <c r="H32" s="21" t="str">
        <f>IF(List2[[#This Row],[SS]]&lt;=2,"To Order", "Ok")</f>
        <v>To Order</v>
      </c>
      <c r="I32" s="21" t="s">
        <v>73</v>
      </c>
    </row>
    <row r="33" spans="2:9" s="19" customFormat="1" ht="22.15" customHeight="1" x14ac:dyDescent="0.25">
      <c r="B33" s="20" t="s">
        <v>49</v>
      </c>
      <c r="C33" s="20" t="s">
        <v>63</v>
      </c>
      <c r="D33" s="20">
        <v>50</v>
      </c>
      <c r="E33" s="20">
        <v>20</v>
      </c>
      <c r="F33" s="21"/>
      <c r="G33" s="21">
        <f>List2[[#This Row],[SOH]]-List2[[#This Row],[REORDER LEVEL]]</f>
        <v>-20</v>
      </c>
      <c r="H33" s="21" t="str">
        <f>IF(List2[[#This Row],[SS]]&lt;=2,"To Order", "Ok")</f>
        <v>To Order</v>
      </c>
      <c r="I33" s="21" t="s">
        <v>73</v>
      </c>
    </row>
    <row r="34" spans="2:9" s="19" customFormat="1" ht="22.15" customHeight="1" x14ac:dyDescent="0.25">
      <c r="B34" s="20" t="s">
        <v>50</v>
      </c>
      <c r="C34" s="20" t="s">
        <v>63</v>
      </c>
      <c r="D34" s="20">
        <v>70</v>
      </c>
      <c r="E34" s="20">
        <v>20</v>
      </c>
      <c r="F34" s="21">
        <v>5</v>
      </c>
      <c r="G34" s="21">
        <f>List2[[#This Row],[SOH]]-List2[[#This Row],[REORDER LEVEL]]</f>
        <v>-15</v>
      </c>
      <c r="H34" s="21" t="str">
        <f>IF(List2[[#This Row],[SS]]&lt;=2,"To Order", "Ok")</f>
        <v>To Order</v>
      </c>
      <c r="I34" s="21" t="s">
        <v>74</v>
      </c>
    </row>
    <row r="35" spans="2:9" s="19" customFormat="1" ht="22.15" customHeight="1" x14ac:dyDescent="0.25">
      <c r="B35" s="20" t="s">
        <v>51</v>
      </c>
      <c r="C35" s="20" t="s">
        <v>63</v>
      </c>
      <c r="D35" s="20">
        <v>50</v>
      </c>
      <c r="E35" s="20">
        <v>20</v>
      </c>
      <c r="F35" s="21">
        <v>0</v>
      </c>
      <c r="G35" s="21">
        <f>List2[[#This Row],[SOH]]-List2[[#This Row],[REORDER LEVEL]]</f>
        <v>-20</v>
      </c>
      <c r="H35" s="21" t="str">
        <f>IF(List2[[#This Row],[SS]]&lt;=2,"To Order", "Ok")</f>
        <v>To Order</v>
      </c>
      <c r="I35" s="21" t="s">
        <v>74</v>
      </c>
    </row>
    <row r="36" spans="2:9" s="19" customFormat="1" ht="22.15" customHeight="1" x14ac:dyDescent="0.25">
      <c r="B36" s="20" t="s">
        <v>16</v>
      </c>
      <c r="C36" s="20" t="s">
        <v>63</v>
      </c>
      <c r="D36" s="20">
        <v>95</v>
      </c>
      <c r="E36" s="20">
        <v>30</v>
      </c>
      <c r="F36" s="21">
        <v>28</v>
      </c>
      <c r="G36" s="21">
        <f>List2[[#This Row],[SOH]]-List2[[#This Row],[REORDER LEVEL]]</f>
        <v>-2</v>
      </c>
      <c r="H36" s="21" t="str">
        <f>IF(List2[[#This Row],[SS]]&lt;=2,"To Order", "Ok")</f>
        <v>To Order</v>
      </c>
      <c r="I36" s="21" t="s">
        <v>74</v>
      </c>
    </row>
    <row r="37" spans="2:9" s="19" customFormat="1" ht="22.15" customHeight="1" x14ac:dyDescent="0.25">
      <c r="B37" s="20" t="s">
        <v>52</v>
      </c>
      <c r="C37" s="20" t="s">
        <v>63</v>
      </c>
      <c r="D37" s="20">
        <v>20</v>
      </c>
      <c r="E37" s="20">
        <v>5</v>
      </c>
      <c r="F37" s="21">
        <v>36</v>
      </c>
      <c r="G37" s="21">
        <f>List2[[#This Row],[SOH]]-List2[[#This Row],[REORDER LEVEL]]</f>
        <v>31</v>
      </c>
      <c r="H37" s="21" t="str">
        <f>IF(List2[[#This Row],[SS]]&lt;=2,"To Order", "Ok")</f>
        <v>Ok</v>
      </c>
      <c r="I37" s="21" t="s">
        <v>75</v>
      </c>
    </row>
    <row r="38" spans="2:9" s="19" customFormat="1" ht="22.15" customHeight="1" x14ac:dyDescent="0.25">
      <c r="B38" s="20" t="s">
        <v>53</v>
      </c>
      <c r="C38" s="20" t="s">
        <v>63</v>
      </c>
      <c r="D38" s="20">
        <v>20</v>
      </c>
      <c r="E38" s="20">
        <v>5</v>
      </c>
      <c r="F38" s="21">
        <v>25.3</v>
      </c>
      <c r="G38" s="21">
        <f>List2[[#This Row],[SOH]]-List2[[#This Row],[REORDER LEVEL]]</f>
        <v>20.3</v>
      </c>
      <c r="H38" s="21" t="str">
        <f>IF(List2[[#This Row],[SS]]&lt;=2,"To Order", "Ok")</f>
        <v>Ok</v>
      </c>
      <c r="I38" s="21" t="s">
        <v>75</v>
      </c>
    </row>
    <row r="39" spans="2:9" s="19" customFormat="1" ht="22.15" customHeight="1" x14ac:dyDescent="0.25">
      <c r="B39" s="20" t="s">
        <v>54</v>
      </c>
      <c r="C39" s="20" t="s">
        <v>63</v>
      </c>
      <c r="D39" s="20">
        <v>20</v>
      </c>
      <c r="E39" s="20">
        <v>5</v>
      </c>
      <c r="F39" s="21">
        <v>0</v>
      </c>
      <c r="G39" s="21">
        <f>List2[[#This Row],[SOH]]-List2[[#This Row],[REORDER LEVEL]]</f>
        <v>-5</v>
      </c>
      <c r="H39" s="21" t="str">
        <f>IF(List2[[#This Row],[SS]]&lt;=2,"To Order", "Ok")</f>
        <v>To Order</v>
      </c>
      <c r="I39" s="21" t="s">
        <v>75</v>
      </c>
    </row>
    <row r="40" spans="2:9" s="19" customFormat="1" ht="22.15" customHeight="1" x14ac:dyDescent="0.25">
      <c r="B40" s="20" t="s">
        <v>55</v>
      </c>
      <c r="C40" s="20" t="s">
        <v>63</v>
      </c>
      <c r="D40" s="20">
        <v>10</v>
      </c>
      <c r="E40" s="20">
        <v>5</v>
      </c>
      <c r="F40" s="21">
        <v>9</v>
      </c>
      <c r="G40" s="21">
        <f>List2[[#This Row],[SOH]]-List2[[#This Row],[REORDER LEVEL]]</f>
        <v>4</v>
      </c>
      <c r="H40" s="21" t="str">
        <f>IF(List2[[#This Row],[SS]]&lt;=2,"To Order", "Ok")</f>
        <v>Ok</v>
      </c>
      <c r="I40" s="21" t="s">
        <v>75</v>
      </c>
    </row>
    <row r="41" spans="2:9" s="19" customFormat="1" ht="22.15" customHeight="1" x14ac:dyDescent="0.25">
      <c r="B41" s="20" t="s">
        <v>56</v>
      </c>
      <c r="C41" s="20" t="s">
        <v>63</v>
      </c>
      <c r="D41" s="20">
        <v>80</v>
      </c>
      <c r="E41" s="20">
        <v>10</v>
      </c>
      <c r="F41" s="21">
        <v>36</v>
      </c>
      <c r="G41" s="21">
        <f>List2[[#This Row],[SOH]]-List2[[#This Row],[REORDER LEVEL]]</f>
        <v>26</v>
      </c>
      <c r="H41" s="21" t="str">
        <f>IF(List2[[#This Row],[SS]]&lt;=2,"To Order", "Ok")</f>
        <v>Ok</v>
      </c>
      <c r="I41" s="21" t="s">
        <v>74</v>
      </c>
    </row>
    <row r="42" spans="2:9" s="19" customFormat="1" ht="22.15" customHeight="1" x14ac:dyDescent="0.25">
      <c r="B42" s="20" t="s">
        <v>57</v>
      </c>
      <c r="C42" s="20" t="s">
        <v>63</v>
      </c>
      <c r="D42" s="20">
        <v>125</v>
      </c>
      <c r="E42" s="20">
        <v>10</v>
      </c>
      <c r="F42" s="21">
        <v>35</v>
      </c>
      <c r="G42" s="21">
        <f>List2[[#This Row],[SOH]]-List2[[#This Row],[REORDER LEVEL]]</f>
        <v>25</v>
      </c>
      <c r="H42" s="21" t="str">
        <f>IF(List2[[#This Row],[SS]]&lt;=2,"To Order", "Ok")</f>
        <v>Ok</v>
      </c>
      <c r="I42" s="21" t="s">
        <v>75</v>
      </c>
    </row>
    <row r="43" spans="2:9" s="19" customFormat="1" ht="22.15" customHeight="1" x14ac:dyDescent="0.25">
      <c r="B43" s="20" t="s">
        <v>58</v>
      </c>
      <c r="C43" s="20" t="s">
        <v>63</v>
      </c>
      <c r="D43" s="20">
        <v>100</v>
      </c>
      <c r="E43" s="20">
        <v>20</v>
      </c>
      <c r="F43" s="21"/>
      <c r="G43" s="21">
        <f>List2[[#This Row],[SOH]]-List2[[#This Row],[REORDER LEVEL]]</f>
        <v>-20</v>
      </c>
      <c r="H43" s="21" t="str">
        <f>IF(List2[[#This Row],[SS]]&lt;=2,"To Order", "Ok")</f>
        <v>To Order</v>
      </c>
      <c r="I43" s="21"/>
    </row>
    <row r="44" spans="2:9" s="19" customFormat="1" ht="22.15" customHeight="1" x14ac:dyDescent="0.25">
      <c r="B44" s="20" t="s">
        <v>59</v>
      </c>
      <c r="C44" s="20" t="s">
        <v>63</v>
      </c>
      <c r="D44" s="20">
        <v>20</v>
      </c>
      <c r="E44" s="20">
        <v>10</v>
      </c>
      <c r="F44" s="21"/>
      <c r="G44" s="21">
        <f>List2[[#This Row],[SOH]]-List2[[#This Row],[REORDER LEVEL]]</f>
        <v>-10</v>
      </c>
      <c r="H44" s="21" t="str">
        <f>IF(List2[[#This Row],[SS]]&lt;=2,"To Order", "Ok")</f>
        <v>To Order</v>
      </c>
      <c r="I44" s="21" t="s">
        <v>79</v>
      </c>
    </row>
    <row r="45" spans="2:9" s="19" customFormat="1" ht="22.15" customHeight="1" x14ac:dyDescent="0.25">
      <c r="B45" s="22" t="s">
        <v>6</v>
      </c>
      <c r="C45" s="23" t="s">
        <v>63</v>
      </c>
      <c r="D45" s="24"/>
      <c r="E45" s="21"/>
      <c r="F45" s="21">
        <v>70</v>
      </c>
      <c r="G45" s="21">
        <f>List2[[#This Row],[SOH]]-List2[[#This Row],[REORDER LEVEL]]</f>
        <v>70</v>
      </c>
      <c r="H45" s="21" t="str">
        <f>IF(List2[[#This Row],[SS]]&lt;=2,"To Order", "Ok")</f>
        <v>Ok</v>
      </c>
      <c r="I45" s="21" t="s">
        <v>75</v>
      </c>
    </row>
    <row r="46" spans="2:9" s="19" customFormat="1" ht="22.15" customHeight="1" x14ac:dyDescent="0.25">
      <c r="B46" s="22" t="s">
        <v>7</v>
      </c>
      <c r="C46" s="23" t="s">
        <v>63</v>
      </c>
      <c r="D46" s="24"/>
      <c r="E46" s="21"/>
      <c r="F46" s="21">
        <v>5</v>
      </c>
      <c r="G46" s="21">
        <f>List2[[#This Row],[SOH]]-List2[[#This Row],[REORDER LEVEL]]</f>
        <v>5</v>
      </c>
      <c r="H46" s="21" t="str">
        <f>IF(List2[[#This Row],[SS]]&lt;=2,"To Order", "Ok")</f>
        <v>Ok</v>
      </c>
      <c r="I46" s="21" t="s">
        <v>77</v>
      </c>
    </row>
    <row r="47" spans="2:9" s="19" customFormat="1" ht="30" customHeight="1" x14ac:dyDescent="0.25">
      <c r="B47" s="22" t="s">
        <v>8</v>
      </c>
      <c r="C47" s="23" t="s">
        <v>63</v>
      </c>
      <c r="D47" s="24"/>
      <c r="E47" s="21"/>
      <c r="F47" s="21">
        <v>5</v>
      </c>
      <c r="G47" s="21">
        <f>List2[[#This Row],[SOH]]-List2[[#This Row],[REORDER LEVEL]]</f>
        <v>5</v>
      </c>
      <c r="H47" s="21" t="str">
        <f>IF(List2[[#This Row],[SS]]&lt;=2,"To Order", "Ok")</f>
        <v>Ok</v>
      </c>
      <c r="I47" s="21" t="s">
        <v>78</v>
      </c>
    </row>
    <row r="48" spans="2:9" s="19" customFormat="1" ht="30" customHeight="1" x14ac:dyDescent="0.25">
      <c r="B48" s="22" t="s">
        <v>9</v>
      </c>
      <c r="C48" s="23" t="s">
        <v>63</v>
      </c>
      <c r="D48" s="24"/>
      <c r="E48" s="21"/>
      <c r="F48" s="21">
        <v>3.9</v>
      </c>
      <c r="G48" s="21">
        <f>List2[[#This Row],[SOH]]-List2[[#This Row],[REORDER LEVEL]]</f>
        <v>3.9</v>
      </c>
      <c r="H48" s="21" t="str">
        <f>IF(List2[[#This Row],[SS]]&lt;=2,"To Order", "Ok")</f>
        <v>Ok</v>
      </c>
      <c r="I48" s="21" t="s">
        <v>75</v>
      </c>
    </row>
    <row r="49" spans="2:9" s="19" customFormat="1" ht="30" customHeight="1" x14ac:dyDescent="0.25">
      <c r="B49" s="22" t="s">
        <v>10</v>
      </c>
      <c r="C49" s="23" t="s">
        <v>63</v>
      </c>
      <c r="D49" s="24"/>
      <c r="E49" s="21"/>
      <c r="F49" s="21">
        <v>2</v>
      </c>
      <c r="G49" s="21">
        <f>List2[[#This Row],[SOH]]-List2[[#This Row],[REORDER LEVEL]]</f>
        <v>2</v>
      </c>
      <c r="H49" s="21" t="str">
        <f>IF(List2[[#This Row],[SS]]&lt;=2,"To Order", "Ok")</f>
        <v>To Order</v>
      </c>
      <c r="I49" s="21"/>
    </row>
    <row r="50" spans="2:9" s="19" customFormat="1" ht="30" customHeight="1" x14ac:dyDescent="0.25">
      <c r="B50" s="22" t="s">
        <v>11</v>
      </c>
      <c r="C50" s="22" t="s">
        <v>13</v>
      </c>
      <c r="D50" s="24"/>
      <c r="E50" s="21"/>
      <c r="F50" s="21">
        <v>5</v>
      </c>
      <c r="G50" s="21">
        <f>List2[[#This Row],[SOH]]-List2[[#This Row],[REORDER LEVEL]]</f>
        <v>5</v>
      </c>
      <c r="H50" s="21" t="str">
        <f>IF(List2[[#This Row],[SS]]&lt;=2,"To Order", "Ok")</f>
        <v>Ok</v>
      </c>
      <c r="I50" s="21"/>
    </row>
    <row r="51" spans="2:9" s="19" customFormat="1" ht="25.5" customHeight="1" x14ac:dyDescent="0.25">
      <c r="B51" s="22" t="s">
        <v>12</v>
      </c>
      <c r="C51" s="22" t="s">
        <v>63</v>
      </c>
      <c r="D51" s="24"/>
      <c r="E51" s="21"/>
      <c r="F51" s="21">
        <v>1.5</v>
      </c>
      <c r="G51" s="21">
        <f>List2[[#This Row],[SOH]]-List2[[#This Row],[REORDER LEVEL]]</f>
        <v>1.5</v>
      </c>
      <c r="H51" s="21" t="str">
        <f>IF(List2[[#This Row],[SS]]&lt;=2,"To Order", "Ok")</f>
        <v>To Order</v>
      </c>
      <c r="I51" s="21" t="s">
        <v>74</v>
      </c>
    </row>
    <row r="52" spans="2:9" s="19" customFormat="1" ht="30" customHeight="1" x14ac:dyDescent="0.25">
      <c r="B52" s="22" t="s">
        <v>80</v>
      </c>
      <c r="C52" s="22" t="s">
        <v>63</v>
      </c>
      <c r="D52" s="24"/>
      <c r="E52" s="21"/>
      <c r="F52" s="21">
        <v>14.7</v>
      </c>
      <c r="G52" s="21">
        <f>List2[[#This Row],[SOH]]-List2[[#This Row],[REORDER LEVEL]]</f>
        <v>14.7</v>
      </c>
      <c r="H52" s="21" t="str">
        <f>IF(List2[[#This Row],[SS]]&lt;=2,"To Order", "Ok")</f>
        <v>Ok</v>
      </c>
      <c r="I52" s="21" t="s">
        <v>74</v>
      </c>
    </row>
    <row r="53" spans="2:9" s="19" customFormat="1" ht="30" customHeight="1" x14ac:dyDescent="0.25">
      <c r="B53" s="22" t="s">
        <v>15</v>
      </c>
      <c r="C53" s="22" t="s">
        <v>63</v>
      </c>
      <c r="D53" s="24"/>
      <c r="E53" s="21"/>
      <c r="F53" s="21">
        <v>9</v>
      </c>
      <c r="G53" s="21">
        <f>List2[[#This Row],[SOH]]-List2[[#This Row],[REORDER LEVEL]]</f>
        <v>9</v>
      </c>
      <c r="H53" s="21" t="str">
        <f>IF(List2[[#This Row],[SS]]&lt;=2,"To Order", "Ok")</f>
        <v>Ok</v>
      </c>
      <c r="I53" s="21" t="s">
        <v>78</v>
      </c>
    </row>
    <row r="54" spans="2:9" s="19" customFormat="1" ht="30" customHeight="1" x14ac:dyDescent="0.25">
      <c r="B54" s="22" t="s">
        <v>17</v>
      </c>
      <c r="C54" s="22" t="s">
        <v>63</v>
      </c>
      <c r="D54" s="24"/>
      <c r="E54" s="21"/>
      <c r="F54" s="21">
        <v>49</v>
      </c>
      <c r="G54" s="21">
        <f>List2[[#This Row],[SOH]]-List2[[#This Row],[REORDER LEVEL]]</f>
        <v>49</v>
      </c>
      <c r="H54" s="21" t="str">
        <f>IF(List2[[#This Row],[SS]]&lt;=2,"To Order", "Ok")</f>
        <v>Ok</v>
      </c>
      <c r="I54" s="21" t="s">
        <v>75</v>
      </c>
    </row>
    <row r="55" spans="2:9" s="19" customFormat="1" ht="30" customHeight="1" x14ac:dyDescent="0.25">
      <c r="B55" s="22" t="s">
        <v>18</v>
      </c>
      <c r="C55" s="22" t="s">
        <v>63</v>
      </c>
      <c r="D55" s="24"/>
      <c r="E55" s="21"/>
      <c r="F55" s="21">
        <v>24</v>
      </c>
      <c r="G55" s="21">
        <f>List2[[#This Row],[SOH]]-List2[[#This Row],[REORDER LEVEL]]</f>
        <v>24</v>
      </c>
      <c r="H55" s="21" t="str">
        <f>IF(List2[[#This Row],[SS]]&lt;=2,"To Order", "Ok")</f>
        <v>Ok</v>
      </c>
      <c r="I55" s="21" t="s">
        <v>75</v>
      </c>
    </row>
    <row r="56" spans="2:9" s="19" customFormat="1" ht="30" customHeight="1" x14ac:dyDescent="0.25">
      <c r="B56" s="22" t="s">
        <v>19</v>
      </c>
      <c r="C56" s="22" t="s">
        <v>63</v>
      </c>
      <c r="D56" s="24"/>
      <c r="E56" s="21"/>
      <c r="F56" s="21">
        <v>10</v>
      </c>
      <c r="G56" s="21">
        <f>List2[[#This Row],[SOH]]-List2[[#This Row],[REORDER LEVEL]]</f>
        <v>10</v>
      </c>
      <c r="H56" s="21" t="str">
        <f>IF(List2[[#This Row],[SS]]&lt;=2,"To Order", "Ok")</f>
        <v>Ok</v>
      </c>
      <c r="I56" s="21" t="s">
        <v>79</v>
      </c>
    </row>
    <row r="57" spans="2:9" s="19" customFormat="1" ht="30" customHeight="1" x14ac:dyDescent="0.25">
      <c r="B57" s="29" t="s">
        <v>87</v>
      </c>
      <c r="C57" s="22" t="s">
        <v>63</v>
      </c>
      <c r="D57" s="27"/>
      <c r="E57" s="21">
        <v>5</v>
      </c>
      <c r="F57" s="21">
        <v>5</v>
      </c>
      <c r="G57" s="28">
        <f>List2[[#This Row],[SOH]]-List2[[#This Row],[REORDER LEVEL]]</f>
        <v>0</v>
      </c>
      <c r="H57" s="28" t="str">
        <f>IF(List2[[#This Row],[SS]]&lt;=2,"To Order", "Ok")</f>
        <v>To Order</v>
      </c>
      <c r="I57" s="21" t="s">
        <v>79</v>
      </c>
    </row>
    <row r="58" spans="2:9" s="19" customFormat="1" ht="30" customHeight="1" x14ac:dyDescent="0.25">
      <c r="B58" s="22" t="s">
        <v>82</v>
      </c>
      <c r="C58" s="22" t="s">
        <v>86</v>
      </c>
      <c r="D58" s="24"/>
      <c r="E58" s="21">
        <v>3</v>
      </c>
      <c r="F58" s="21">
        <v>7</v>
      </c>
      <c r="G58" s="21">
        <f>List2[[#This Row],[SOH]]-List2[[#This Row],[REORDER LEVEL]]</f>
        <v>4</v>
      </c>
      <c r="H58" s="21" t="str">
        <f>IF(List2[[#This Row],[SS]]&lt;=2,"To Order", "Ok")</f>
        <v>Ok</v>
      </c>
      <c r="I58" s="21" t="s">
        <v>81</v>
      </c>
    </row>
    <row r="59" spans="2:9" s="19" customFormat="1" ht="30" customHeight="1" x14ac:dyDescent="0.25">
      <c r="B59" s="22" t="s">
        <v>83</v>
      </c>
      <c r="C59" s="22" t="s">
        <v>86</v>
      </c>
      <c r="D59" s="24"/>
      <c r="E59" s="21">
        <v>2</v>
      </c>
      <c r="F59" s="21">
        <v>2</v>
      </c>
      <c r="G59" s="21">
        <f>List2[[#This Row],[SOH]]-List2[[#This Row],[REORDER LEVEL]]</f>
        <v>0</v>
      </c>
      <c r="H59" s="21" t="str">
        <f>IF(List2[[#This Row],[SS]]&lt;=2,"To Order", "Ok")</f>
        <v>To Order</v>
      </c>
      <c r="I59" s="21" t="s">
        <v>81</v>
      </c>
    </row>
    <row r="60" spans="2:9" s="19" customFormat="1" ht="30" customHeight="1" x14ac:dyDescent="0.25">
      <c r="B60" s="22" t="s">
        <v>84</v>
      </c>
      <c r="C60" s="22" t="s">
        <v>86</v>
      </c>
      <c r="D60" s="24"/>
      <c r="E60" s="21">
        <v>2</v>
      </c>
      <c r="F60" s="21">
        <v>3</v>
      </c>
      <c r="G60" s="21">
        <f>List2[[#This Row],[SOH]]-List2[[#This Row],[REORDER LEVEL]]</f>
        <v>1</v>
      </c>
      <c r="H60" s="21" t="str">
        <f>IF(List2[[#This Row],[SS]]&lt;=2,"To Order", "Ok")</f>
        <v>To Order</v>
      </c>
      <c r="I60" s="21" t="s">
        <v>81</v>
      </c>
    </row>
    <row r="61" spans="2:9" s="19" customFormat="1" ht="30" customHeight="1" x14ac:dyDescent="0.25">
      <c r="B61" s="22" t="s">
        <v>85</v>
      </c>
      <c r="C61" s="22" t="s">
        <v>86</v>
      </c>
      <c r="D61" s="24"/>
      <c r="E61" s="21">
        <v>3</v>
      </c>
      <c r="F61" s="21">
        <v>5</v>
      </c>
      <c r="G61" s="21">
        <f>List2[[#This Row],[SOH]]-List2[[#This Row],[REORDER LEVEL]]</f>
        <v>2</v>
      </c>
      <c r="H61" s="21" t="str">
        <f>IF(List2[[#This Row],[SS]]&lt;=2,"To Order", "Ok")</f>
        <v>To Order</v>
      </c>
      <c r="I61" s="21" t="s">
        <v>81</v>
      </c>
    </row>
    <row r="62" spans="2:9" s="19" customFormat="1" ht="22.15" customHeight="1" x14ac:dyDescent="0.25">
      <c r="B62" s="20" t="s">
        <v>38</v>
      </c>
      <c r="C62" s="20" t="s">
        <v>64</v>
      </c>
      <c r="D62" s="20">
        <v>200</v>
      </c>
      <c r="E62" s="20">
        <v>25</v>
      </c>
      <c r="F62" s="21"/>
      <c r="G62" s="21">
        <f>List2[[#This Row],[SOH]]-List2[[#This Row],[REORDER LEVEL]]</f>
        <v>-25</v>
      </c>
      <c r="H62" s="21" t="str">
        <f>IF(List2[[#This Row],[SS]]&lt;=2,"To Order", "Ok")</f>
        <v>To Order</v>
      </c>
    </row>
  </sheetData>
  <dataValidations count="7">
    <dataValidation allowBlank="1" showInputMessage="1" showErrorMessage="1" prompt="Enter Notes in this column under this heading" sqref="D3:D46 D62" xr:uid="{C7FC26A0-5A87-4936-88EC-F3DEBAABAF2A}"/>
    <dataValidation allowBlank="1" showInputMessage="1" showErrorMessage="1" prompt="Enter task Item in this column under this heading" sqref="C3:C49 C62" xr:uid="{F19748C5-8C16-438C-BE27-9D52D61874D1}"/>
    <dataValidation allowBlank="1" showInputMessage="1" showErrorMessage="1" prompt="Enter Date in this column under this heading. Use heading filters to find specific entries" sqref="B3:B46 B62" xr:uid="{16012A6F-9253-47D0-84E6-58F4AD1D0A28}"/>
    <dataValidation allowBlank="1" showInputMessage="1" showErrorMessage="1" prompt="Title of this worksheet is in this cell" sqref="B2" xr:uid="{2BE60576-2CA4-40A8-8504-75DC34C50629}"/>
    <dataValidation allowBlank="1" showInputMessage="1" showErrorMessage="1" prompt="Enter a Task or Title in this cell" sqref="B1" xr:uid="{47A95CB7-3E50-4A66-9230-D390B991419F}"/>
    <dataValidation allowBlank="1" showErrorMessage="1" sqref="C1:D2" xr:uid="{75F9784F-0C48-4473-8B64-EBEB71DCDE47}"/>
    <dataValidation allowBlank="1" showInputMessage="1" showErrorMessage="1" prompt="Create a List of tasks in this worksheet" sqref="A1" xr:uid="{661895FA-FF93-4779-9A00-0A376D7E48B4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D62B-EB33-4EBB-B0E2-6EA6B20C9037}">
  <dimension ref="A1:I62"/>
  <sheetViews>
    <sheetView topLeftCell="A34" workbookViewId="0">
      <selection activeCell="F43" sqref="F43"/>
    </sheetView>
  </sheetViews>
  <sheetFormatPr defaultRowHeight="15.75" x14ac:dyDescent="0.25"/>
  <cols>
    <col min="1" max="1" width="2.625" customWidth="1"/>
    <col min="2" max="2" width="18.75" customWidth="1"/>
    <col min="3" max="3" width="9.625" customWidth="1"/>
    <col min="4" max="4" width="21.625" style="4" hidden="1" customWidth="1"/>
    <col min="5" max="6" width="20.5" customWidth="1"/>
  </cols>
  <sheetData>
    <row r="1" spans="1:9" ht="26.25" customHeight="1" thickBot="1" x14ac:dyDescent="0.3">
      <c r="A1" s="2"/>
      <c r="B1" s="1"/>
    </row>
    <row r="2" spans="1:9" ht="24.75" thickBot="1" x14ac:dyDescent="0.3">
      <c r="B2" s="7" t="s">
        <v>70</v>
      </c>
      <c r="C2" s="8"/>
      <c r="D2" s="9"/>
      <c r="E2" s="8"/>
      <c r="F2" s="14">
        <v>45183</v>
      </c>
      <c r="G2" s="15"/>
      <c r="H2" s="16"/>
    </row>
    <row r="3" spans="1:9" ht="22.15" customHeight="1" x14ac:dyDescent="0.25">
      <c r="B3" s="5" t="s">
        <v>0</v>
      </c>
      <c r="C3" s="5" t="s">
        <v>2</v>
      </c>
      <c r="D3" s="6" t="s">
        <v>3</v>
      </c>
      <c r="E3" s="10" t="s">
        <v>4</v>
      </c>
      <c r="F3" s="18" t="s">
        <v>5</v>
      </c>
      <c r="G3" s="10" t="s">
        <v>68</v>
      </c>
      <c r="H3" s="10" t="s">
        <v>69</v>
      </c>
      <c r="I3" s="10" t="s">
        <v>76</v>
      </c>
    </row>
    <row r="4" spans="1:9" ht="22.15" customHeight="1" x14ac:dyDescent="0.25">
      <c r="B4" s="11" t="s">
        <v>20</v>
      </c>
      <c r="C4" s="11" t="s">
        <v>60</v>
      </c>
      <c r="D4" s="12">
        <v>14</v>
      </c>
      <c r="E4" s="11">
        <v>10</v>
      </c>
      <c r="F4" s="3">
        <v>36</v>
      </c>
      <c r="G4" s="3">
        <f>List24[[#This Row],[SOH]]-List24[[#This Row],[REORDER LEVEL]]</f>
        <v>26</v>
      </c>
      <c r="H4" s="17" t="str">
        <f>IF(List24[[#This Row],[SS]]&lt;=2,"To Order", "Ok")</f>
        <v>Ok</v>
      </c>
    </row>
    <row r="5" spans="1:9" ht="22.15" customHeight="1" x14ac:dyDescent="0.25">
      <c r="B5" s="11" t="s">
        <v>21</v>
      </c>
      <c r="C5" s="11" t="s">
        <v>61</v>
      </c>
      <c r="D5" s="13">
        <v>28</v>
      </c>
      <c r="E5" s="11">
        <v>10</v>
      </c>
      <c r="F5" s="3">
        <v>16</v>
      </c>
      <c r="G5" s="3">
        <f>List24[[#This Row],[SOH]]-List24[[#This Row],[REORDER LEVEL]]</f>
        <v>6</v>
      </c>
      <c r="H5" s="3" t="str">
        <f>IF(List24[[#This Row],[SS]]&lt;=2,"To Order", "Ok")</f>
        <v>Ok</v>
      </c>
    </row>
    <row r="6" spans="1:9" ht="22.15" customHeight="1" x14ac:dyDescent="0.25">
      <c r="B6" s="11" t="s">
        <v>22</v>
      </c>
      <c r="C6" s="11" t="s">
        <v>60</v>
      </c>
      <c r="D6" s="12">
        <v>50</v>
      </c>
      <c r="E6" s="11">
        <v>20</v>
      </c>
      <c r="F6" s="3"/>
      <c r="G6" s="3">
        <f>List24[[#This Row],[SOH]]-List24[[#This Row],[REORDER LEVEL]]</f>
        <v>-20</v>
      </c>
      <c r="H6" s="3" t="str">
        <f>IF(List24[[#This Row],[SS]]&lt;=2,"To Order", "Ok")</f>
        <v>To Order</v>
      </c>
    </row>
    <row r="7" spans="1:9" ht="22.15" customHeight="1" x14ac:dyDescent="0.25">
      <c r="B7" s="11" t="s">
        <v>23</v>
      </c>
      <c r="C7" s="11" t="s">
        <v>62</v>
      </c>
      <c r="D7" s="11">
        <v>10</v>
      </c>
      <c r="E7" s="11">
        <v>5</v>
      </c>
      <c r="F7" s="3">
        <v>18</v>
      </c>
      <c r="G7" s="3">
        <f>List24[[#This Row],[SOH]]-List24[[#This Row],[REORDER LEVEL]]</f>
        <v>13</v>
      </c>
      <c r="H7" s="3" t="str">
        <f>IF(List24[[#This Row],[SS]]&lt;=2,"To Order", "Ok")</f>
        <v>Ok</v>
      </c>
    </row>
    <row r="8" spans="1:9" ht="22.15" customHeight="1" x14ac:dyDescent="0.25">
      <c r="B8" s="11" t="s">
        <v>24</v>
      </c>
      <c r="C8" s="11" t="s">
        <v>63</v>
      </c>
      <c r="D8" s="12">
        <v>10</v>
      </c>
      <c r="E8" s="11">
        <v>5</v>
      </c>
      <c r="F8" s="30">
        <v>30</v>
      </c>
      <c r="G8" s="3">
        <f>List24[[#This Row],[SOH]]-List24[[#This Row],[REORDER LEVEL]]</f>
        <v>25</v>
      </c>
      <c r="H8" s="3" t="str">
        <f>IF(List24[[#This Row],[SS]]&lt;=2,"To Order", "Ok")</f>
        <v>Ok</v>
      </c>
    </row>
    <row r="9" spans="1:9" ht="22.15" customHeight="1" x14ac:dyDescent="0.25">
      <c r="B9" s="11" t="s">
        <v>25</v>
      </c>
      <c r="C9" s="11" t="s">
        <v>63</v>
      </c>
      <c r="D9" s="12">
        <v>30</v>
      </c>
      <c r="E9" s="11">
        <v>20</v>
      </c>
      <c r="F9" s="3">
        <v>40</v>
      </c>
      <c r="G9" s="3">
        <f>List24[[#This Row],[SOH]]-List24[[#This Row],[REORDER LEVEL]]</f>
        <v>20</v>
      </c>
      <c r="H9" s="3" t="str">
        <f>IF(List24[[#This Row],[SS]]&lt;=2,"To Order", "Ok")</f>
        <v>Ok</v>
      </c>
    </row>
    <row r="10" spans="1:9" ht="22.15" customHeight="1" x14ac:dyDescent="0.25">
      <c r="B10" s="11" t="s">
        <v>26</v>
      </c>
      <c r="C10" s="11" t="s">
        <v>64</v>
      </c>
      <c r="D10" s="12">
        <v>8</v>
      </c>
      <c r="E10" s="11">
        <v>5</v>
      </c>
      <c r="F10" s="3">
        <v>6</v>
      </c>
      <c r="G10" s="3">
        <f>List24[[#This Row],[SOH]]-List24[[#This Row],[REORDER LEVEL]]</f>
        <v>1</v>
      </c>
      <c r="H10" s="3" t="str">
        <f>IF(List24[[#This Row],[SS]]&lt;=2,"To Order", "Ok")</f>
        <v>To Order</v>
      </c>
    </row>
    <row r="11" spans="1:9" ht="22.15" customHeight="1" x14ac:dyDescent="0.25">
      <c r="B11" s="11" t="s">
        <v>27</v>
      </c>
      <c r="C11" s="11" t="s">
        <v>64</v>
      </c>
      <c r="D11" s="11">
        <v>30</v>
      </c>
      <c r="E11" s="11">
        <v>6</v>
      </c>
      <c r="F11" s="3">
        <v>14</v>
      </c>
      <c r="G11" s="3">
        <f>List24[[#This Row],[SOH]]-List24[[#This Row],[REORDER LEVEL]]</f>
        <v>8</v>
      </c>
      <c r="H11" s="3" t="str">
        <f>IF(List24[[#This Row],[SS]]&lt;=2,"To Order", "Ok")</f>
        <v>Ok</v>
      </c>
    </row>
    <row r="12" spans="1:9" ht="22.15" customHeight="1" x14ac:dyDescent="0.25">
      <c r="B12" s="11" t="s">
        <v>28</v>
      </c>
      <c r="C12" s="11" t="s">
        <v>65</v>
      </c>
      <c r="D12" s="11">
        <v>25</v>
      </c>
      <c r="E12" s="11">
        <v>10</v>
      </c>
      <c r="F12" s="3">
        <v>100</v>
      </c>
      <c r="G12" s="3">
        <f>List24[[#This Row],[SOH]]-List24[[#This Row],[REORDER LEVEL]]</f>
        <v>90</v>
      </c>
      <c r="H12" s="3" t="str">
        <f>IF(List24[[#This Row],[SS]]&lt;=2,"To Order", "Ok")</f>
        <v>Ok</v>
      </c>
    </row>
    <row r="13" spans="1:9" ht="22.15" customHeight="1" x14ac:dyDescent="0.25">
      <c r="B13" s="11" t="s">
        <v>71</v>
      </c>
      <c r="C13" s="11" t="s">
        <v>64</v>
      </c>
      <c r="D13" s="25"/>
      <c r="E13" s="11"/>
      <c r="F13" s="3">
        <v>3</v>
      </c>
      <c r="G13" s="26">
        <f>List24[[#This Row],[SOH]]-List24[[#This Row],[REORDER LEVEL]]</f>
        <v>3</v>
      </c>
      <c r="H13" s="26" t="str">
        <f>IF(List24[[#This Row],[SS]]&lt;=2,"To Order", "Ok")</f>
        <v>Ok</v>
      </c>
    </row>
    <row r="14" spans="1:9" ht="22.15" customHeight="1" x14ac:dyDescent="0.25">
      <c r="B14" s="11" t="s">
        <v>72</v>
      </c>
      <c r="C14" s="11" t="s">
        <v>64</v>
      </c>
      <c r="D14" s="11">
        <v>15</v>
      </c>
      <c r="E14" s="11">
        <v>5</v>
      </c>
      <c r="F14" s="3">
        <v>7</v>
      </c>
      <c r="G14" s="3">
        <f>List24[[#This Row],[SOH]]-List24[[#This Row],[REORDER LEVEL]]</f>
        <v>2</v>
      </c>
      <c r="H14" s="3" t="str">
        <f>IF(List24[[#This Row],[SS]]&lt;=2,"To Order", "Ok")</f>
        <v>To Order</v>
      </c>
    </row>
    <row r="15" spans="1:9" ht="22.15" customHeight="1" x14ac:dyDescent="0.25">
      <c r="B15" s="11" t="s">
        <v>30</v>
      </c>
      <c r="C15" s="11" t="s">
        <v>65</v>
      </c>
      <c r="D15" s="11">
        <v>15</v>
      </c>
      <c r="E15" s="11">
        <v>5</v>
      </c>
      <c r="F15" s="3"/>
      <c r="G15" s="3">
        <f>List24[[#This Row],[SOH]]-List24[[#This Row],[REORDER LEVEL]]</f>
        <v>-5</v>
      </c>
      <c r="H15" s="3" t="str">
        <f>IF(List24[[#This Row],[SS]]&lt;=2,"To Order", "Ok")</f>
        <v>To Order</v>
      </c>
    </row>
    <row r="16" spans="1:9" ht="22.15" customHeight="1" x14ac:dyDescent="0.25">
      <c r="B16" s="11" t="s">
        <v>31</v>
      </c>
      <c r="C16" s="11" t="s">
        <v>60</v>
      </c>
      <c r="D16" s="11">
        <v>100</v>
      </c>
      <c r="E16" s="11">
        <v>40</v>
      </c>
      <c r="F16" s="3">
        <v>40</v>
      </c>
      <c r="G16" s="3">
        <f>List24[[#This Row],[SOH]]-List24[[#This Row],[REORDER LEVEL]]</f>
        <v>0</v>
      </c>
      <c r="H16" s="3" t="str">
        <f>IF(List24[[#This Row],[SS]]&lt;=2,"To Order", "Ok")</f>
        <v>To Order</v>
      </c>
    </row>
    <row r="17" spans="2:9" ht="22.15" customHeight="1" x14ac:dyDescent="0.25">
      <c r="B17" s="11" t="s">
        <v>32</v>
      </c>
      <c r="C17" s="11" t="s">
        <v>64</v>
      </c>
      <c r="D17" s="11">
        <v>6</v>
      </c>
      <c r="E17" s="11">
        <v>2</v>
      </c>
      <c r="F17" s="3">
        <v>6</v>
      </c>
      <c r="G17" s="3">
        <f>List24[[#This Row],[SOH]]-List24[[#This Row],[REORDER LEVEL]]</f>
        <v>4</v>
      </c>
      <c r="H17" s="3" t="str">
        <f>IF(List24[[#This Row],[SS]]&lt;=2,"To Order", "Ok")</f>
        <v>Ok</v>
      </c>
    </row>
    <row r="18" spans="2:9" ht="22.15" customHeight="1" x14ac:dyDescent="0.25">
      <c r="B18" s="11" t="s">
        <v>33</v>
      </c>
      <c r="C18" s="11" t="s">
        <v>64</v>
      </c>
      <c r="D18" s="11">
        <v>12</v>
      </c>
      <c r="E18" s="11">
        <v>5</v>
      </c>
      <c r="F18" s="3">
        <v>25</v>
      </c>
      <c r="G18" s="3">
        <f>List24[[#This Row],[SOH]]-List24[[#This Row],[REORDER LEVEL]]</f>
        <v>20</v>
      </c>
      <c r="H18" s="3" t="str">
        <f>IF(List24[[#This Row],[SS]]&lt;=2,"To Order", "Ok")</f>
        <v>Ok</v>
      </c>
    </row>
    <row r="19" spans="2:9" ht="22.15" customHeight="1" x14ac:dyDescent="0.25">
      <c r="B19" s="11" t="s">
        <v>34</v>
      </c>
      <c r="C19" s="11" t="s">
        <v>63</v>
      </c>
      <c r="D19" s="11">
        <v>50</v>
      </c>
      <c r="E19" s="11">
        <v>20</v>
      </c>
      <c r="F19" s="3">
        <v>10</v>
      </c>
      <c r="G19" s="3">
        <f>List24[[#This Row],[SOH]]-List24[[#This Row],[REORDER LEVEL]]</f>
        <v>-10</v>
      </c>
      <c r="H19" s="3" t="str">
        <f>IF(List24[[#This Row],[SS]]&lt;=2,"To Order", "Ok")</f>
        <v>To Order</v>
      </c>
    </row>
    <row r="20" spans="2:9" ht="22.15" customHeight="1" x14ac:dyDescent="0.25">
      <c r="B20" s="11" t="s">
        <v>35</v>
      </c>
      <c r="C20" s="11" t="s">
        <v>63</v>
      </c>
      <c r="D20" s="11">
        <v>175</v>
      </c>
      <c r="E20" s="11">
        <v>50</v>
      </c>
      <c r="F20" s="3">
        <v>50</v>
      </c>
      <c r="G20" s="3">
        <f>List24[[#This Row],[SOH]]-List24[[#This Row],[REORDER LEVEL]]</f>
        <v>0</v>
      </c>
      <c r="H20" s="3" t="str">
        <f>IF(List24[[#This Row],[SS]]&lt;=2,"To Order", "Ok")</f>
        <v>To Order</v>
      </c>
    </row>
    <row r="21" spans="2:9" ht="22.15" customHeight="1" x14ac:dyDescent="0.25">
      <c r="B21" s="11" t="s">
        <v>36</v>
      </c>
      <c r="C21" s="11" t="s">
        <v>64</v>
      </c>
      <c r="D21" s="11">
        <v>10</v>
      </c>
      <c r="E21" s="11">
        <v>5</v>
      </c>
      <c r="F21" s="3">
        <v>93</v>
      </c>
      <c r="G21" s="3">
        <f>List24[[#This Row],[SOH]]-List24[[#This Row],[REORDER LEVEL]]</f>
        <v>88</v>
      </c>
      <c r="H21" s="3" t="str">
        <f>IF(List24[[#This Row],[SS]]&lt;=2,"To Order", "Ok")</f>
        <v>Ok</v>
      </c>
    </row>
    <row r="22" spans="2:9" ht="22.15" customHeight="1" x14ac:dyDescent="0.25">
      <c r="B22" s="11" t="s">
        <v>37</v>
      </c>
      <c r="C22" s="11" t="s">
        <v>64</v>
      </c>
      <c r="D22" s="11">
        <v>10</v>
      </c>
      <c r="E22" s="11">
        <v>5</v>
      </c>
      <c r="F22" s="3">
        <v>70</v>
      </c>
      <c r="G22" s="3">
        <f>List24[[#This Row],[SOH]]-List24[[#This Row],[REORDER LEVEL]]</f>
        <v>65</v>
      </c>
      <c r="H22" s="3" t="str">
        <f>IF(List24[[#This Row],[SS]]&lt;=2,"To Order", "Ok")</f>
        <v>Ok</v>
      </c>
    </row>
    <row r="23" spans="2:9" ht="22.15" customHeight="1" x14ac:dyDescent="0.25">
      <c r="B23" s="11" t="s">
        <v>39</v>
      </c>
      <c r="C23" s="11" t="s">
        <v>64</v>
      </c>
      <c r="D23" s="11">
        <v>200</v>
      </c>
      <c r="E23" s="11">
        <v>25</v>
      </c>
      <c r="F23" s="3">
        <v>200</v>
      </c>
      <c r="G23" s="3">
        <f>List24[[#This Row],[SOH]]-List24[[#This Row],[REORDER LEVEL]]</f>
        <v>175</v>
      </c>
      <c r="H23" s="3" t="str">
        <f>IF(List24[[#This Row],[SS]]&lt;=2,"To Order", "Ok")</f>
        <v>Ok</v>
      </c>
    </row>
    <row r="24" spans="2:9" ht="22.15" customHeight="1" x14ac:dyDescent="0.25">
      <c r="B24" s="11" t="s">
        <v>40</v>
      </c>
      <c r="C24" s="11" t="s">
        <v>66</v>
      </c>
      <c r="D24" s="11">
        <v>45</v>
      </c>
      <c r="E24" s="11">
        <v>10</v>
      </c>
      <c r="F24" s="3">
        <v>12</v>
      </c>
      <c r="G24" s="3">
        <f>List24[[#This Row],[SOH]]-List24[[#This Row],[REORDER LEVEL]]</f>
        <v>2</v>
      </c>
      <c r="H24" s="3" t="str">
        <f>IF(List24[[#This Row],[SS]]&lt;=2,"To Order", "Ok")</f>
        <v>To Order</v>
      </c>
    </row>
    <row r="25" spans="2:9" ht="22.15" customHeight="1" x14ac:dyDescent="0.25">
      <c r="B25" s="11" t="s">
        <v>41</v>
      </c>
      <c r="C25" s="11" t="s">
        <v>64</v>
      </c>
      <c r="D25" s="11">
        <v>6</v>
      </c>
      <c r="E25" s="11">
        <v>3</v>
      </c>
      <c r="F25" s="3">
        <v>7</v>
      </c>
      <c r="G25" s="3">
        <f>List24[[#This Row],[SOH]]-List24[[#This Row],[REORDER LEVEL]]</f>
        <v>4</v>
      </c>
      <c r="H25" s="3" t="str">
        <f>IF(List24[[#This Row],[SS]]&lt;=2,"To Order", "Ok")</f>
        <v>Ok</v>
      </c>
    </row>
    <row r="26" spans="2:9" ht="22.15" customHeight="1" x14ac:dyDescent="0.25">
      <c r="B26" s="11" t="s">
        <v>42</v>
      </c>
      <c r="C26" s="11" t="s">
        <v>61</v>
      </c>
      <c r="D26" s="11">
        <v>6</v>
      </c>
      <c r="E26" s="11">
        <v>3</v>
      </c>
      <c r="F26" s="3">
        <v>15</v>
      </c>
      <c r="G26" s="3">
        <f>List24[[#This Row],[SOH]]-List24[[#This Row],[REORDER LEVEL]]</f>
        <v>12</v>
      </c>
      <c r="H26" s="3" t="str">
        <f>IF(List24[[#This Row],[SS]]&lt;=2,"To Order", "Ok")</f>
        <v>Ok</v>
      </c>
    </row>
    <row r="27" spans="2:9" ht="22.15" customHeight="1" x14ac:dyDescent="0.25">
      <c r="B27" s="11" t="s">
        <v>43</v>
      </c>
      <c r="C27" s="11" t="s">
        <v>67</v>
      </c>
      <c r="D27" s="11">
        <v>6</v>
      </c>
      <c r="E27" s="11">
        <v>5</v>
      </c>
      <c r="F27" s="3">
        <v>5</v>
      </c>
      <c r="G27" s="3">
        <f>List24[[#This Row],[SOH]]-List24[[#This Row],[REORDER LEVEL]]</f>
        <v>0</v>
      </c>
      <c r="H27" s="3" t="str">
        <f>IF(List24[[#This Row],[SS]]&lt;=2,"To Order", "Ok")</f>
        <v>To Order</v>
      </c>
    </row>
    <row r="28" spans="2:9" ht="22.15" customHeight="1" x14ac:dyDescent="0.25">
      <c r="B28" s="11" t="s">
        <v>44</v>
      </c>
      <c r="C28" s="11" t="s">
        <v>62</v>
      </c>
      <c r="D28" s="11">
        <v>8</v>
      </c>
      <c r="E28" s="11">
        <v>3</v>
      </c>
      <c r="F28" s="3">
        <v>3</v>
      </c>
      <c r="G28" s="3">
        <f>List24[[#This Row],[SOH]]-List24[[#This Row],[REORDER LEVEL]]</f>
        <v>0</v>
      </c>
      <c r="H28" s="3" t="str">
        <f>IF(List24[[#This Row],[SS]]&lt;=2,"To Order", "Ok")</f>
        <v>To Order</v>
      </c>
    </row>
    <row r="29" spans="2:9" ht="22.15" customHeight="1" x14ac:dyDescent="0.25">
      <c r="B29" s="11" t="s">
        <v>45</v>
      </c>
      <c r="C29" s="11" t="s">
        <v>64</v>
      </c>
      <c r="D29" s="11">
        <v>4</v>
      </c>
      <c r="E29" s="11">
        <v>2</v>
      </c>
      <c r="F29" s="3">
        <v>5</v>
      </c>
      <c r="G29" s="3">
        <f>List24[[#This Row],[SOH]]-List24[[#This Row],[REORDER LEVEL]]</f>
        <v>3</v>
      </c>
      <c r="H29" s="3" t="str">
        <f>IF(List24[[#This Row],[SS]]&lt;=2,"To Order", "Ok")</f>
        <v>Ok</v>
      </c>
    </row>
    <row r="30" spans="2:9" ht="22.15" customHeight="1" x14ac:dyDescent="0.25">
      <c r="B30" s="11" t="s">
        <v>46</v>
      </c>
      <c r="C30" s="11" t="s">
        <v>63</v>
      </c>
      <c r="D30" s="11">
        <v>30</v>
      </c>
      <c r="E30" s="11">
        <v>10</v>
      </c>
      <c r="F30" s="3">
        <v>15</v>
      </c>
      <c r="G30" s="3">
        <f>List24[[#This Row],[SOH]]-List24[[#This Row],[REORDER LEVEL]]</f>
        <v>5</v>
      </c>
      <c r="H30" s="3" t="str">
        <f>IF(List24[[#This Row],[SS]]&lt;=2,"To Order", "Ok")</f>
        <v>Ok</v>
      </c>
    </row>
    <row r="31" spans="2:9" ht="22.15" customHeight="1" x14ac:dyDescent="0.25">
      <c r="B31" s="11" t="s">
        <v>47</v>
      </c>
      <c r="C31" s="11" t="s">
        <v>64</v>
      </c>
      <c r="D31" s="11">
        <v>5</v>
      </c>
      <c r="E31" s="11">
        <v>3</v>
      </c>
      <c r="F31" s="3">
        <v>4</v>
      </c>
      <c r="G31" s="3">
        <f>List24[[#This Row],[SOH]]-List24[[#This Row],[REORDER LEVEL]]</f>
        <v>1</v>
      </c>
      <c r="H31" s="3" t="str">
        <f>IF(List24[[#This Row],[SS]]&lt;=2,"To Order", "Ok")</f>
        <v>To Order</v>
      </c>
    </row>
    <row r="32" spans="2:9" s="19" customFormat="1" ht="22.15" customHeight="1" x14ac:dyDescent="0.25">
      <c r="B32" s="20" t="s">
        <v>48</v>
      </c>
      <c r="C32" s="20" t="s">
        <v>63</v>
      </c>
      <c r="D32" s="20">
        <v>60</v>
      </c>
      <c r="E32" s="20">
        <v>20</v>
      </c>
      <c r="F32" s="21"/>
      <c r="G32" s="21">
        <f>List24[[#This Row],[SOH]]-List24[[#This Row],[REORDER LEVEL]]</f>
        <v>-20</v>
      </c>
      <c r="H32" s="21" t="str">
        <f>IF(List24[[#This Row],[SS]]&lt;=2,"To Order", "Ok")</f>
        <v>To Order</v>
      </c>
      <c r="I32" s="21" t="s">
        <v>73</v>
      </c>
    </row>
    <row r="33" spans="2:9" s="19" customFormat="1" ht="22.15" customHeight="1" x14ac:dyDescent="0.25">
      <c r="B33" s="20" t="s">
        <v>49</v>
      </c>
      <c r="C33" s="20" t="s">
        <v>63</v>
      </c>
      <c r="D33" s="20">
        <v>50</v>
      </c>
      <c r="E33" s="20">
        <v>20</v>
      </c>
      <c r="F33" s="21"/>
      <c r="G33" s="21">
        <f>List24[[#This Row],[SOH]]-List24[[#This Row],[REORDER LEVEL]]</f>
        <v>-20</v>
      </c>
      <c r="H33" s="21" t="str">
        <f>IF(List24[[#This Row],[SS]]&lt;=2,"To Order", "Ok")</f>
        <v>To Order</v>
      </c>
      <c r="I33" s="21" t="s">
        <v>73</v>
      </c>
    </row>
    <row r="34" spans="2:9" s="19" customFormat="1" ht="22.15" customHeight="1" x14ac:dyDescent="0.25">
      <c r="B34" s="20" t="s">
        <v>50</v>
      </c>
      <c r="C34" s="20" t="s">
        <v>63</v>
      </c>
      <c r="D34" s="20">
        <v>70</v>
      </c>
      <c r="E34" s="20">
        <v>20</v>
      </c>
      <c r="F34" s="21">
        <v>5</v>
      </c>
      <c r="G34" s="21">
        <f>List24[[#This Row],[SOH]]-List24[[#This Row],[REORDER LEVEL]]</f>
        <v>-15</v>
      </c>
      <c r="H34" s="21" t="str">
        <f>IF(List24[[#This Row],[SS]]&lt;=2,"To Order", "Ok")</f>
        <v>To Order</v>
      </c>
      <c r="I34" s="21" t="s">
        <v>74</v>
      </c>
    </row>
    <row r="35" spans="2:9" s="19" customFormat="1" ht="22.15" customHeight="1" x14ac:dyDescent="0.25">
      <c r="B35" s="20" t="s">
        <v>51</v>
      </c>
      <c r="C35" s="20" t="s">
        <v>63</v>
      </c>
      <c r="D35" s="20">
        <v>50</v>
      </c>
      <c r="E35" s="20">
        <v>20</v>
      </c>
      <c r="F35" s="21">
        <v>0</v>
      </c>
      <c r="G35" s="21">
        <f>List24[[#This Row],[SOH]]-List24[[#This Row],[REORDER LEVEL]]</f>
        <v>-20</v>
      </c>
      <c r="H35" s="21" t="str">
        <f>IF(List24[[#This Row],[SS]]&lt;=2,"To Order", "Ok")</f>
        <v>To Order</v>
      </c>
      <c r="I35" s="21" t="s">
        <v>74</v>
      </c>
    </row>
    <row r="36" spans="2:9" s="19" customFormat="1" ht="22.15" customHeight="1" x14ac:dyDescent="0.25">
      <c r="B36" s="20" t="s">
        <v>16</v>
      </c>
      <c r="C36" s="20" t="s">
        <v>63</v>
      </c>
      <c r="D36" s="20">
        <v>95</v>
      </c>
      <c r="E36" s="20">
        <v>30</v>
      </c>
      <c r="F36" s="21">
        <v>28</v>
      </c>
      <c r="G36" s="21">
        <f>List24[[#This Row],[SOH]]-List24[[#This Row],[REORDER LEVEL]]</f>
        <v>-2</v>
      </c>
      <c r="H36" s="21" t="str">
        <f>IF(List24[[#This Row],[SS]]&lt;=2,"To Order", "Ok")</f>
        <v>To Order</v>
      </c>
      <c r="I36" s="21" t="s">
        <v>74</v>
      </c>
    </row>
    <row r="37" spans="2:9" s="19" customFormat="1" ht="22.15" customHeight="1" x14ac:dyDescent="0.25">
      <c r="B37" s="20" t="s">
        <v>52</v>
      </c>
      <c r="C37" s="20" t="s">
        <v>63</v>
      </c>
      <c r="D37" s="20">
        <v>20</v>
      </c>
      <c r="E37" s="20">
        <v>5</v>
      </c>
      <c r="F37" s="21">
        <v>36</v>
      </c>
      <c r="G37" s="21">
        <f>List24[[#This Row],[SOH]]-List24[[#This Row],[REORDER LEVEL]]</f>
        <v>31</v>
      </c>
      <c r="H37" s="21" t="str">
        <f>IF(List24[[#This Row],[SS]]&lt;=2,"To Order", "Ok")</f>
        <v>Ok</v>
      </c>
      <c r="I37" s="21" t="s">
        <v>75</v>
      </c>
    </row>
    <row r="38" spans="2:9" s="19" customFormat="1" ht="22.15" customHeight="1" x14ac:dyDescent="0.25">
      <c r="B38" s="20" t="s">
        <v>53</v>
      </c>
      <c r="C38" s="20" t="s">
        <v>63</v>
      </c>
      <c r="D38" s="20">
        <v>20</v>
      </c>
      <c r="E38" s="20">
        <v>5</v>
      </c>
      <c r="F38" s="21">
        <v>25.3</v>
      </c>
      <c r="G38" s="21">
        <f>List24[[#This Row],[SOH]]-List24[[#This Row],[REORDER LEVEL]]</f>
        <v>20.3</v>
      </c>
      <c r="H38" s="21" t="str">
        <f>IF(List24[[#This Row],[SS]]&lt;=2,"To Order", "Ok")</f>
        <v>Ok</v>
      </c>
      <c r="I38" s="21" t="s">
        <v>75</v>
      </c>
    </row>
    <row r="39" spans="2:9" s="19" customFormat="1" ht="22.15" customHeight="1" x14ac:dyDescent="0.25">
      <c r="B39" s="20" t="s">
        <v>54</v>
      </c>
      <c r="C39" s="20" t="s">
        <v>63</v>
      </c>
      <c r="D39" s="20">
        <v>20</v>
      </c>
      <c r="E39" s="20">
        <v>5</v>
      </c>
      <c r="F39" s="21">
        <v>0</v>
      </c>
      <c r="G39" s="21">
        <f>List24[[#This Row],[SOH]]-List24[[#This Row],[REORDER LEVEL]]</f>
        <v>-5</v>
      </c>
      <c r="H39" s="21" t="str">
        <f>IF(List24[[#This Row],[SS]]&lt;=2,"To Order", "Ok")</f>
        <v>To Order</v>
      </c>
      <c r="I39" s="21" t="s">
        <v>75</v>
      </c>
    </row>
    <row r="40" spans="2:9" s="19" customFormat="1" ht="22.15" customHeight="1" x14ac:dyDescent="0.25">
      <c r="B40" s="20" t="s">
        <v>55</v>
      </c>
      <c r="C40" s="20" t="s">
        <v>63</v>
      </c>
      <c r="D40" s="20">
        <v>10</v>
      </c>
      <c r="E40" s="20">
        <v>5</v>
      </c>
      <c r="F40" s="21">
        <v>9</v>
      </c>
      <c r="G40" s="21">
        <v>0</v>
      </c>
      <c r="H40" s="21" t="str">
        <f>IF(List24[[#This Row],[SS]]&lt;=2,"To Order", "Ok")</f>
        <v>To Order</v>
      </c>
      <c r="I40" s="21" t="s">
        <v>75</v>
      </c>
    </row>
    <row r="41" spans="2:9" s="19" customFormat="1" ht="22.15" customHeight="1" x14ac:dyDescent="0.25">
      <c r="B41" s="20" t="s">
        <v>56</v>
      </c>
      <c r="C41" s="20" t="s">
        <v>63</v>
      </c>
      <c r="D41" s="20">
        <v>80</v>
      </c>
      <c r="E41" s="20">
        <v>10</v>
      </c>
      <c r="F41" s="21">
        <v>31</v>
      </c>
      <c r="G41" s="21">
        <f>List24[[#This Row],[SOH]]-List24[[#This Row],[REORDER LEVEL]]</f>
        <v>21</v>
      </c>
      <c r="H41" s="21" t="str">
        <f>IF(List24[[#This Row],[SS]]&lt;=2,"To Order", "Ok")</f>
        <v>Ok</v>
      </c>
      <c r="I41" s="21" t="s">
        <v>74</v>
      </c>
    </row>
    <row r="42" spans="2:9" s="19" customFormat="1" ht="22.15" customHeight="1" x14ac:dyDescent="0.25">
      <c r="B42" s="20" t="s">
        <v>57</v>
      </c>
      <c r="C42" s="20" t="s">
        <v>63</v>
      </c>
      <c r="D42" s="20">
        <v>125</v>
      </c>
      <c r="E42" s="20">
        <v>10</v>
      </c>
      <c r="F42" s="21">
        <v>28</v>
      </c>
      <c r="G42" s="21">
        <f>List24[[#This Row],[SOH]]-List24[[#This Row],[REORDER LEVEL]]</f>
        <v>18</v>
      </c>
      <c r="H42" s="21" t="str">
        <f>IF(List24[[#This Row],[SS]]&lt;=2,"To Order", "Ok")</f>
        <v>Ok</v>
      </c>
      <c r="I42" s="21" t="s">
        <v>75</v>
      </c>
    </row>
    <row r="43" spans="2:9" s="19" customFormat="1" ht="22.15" customHeight="1" x14ac:dyDescent="0.25">
      <c r="B43" s="20" t="s">
        <v>58</v>
      </c>
      <c r="C43" s="20" t="s">
        <v>63</v>
      </c>
      <c r="D43" s="20">
        <v>100</v>
      </c>
      <c r="E43" s="20">
        <v>20</v>
      </c>
      <c r="F43" s="21"/>
      <c r="G43" s="21">
        <f>List24[[#This Row],[SOH]]-List24[[#This Row],[REORDER LEVEL]]</f>
        <v>-20</v>
      </c>
      <c r="H43" s="21" t="str">
        <f>IF(List24[[#This Row],[SS]]&lt;=2,"To Order", "Ok")</f>
        <v>To Order</v>
      </c>
      <c r="I43" s="21"/>
    </row>
    <row r="44" spans="2:9" s="19" customFormat="1" ht="22.15" customHeight="1" x14ac:dyDescent="0.25">
      <c r="B44" s="20" t="s">
        <v>59</v>
      </c>
      <c r="C44" s="20" t="s">
        <v>63</v>
      </c>
      <c r="D44" s="20">
        <v>20</v>
      </c>
      <c r="E44" s="20">
        <v>10</v>
      </c>
      <c r="F44" s="21"/>
      <c r="G44" s="21">
        <f>List24[[#This Row],[SOH]]-List24[[#This Row],[REORDER LEVEL]]</f>
        <v>-10</v>
      </c>
      <c r="H44" s="21" t="str">
        <f>IF(List24[[#This Row],[SS]]&lt;=2,"To Order", "Ok")</f>
        <v>To Order</v>
      </c>
      <c r="I44" s="21" t="s">
        <v>79</v>
      </c>
    </row>
    <row r="45" spans="2:9" s="19" customFormat="1" ht="22.15" customHeight="1" x14ac:dyDescent="0.25">
      <c r="B45" s="22" t="s">
        <v>6</v>
      </c>
      <c r="C45" s="23" t="s">
        <v>63</v>
      </c>
      <c r="D45" s="24"/>
      <c r="E45" s="21"/>
      <c r="F45" s="21">
        <v>70</v>
      </c>
      <c r="G45" s="21">
        <f>List24[[#This Row],[SOH]]-List24[[#This Row],[REORDER LEVEL]]</f>
        <v>70</v>
      </c>
      <c r="H45" s="21" t="str">
        <f>IF(List24[[#This Row],[SS]]&lt;=2,"To Order", "Ok")</f>
        <v>Ok</v>
      </c>
      <c r="I45" s="21" t="s">
        <v>75</v>
      </c>
    </row>
    <row r="46" spans="2:9" s="19" customFormat="1" ht="22.15" customHeight="1" x14ac:dyDescent="0.25">
      <c r="B46" s="22" t="s">
        <v>7</v>
      </c>
      <c r="C46" s="23" t="s">
        <v>63</v>
      </c>
      <c r="D46" s="24"/>
      <c r="E46" s="21"/>
      <c r="F46" s="21">
        <v>5</v>
      </c>
      <c r="G46" s="21">
        <f>List24[[#This Row],[SOH]]-List24[[#This Row],[REORDER LEVEL]]</f>
        <v>5</v>
      </c>
      <c r="H46" s="21" t="str">
        <f>IF(List24[[#This Row],[SS]]&lt;=2,"To Order", "Ok")</f>
        <v>Ok</v>
      </c>
      <c r="I46" s="21" t="s">
        <v>77</v>
      </c>
    </row>
    <row r="47" spans="2:9" s="19" customFormat="1" ht="30" customHeight="1" x14ac:dyDescent="0.25">
      <c r="B47" s="22" t="s">
        <v>8</v>
      </c>
      <c r="C47" s="23" t="s">
        <v>63</v>
      </c>
      <c r="D47" s="24"/>
      <c r="E47" s="21"/>
      <c r="F47" s="21">
        <v>5</v>
      </c>
      <c r="G47" s="21">
        <f>List24[[#This Row],[SOH]]-List24[[#This Row],[REORDER LEVEL]]</f>
        <v>5</v>
      </c>
      <c r="H47" s="21" t="str">
        <f>IF(List24[[#This Row],[SS]]&lt;=2,"To Order", "Ok")</f>
        <v>Ok</v>
      </c>
      <c r="I47" s="21" t="s">
        <v>78</v>
      </c>
    </row>
    <row r="48" spans="2:9" s="19" customFormat="1" ht="30" customHeight="1" x14ac:dyDescent="0.25">
      <c r="B48" s="22" t="s">
        <v>9</v>
      </c>
      <c r="C48" s="23" t="s">
        <v>63</v>
      </c>
      <c r="D48" s="24"/>
      <c r="E48" s="21"/>
      <c r="F48" s="21">
        <v>3.9</v>
      </c>
      <c r="G48" s="21">
        <f>List24[[#This Row],[SOH]]-List24[[#This Row],[REORDER LEVEL]]</f>
        <v>3.9</v>
      </c>
      <c r="H48" s="21" t="str">
        <f>IF(List24[[#This Row],[SS]]&lt;=2,"To Order", "Ok")</f>
        <v>Ok</v>
      </c>
      <c r="I48" s="21" t="s">
        <v>75</v>
      </c>
    </row>
    <row r="49" spans="2:9" s="19" customFormat="1" ht="30" customHeight="1" x14ac:dyDescent="0.25">
      <c r="B49" s="22" t="s">
        <v>10</v>
      </c>
      <c r="C49" s="23" t="s">
        <v>63</v>
      </c>
      <c r="D49" s="24"/>
      <c r="E49" s="21"/>
      <c r="F49" s="21">
        <v>2</v>
      </c>
      <c r="G49" s="21">
        <f>List24[[#This Row],[SOH]]-List24[[#This Row],[REORDER LEVEL]]</f>
        <v>2</v>
      </c>
      <c r="H49" s="21" t="str">
        <f>IF(List24[[#This Row],[SS]]&lt;=2,"To Order", "Ok")</f>
        <v>To Order</v>
      </c>
      <c r="I49" s="21"/>
    </row>
    <row r="50" spans="2:9" s="19" customFormat="1" ht="30" customHeight="1" x14ac:dyDescent="0.25">
      <c r="B50" s="22" t="s">
        <v>11</v>
      </c>
      <c r="C50" s="22" t="s">
        <v>13</v>
      </c>
      <c r="D50" s="24"/>
      <c r="E50" s="21"/>
      <c r="F50" s="21">
        <v>5</v>
      </c>
      <c r="G50" s="21">
        <f>List24[[#This Row],[SOH]]-List24[[#This Row],[REORDER LEVEL]]</f>
        <v>5</v>
      </c>
      <c r="H50" s="21" t="str">
        <f>IF(List24[[#This Row],[SS]]&lt;=2,"To Order", "Ok")</f>
        <v>Ok</v>
      </c>
      <c r="I50" s="21"/>
    </row>
    <row r="51" spans="2:9" s="19" customFormat="1" ht="25.5" customHeight="1" x14ac:dyDescent="0.25">
      <c r="B51" s="22" t="s">
        <v>12</v>
      </c>
      <c r="C51" s="22" t="s">
        <v>63</v>
      </c>
      <c r="D51" s="24"/>
      <c r="E51" s="21"/>
      <c r="F51" s="21">
        <v>1.5</v>
      </c>
      <c r="G51" s="21">
        <f>List24[[#This Row],[SOH]]-List24[[#This Row],[REORDER LEVEL]]</f>
        <v>1.5</v>
      </c>
      <c r="H51" s="21" t="str">
        <f>IF(List24[[#This Row],[SS]]&lt;=2,"To Order", "Ok")</f>
        <v>To Order</v>
      </c>
      <c r="I51" s="21" t="s">
        <v>74</v>
      </c>
    </row>
    <row r="52" spans="2:9" s="19" customFormat="1" ht="30" customHeight="1" x14ac:dyDescent="0.25">
      <c r="B52" s="22" t="s">
        <v>80</v>
      </c>
      <c r="C52" s="22" t="s">
        <v>63</v>
      </c>
      <c r="D52" s="24"/>
      <c r="E52" s="21"/>
      <c r="F52" s="21">
        <v>14.7</v>
      </c>
      <c r="G52" s="21">
        <f>List24[[#This Row],[SOH]]-List24[[#This Row],[REORDER LEVEL]]</f>
        <v>14.7</v>
      </c>
      <c r="H52" s="21" t="str">
        <f>IF(List24[[#This Row],[SS]]&lt;=2,"To Order", "Ok")</f>
        <v>Ok</v>
      </c>
      <c r="I52" s="21" t="s">
        <v>74</v>
      </c>
    </row>
    <row r="53" spans="2:9" s="19" customFormat="1" ht="30" customHeight="1" x14ac:dyDescent="0.25">
      <c r="B53" s="22" t="s">
        <v>15</v>
      </c>
      <c r="C53" s="22" t="s">
        <v>63</v>
      </c>
      <c r="D53" s="24"/>
      <c r="E53" s="21"/>
      <c r="F53" s="21">
        <v>9</v>
      </c>
      <c r="G53" s="21">
        <f>List24[[#This Row],[SOH]]-List24[[#This Row],[REORDER LEVEL]]</f>
        <v>9</v>
      </c>
      <c r="H53" s="21" t="str">
        <f>IF(List24[[#This Row],[SS]]&lt;=2,"To Order", "Ok")</f>
        <v>Ok</v>
      </c>
      <c r="I53" s="21" t="s">
        <v>78</v>
      </c>
    </row>
    <row r="54" spans="2:9" s="19" customFormat="1" ht="30" customHeight="1" x14ac:dyDescent="0.25">
      <c r="B54" s="22" t="s">
        <v>17</v>
      </c>
      <c r="C54" s="22" t="s">
        <v>63</v>
      </c>
      <c r="D54" s="24"/>
      <c r="E54" s="21"/>
      <c r="F54" s="21">
        <v>49</v>
      </c>
      <c r="G54" s="21">
        <f>List24[[#This Row],[SOH]]-List24[[#This Row],[REORDER LEVEL]]</f>
        <v>49</v>
      </c>
      <c r="H54" s="21" t="str">
        <f>IF(List24[[#This Row],[SS]]&lt;=2,"To Order", "Ok")</f>
        <v>Ok</v>
      </c>
      <c r="I54" s="21" t="s">
        <v>75</v>
      </c>
    </row>
    <row r="55" spans="2:9" s="19" customFormat="1" ht="30" customHeight="1" x14ac:dyDescent="0.25">
      <c r="B55" s="22" t="s">
        <v>18</v>
      </c>
      <c r="C55" s="22" t="s">
        <v>63</v>
      </c>
      <c r="D55" s="24"/>
      <c r="E55" s="21"/>
      <c r="F55" s="21">
        <v>24</v>
      </c>
      <c r="G55" s="21">
        <f>List24[[#This Row],[SOH]]-List24[[#This Row],[REORDER LEVEL]]</f>
        <v>24</v>
      </c>
      <c r="H55" s="21" t="str">
        <f>IF(List24[[#This Row],[SS]]&lt;=2,"To Order", "Ok")</f>
        <v>Ok</v>
      </c>
      <c r="I55" s="21" t="s">
        <v>75</v>
      </c>
    </row>
    <row r="56" spans="2:9" s="19" customFormat="1" ht="30" customHeight="1" x14ac:dyDescent="0.25">
      <c r="B56" s="22" t="s">
        <v>19</v>
      </c>
      <c r="C56" s="22" t="s">
        <v>63</v>
      </c>
      <c r="D56" s="24"/>
      <c r="E56" s="21"/>
      <c r="F56" s="21">
        <v>10</v>
      </c>
      <c r="G56" s="21">
        <f>List24[[#This Row],[SOH]]-List24[[#This Row],[REORDER LEVEL]]</f>
        <v>10</v>
      </c>
      <c r="H56" s="21" t="str">
        <f>IF(List24[[#This Row],[SS]]&lt;=2,"To Order", "Ok")</f>
        <v>Ok</v>
      </c>
      <c r="I56" s="21" t="s">
        <v>79</v>
      </c>
    </row>
    <row r="57" spans="2:9" s="19" customFormat="1" ht="30" customHeight="1" x14ac:dyDescent="0.25">
      <c r="B57" s="22" t="s">
        <v>87</v>
      </c>
      <c r="C57" s="22" t="s">
        <v>63</v>
      </c>
      <c r="D57" s="27"/>
      <c r="E57" s="21">
        <v>5</v>
      </c>
      <c r="F57" s="21">
        <v>5</v>
      </c>
      <c r="G57" s="28">
        <f>List24[[#This Row],[SOH]]-List24[[#This Row],[REORDER LEVEL]]</f>
        <v>0</v>
      </c>
      <c r="H57" s="28" t="str">
        <f>IF(List24[[#This Row],[SS]]&lt;=2,"To Order", "Ok")</f>
        <v>To Order</v>
      </c>
      <c r="I57" s="21" t="s">
        <v>79</v>
      </c>
    </row>
    <row r="58" spans="2:9" s="19" customFormat="1" ht="30" customHeight="1" x14ac:dyDescent="0.25">
      <c r="B58" s="22" t="s">
        <v>82</v>
      </c>
      <c r="C58" s="22" t="s">
        <v>86</v>
      </c>
      <c r="D58" s="24"/>
      <c r="E58" s="21">
        <v>3</v>
      </c>
      <c r="F58" s="21">
        <v>7</v>
      </c>
      <c r="G58" s="21">
        <f>List24[[#This Row],[SOH]]-List24[[#This Row],[REORDER LEVEL]]</f>
        <v>4</v>
      </c>
      <c r="H58" s="21" t="str">
        <f>IF(List24[[#This Row],[SS]]&lt;=2,"To Order", "Ok")</f>
        <v>Ok</v>
      </c>
      <c r="I58" s="21" t="s">
        <v>81</v>
      </c>
    </row>
    <row r="59" spans="2:9" s="19" customFormat="1" ht="30" customHeight="1" x14ac:dyDescent="0.25">
      <c r="B59" s="22" t="s">
        <v>83</v>
      </c>
      <c r="C59" s="22" t="s">
        <v>86</v>
      </c>
      <c r="D59" s="24"/>
      <c r="E59" s="21">
        <v>2</v>
      </c>
      <c r="F59" s="21">
        <v>2</v>
      </c>
      <c r="G59" s="21">
        <f>List24[[#This Row],[SOH]]-List24[[#This Row],[REORDER LEVEL]]</f>
        <v>0</v>
      </c>
      <c r="H59" s="21" t="str">
        <f>IF(List24[[#This Row],[SS]]&lt;=2,"To Order", "Ok")</f>
        <v>To Order</v>
      </c>
      <c r="I59" s="21" t="s">
        <v>81</v>
      </c>
    </row>
    <row r="60" spans="2:9" s="19" customFormat="1" ht="30" customHeight="1" x14ac:dyDescent="0.25">
      <c r="B60" s="22" t="s">
        <v>84</v>
      </c>
      <c r="C60" s="22" t="s">
        <v>86</v>
      </c>
      <c r="D60" s="24"/>
      <c r="E60" s="21">
        <v>2</v>
      </c>
      <c r="F60" s="21">
        <v>3</v>
      </c>
      <c r="G60" s="21">
        <f>List24[[#This Row],[SOH]]-List24[[#This Row],[REORDER LEVEL]]</f>
        <v>1</v>
      </c>
      <c r="H60" s="21" t="str">
        <f>IF(List24[[#This Row],[SS]]&lt;=2,"To Order", "Ok")</f>
        <v>To Order</v>
      </c>
      <c r="I60" s="21" t="s">
        <v>81</v>
      </c>
    </row>
    <row r="61" spans="2:9" s="19" customFormat="1" ht="30" customHeight="1" x14ac:dyDescent="0.25">
      <c r="B61" s="22" t="s">
        <v>85</v>
      </c>
      <c r="C61" s="22" t="s">
        <v>86</v>
      </c>
      <c r="D61" s="24"/>
      <c r="E61" s="21">
        <v>3</v>
      </c>
      <c r="F61" s="21">
        <v>5</v>
      </c>
      <c r="G61" s="21">
        <f>List24[[#This Row],[SOH]]-List24[[#This Row],[REORDER LEVEL]]</f>
        <v>2</v>
      </c>
      <c r="H61" s="21" t="str">
        <f>IF(List24[[#This Row],[SS]]&lt;=2,"To Order", "Ok")</f>
        <v>To Order</v>
      </c>
      <c r="I61" s="21" t="s">
        <v>81</v>
      </c>
    </row>
    <row r="62" spans="2:9" s="19" customFormat="1" ht="22.15" customHeight="1" x14ac:dyDescent="0.25">
      <c r="B62" s="20" t="s">
        <v>38</v>
      </c>
      <c r="C62" s="20" t="s">
        <v>64</v>
      </c>
      <c r="D62" s="20">
        <v>200</v>
      </c>
      <c r="E62" s="20">
        <v>25</v>
      </c>
      <c r="F62" s="21"/>
      <c r="G62" s="21">
        <f>List24[[#This Row],[SOH]]-List24[[#This Row],[REORDER LEVEL]]</f>
        <v>-25</v>
      </c>
      <c r="H62" s="21" t="str">
        <f>IF(List24[[#This Row],[SS]]&lt;=2,"To Order", "Ok")</f>
        <v>To Order</v>
      </c>
    </row>
  </sheetData>
  <dataValidations count="7">
    <dataValidation allowBlank="1" showInputMessage="1" showErrorMessage="1" prompt="Create a List of tasks in this worksheet" sqref="A1" xr:uid="{7EED35BD-95EB-47F0-9CB0-F91D4517FA91}"/>
    <dataValidation allowBlank="1" showErrorMessage="1" sqref="C1:D2" xr:uid="{CE21592A-F636-4A13-B167-4F40591ADB12}"/>
    <dataValidation allowBlank="1" showInputMessage="1" showErrorMessage="1" prompt="Enter a Task or Title in this cell" sqref="B1" xr:uid="{170CE0F2-5D63-4A2B-960B-83EAF3390377}"/>
    <dataValidation allowBlank="1" showInputMessage="1" showErrorMessage="1" prompt="Title of this worksheet is in this cell" sqref="B2" xr:uid="{AEE4ECF4-C27C-4F99-A256-15F976FD28D3}"/>
    <dataValidation allowBlank="1" showInputMessage="1" showErrorMessage="1" prompt="Enter Date in this column under this heading. Use heading filters to find specific entries" sqref="B3:B46 B62" xr:uid="{74815675-CD46-4339-B476-34868AAE421E}"/>
    <dataValidation allowBlank="1" showInputMessage="1" showErrorMessage="1" prompt="Enter task Item in this column under this heading" sqref="C3:C49 C62" xr:uid="{3A3809BA-2487-4351-8E58-3B5CF91C40E9}"/>
    <dataValidation allowBlank="1" showInputMessage="1" showErrorMessage="1" prompt="Enter Notes in this column under this heading" sqref="D3:D46 D62" xr:uid="{0C878797-FE61-4928-B993-16D9F5DCFF87}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5B8B-8C45-46D5-8977-AEE8414454B1}">
  <dimension ref="A1:I63"/>
  <sheetViews>
    <sheetView tabSelected="1" topLeftCell="B1" workbookViewId="0">
      <selection activeCell="H7" sqref="H7"/>
    </sheetView>
  </sheetViews>
  <sheetFormatPr defaultRowHeight="15.75" x14ac:dyDescent="0.25"/>
  <cols>
    <col min="1" max="1" width="2.625" customWidth="1"/>
    <col min="2" max="2" width="18.75" customWidth="1"/>
    <col min="3" max="3" width="9.625" customWidth="1"/>
    <col min="4" max="4" width="21.625" style="4" hidden="1" customWidth="1"/>
    <col min="5" max="6" width="20.5" customWidth="1"/>
  </cols>
  <sheetData>
    <row r="1" spans="1:9" ht="26.25" customHeight="1" thickBot="1" x14ac:dyDescent="0.3">
      <c r="A1" s="2"/>
      <c r="B1" s="1"/>
    </row>
    <row r="2" spans="1:9" ht="24.75" thickBot="1" x14ac:dyDescent="0.3">
      <c r="B2" s="7" t="s">
        <v>70</v>
      </c>
      <c r="C2" s="8"/>
      <c r="D2" s="9"/>
      <c r="E2" s="8"/>
      <c r="F2" s="14">
        <v>45183</v>
      </c>
      <c r="G2" s="15"/>
      <c r="H2" s="16"/>
    </row>
    <row r="3" spans="1:9" ht="22.15" customHeight="1" x14ac:dyDescent="0.25">
      <c r="B3" s="5" t="s">
        <v>0</v>
      </c>
      <c r="C3" s="5" t="s">
        <v>2</v>
      </c>
      <c r="D3" s="6" t="s">
        <v>3</v>
      </c>
      <c r="E3" s="10" t="s">
        <v>4</v>
      </c>
      <c r="F3" s="18" t="s">
        <v>5</v>
      </c>
      <c r="G3" s="10" t="s">
        <v>68</v>
      </c>
      <c r="H3" s="10" t="s">
        <v>69</v>
      </c>
      <c r="I3" s="10" t="s">
        <v>76</v>
      </c>
    </row>
    <row r="4" spans="1:9" ht="22.15" customHeight="1" x14ac:dyDescent="0.25">
      <c r="B4" s="11" t="s">
        <v>20</v>
      </c>
      <c r="C4" s="11" t="s">
        <v>60</v>
      </c>
      <c r="D4" s="12">
        <v>14</v>
      </c>
      <c r="E4" s="11">
        <v>10</v>
      </c>
      <c r="F4" s="3">
        <v>36</v>
      </c>
      <c r="G4" s="3">
        <f>List245[[#This Row],[SOH]]-List245[[#This Row],[REORDER LEVEL]]</f>
        <v>26</v>
      </c>
      <c r="H4" s="17"/>
      <c r="I4" s="3"/>
    </row>
    <row r="5" spans="1:9" ht="22.15" customHeight="1" x14ac:dyDescent="0.25">
      <c r="B5" s="11" t="s">
        <v>21</v>
      </c>
      <c r="C5" s="11" t="s">
        <v>61</v>
      </c>
      <c r="D5" s="13">
        <v>28</v>
      </c>
      <c r="E5" s="11">
        <v>10</v>
      </c>
      <c r="F5" s="3">
        <v>34</v>
      </c>
      <c r="G5" s="3">
        <f>List245[[#This Row],[SOH]]-List245[[#This Row],[REORDER LEVEL]]</f>
        <v>24</v>
      </c>
      <c r="H5" s="3">
        <f>[1]Freezer!$AA$2</f>
        <v>0</v>
      </c>
      <c r="I5" s="3"/>
    </row>
    <row r="6" spans="1:9" ht="22.15" customHeight="1" x14ac:dyDescent="0.25">
      <c r="B6" s="11" t="s">
        <v>22</v>
      </c>
      <c r="C6" s="11" t="s">
        <v>60</v>
      </c>
      <c r="D6" s="12">
        <v>50</v>
      </c>
      <c r="E6" s="11">
        <v>20</v>
      </c>
      <c r="F6" s="3">
        <v>0</v>
      </c>
      <c r="G6" s="3">
        <f>List245[[#This Row],[SOH]]-List245[[#This Row],[REORDER LEVEL]]</f>
        <v>-20</v>
      </c>
      <c r="H6" s="3" t="str">
        <f>IF(List245[[#This Row],[SS]]&lt;=2,"To Order", "Ok")</f>
        <v>To Order</v>
      </c>
      <c r="I6" s="3"/>
    </row>
    <row r="7" spans="1:9" ht="22.15" customHeight="1" x14ac:dyDescent="0.25">
      <c r="B7" s="11" t="s">
        <v>23</v>
      </c>
      <c r="C7" s="11" t="s">
        <v>62</v>
      </c>
      <c r="D7" s="11">
        <v>10</v>
      </c>
      <c r="E7" s="11">
        <v>5</v>
      </c>
      <c r="F7" s="3">
        <v>18</v>
      </c>
      <c r="G7" s="3">
        <f>List245[[#This Row],[SOH]]-List245[[#This Row],[REORDER LEVEL]]</f>
        <v>13</v>
      </c>
      <c r="H7" s="3" t="str">
        <f>IF(List245[[#This Row],[SS]]&lt;=2,"To Order", "Ok")</f>
        <v>Ok</v>
      </c>
      <c r="I7" s="3"/>
    </row>
    <row r="8" spans="1:9" ht="22.15" customHeight="1" x14ac:dyDescent="0.25">
      <c r="B8" s="11" t="s">
        <v>24</v>
      </c>
      <c r="C8" s="11" t="s">
        <v>63</v>
      </c>
      <c r="D8" s="12">
        <v>10</v>
      </c>
      <c r="E8" s="11">
        <v>5</v>
      </c>
      <c r="F8" s="30">
        <v>36</v>
      </c>
      <c r="G8" s="3">
        <f>List245[[#This Row],[SOH]]-List245[[#This Row],[REORDER LEVEL]]</f>
        <v>31</v>
      </c>
      <c r="H8" s="3" t="str">
        <f>IF(List245[[#This Row],[SS]]&lt;=2,"To Order", "Ok")</f>
        <v>Ok</v>
      </c>
      <c r="I8" s="3"/>
    </row>
    <row r="9" spans="1:9" ht="22.15" customHeight="1" x14ac:dyDescent="0.25">
      <c r="B9" s="11" t="s">
        <v>25</v>
      </c>
      <c r="C9" s="11" t="s">
        <v>63</v>
      </c>
      <c r="D9" s="12">
        <v>30</v>
      </c>
      <c r="E9" s="11">
        <v>20</v>
      </c>
      <c r="F9" s="3">
        <v>40</v>
      </c>
      <c r="G9" s="3">
        <f>List245[[#This Row],[SOH]]-List245[[#This Row],[REORDER LEVEL]]</f>
        <v>20</v>
      </c>
      <c r="H9" s="3" t="str">
        <f>IF(List245[[#This Row],[SS]]&lt;=2,"To Order", "Ok")</f>
        <v>Ok</v>
      </c>
      <c r="I9" s="3"/>
    </row>
    <row r="10" spans="1:9" ht="22.15" customHeight="1" x14ac:dyDescent="0.25">
      <c r="B10" s="11" t="s">
        <v>26</v>
      </c>
      <c r="C10" s="11" t="s">
        <v>64</v>
      </c>
      <c r="D10" s="12">
        <v>8</v>
      </c>
      <c r="E10" s="11">
        <v>5</v>
      </c>
      <c r="F10" s="3">
        <v>6</v>
      </c>
      <c r="G10" s="3">
        <f>List245[[#This Row],[SOH]]-List245[[#This Row],[REORDER LEVEL]]</f>
        <v>1</v>
      </c>
      <c r="H10" s="3" t="str">
        <f>IF(List245[[#This Row],[SS]]&lt;=2,"To Order", "Ok")</f>
        <v>To Order</v>
      </c>
      <c r="I10" s="3"/>
    </row>
    <row r="11" spans="1:9" ht="22.15" customHeight="1" x14ac:dyDescent="0.25">
      <c r="B11" s="11" t="s">
        <v>27</v>
      </c>
      <c r="C11" s="11" t="s">
        <v>64</v>
      </c>
      <c r="D11" s="11">
        <v>30</v>
      </c>
      <c r="E11" s="33">
        <v>6</v>
      </c>
      <c r="F11" s="3">
        <v>14</v>
      </c>
      <c r="G11" s="3">
        <f>List245[[#This Row],[SOH]]-List245[[#This Row],[REORDER LEVEL]]</f>
        <v>8</v>
      </c>
      <c r="H11" s="3" t="str">
        <f>IF(List245[[#This Row],[SS]]&lt;=2,"To Order", "Ok")</f>
        <v>Ok</v>
      </c>
      <c r="I11" s="3"/>
    </row>
    <row r="12" spans="1:9" ht="22.15" customHeight="1" x14ac:dyDescent="0.25">
      <c r="B12" s="11" t="s">
        <v>28</v>
      </c>
      <c r="C12" s="11" t="s">
        <v>65</v>
      </c>
      <c r="D12" s="11">
        <v>25</v>
      </c>
      <c r="E12" s="11">
        <v>10</v>
      </c>
      <c r="F12" s="3">
        <v>100</v>
      </c>
      <c r="G12" s="3">
        <f>List245[[#This Row],[SOH]]-List245[[#This Row],[REORDER LEVEL]]</f>
        <v>90</v>
      </c>
      <c r="H12" s="3" t="str">
        <f>IF(List245[[#This Row],[SS]]&lt;=2,"To Order", "Ok")</f>
        <v>Ok</v>
      </c>
      <c r="I12" s="3"/>
    </row>
    <row r="13" spans="1:9" ht="22.15" customHeight="1" x14ac:dyDescent="0.25">
      <c r="B13" s="11" t="s">
        <v>71</v>
      </c>
      <c r="C13" s="11" t="s">
        <v>64</v>
      </c>
      <c r="D13" s="25"/>
      <c r="E13" s="11"/>
      <c r="F13" s="3">
        <v>3</v>
      </c>
      <c r="G13" s="26">
        <f>List245[[#This Row],[SOH]]-List245[[#This Row],[REORDER LEVEL]]</f>
        <v>3</v>
      </c>
      <c r="H13" s="26" t="str">
        <f>IF(List245[[#This Row],[SS]]&lt;=2,"To Order", "Ok")</f>
        <v>Ok</v>
      </c>
      <c r="I13" s="3"/>
    </row>
    <row r="14" spans="1:9" ht="22.15" customHeight="1" x14ac:dyDescent="0.25">
      <c r="B14" s="11" t="s">
        <v>72</v>
      </c>
      <c r="C14" s="11" t="s">
        <v>64</v>
      </c>
      <c r="D14" s="11">
        <v>15</v>
      </c>
      <c r="E14" s="11">
        <v>5</v>
      </c>
      <c r="F14" s="3">
        <v>7</v>
      </c>
      <c r="G14" s="3">
        <f>List245[[#This Row],[SOH]]-List245[[#This Row],[REORDER LEVEL]]</f>
        <v>2</v>
      </c>
      <c r="H14" s="3" t="str">
        <f>IF(List245[[#This Row],[SS]]&lt;=2,"To Order", "Ok")</f>
        <v>To Order</v>
      </c>
      <c r="I14" s="3"/>
    </row>
    <row r="15" spans="1:9" ht="22.15" customHeight="1" x14ac:dyDescent="0.25">
      <c r="B15" s="11" t="s">
        <v>30</v>
      </c>
      <c r="C15" s="11" t="s">
        <v>65</v>
      </c>
      <c r="D15" s="11">
        <v>15</v>
      </c>
      <c r="E15" s="11">
        <v>5</v>
      </c>
      <c r="F15" s="3"/>
      <c r="G15" s="3">
        <f>List245[[#This Row],[SOH]]-List245[[#This Row],[REORDER LEVEL]]</f>
        <v>-5</v>
      </c>
      <c r="H15" s="3" t="str">
        <f>IF(List245[[#This Row],[SS]]&lt;=2,"To Order", "Ok")</f>
        <v>To Order</v>
      </c>
      <c r="I15" s="3"/>
    </row>
    <row r="16" spans="1:9" ht="22.15" customHeight="1" x14ac:dyDescent="0.25">
      <c r="B16" s="11" t="s">
        <v>31</v>
      </c>
      <c r="C16" s="11" t="s">
        <v>60</v>
      </c>
      <c r="D16" s="11">
        <v>100</v>
      </c>
      <c r="E16" s="11">
        <v>40</v>
      </c>
      <c r="F16" s="3">
        <v>40</v>
      </c>
      <c r="G16" s="3">
        <f>List245[[#This Row],[SOH]]-List245[[#This Row],[REORDER LEVEL]]</f>
        <v>0</v>
      </c>
      <c r="H16" s="3" t="str">
        <f>IF(List245[[#This Row],[SS]]&lt;=2,"To Order", "Ok")</f>
        <v>To Order</v>
      </c>
      <c r="I16" s="3"/>
    </row>
    <row r="17" spans="2:9" ht="22.15" customHeight="1" x14ac:dyDescent="0.25">
      <c r="B17" s="11" t="s">
        <v>32</v>
      </c>
      <c r="C17" s="11" t="s">
        <v>64</v>
      </c>
      <c r="D17" s="11">
        <v>6</v>
      </c>
      <c r="E17" s="11">
        <v>2</v>
      </c>
      <c r="F17" s="3">
        <v>6</v>
      </c>
      <c r="G17" s="3">
        <f>List245[[#This Row],[SOH]]-List245[[#This Row],[REORDER LEVEL]]</f>
        <v>4</v>
      </c>
      <c r="H17" s="3" t="str">
        <f>IF(List245[[#This Row],[SS]]&lt;=2,"To Order", "Ok")</f>
        <v>Ok</v>
      </c>
      <c r="I17" s="3"/>
    </row>
    <row r="18" spans="2:9" ht="22.15" customHeight="1" x14ac:dyDescent="0.25">
      <c r="B18" s="11" t="s">
        <v>33</v>
      </c>
      <c r="C18" s="11" t="s">
        <v>64</v>
      </c>
      <c r="D18" s="11">
        <v>12</v>
      </c>
      <c r="E18" s="11">
        <v>5</v>
      </c>
      <c r="F18" s="3">
        <v>25</v>
      </c>
      <c r="G18" s="3">
        <f>List245[[#This Row],[SOH]]-List245[[#This Row],[REORDER LEVEL]]</f>
        <v>20</v>
      </c>
      <c r="H18" s="3" t="str">
        <f>IF(List245[[#This Row],[SS]]&lt;=2,"To Order", "Ok")</f>
        <v>Ok</v>
      </c>
      <c r="I18" s="3"/>
    </row>
    <row r="19" spans="2:9" ht="22.15" customHeight="1" x14ac:dyDescent="0.25">
      <c r="B19" s="11" t="s">
        <v>34</v>
      </c>
      <c r="C19" s="11" t="s">
        <v>63</v>
      </c>
      <c r="D19" s="11">
        <v>50</v>
      </c>
      <c r="E19" s="11">
        <v>20</v>
      </c>
      <c r="F19" s="3">
        <v>100</v>
      </c>
      <c r="G19" s="3">
        <f>List245[[#This Row],[SOH]]-List245[[#This Row],[REORDER LEVEL]]</f>
        <v>80</v>
      </c>
      <c r="H19" s="3" t="str">
        <f>IF(List245[[#This Row],[SS]]&lt;=2,"To Order", "Ok")</f>
        <v>Ok</v>
      </c>
      <c r="I19" s="3"/>
    </row>
    <row r="20" spans="2:9" ht="22.15" customHeight="1" x14ac:dyDescent="0.25">
      <c r="B20" s="11" t="s">
        <v>35</v>
      </c>
      <c r="C20" s="11" t="s">
        <v>63</v>
      </c>
      <c r="D20" s="11">
        <v>175</v>
      </c>
      <c r="E20" s="11">
        <v>50</v>
      </c>
      <c r="F20" s="3">
        <v>200</v>
      </c>
      <c r="G20" s="3">
        <f>List245[[#This Row],[SOH]]-List245[[#This Row],[REORDER LEVEL]]</f>
        <v>150</v>
      </c>
      <c r="H20" s="3" t="str">
        <f>IF(List245[[#This Row],[SS]]&lt;=2,"To Order", "Ok")</f>
        <v>Ok</v>
      </c>
      <c r="I20" s="3"/>
    </row>
    <row r="21" spans="2:9" ht="22.15" customHeight="1" x14ac:dyDescent="0.25">
      <c r="B21" s="11" t="s">
        <v>36</v>
      </c>
      <c r="C21" s="11" t="s">
        <v>64</v>
      </c>
      <c r="D21" s="11">
        <v>10</v>
      </c>
      <c r="E21" s="11">
        <v>5</v>
      </c>
      <c r="F21" s="3">
        <v>93</v>
      </c>
      <c r="G21" s="3">
        <f>List245[[#This Row],[SOH]]-List245[[#This Row],[REORDER LEVEL]]</f>
        <v>88</v>
      </c>
      <c r="H21" s="3" t="str">
        <f>IF(List245[[#This Row],[SS]]&lt;=2,"To Order", "Ok")</f>
        <v>Ok</v>
      </c>
      <c r="I21" s="3"/>
    </row>
    <row r="22" spans="2:9" ht="22.15" customHeight="1" x14ac:dyDescent="0.25">
      <c r="B22" s="11" t="s">
        <v>37</v>
      </c>
      <c r="C22" s="11" t="s">
        <v>64</v>
      </c>
      <c r="D22" s="11">
        <v>10</v>
      </c>
      <c r="E22" s="11">
        <v>5</v>
      </c>
      <c r="F22" s="3">
        <v>70</v>
      </c>
      <c r="G22" s="3">
        <f>List245[[#This Row],[SOH]]-List245[[#This Row],[REORDER LEVEL]]</f>
        <v>65</v>
      </c>
      <c r="H22" s="3" t="str">
        <f>IF(List245[[#This Row],[SS]]&lt;=2,"To Order", "Ok")</f>
        <v>Ok</v>
      </c>
      <c r="I22" s="3"/>
    </row>
    <row r="23" spans="2:9" ht="22.15" customHeight="1" x14ac:dyDescent="0.25">
      <c r="B23" s="11" t="s">
        <v>39</v>
      </c>
      <c r="C23" s="11" t="s">
        <v>64</v>
      </c>
      <c r="D23" s="11">
        <v>200</v>
      </c>
      <c r="E23" s="11">
        <v>25</v>
      </c>
      <c r="F23" s="3">
        <v>200</v>
      </c>
      <c r="G23" s="3">
        <f>List245[[#This Row],[SOH]]-List245[[#This Row],[REORDER LEVEL]]</f>
        <v>175</v>
      </c>
      <c r="H23" s="3" t="str">
        <f>IF(List245[[#This Row],[SS]]&lt;=2,"To Order", "Ok")</f>
        <v>Ok</v>
      </c>
      <c r="I23" s="3"/>
    </row>
    <row r="24" spans="2:9" ht="22.15" customHeight="1" x14ac:dyDescent="0.25">
      <c r="B24" s="11" t="s">
        <v>40</v>
      </c>
      <c r="C24" s="11" t="s">
        <v>66</v>
      </c>
      <c r="D24" s="11">
        <v>45</v>
      </c>
      <c r="E24" s="11">
        <v>10</v>
      </c>
      <c r="F24" s="3">
        <v>12</v>
      </c>
      <c r="G24" s="3">
        <f>List245[[#This Row],[SOH]]-List245[[#This Row],[REORDER LEVEL]]</f>
        <v>2</v>
      </c>
      <c r="H24" s="3" t="str">
        <f>IF(List245[[#This Row],[SS]]&lt;=2,"To Order", "Ok")</f>
        <v>To Order</v>
      </c>
      <c r="I24" s="3"/>
    </row>
    <row r="25" spans="2:9" ht="22.15" customHeight="1" x14ac:dyDescent="0.25">
      <c r="B25" s="11" t="s">
        <v>41</v>
      </c>
      <c r="C25" s="11" t="s">
        <v>64</v>
      </c>
      <c r="D25" s="11">
        <v>6</v>
      </c>
      <c r="E25" s="11">
        <v>3</v>
      </c>
      <c r="F25" s="3">
        <v>7</v>
      </c>
      <c r="G25" s="3">
        <f>List245[[#This Row],[SOH]]-List245[[#This Row],[REORDER LEVEL]]</f>
        <v>4</v>
      </c>
      <c r="H25" s="3" t="str">
        <f>IF(List245[[#This Row],[SS]]&lt;=2,"To Order", "Ok")</f>
        <v>Ok</v>
      </c>
      <c r="I25" s="3"/>
    </row>
    <row r="26" spans="2:9" ht="22.15" customHeight="1" x14ac:dyDescent="0.25">
      <c r="B26" s="11" t="s">
        <v>42</v>
      </c>
      <c r="C26" s="11" t="s">
        <v>61</v>
      </c>
      <c r="D26" s="11">
        <v>6</v>
      </c>
      <c r="E26" s="11">
        <v>3</v>
      </c>
      <c r="F26" s="3">
        <v>15</v>
      </c>
      <c r="G26" s="3">
        <f>List245[[#This Row],[SOH]]-List245[[#This Row],[REORDER LEVEL]]</f>
        <v>12</v>
      </c>
      <c r="H26" s="3" t="str">
        <f>IF(List245[[#This Row],[SS]]&lt;=2,"To Order", "Ok")</f>
        <v>Ok</v>
      </c>
      <c r="I26" s="3"/>
    </row>
    <row r="27" spans="2:9" ht="22.15" customHeight="1" x14ac:dyDescent="0.25">
      <c r="B27" s="11" t="s">
        <v>43</v>
      </c>
      <c r="C27" s="11" t="s">
        <v>67</v>
      </c>
      <c r="D27" s="11">
        <v>6</v>
      </c>
      <c r="E27" s="11">
        <v>5</v>
      </c>
      <c r="F27" s="3">
        <v>5</v>
      </c>
      <c r="G27" s="3">
        <f>List245[[#This Row],[SOH]]-List245[[#This Row],[REORDER LEVEL]]</f>
        <v>0</v>
      </c>
      <c r="H27" s="3" t="str">
        <f>IF(List245[[#This Row],[SS]]&lt;=2,"To Order", "Ok")</f>
        <v>To Order</v>
      </c>
      <c r="I27" s="3"/>
    </row>
    <row r="28" spans="2:9" ht="22.15" customHeight="1" x14ac:dyDescent="0.25">
      <c r="B28" s="11" t="s">
        <v>44</v>
      </c>
      <c r="C28" s="11" t="s">
        <v>62</v>
      </c>
      <c r="D28" s="11">
        <v>8</v>
      </c>
      <c r="E28" s="11">
        <v>3</v>
      </c>
      <c r="F28" s="3">
        <v>3</v>
      </c>
      <c r="G28" s="3">
        <f>List245[[#This Row],[SOH]]-List245[[#This Row],[REORDER LEVEL]]</f>
        <v>0</v>
      </c>
      <c r="H28" s="3" t="str">
        <f>IF(List245[[#This Row],[SS]]&lt;=2,"To Order", "Ok")</f>
        <v>To Order</v>
      </c>
      <c r="I28" s="3"/>
    </row>
    <row r="29" spans="2:9" ht="22.15" customHeight="1" x14ac:dyDescent="0.25">
      <c r="B29" s="11" t="s">
        <v>45</v>
      </c>
      <c r="C29" s="11" t="s">
        <v>64</v>
      </c>
      <c r="D29" s="11">
        <v>4</v>
      </c>
      <c r="E29" s="11">
        <v>2</v>
      </c>
      <c r="F29" s="3">
        <v>5</v>
      </c>
      <c r="G29" s="3">
        <f>List245[[#This Row],[SOH]]-List245[[#This Row],[REORDER LEVEL]]</f>
        <v>3</v>
      </c>
      <c r="H29" s="3" t="str">
        <f>IF(List245[[#This Row],[SS]]&lt;=2,"To Order", "Ok")</f>
        <v>Ok</v>
      </c>
      <c r="I29" s="3"/>
    </row>
    <row r="30" spans="2:9" ht="22.15" customHeight="1" x14ac:dyDescent="0.25">
      <c r="B30" s="11" t="s">
        <v>46</v>
      </c>
      <c r="C30" s="11" t="s">
        <v>63</v>
      </c>
      <c r="D30" s="11">
        <v>30</v>
      </c>
      <c r="E30" s="11">
        <v>10</v>
      </c>
      <c r="F30" s="3">
        <v>13</v>
      </c>
      <c r="G30" s="3">
        <f>List245[[#This Row],[SOH]]-List245[[#This Row],[REORDER LEVEL]]</f>
        <v>3</v>
      </c>
      <c r="H30" s="3" t="str">
        <f>IF(List245[[#This Row],[SS]]&lt;=2,"To Order", "Ok")</f>
        <v>Ok</v>
      </c>
      <c r="I30" s="3"/>
    </row>
    <row r="31" spans="2:9" ht="22.15" customHeight="1" x14ac:dyDescent="0.25">
      <c r="B31" s="11" t="s">
        <v>47</v>
      </c>
      <c r="C31" s="11" t="s">
        <v>64</v>
      </c>
      <c r="D31" s="11">
        <v>5</v>
      </c>
      <c r="E31" s="11">
        <v>3</v>
      </c>
      <c r="F31" s="3">
        <v>14</v>
      </c>
      <c r="G31" s="3">
        <f>List245[[#This Row],[SOH]]-List245[[#This Row],[REORDER LEVEL]]</f>
        <v>11</v>
      </c>
      <c r="H31" s="3" t="str">
        <f>IF(List245[[#This Row],[SS]]&lt;=2,"To Order", "Ok")</f>
        <v>Ok</v>
      </c>
      <c r="I31" s="3"/>
    </row>
    <row r="32" spans="2:9" ht="22.15" customHeight="1" x14ac:dyDescent="0.25">
      <c r="B32" s="31" t="s">
        <v>88</v>
      </c>
      <c r="C32" s="11" t="s">
        <v>64</v>
      </c>
      <c r="D32" s="25"/>
      <c r="E32" s="11">
        <v>3</v>
      </c>
      <c r="F32" s="3">
        <v>0</v>
      </c>
      <c r="G32" s="26">
        <f>List245[[#This Row],[SOH]]-List245[[#This Row],[REORDER LEVEL]]</f>
        <v>-3</v>
      </c>
      <c r="H32" s="26" t="str">
        <f>IF(List245[[#This Row],[SS]]&lt;=2,"To Order", "Ok")</f>
        <v>To Order</v>
      </c>
      <c r="I32" s="32"/>
    </row>
    <row r="33" spans="2:9" s="19" customFormat="1" ht="22.15" customHeight="1" x14ac:dyDescent="0.25">
      <c r="B33" s="20" t="s">
        <v>48</v>
      </c>
      <c r="C33" s="20" t="s">
        <v>63</v>
      </c>
      <c r="D33" s="20">
        <v>60</v>
      </c>
      <c r="E33" s="20">
        <v>20</v>
      </c>
      <c r="F33" s="21"/>
      <c r="G33" s="21">
        <f>List245[[#This Row],[SOH]]-List245[[#This Row],[REORDER LEVEL]]</f>
        <v>-20</v>
      </c>
      <c r="H33" s="21" t="str">
        <f>IF(List245[[#This Row],[SS]]&lt;=2,"To Order", "Ok")</f>
        <v>To Order</v>
      </c>
      <c r="I33" s="21" t="s">
        <v>73</v>
      </c>
    </row>
    <row r="34" spans="2:9" s="19" customFormat="1" ht="22.15" customHeight="1" x14ac:dyDescent="0.25">
      <c r="B34" s="20" t="s">
        <v>49</v>
      </c>
      <c r="C34" s="20" t="s">
        <v>63</v>
      </c>
      <c r="D34" s="20">
        <v>50</v>
      </c>
      <c r="E34" s="20">
        <v>20</v>
      </c>
      <c r="F34" s="21"/>
      <c r="G34" s="21">
        <f>List245[[#This Row],[SOH]]-List245[[#This Row],[REORDER LEVEL]]</f>
        <v>-20</v>
      </c>
      <c r="H34" s="21" t="str">
        <f>IF(List245[[#This Row],[SS]]&lt;=2,"To Order", "Ok")</f>
        <v>To Order</v>
      </c>
      <c r="I34" s="21" t="s">
        <v>73</v>
      </c>
    </row>
    <row r="35" spans="2:9" s="19" customFormat="1" ht="22.15" customHeight="1" x14ac:dyDescent="0.25">
      <c r="B35" s="20" t="s">
        <v>50</v>
      </c>
      <c r="C35" s="20" t="s">
        <v>63</v>
      </c>
      <c r="D35" s="20">
        <v>70</v>
      </c>
      <c r="E35" s="20">
        <v>20</v>
      </c>
      <c r="F35" s="21">
        <v>0</v>
      </c>
      <c r="G35" s="21">
        <f>List245[[#This Row],[SOH]]-List245[[#This Row],[REORDER LEVEL]]</f>
        <v>-20</v>
      </c>
      <c r="H35" s="21" t="str">
        <f>IF(List245[[#This Row],[SS]]&lt;=2,"To Order", "Ok")</f>
        <v>To Order</v>
      </c>
      <c r="I35" s="21" t="s">
        <v>74</v>
      </c>
    </row>
    <row r="36" spans="2:9" s="19" customFormat="1" ht="22.15" customHeight="1" x14ac:dyDescent="0.25">
      <c r="B36" s="20" t="s">
        <v>51</v>
      </c>
      <c r="C36" s="20" t="s">
        <v>63</v>
      </c>
      <c r="D36" s="20">
        <v>50</v>
      </c>
      <c r="E36" s="20">
        <v>20</v>
      </c>
      <c r="F36" s="21">
        <v>0</v>
      </c>
      <c r="G36" s="21">
        <f>List245[[#This Row],[SOH]]-List245[[#This Row],[REORDER LEVEL]]</f>
        <v>-20</v>
      </c>
      <c r="H36" s="21" t="str">
        <f>IF(List245[[#This Row],[SS]]&lt;=2,"To Order", "Ok")</f>
        <v>To Order</v>
      </c>
      <c r="I36" s="21" t="s">
        <v>74</v>
      </c>
    </row>
    <row r="37" spans="2:9" s="19" customFormat="1" ht="22.15" customHeight="1" x14ac:dyDescent="0.25">
      <c r="B37" s="20" t="s">
        <v>16</v>
      </c>
      <c r="C37" s="20" t="s">
        <v>63</v>
      </c>
      <c r="D37" s="20">
        <v>95</v>
      </c>
      <c r="E37" s="20">
        <v>30</v>
      </c>
      <c r="F37" s="21">
        <f>28+49</f>
        <v>77</v>
      </c>
      <c r="G37" s="21">
        <f>List245[[#This Row],[SOH]]-List245[[#This Row],[REORDER LEVEL]]</f>
        <v>47</v>
      </c>
      <c r="H37" s="21" t="str">
        <f>IF(List245[[#This Row],[SS]]&lt;=2,"To Order", "Ok")</f>
        <v>Ok</v>
      </c>
      <c r="I37" s="21" t="s">
        <v>74</v>
      </c>
    </row>
    <row r="38" spans="2:9" s="19" customFormat="1" ht="22.15" customHeight="1" x14ac:dyDescent="0.25">
      <c r="B38" s="20" t="s">
        <v>52</v>
      </c>
      <c r="C38" s="20" t="s">
        <v>63</v>
      </c>
      <c r="D38" s="20">
        <v>20</v>
      </c>
      <c r="E38" s="20">
        <v>5</v>
      </c>
      <c r="F38" s="21">
        <v>26</v>
      </c>
      <c r="G38" s="21">
        <f>List245[[#This Row],[SOH]]-List245[[#This Row],[REORDER LEVEL]]</f>
        <v>21</v>
      </c>
      <c r="H38" s="21" t="str">
        <f>IF(List245[[#This Row],[SS]]&lt;=2,"To Order", "Ok")</f>
        <v>Ok</v>
      </c>
      <c r="I38" s="21" t="s">
        <v>75</v>
      </c>
    </row>
    <row r="39" spans="2:9" s="19" customFormat="1" ht="22.15" customHeight="1" x14ac:dyDescent="0.25">
      <c r="B39" s="20" t="s">
        <v>53</v>
      </c>
      <c r="C39" s="20" t="s">
        <v>63</v>
      </c>
      <c r="D39" s="20">
        <v>20</v>
      </c>
      <c r="E39" s="20">
        <v>5</v>
      </c>
      <c r="F39" s="21">
        <v>25.3</v>
      </c>
      <c r="G39" s="21">
        <f>List245[[#This Row],[SOH]]-List245[[#This Row],[REORDER LEVEL]]</f>
        <v>20.3</v>
      </c>
      <c r="H39" s="21" t="str">
        <f>IF(List245[[#This Row],[SS]]&lt;=2,"To Order", "Ok")</f>
        <v>Ok</v>
      </c>
      <c r="I39" s="21" t="s">
        <v>75</v>
      </c>
    </row>
    <row r="40" spans="2:9" s="19" customFormat="1" ht="22.15" customHeight="1" x14ac:dyDescent="0.25">
      <c r="B40" s="20" t="s">
        <v>54</v>
      </c>
      <c r="C40" s="20" t="s">
        <v>63</v>
      </c>
      <c r="D40" s="20">
        <v>20</v>
      </c>
      <c r="E40" s="20">
        <v>5</v>
      </c>
      <c r="F40" s="21">
        <v>0</v>
      </c>
      <c r="G40" s="21">
        <f>List245[[#This Row],[SOH]]-List245[[#This Row],[REORDER LEVEL]]</f>
        <v>-5</v>
      </c>
      <c r="H40" s="21" t="str">
        <f>IF(List245[[#This Row],[SS]]&lt;=2,"To Order", "Ok")</f>
        <v>To Order</v>
      </c>
      <c r="I40" s="21" t="s">
        <v>75</v>
      </c>
    </row>
    <row r="41" spans="2:9" s="19" customFormat="1" ht="22.15" customHeight="1" x14ac:dyDescent="0.25">
      <c r="B41" s="20" t="s">
        <v>55</v>
      </c>
      <c r="C41" s="20" t="s">
        <v>63</v>
      </c>
      <c r="D41" s="20">
        <v>10</v>
      </c>
      <c r="E41" s="20">
        <v>5</v>
      </c>
      <c r="F41" s="21">
        <v>0</v>
      </c>
      <c r="G41" s="21">
        <f>List245[[#This Row],[SOH]]-List245[[#This Row],[REORDER LEVEL]]</f>
        <v>-5</v>
      </c>
      <c r="H41" s="21" t="str">
        <f>IF(List245[[#This Row],[SS]]&lt;=2,"To Order", "Ok")</f>
        <v>To Order</v>
      </c>
      <c r="I41" s="21" t="s">
        <v>75</v>
      </c>
    </row>
    <row r="42" spans="2:9" s="19" customFormat="1" ht="22.15" customHeight="1" x14ac:dyDescent="0.25">
      <c r="B42" s="20" t="s">
        <v>56</v>
      </c>
      <c r="C42" s="20" t="s">
        <v>63</v>
      </c>
      <c r="D42" s="20">
        <v>80</v>
      </c>
      <c r="E42" s="20">
        <v>10</v>
      </c>
      <c r="F42" s="21">
        <v>37</v>
      </c>
      <c r="G42" s="21">
        <f>List245[[#This Row],[SOH]]-List245[[#This Row],[REORDER LEVEL]]</f>
        <v>27</v>
      </c>
      <c r="H42" s="21" t="str">
        <f>IF(List245[[#This Row],[SS]]&lt;=2,"To Order", "Ok")</f>
        <v>Ok</v>
      </c>
      <c r="I42" s="21" t="s">
        <v>74</v>
      </c>
    </row>
    <row r="43" spans="2:9" s="19" customFormat="1" ht="22.15" customHeight="1" x14ac:dyDescent="0.25">
      <c r="B43" s="20" t="s">
        <v>57</v>
      </c>
      <c r="C43" s="20" t="s">
        <v>63</v>
      </c>
      <c r="D43" s="20">
        <v>125</v>
      </c>
      <c r="E43" s="20">
        <v>10</v>
      </c>
      <c r="F43" s="21">
        <v>28</v>
      </c>
      <c r="G43" s="21">
        <f>List245[[#This Row],[SOH]]-List245[[#This Row],[REORDER LEVEL]]</f>
        <v>18</v>
      </c>
      <c r="H43" s="21" t="str">
        <f>IF(List245[[#This Row],[SS]]&lt;=2,"To Order", "Ok")</f>
        <v>Ok</v>
      </c>
      <c r="I43" s="21" t="s">
        <v>75</v>
      </c>
    </row>
    <row r="44" spans="2:9" s="19" customFormat="1" ht="22.15" customHeight="1" x14ac:dyDescent="0.25">
      <c r="B44" s="20" t="s">
        <v>58</v>
      </c>
      <c r="C44" s="20" t="s">
        <v>63</v>
      </c>
      <c r="D44" s="20">
        <v>100</v>
      </c>
      <c r="E44" s="20">
        <v>20</v>
      </c>
      <c r="F44" s="21"/>
      <c r="G44" s="21">
        <f>List245[[#This Row],[SOH]]-List245[[#This Row],[REORDER LEVEL]]</f>
        <v>-20</v>
      </c>
      <c r="H44" s="21" t="str">
        <f>IF(List245[[#This Row],[SS]]&lt;=2,"To Order", "Ok")</f>
        <v>To Order</v>
      </c>
      <c r="I44" s="21"/>
    </row>
    <row r="45" spans="2:9" s="19" customFormat="1" ht="22.15" customHeight="1" x14ac:dyDescent="0.25">
      <c r="B45" s="20" t="s">
        <v>59</v>
      </c>
      <c r="C45" s="20" t="s">
        <v>63</v>
      </c>
      <c r="D45" s="20">
        <v>20</v>
      </c>
      <c r="E45" s="20">
        <v>10</v>
      </c>
      <c r="F45" s="21"/>
      <c r="G45" s="21">
        <f>List245[[#This Row],[SOH]]-List245[[#This Row],[REORDER LEVEL]]</f>
        <v>-10</v>
      </c>
      <c r="H45" s="21" t="str">
        <f>IF(List245[[#This Row],[SS]]&lt;=2,"To Order", "Ok")</f>
        <v>To Order</v>
      </c>
      <c r="I45" s="21" t="s">
        <v>79</v>
      </c>
    </row>
    <row r="46" spans="2:9" s="19" customFormat="1" ht="22.15" customHeight="1" x14ac:dyDescent="0.25">
      <c r="B46" s="22" t="s">
        <v>6</v>
      </c>
      <c r="C46" s="23" t="s">
        <v>63</v>
      </c>
      <c r="D46" s="24"/>
      <c r="E46" s="21"/>
      <c r="F46" s="21">
        <v>70</v>
      </c>
      <c r="G46" s="21">
        <f>List245[[#This Row],[SOH]]-List245[[#This Row],[REORDER LEVEL]]</f>
        <v>70</v>
      </c>
      <c r="H46" s="21" t="str">
        <f>IF(List245[[#This Row],[SS]]&lt;=2,"To Order", "Ok")</f>
        <v>Ok</v>
      </c>
      <c r="I46" s="21" t="s">
        <v>75</v>
      </c>
    </row>
    <row r="47" spans="2:9" s="19" customFormat="1" ht="22.15" customHeight="1" x14ac:dyDescent="0.25">
      <c r="B47" s="22" t="s">
        <v>7</v>
      </c>
      <c r="C47" s="23" t="s">
        <v>63</v>
      </c>
      <c r="D47" s="24"/>
      <c r="E47" s="21"/>
      <c r="F47" s="21">
        <v>5</v>
      </c>
      <c r="G47" s="21">
        <f>List245[[#This Row],[SOH]]-List245[[#This Row],[REORDER LEVEL]]</f>
        <v>5</v>
      </c>
      <c r="H47" s="21" t="str">
        <f>IF(List245[[#This Row],[SS]]&lt;=2,"To Order", "Ok")</f>
        <v>Ok</v>
      </c>
      <c r="I47" s="21" t="s">
        <v>77</v>
      </c>
    </row>
    <row r="48" spans="2:9" s="19" customFormat="1" ht="30" customHeight="1" x14ac:dyDescent="0.25">
      <c r="B48" s="22" t="s">
        <v>8</v>
      </c>
      <c r="C48" s="23" t="s">
        <v>63</v>
      </c>
      <c r="D48" s="24"/>
      <c r="E48" s="21"/>
      <c r="F48" s="21">
        <v>5</v>
      </c>
      <c r="G48" s="21">
        <f>List245[[#This Row],[SOH]]-List245[[#This Row],[REORDER LEVEL]]</f>
        <v>5</v>
      </c>
      <c r="H48" s="21" t="str">
        <f>IF(List245[[#This Row],[SS]]&lt;=2,"To Order", "Ok")</f>
        <v>Ok</v>
      </c>
      <c r="I48" s="21" t="s">
        <v>78</v>
      </c>
    </row>
    <row r="49" spans="2:9" s="19" customFormat="1" ht="30" customHeight="1" x14ac:dyDescent="0.25">
      <c r="B49" s="22" t="s">
        <v>9</v>
      </c>
      <c r="C49" s="23" t="s">
        <v>63</v>
      </c>
      <c r="D49" s="24"/>
      <c r="E49" s="21"/>
      <c r="F49" s="21">
        <v>3.9</v>
      </c>
      <c r="G49" s="21">
        <f>List245[[#This Row],[SOH]]-List245[[#This Row],[REORDER LEVEL]]</f>
        <v>3.9</v>
      </c>
      <c r="H49" s="21" t="str">
        <f>IF(List245[[#This Row],[SS]]&lt;=2,"To Order", "Ok")</f>
        <v>Ok</v>
      </c>
      <c r="I49" s="21" t="s">
        <v>75</v>
      </c>
    </row>
    <row r="50" spans="2:9" s="19" customFormat="1" ht="30" customHeight="1" x14ac:dyDescent="0.25">
      <c r="B50" s="22" t="s">
        <v>10</v>
      </c>
      <c r="C50" s="23" t="s">
        <v>63</v>
      </c>
      <c r="D50" s="24"/>
      <c r="E50" s="21"/>
      <c r="F50" s="21">
        <v>2</v>
      </c>
      <c r="G50" s="21">
        <f>List245[[#This Row],[SOH]]-List245[[#This Row],[REORDER LEVEL]]</f>
        <v>2</v>
      </c>
      <c r="H50" s="21" t="str">
        <f>IF(List245[[#This Row],[SS]]&lt;=2,"To Order", "Ok")</f>
        <v>To Order</v>
      </c>
      <c r="I50" s="21"/>
    </row>
    <row r="51" spans="2:9" s="19" customFormat="1" ht="30" customHeight="1" x14ac:dyDescent="0.25">
      <c r="B51" s="22" t="s">
        <v>11</v>
      </c>
      <c r="C51" s="22" t="s">
        <v>13</v>
      </c>
      <c r="D51" s="24"/>
      <c r="E51" s="21"/>
      <c r="F51" s="21">
        <v>5</v>
      </c>
      <c r="G51" s="21">
        <f>List245[[#This Row],[SOH]]-List245[[#This Row],[REORDER LEVEL]]</f>
        <v>5</v>
      </c>
      <c r="H51" s="21" t="str">
        <f>IF(List245[[#This Row],[SS]]&lt;=2,"To Order", "Ok")</f>
        <v>Ok</v>
      </c>
      <c r="I51" s="21"/>
    </row>
    <row r="52" spans="2:9" s="19" customFormat="1" ht="25.5" customHeight="1" x14ac:dyDescent="0.25">
      <c r="B52" s="22" t="s">
        <v>12</v>
      </c>
      <c r="C52" s="22" t="s">
        <v>63</v>
      </c>
      <c r="D52" s="24"/>
      <c r="E52" s="21"/>
      <c r="F52" s="21">
        <v>1.5</v>
      </c>
      <c r="G52" s="21">
        <f>List245[[#This Row],[SOH]]-List245[[#This Row],[REORDER LEVEL]]</f>
        <v>1.5</v>
      </c>
      <c r="H52" s="21" t="str">
        <f>IF(List245[[#This Row],[SS]]&lt;=2,"To Order", "Ok")</f>
        <v>To Order</v>
      </c>
      <c r="I52" s="21" t="s">
        <v>74</v>
      </c>
    </row>
    <row r="53" spans="2:9" s="19" customFormat="1" ht="30" customHeight="1" x14ac:dyDescent="0.25">
      <c r="B53" s="22" t="s">
        <v>80</v>
      </c>
      <c r="C53" s="22" t="s">
        <v>63</v>
      </c>
      <c r="D53" s="24"/>
      <c r="E53" s="21"/>
      <c r="F53" s="21">
        <v>14.7</v>
      </c>
      <c r="G53" s="21">
        <f>List245[[#This Row],[SOH]]-List245[[#This Row],[REORDER LEVEL]]</f>
        <v>14.7</v>
      </c>
      <c r="H53" s="21" t="str">
        <f>IF(List245[[#This Row],[SS]]&lt;=2,"To Order", "Ok")</f>
        <v>Ok</v>
      </c>
      <c r="I53" s="21" t="s">
        <v>74</v>
      </c>
    </row>
    <row r="54" spans="2:9" s="19" customFormat="1" ht="30" customHeight="1" x14ac:dyDescent="0.25">
      <c r="B54" s="22" t="s">
        <v>15</v>
      </c>
      <c r="C54" s="22" t="s">
        <v>63</v>
      </c>
      <c r="D54" s="24"/>
      <c r="E54" s="21"/>
      <c r="F54" s="21">
        <v>9</v>
      </c>
      <c r="G54" s="21">
        <f>List245[[#This Row],[SOH]]-List245[[#This Row],[REORDER LEVEL]]</f>
        <v>9</v>
      </c>
      <c r="H54" s="21" t="str">
        <f>IF(List245[[#This Row],[SS]]&lt;=2,"To Order", "Ok")</f>
        <v>Ok</v>
      </c>
      <c r="I54" s="21" t="s">
        <v>78</v>
      </c>
    </row>
    <row r="55" spans="2:9" s="19" customFormat="1" ht="30" customHeight="1" x14ac:dyDescent="0.25">
      <c r="B55" s="22" t="s">
        <v>17</v>
      </c>
      <c r="C55" s="22" t="s">
        <v>63</v>
      </c>
      <c r="D55" s="24"/>
      <c r="E55" s="21"/>
      <c r="F55" s="21">
        <v>49</v>
      </c>
      <c r="G55" s="21">
        <f>List245[[#This Row],[SOH]]-List245[[#This Row],[REORDER LEVEL]]</f>
        <v>49</v>
      </c>
      <c r="H55" s="21" t="str">
        <f>IF(List245[[#This Row],[SS]]&lt;=2,"To Order", "Ok")</f>
        <v>Ok</v>
      </c>
      <c r="I55" s="21" t="s">
        <v>75</v>
      </c>
    </row>
    <row r="56" spans="2:9" s="19" customFormat="1" ht="30" customHeight="1" x14ac:dyDescent="0.25">
      <c r="B56" s="22" t="s">
        <v>18</v>
      </c>
      <c r="C56" s="22" t="s">
        <v>63</v>
      </c>
      <c r="D56" s="24"/>
      <c r="E56" s="21"/>
      <c r="F56" s="21">
        <v>24</v>
      </c>
      <c r="G56" s="21">
        <f>List245[[#This Row],[SOH]]-List245[[#This Row],[REORDER LEVEL]]</f>
        <v>24</v>
      </c>
      <c r="H56" s="21" t="str">
        <f>IF(List245[[#This Row],[SS]]&lt;=2,"To Order", "Ok")</f>
        <v>Ok</v>
      </c>
      <c r="I56" s="21" t="s">
        <v>75</v>
      </c>
    </row>
    <row r="57" spans="2:9" s="19" customFormat="1" ht="30" customHeight="1" x14ac:dyDescent="0.25">
      <c r="B57" s="22" t="s">
        <v>19</v>
      </c>
      <c r="C57" s="22" t="s">
        <v>63</v>
      </c>
      <c r="D57" s="24"/>
      <c r="E57" s="21"/>
      <c r="F57" s="21">
        <v>10</v>
      </c>
      <c r="G57" s="21">
        <f>List245[[#This Row],[SOH]]-List245[[#This Row],[REORDER LEVEL]]</f>
        <v>10</v>
      </c>
      <c r="H57" s="21" t="str">
        <f>IF(List245[[#This Row],[SS]]&lt;=2,"To Order", "Ok")</f>
        <v>Ok</v>
      </c>
      <c r="I57" s="21" t="s">
        <v>79</v>
      </c>
    </row>
    <row r="58" spans="2:9" s="19" customFormat="1" ht="30" customHeight="1" x14ac:dyDescent="0.25">
      <c r="B58" s="22" t="s">
        <v>87</v>
      </c>
      <c r="C58" s="22" t="s">
        <v>63</v>
      </c>
      <c r="D58" s="27"/>
      <c r="E58" s="21">
        <v>5</v>
      </c>
      <c r="F58" s="21">
        <v>5</v>
      </c>
      <c r="G58" s="28">
        <f>List245[[#This Row],[SOH]]-List245[[#This Row],[REORDER LEVEL]]</f>
        <v>0</v>
      </c>
      <c r="H58" s="28" t="str">
        <f>IF(List245[[#This Row],[SS]]&lt;=2,"To Order", "Ok")</f>
        <v>To Order</v>
      </c>
      <c r="I58" s="21" t="s">
        <v>79</v>
      </c>
    </row>
    <row r="59" spans="2:9" s="19" customFormat="1" ht="30" customHeight="1" x14ac:dyDescent="0.25">
      <c r="B59" s="22" t="s">
        <v>82</v>
      </c>
      <c r="C59" s="22" t="s">
        <v>86</v>
      </c>
      <c r="D59" s="24"/>
      <c r="E59" s="21">
        <v>3</v>
      </c>
      <c r="F59" s="21">
        <v>7</v>
      </c>
      <c r="G59" s="21">
        <f>List245[[#This Row],[SOH]]-List245[[#This Row],[REORDER LEVEL]]</f>
        <v>4</v>
      </c>
      <c r="H59" s="21" t="str">
        <f>IF(List245[[#This Row],[SS]]&lt;=2,"To Order", "Ok")</f>
        <v>Ok</v>
      </c>
      <c r="I59" s="21" t="s">
        <v>81</v>
      </c>
    </row>
    <row r="60" spans="2:9" s="19" customFormat="1" ht="30" customHeight="1" x14ac:dyDescent="0.25">
      <c r="B60" s="22" t="s">
        <v>83</v>
      </c>
      <c r="C60" s="22" t="s">
        <v>86</v>
      </c>
      <c r="D60" s="24"/>
      <c r="E60" s="21">
        <v>2</v>
      </c>
      <c r="F60" s="21">
        <v>2</v>
      </c>
      <c r="G60" s="21">
        <f>List245[[#This Row],[SOH]]-List245[[#This Row],[REORDER LEVEL]]</f>
        <v>0</v>
      </c>
      <c r="H60" s="21" t="str">
        <f>IF(List245[[#This Row],[SS]]&lt;=2,"To Order", "Ok")</f>
        <v>To Order</v>
      </c>
      <c r="I60" s="21" t="s">
        <v>81</v>
      </c>
    </row>
    <row r="61" spans="2:9" s="19" customFormat="1" ht="30" customHeight="1" x14ac:dyDescent="0.25">
      <c r="B61" s="22" t="s">
        <v>84</v>
      </c>
      <c r="C61" s="22" t="s">
        <v>86</v>
      </c>
      <c r="D61" s="24"/>
      <c r="E61" s="21">
        <v>2</v>
      </c>
      <c r="F61" s="21">
        <v>3</v>
      </c>
      <c r="G61" s="21">
        <f>List245[[#This Row],[SOH]]-List245[[#This Row],[REORDER LEVEL]]</f>
        <v>1</v>
      </c>
      <c r="H61" s="21" t="str">
        <f>IF(List245[[#This Row],[SS]]&lt;=2,"To Order", "Ok")</f>
        <v>To Order</v>
      </c>
      <c r="I61" s="21" t="s">
        <v>81</v>
      </c>
    </row>
    <row r="62" spans="2:9" s="19" customFormat="1" ht="30" customHeight="1" x14ac:dyDescent="0.25">
      <c r="B62" s="22" t="s">
        <v>85</v>
      </c>
      <c r="C62" s="22" t="s">
        <v>86</v>
      </c>
      <c r="D62" s="24"/>
      <c r="E62" s="21">
        <v>3</v>
      </c>
      <c r="F62" s="21">
        <v>5</v>
      </c>
      <c r="G62" s="21">
        <f>List245[[#This Row],[SOH]]-List245[[#This Row],[REORDER LEVEL]]</f>
        <v>2</v>
      </c>
      <c r="H62" s="21" t="str">
        <f>IF(List245[[#This Row],[SS]]&lt;=2,"To Order", "Ok")</f>
        <v>To Order</v>
      </c>
      <c r="I62" s="21" t="s">
        <v>81</v>
      </c>
    </row>
    <row r="63" spans="2:9" s="19" customFormat="1" ht="22.15" customHeight="1" x14ac:dyDescent="0.25">
      <c r="B63" s="20" t="s">
        <v>38</v>
      </c>
      <c r="C63" s="20" t="s">
        <v>64</v>
      </c>
      <c r="D63" s="20">
        <v>200</v>
      </c>
      <c r="E63" s="20">
        <v>25</v>
      </c>
      <c r="F63" s="21"/>
      <c r="G63" s="21">
        <f>List245[[#This Row],[SOH]]-List245[[#This Row],[REORDER LEVEL]]</f>
        <v>-25</v>
      </c>
      <c r="H63" s="21" t="str">
        <f>IF(List245[[#This Row],[SS]]&lt;=2,"To Order", "Ok")</f>
        <v>To Order</v>
      </c>
    </row>
  </sheetData>
  <dataValidations count="7">
    <dataValidation allowBlank="1" showInputMessage="1" showErrorMessage="1" prompt="Enter Notes in this column under this heading" sqref="D63 D3:D47" xr:uid="{4CAEDC59-471F-4C71-96EB-ED3D5A4D3F94}"/>
    <dataValidation allowBlank="1" showInputMessage="1" showErrorMessage="1" prompt="Enter task Item in this column under this heading" sqref="C63 C3:C50" xr:uid="{7EBBC540-B9D2-46F1-AAD0-B2C91C1E9674}"/>
    <dataValidation allowBlank="1" showInputMessage="1" showErrorMessage="1" prompt="Enter Date in this column under this heading. Use heading filters to find specific entries" sqref="B63 B3:B47" xr:uid="{5C4030D3-AAF5-4FF8-A2AB-AF39218E66CC}"/>
    <dataValidation allowBlank="1" showInputMessage="1" showErrorMessage="1" prompt="Title of this worksheet is in this cell" sqref="B2" xr:uid="{32029FE4-CFF3-4BA1-B1FD-979AAE29BC3C}"/>
    <dataValidation allowBlank="1" showInputMessage="1" showErrorMessage="1" prompt="Enter a Task or Title in this cell" sqref="B1" xr:uid="{69576B05-86CE-4262-9D74-957D369B6069}"/>
    <dataValidation allowBlank="1" showErrorMessage="1" sqref="C1:D2" xr:uid="{64C4DFF4-F4AF-4DDA-975B-CC2C26D6F32A}"/>
    <dataValidation allowBlank="1" showInputMessage="1" showErrorMessage="1" prompt="Create a List of tasks in this worksheet" sqref="A1" xr:uid="{056F8C69-8CDC-4580-9151-2F63E413BD81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80134-B179-4601-9871-21F9CE8F243F}">
  <dimension ref="A1:I65"/>
  <sheetViews>
    <sheetView topLeftCell="B48" workbookViewId="0">
      <selection activeCell="N50" sqref="N50"/>
    </sheetView>
  </sheetViews>
  <sheetFormatPr defaultRowHeight="15.75" x14ac:dyDescent="0.25"/>
  <cols>
    <col min="1" max="1" width="2.625" customWidth="1"/>
    <col min="2" max="2" width="18.75" customWidth="1"/>
    <col min="3" max="3" width="9.625" customWidth="1"/>
    <col min="4" max="4" width="21.625" style="4" hidden="1" customWidth="1"/>
    <col min="5" max="5" width="20.5" hidden="1" customWidth="1"/>
    <col min="6" max="6" width="20.5" customWidth="1"/>
    <col min="7" max="9" width="9" hidden="1" customWidth="1"/>
  </cols>
  <sheetData>
    <row r="1" spans="1:9" ht="26.25" hidden="1" customHeight="1" thickBot="1" x14ac:dyDescent="0.3">
      <c r="A1" s="2"/>
      <c r="B1" s="1" t="s">
        <v>89</v>
      </c>
    </row>
    <row r="2" spans="1:9" ht="24.75" thickBot="1" x14ac:dyDescent="0.3">
      <c r="B2" s="7" t="s">
        <v>70</v>
      </c>
      <c r="C2" s="8"/>
      <c r="D2" s="9"/>
      <c r="E2" s="8"/>
      <c r="F2" s="14">
        <v>45187</v>
      </c>
      <c r="G2" s="15"/>
      <c r="H2" s="16"/>
    </row>
    <row r="3" spans="1:9" ht="22.15" customHeight="1" x14ac:dyDescent="0.25">
      <c r="B3" s="5" t="s">
        <v>0</v>
      </c>
      <c r="C3" s="5" t="s">
        <v>2</v>
      </c>
      <c r="D3" s="6" t="s">
        <v>3</v>
      </c>
      <c r="E3" s="10" t="s">
        <v>4</v>
      </c>
      <c r="F3" s="18" t="s">
        <v>5</v>
      </c>
      <c r="G3" s="10" t="s">
        <v>68</v>
      </c>
      <c r="H3" s="10" t="s">
        <v>69</v>
      </c>
      <c r="I3" s="10" t="s">
        <v>76</v>
      </c>
    </row>
    <row r="4" spans="1:9" ht="22.15" hidden="1" customHeight="1" x14ac:dyDescent="0.25">
      <c r="B4" s="11" t="s">
        <v>20</v>
      </c>
      <c r="C4" s="11" t="s">
        <v>60</v>
      </c>
      <c r="D4" s="12">
        <v>14</v>
      </c>
      <c r="E4" s="11">
        <v>10</v>
      </c>
      <c r="F4" s="3">
        <v>22</v>
      </c>
      <c r="G4" s="3">
        <f>List2457[[#This Row],[SOH]]-List2457[[#This Row],[REORDER LEVEL]]</f>
        <v>12</v>
      </c>
      <c r="H4" s="17" t="str">
        <f>IF(List2457[[#This Row],[SS]]&lt;=0,"To Order", "Ok")</f>
        <v>Ok</v>
      </c>
      <c r="I4" s="3"/>
    </row>
    <row r="5" spans="1:9" ht="22.15" hidden="1" customHeight="1" x14ac:dyDescent="0.25">
      <c r="B5" s="11" t="s">
        <v>21</v>
      </c>
      <c r="C5" s="11" t="s">
        <v>61</v>
      </c>
      <c r="D5" s="13">
        <v>28</v>
      </c>
      <c r="E5" s="11">
        <v>10</v>
      </c>
      <c r="F5" s="3">
        <v>46</v>
      </c>
      <c r="G5" s="3">
        <f>List2457[[#This Row],[SOH]]-List2457[[#This Row],[REORDER LEVEL]]</f>
        <v>36</v>
      </c>
      <c r="H5" s="17" t="str">
        <f>IF(List2457[[#This Row],[SS]]&lt;=0,"To Order", "Ok")</f>
        <v>Ok</v>
      </c>
      <c r="I5" s="3"/>
    </row>
    <row r="6" spans="1:9" ht="22.15" hidden="1" customHeight="1" x14ac:dyDescent="0.25">
      <c r="B6" s="11" t="s">
        <v>22</v>
      </c>
      <c r="C6" s="11" t="s">
        <v>60</v>
      </c>
      <c r="D6" s="12">
        <v>50</v>
      </c>
      <c r="E6" s="11">
        <v>20</v>
      </c>
      <c r="F6" s="3">
        <v>0</v>
      </c>
      <c r="G6" s="3">
        <f>List2457[[#This Row],[SOH]]-List2457[[#This Row],[REORDER LEVEL]]</f>
        <v>-20</v>
      </c>
      <c r="H6" s="17" t="str">
        <f>IF(List2457[[#This Row],[SS]]&lt;=0,"To Order", "Ok")</f>
        <v>To Order</v>
      </c>
      <c r="I6" s="3"/>
    </row>
    <row r="7" spans="1:9" ht="22.15" hidden="1" customHeight="1" x14ac:dyDescent="0.25">
      <c r="B7" s="11" t="s">
        <v>23</v>
      </c>
      <c r="C7" s="11" t="s">
        <v>62</v>
      </c>
      <c r="D7" s="11">
        <v>10</v>
      </c>
      <c r="E7" s="11">
        <v>5</v>
      </c>
      <c r="F7" s="3">
        <v>13</v>
      </c>
      <c r="G7" s="3">
        <f>List2457[[#This Row],[SOH]]-List2457[[#This Row],[REORDER LEVEL]]</f>
        <v>8</v>
      </c>
      <c r="H7" s="17" t="str">
        <f>IF(List2457[[#This Row],[SS]]&lt;=0,"To Order", "Ok")</f>
        <v>Ok</v>
      </c>
      <c r="I7" s="3"/>
    </row>
    <row r="8" spans="1:9" ht="22.15" hidden="1" customHeight="1" x14ac:dyDescent="0.25">
      <c r="B8" s="11" t="s">
        <v>24</v>
      </c>
      <c r="C8" s="11" t="s">
        <v>63</v>
      </c>
      <c r="D8" s="12">
        <v>10</v>
      </c>
      <c r="E8" s="11">
        <v>5</v>
      </c>
      <c r="F8" s="30">
        <v>32</v>
      </c>
      <c r="G8" s="3">
        <f>List2457[[#This Row],[SOH]]-List2457[[#This Row],[REORDER LEVEL]]</f>
        <v>27</v>
      </c>
      <c r="H8" s="3" t="str">
        <f>IF(List2457[[#This Row],[SS]]&lt;=0,"To Order", "Ok")</f>
        <v>Ok</v>
      </c>
      <c r="I8" s="3"/>
    </row>
    <row r="9" spans="1:9" ht="22.15" hidden="1" customHeight="1" x14ac:dyDescent="0.25">
      <c r="B9" s="11" t="s">
        <v>25</v>
      </c>
      <c r="C9" s="11" t="s">
        <v>63</v>
      </c>
      <c r="D9" s="12">
        <v>30</v>
      </c>
      <c r="E9" s="11">
        <v>20</v>
      </c>
      <c r="F9" s="3">
        <v>70</v>
      </c>
      <c r="G9" s="3">
        <f>List2457[[#This Row],[SOH]]-List2457[[#This Row],[REORDER LEVEL]]</f>
        <v>50</v>
      </c>
      <c r="H9" s="3" t="str">
        <f>IF(List2457[[#This Row],[SS]]&lt;=0,"To Order", "Ok")</f>
        <v>Ok</v>
      </c>
      <c r="I9" s="3"/>
    </row>
    <row r="10" spans="1:9" ht="22.15" hidden="1" customHeight="1" x14ac:dyDescent="0.25">
      <c r="B10" s="11" t="s">
        <v>26</v>
      </c>
      <c r="C10" s="11" t="s">
        <v>64</v>
      </c>
      <c r="D10" s="12">
        <v>8</v>
      </c>
      <c r="E10" s="11">
        <v>5</v>
      </c>
      <c r="F10" s="3">
        <v>3</v>
      </c>
      <c r="G10" s="3">
        <f>List2457[[#This Row],[SOH]]-List2457[[#This Row],[REORDER LEVEL]]</f>
        <v>-2</v>
      </c>
      <c r="H10" s="3" t="str">
        <f>IF(List2457[[#This Row],[SS]]&lt;=0,"To Order", "Ok")</f>
        <v>To Order</v>
      </c>
      <c r="I10" s="3"/>
    </row>
    <row r="11" spans="1:9" ht="22.15" hidden="1" customHeight="1" x14ac:dyDescent="0.25">
      <c r="B11" s="11" t="s">
        <v>27</v>
      </c>
      <c r="C11" s="11" t="s">
        <v>64</v>
      </c>
      <c r="D11" s="11">
        <v>30</v>
      </c>
      <c r="E11" s="33">
        <v>6</v>
      </c>
      <c r="F11" s="3">
        <v>1</v>
      </c>
      <c r="G11" s="3">
        <f>List2457[[#This Row],[SOH]]-List2457[[#This Row],[REORDER LEVEL]]</f>
        <v>-5</v>
      </c>
      <c r="H11" s="3" t="str">
        <f>IF(List2457[[#This Row],[SS]]&lt;=0,"To Order", "Ok")</f>
        <v>To Order</v>
      </c>
      <c r="I11" s="3"/>
    </row>
    <row r="12" spans="1:9" ht="22.15" hidden="1" customHeight="1" x14ac:dyDescent="0.25">
      <c r="B12" s="11" t="s">
        <v>28</v>
      </c>
      <c r="C12" s="11" t="s">
        <v>65</v>
      </c>
      <c r="D12" s="11">
        <v>25</v>
      </c>
      <c r="E12" s="11">
        <v>10</v>
      </c>
      <c r="F12" s="3">
        <v>100</v>
      </c>
      <c r="G12" s="3">
        <f>List2457[[#This Row],[SOH]]-List2457[[#This Row],[REORDER LEVEL]]</f>
        <v>90</v>
      </c>
      <c r="H12" s="3" t="str">
        <f>IF(List2457[[#This Row],[SS]]&lt;=0,"To Order", "Ok")</f>
        <v>Ok</v>
      </c>
      <c r="I12" s="3"/>
    </row>
    <row r="13" spans="1:9" ht="22.15" hidden="1" customHeight="1" x14ac:dyDescent="0.25">
      <c r="B13" s="11" t="s">
        <v>71</v>
      </c>
      <c r="C13" s="11" t="s">
        <v>64</v>
      </c>
      <c r="D13" s="25"/>
      <c r="E13" s="11"/>
      <c r="F13" s="3">
        <v>6</v>
      </c>
      <c r="G13" s="26">
        <f>List2457[[#This Row],[SOH]]-List2457[[#This Row],[REORDER LEVEL]]</f>
        <v>6</v>
      </c>
      <c r="H13" s="26" t="str">
        <f>IF(List2457[[#This Row],[SS]]&lt;=0,"To Order", "Ok")</f>
        <v>Ok</v>
      </c>
      <c r="I13" s="3"/>
    </row>
    <row r="14" spans="1:9" ht="22.15" hidden="1" customHeight="1" x14ac:dyDescent="0.25">
      <c r="B14" s="11" t="s">
        <v>72</v>
      </c>
      <c r="C14" s="11" t="s">
        <v>64</v>
      </c>
      <c r="D14" s="11">
        <v>15</v>
      </c>
      <c r="E14" s="11">
        <v>5</v>
      </c>
      <c r="F14" s="3">
        <v>3</v>
      </c>
      <c r="G14" s="3">
        <f>List2457[[#This Row],[SOH]]-List2457[[#This Row],[REORDER LEVEL]]</f>
        <v>-2</v>
      </c>
      <c r="H14" s="3" t="str">
        <f>IF(List2457[[#This Row],[SS]]&lt;=0,"To Order", "Ok")</f>
        <v>To Order</v>
      </c>
      <c r="I14" s="3"/>
    </row>
    <row r="15" spans="1:9" ht="22.15" hidden="1" customHeight="1" x14ac:dyDescent="0.25">
      <c r="B15" s="11" t="s">
        <v>30</v>
      </c>
      <c r="C15" s="11" t="s">
        <v>65</v>
      </c>
      <c r="D15" s="11">
        <v>15</v>
      </c>
      <c r="E15" s="11">
        <v>5</v>
      </c>
      <c r="F15" s="3">
        <v>24</v>
      </c>
      <c r="G15" s="3">
        <f>List2457[[#This Row],[SOH]]-List2457[[#This Row],[REORDER LEVEL]]</f>
        <v>19</v>
      </c>
      <c r="H15" s="3" t="str">
        <f>IF(List2457[[#This Row],[SS]]&lt;=0,"To Order", "Ok")</f>
        <v>Ok</v>
      </c>
      <c r="I15" s="3"/>
    </row>
    <row r="16" spans="1:9" ht="22.15" hidden="1" customHeight="1" x14ac:dyDescent="0.25">
      <c r="B16" s="11" t="s">
        <v>31</v>
      </c>
      <c r="C16" s="11" t="s">
        <v>60</v>
      </c>
      <c r="D16" s="11">
        <v>100</v>
      </c>
      <c r="E16" s="11">
        <v>40</v>
      </c>
      <c r="F16" s="3">
        <v>80</v>
      </c>
      <c r="G16" s="3">
        <f>List2457[[#This Row],[SOH]]-List2457[[#This Row],[REORDER LEVEL]]</f>
        <v>40</v>
      </c>
      <c r="H16" s="3" t="str">
        <f>IF(List2457[[#This Row],[SS]]&lt;=0,"To Order", "Ok")</f>
        <v>Ok</v>
      </c>
      <c r="I16" s="3"/>
    </row>
    <row r="17" spans="2:9" ht="22.15" hidden="1" customHeight="1" x14ac:dyDescent="0.25">
      <c r="B17" s="11" t="s">
        <v>32</v>
      </c>
      <c r="C17" s="11" t="s">
        <v>64</v>
      </c>
      <c r="D17" s="11">
        <v>6</v>
      </c>
      <c r="E17" s="11">
        <v>2</v>
      </c>
      <c r="F17" s="3">
        <v>6</v>
      </c>
      <c r="G17" s="3">
        <f>List2457[[#This Row],[SOH]]-List2457[[#This Row],[REORDER LEVEL]]</f>
        <v>4</v>
      </c>
      <c r="H17" s="3" t="str">
        <f>IF(List2457[[#This Row],[SS]]&lt;=0,"To Order", "Ok")</f>
        <v>Ok</v>
      </c>
      <c r="I17" s="3"/>
    </row>
    <row r="18" spans="2:9" ht="22.15" hidden="1" customHeight="1" x14ac:dyDescent="0.25">
      <c r="B18" s="11" t="s">
        <v>33</v>
      </c>
      <c r="C18" s="11" t="s">
        <v>64</v>
      </c>
      <c r="D18" s="11">
        <v>12</v>
      </c>
      <c r="E18" s="11">
        <v>5</v>
      </c>
      <c r="F18" s="3">
        <v>25</v>
      </c>
      <c r="G18" s="3">
        <f>List2457[[#This Row],[SOH]]-List2457[[#This Row],[REORDER LEVEL]]</f>
        <v>20</v>
      </c>
      <c r="H18" s="3" t="str">
        <f>IF(List2457[[#This Row],[SS]]&lt;=0,"To Order", "Ok")</f>
        <v>Ok</v>
      </c>
      <c r="I18" s="3"/>
    </row>
    <row r="19" spans="2:9" ht="22.15" hidden="1" customHeight="1" x14ac:dyDescent="0.25">
      <c r="B19" s="11" t="s">
        <v>34</v>
      </c>
      <c r="C19" s="11" t="s">
        <v>63</v>
      </c>
      <c r="D19" s="11">
        <v>50</v>
      </c>
      <c r="E19" s="11">
        <v>20</v>
      </c>
      <c r="F19" s="3">
        <v>90</v>
      </c>
      <c r="G19" s="3">
        <f>List2457[[#This Row],[SOH]]-List2457[[#This Row],[REORDER LEVEL]]</f>
        <v>70</v>
      </c>
      <c r="H19" s="3" t="str">
        <f>IF(List2457[[#This Row],[SS]]&lt;=0,"To Order", "Ok")</f>
        <v>Ok</v>
      </c>
      <c r="I19" s="3"/>
    </row>
    <row r="20" spans="2:9" ht="22.15" hidden="1" customHeight="1" x14ac:dyDescent="0.25">
      <c r="B20" s="11" t="s">
        <v>35</v>
      </c>
      <c r="C20" s="11" t="s">
        <v>63</v>
      </c>
      <c r="D20" s="11">
        <v>175</v>
      </c>
      <c r="E20" s="11">
        <v>50</v>
      </c>
      <c r="F20" s="3">
        <v>150</v>
      </c>
      <c r="G20" s="3">
        <f>List2457[[#This Row],[SOH]]-List2457[[#This Row],[REORDER LEVEL]]</f>
        <v>100</v>
      </c>
      <c r="H20" s="3" t="str">
        <f>IF(List2457[[#This Row],[SS]]&lt;=0,"To Order", "Ok")</f>
        <v>Ok</v>
      </c>
      <c r="I20" s="3"/>
    </row>
    <row r="21" spans="2:9" ht="22.15" hidden="1" customHeight="1" x14ac:dyDescent="0.25">
      <c r="B21" s="11" t="s">
        <v>36</v>
      </c>
      <c r="C21" s="11" t="s">
        <v>64</v>
      </c>
      <c r="D21" s="11">
        <v>10</v>
      </c>
      <c r="E21" s="11">
        <v>5</v>
      </c>
      <c r="F21" s="3">
        <v>82</v>
      </c>
      <c r="G21" s="3">
        <f>List2457[[#This Row],[SOH]]-List2457[[#This Row],[REORDER LEVEL]]</f>
        <v>77</v>
      </c>
      <c r="H21" s="3" t="str">
        <f>IF(List2457[[#This Row],[SS]]&lt;=0,"To Order", "Ok")</f>
        <v>Ok</v>
      </c>
      <c r="I21" s="3"/>
    </row>
    <row r="22" spans="2:9" ht="22.15" hidden="1" customHeight="1" x14ac:dyDescent="0.25">
      <c r="B22" s="11" t="s">
        <v>37</v>
      </c>
      <c r="C22" s="11" t="s">
        <v>64</v>
      </c>
      <c r="D22" s="11">
        <v>10</v>
      </c>
      <c r="E22" s="11">
        <v>5</v>
      </c>
      <c r="F22" s="3">
        <v>5</v>
      </c>
      <c r="G22" s="3">
        <f>List2457[[#This Row],[SOH]]-List2457[[#This Row],[REORDER LEVEL]]</f>
        <v>0</v>
      </c>
      <c r="H22" s="3" t="str">
        <f>IF(List2457[[#This Row],[SS]]&lt;=0,"To Order", "Ok")</f>
        <v>To Order</v>
      </c>
      <c r="I22" s="3"/>
    </row>
    <row r="23" spans="2:9" ht="22.15" hidden="1" customHeight="1" x14ac:dyDescent="0.25">
      <c r="B23" s="11" t="s">
        <v>39</v>
      </c>
      <c r="C23" s="11" t="s">
        <v>64</v>
      </c>
      <c r="D23" s="11">
        <v>200</v>
      </c>
      <c r="E23" s="11">
        <v>1</v>
      </c>
      <c r="F23" s="3">
        <v>6</v>
      </c>
      <c r="G23" s="3">
        <f>List2457[[#This Row],[SOH]]-List2457[[#This Row],[REORDER LEVEL]]</f>
        <v>5</v>
      </c>
      <c r="H23" s="3" t="str">
        <f>IF(List2457[[#This Row],[SS]]&lt;=0,"To Order", "Ok")</f>
        <v>Ok</v>
      </c>
      <c r="I23" s="3"/>
    </row>
    <row r="24" spans="2:9" ht="22.15" hidden="1" customHeight="1" x14ac:dyDescent="0.25">
      <c r="B24" s="11" t="s">
        <v>40</v>
      </c>
      <c r="C24" s="11" t="s">
        <v>66</v>
      </c>
      <c r="D24" s="11">
        <v>45</v>
      </c>
      <c r="E24" s="11">
        <v>10</v>
      </c>
      <c r="F24" s="3">
        <v>41</v>
      </c>
      <c r="G24" s="3">
        <f>List2457[[#This Row],[SOH]]-List2457[[#This Row],[REORDER LEVEL]]</f>
        <v>31</v>
      </c>
      <c r="H24" s="3" t="str">
        <f>IF(List2457[[#This Row],[SS]]&lt;=0,"To Order", "Ok")</f>
        <v>Ok</v>
      </c>
      <c r="I24" s="3"/>
    </row>
    <row r="25" spans="2:9" ht="22.15" hidden="1" customHeight="1" x14ac:dyDescent="0.25">
      <c r="B25" s="11" t="s">
        <v>41</v>
      </c>
      <c r="C25" s="11" t="s">
        <v>64</v>
      </c>
      <c r="D25" s="11">
        <v>6</v>
      </c>
      <c r="E25" s="11">
        <v>3</v>
      </c>
      <c r="F25" s="3">
        <v>5</v>
      </c>
      <c r="G25" s="3">
        <f>List2457[[#This Row],[SOH]]-List2457[[#This Row],[REORDER LEVEL]]</f>
        <v>2</v>
      </c>
      <c r="H25" s="3" t="str">
        <f>IF(List2457[[#This Row],[SS]]&lt;=0,"To Order", "Ok")</f>
        <v>Ok</v>
      </c>
      <c r="I25" s="3"/>
    </row>
    <row r="26" spans="2:9" ht="22.15" hidden="1" customHeight="1" x14ac:dyDescent="0.25">
      <c r="B26" s="11" t="s">
        <v>42</v>
      </c>
      <c r="C26" s="11" t="s">
        <v>61</v>
      </c>
      <c r="D26" s="11">
        <v>6</v>
      </c>
      <c r="E26" s="11">
        <v>3</v>
      </c>
      <c r="F26" s="3">
        <v>13</v>
      </c>
      <c r="G26" s="3">
        <f>List2457[[#This Row],[SOH]]-List2457[[#This Row],[REORDER LEVEL]]</f>
        <v>10</v>
      </c>
      <c r="H26" s="3" t="str">
        <f>IF(List2457[[#This Row],[SS]]&lt;=0,"To Order", "Ok")</f>
        <v>Ok</v>
      </c>
      <c r="I26" s="3"/>
    </row>
    <row r="27" spans="2:9" ht="22.15" hidden="1" customHeight="1" x14ac:dyDescent="0.25">
      <c r="B27" s="11" t="s">
        <v>43</v>
      </c>
      <c r="C27" s="11" t="s">
        <v>67</v>
      </c>
      <c r="D27" s="11">
        <v>6</v>
      </c>
      <c r="E27" s="11">
        <v>5</v>
      </c>
      <c r="F27" s="3">
        <v>2</v>
      </c>
      <c r="G27" s="3">
        <f>List2457[[#This Row],[SOH]]-List2457[[#This Row],[REORDER LEVEL]]</f>
        <v>-3</v>
      </c>
      <c r="H27" s="3" t="str">
        <f>IF(List2457[[#This Row],[SS]]&lt;=0,"To Order", "Ok")</f>
        <v>To Order</v>
      </c>
      <c r="I27" s="3"/>
    </row>
    <row r="28" spans="2:9" ht="22.15" hidden="1" customHeight="1" x14ac:dyDescent="0.25">
      <c r="B28" s="11" t="s">
        <v>44</v>
      </c>
      <c r="C28" s="11" t="s">
        <v>62</v>
      </c>
      <c r="D28" s="11">
        <v>8</v>
      </c>
      <c r="E28" s="11">
        <v>3</v>
      </c>
      <c r="F28" s="3">
        <v>2</v>
      </c>
      <c r="G28" s="3">
        <f>List2457[[#This Row],[SOH]]-List2457[[#This Row],[REORDER LEVEL]]</f>
        <v>-1</v>
      </c>
      <c r="H28" s="3" t="str">
        <f>IF(List2457[[#This Row],[SS]]&lt;=0,"To Order", "Ok")</f>
        <v>To Order</v>
      </c>
      <c r="I28" s="3"/>
    </row>
    <row r="29" spans="2:9" ht="22.15" hidden="1" customHeight="1" x14ac:dyDescent="0.25">
      <c r="B29" s="11" t="s">
        <v>45</v>
      </c>
      <c r="C29" s="11" t="s">
        <v>64</v>
      </c>
      <c r="D29" s="11">
        <v>4</v>
      </c>
      <c r="E29" s="11">
        <v>2</v>
      </c>
      <c r="F29" s="3">
        <v>1</v>
      </c>
      <c r="G29" s="3">
        <f>List2457[[#This Row],[SOH]]-List2457[[#This Row],[REORDER LEVEL]]</f>
        <v>-1</v>
      </c>
      <c r="H29" s="3" t="str">
        <f>IF(List2457[[#This Row],[SS]]&lt;=0,"To Order", "Ok")</f>
        <v>To Order</v>
      </c>
      <c r="I29" s="3"/>
    </row>
    <row r="30" spans="2:9" ht="22.15" hidden="1" customHeight="1" x14ac:dyDescent="0.25">
      <c r="B30" s="11" t="s">
        <v>46</v>
      </c>
      <c r="C30" s="11" t="s">
        <v>63</v>
      </c>
      <c r="D30" s="11">
        <v>30</v>
      </c>
      <c r="E30" s="11">
        <v>10</v>
      </c>
      <c r="F30" s="3">
        <f>13*5</f>
        <v>65</v>
      </c>
      <c r="G30" s="3">
        <f>List2457[[#This Row],[SOH]]-List2457[[#This Row],[REORDER LEVEL]]</f>
        <v>55</v>
      </c>
      <c r="H30" s="3" t="str">
        <f>IF(List2457[[#This Row],[SS]]&lt;=0,"To Order", "Ok")</f>
        <v>Ok</v>
      </c>
      <c r="I30" s="3"/>
    </row>
    <row r="31" spans="2:9" ht="22.15" hidden="1" customHeight="1" x14ac:dyDescent="0.25">
      <c r="B31" s="11" t="s">
        <v>47</v>
      </c>
      <c r="C31" s="11" t="s">
        <v>64</v>
      </c>
      <c r="D31" s="11">
        <v>5</v>
      </c>
      <c r="E31" s="11">
        <v>3</v>
      </c>
      <c r="F31" s="3">
        <v>12</v>
      </c>
      <c r="G31" s="3">
        <f>List2457[[#This Row],[SOH]]-List2457[[#This Row],[REORDER LEVEL]]</f>
        <v>9</v>
      </c>
      <c r="H31" s="3" t="str">
        <f>IF(List2457[[#This Row],[SS]]&lt;=0,"To Order", "Ok")</f>
        <v>Ok</v>
      </c>
      <c r="I31" s="3"/>
    </row>
    <row r="32" spans="2:9" ht="22.15" hidden="1" customHeight="1" x14ac:dyDescent="0.25">
      <c r="B32" s="31" t="s">
        <v>88</v>
      </c>
      <c r="C32" s="11" t="s">
        <v>64</v>
      </c>
      <c r="D32" s="25"/>
      <c r="E32" s="11">
        <v>3</v>
      </c>
      <c r="F32" s="3">
        <v>0</v>
      </c>
      <c r="G32" s="26">
        <f>List2457[[#This Row],[SOH]]-List2457[[#This Row],[REORDER LEVEL]]</f>
        <v>-3</v>
      </c>
      <c r="H32" s="26" t="str">
        <f>IF(List2457[[#This Row],[SS]]&lt;=0,"To Order", "Ok")</f>
        <v>To Order</v>
      </c>
      <c r="I32" s="32"/>
    </row>
    <row r="33" spans="2:9" s="19" customFormat="1" ht="22.15" customHeight="1" x14ac:dyDescent="0.25">
      <c r="B33" s="20" t="s">
        <v>48</v>
      </c>
      <c r="C33" s="20" t="s">
        <v>63</v>
      </c>
      <c r="D33" s="20">
        <v>60</v>
      </c>
      <c r="E33" s="20">
        <v>20</v>
      </c>
      <c r="F33" s="21">
        <v>0</v>
      </c>
      <c r="G33" s="21">
        <f>List2457[[#This Row],[SOH]]-List2457[[#This Row],[REORDER LEVEL]]</f>
        <v>-20</v>
      </c>
      <c r="H33" s="21" t="str">
        <f>IF(List2457[[#This Row],[SS]]&lt;=0,"To Order", "Ok")</f>
        <v>To Order</v>
      </c>
      <c r="I33" s="21" t="s">
        <v>73</v>
      </c>
    </row>
    <row r="34" spans="2:9" s="19" customFormat="1" ht="22.15" customHeight="1" x14ac:dyDescent="0.25">
      <c r="B34" s="20" t="s">
        <v>49</v>
      </c>
      <c r="C34" s="20" t="s">
        <v>63</v>
      </c>
      <c r="D34" s="20">
        <v>50</v>
      </c>
      <c r="E34" s="20">
        <v>20</v>
      </c>
      <c r="F34" s="21">
        <v>6</v>
      </c>
      <c r="G34" s="21">
        <f>List2457[[#This Row],[SOH]]-List2457[[#This Row],[REORDER LEVEL]]</f>
        <v>-14</v>
      </c>
      <c r="H34" s="21" t="str">
        <f>IF(List2457[[#This Row],[SS]]&lt;=0,"To Order", "Ok")</f>
        <v>To Order</v>
      </c>
      <c r="I34" s="21" t="s">
        <v>73</v>
      </c>
    </row>
    <row r="35" spans="2:9" s="19" customFormat="1" ht="22.15" customHeight="1" x14ac:dyDescent="0.25">
      <c r="B35" s="20" t="s">
        <v>50</v>
      </c>
      <c r="C35" s="20" t="s">
        <v>63</v>
      </c>
      <c r="D35" s="20">
        <v>70</v>
      </c>
      <c r="E35" s="20">
        <v>20</v>
      </c>
      <c r="F35" s="21">
        <v>15</v>
      </c>
      <c r="G35" s="21">
        <f>List2457[[#This Row],[SOH]]-List2457[[#This Row],[REORDER LEVEL]]</f>
        <v>-5</v>
      </c>
      <c r="H35" s="21" t="str">
        <f>IF(List2457[[#This Row],[SS]]&lt;=0,"To Order", "Ok")</f>
        <v>To Order</v>
      </c>
      <c r="I35" s="21" t="s">
        <v>74</v>
      </c>
    </row>
    <row r="36" spans="2:9" s="19" customFormat="1" ht="22.15" customHeight="1" x14ac:dyDescent="0.25">
      <c r="B36" s="20" t="s">
        <v>51</v>
      </c>
      <c r="C36" s="20" t="s">
        <v>63</v>
      </c>
      <c r="D36" s="20">
        <v>50</v>
      </c>
      <c r="E36" s="20">
        <v>20</v>
      </c>
      <c r="F36" s="21">
        <v>5</v>
      </c>
      <c r="G36" s="21">
        <f>List2457[[#This Row],[SOH]]-List2457[[#This Row],[REORDER LEVEL]]</f>
        <v>-15</v>
      </c>
      <c r="H36" s="21" t="str">
        <f>IF(List2457[[#This Row],[SS]]&lt;=0,"To Order", "Ok")</f>
        <v>To Order</v>
      </c>
      <c r="I36" s="21" t="s">
        <v>74</v>
      </c>
    </row>
    <row r="37" spans="2:9" s="19" customFormat="1" ht="22.15" customHeight="1" x14ac:dyDescent="0.25">
      <c r="B37" s="20" t="s">
        <v>16</v>
      </c>
      <c r="C37" s="20" t="s">
        <v>63</v>
      </c>
      <c r="D37" s="20">
        <v>95</v>
      </c>
      <c r="E37" s="20">
        <v>30</v>
      </c>
      <c r="F37" s="21">
        <f>68+41</f>
        <v>109</v>
      </c>
      <c r="G37" s="21">
        <f>List2457[[#This Row],[SOH]]-List2457[[#This Row],[REORDER LEVEL]]</f>
        <v>79</v>
      </c>
      <c r="H37" s="21" t="str">
        <f>IF(List2457[[#This Row],[SS]]&lt;=0,"To Order", "Ok")</f>
        <v>Ok</v>
      </c>
      <c r="I37" s="21" t="s">
        <v>74</v>
      </c>
    </row>
    <row r="38" spans="2:9" s="19" customFormat="1" ht="22.15" customHeight="1" x14ac:dyDescent="0.25">
      <c r="B38" s="20" t="s">
        <v>52</v>
      </c>
      <c r="C38" s="20" t="s">
        <v>63</v>
      </c>
      <c r="D38" s="20">
        <v>20</v>
      </c>
      <c r="E38" s="20">
        <v>5</v>
      </c>
      <c r="F38" s="21">
        <v>0</v>
      </c>
      <c r="G38" s="21">
        <f>List2457[[#This Row],[SOH]]-List2457[[#This Row],[REORDER LEVEL]]</f>
        <v>-5</v>
      </c>
      <c r="H38" s="21" t="str">
        <f>IF(List2457[[#This Row],[SS]]&lt;=0,"To Order", "Ok")</f>
        <v>To Order</v>
      </c>
      <c r="I38" s="21" t="s">
        <v>75</v>
      </c>
    </row>
    <row r="39" spans="2:9" s="19" customFormat="1" ht="22.15" customHeight="1" x14ac:dyDescent="0.25">
      <c r="B39" s="20" t="s">
        <v>53</v>
      </c>
      <c r="C39" s="20" t="s">
        <v>63</v>
      </c>
      <c r="D39" s="20">
        <v>20</v>
      </c>
      <c r="E39" s="20">
        <v>5</v>
      </c>
      <c r="F39" s="21">
        <v>17</v>
      </c>
      <c r="G39" s="21">
        <f>List2457[[#This Row],[SOH]]-List2457[[#This Row],[REORDER LEVEL]]</f>
        <v>12</v>
      </c>
      <c r="H39" s="21" t="str">
        <f>IF(List2457[[#This Row],[SS]]&lt;=0,"To Order", "Ok")</f>
        <v>Ok</v>
      </c>
      <c r="I39" s="21" t="s">
        <v>75</v>
      </c>
    </row>
    <row r="40" spans="2:9" s="19" customFormat="1" ht="22.15" customHeight="1" x14ac:dyDescent="0.25">
      <c r="B40" s="20" t="s">
        <v>54</v>
      </c>
      <c r="C40" s="20" t="s">
        <v>63</v>
      </c>
      <c r="D40" s="20">
        <v>20</v>
      </c>
      <c r="E40" s="20">
        <v>5</v>
      </c>
      <c r="F40" s="21">
        <v>4.5</v>
      </c>
      <c r="G40" s="21">
        <f>List2457[[#This Row],[SOH]]-List2457[[#This Row],[REORDER LEVEL]]</f>
        <v>-0.5</v>
      </c>
      <c r="H40" s="21" t="str">
        <f>IF(List2457[[#This Row],[SS]]&lt;=0,"To Order", "Ok")</f>
        <v>To Order</v>
      </c>
      <c r="I40" s="21" t="s">
        <v>75</v>
      </c>
    </row>
    <row r="41" spans="2:9" s="19" customFormat="1" ht="22.15" customHeight="1" x14ac:dyDescent="0.25">
      <c r="B41" s="20" t="s">
        <v>55</v>
      </c>
      <c r="C41" s="20" t="s">
        <v>63</v>
      </c>
      <c r="D41" s="20">
        <v>10</v>
      </c>
      <c r="E41" s="20">
        <v>5</v>
      </c>
      <c r="F41" s="21">
        <v>26</v>
      </c>
      <c r="G41" s="21">
        <f>List2457[[#This Row],[SOH]]-List2457[[#This Row],[REORDER LEVEL]]</f>
        <v>21</v>
      </c>
      <c r="H41" s="21" t="str">
        <f>IF(List2457[[#This Row],[SS]]&lt;=0,"To Order", "Ok")</f>
        <v>Ok</v>
      </c>
      <c r="I41" s="21" t="s">
        <v>75</v>
      </c>
    </row>
    <row r="42" spans="2:9" s="19" customFormat="1" ht="22.15" customHeight="1" x14ac:dyDescent="0.25">
      <c r="B42" s="20" t="s">
        <v>56</v>
      </c>
      <c r="C42" s="20" t="s">
        <v>63</v>
      </c>
      <c r="D42" s="20">
        <v>80</v>
      </c>
      <c r="E42" s="20">
        <v>10</v>
      </c>
      <c r="F42" s="21">
        <v>12</v>
      </c>
      <c r="G42" s="21">
        <f>List2457[[#This Row],[SOH]]-List2457[[#This Row],[REORDER LEVEL]]</f>
        <v>2</v>
      </c>
      <c r="H42" s="21" t="str">
        <f>IF(List2457[[#This Row],[SS]]&lt;=0,"To Order", "Ok")</f>
        <v>Ok</v>
      </c>
      <c r="I42" s="21" t="s">
        <v>74</v>
      </c>
    </row>
    <row r="43" spans="2:9" s="19" customFormat="1" ht="22.15" customHeight="1" x14ac:dyDescent="0.25">
      <c r="B43" s="20" t="s">
        <v>57</v>
      </c>
      <c r="C43" s="20" t="s">
        <v>63</v>
      </c>
      <c r="D43" s="20">
        <v>125</v>
      </c>
      <c r="E43" s="20">
        <v>10</v>
      </c>
      <c r="F43" s="21">
        <v>8</v>
      </c>
      <c r="G43" s="21">
        <f>List2457[[#This Row],[SOH]]-List2457[[#This Row],[REORDER LEVEL]]</f>
        <v>-2</v>
      </c>
      <c r="H43" s="21" t="str">
        <f>IF(List2457[[#This Row],[SS]]&lt;=0,"To Order", "Ok")</f>
        <v>To Order</v>
      </c>
      <c r="I43" s="21" t="s">
        <v>75</v>
      </c>
    </row>
    <row r="44" spans="2:9" s="19" customFormat="1" ht="22.15" customHeight="1" x14ac:dyDescent="0.25">
      <c r="B44" s="20" t="s">
        <v>58</v>
      </c>
      <c r="C44" s="20" t="s">
        <v>63</v>
      </c>
      <c r="D44" s="20">
        <v>100</v>
      </c>
      <c r="E44" s="20">
        <v>20</v>
      </c>
      <c r="F44" s="21">
        <v>22</v>
      </c>
      <c r="G44" s="21">
        <f>List2457[[#This Row],[SOH]]-List2457[[#This Row],[REORDER LEVEL]]</f>
        <v>2</v>
      </c>
      <c r="H44" s="21" t="str">
        <f>IF(List2457[[#This Row],[SS]]&lt;=0,"To Order", "Ok")</f>
        <v>Ok</v>
      </c>
      <c r="I44" s="21"/>
    </row>
    <row r="45" spans="2:9" s="19" customFormat="1" ht="22.15" customHeight="1" x14ac:dyDescent="0.25">
      <c r="B45" s="20" t="s">
        <v>59</v>
      </c>
      <c r="C45" s="20" t="s">
        <v>63</v>
      </c>
      <c r="D45" s="20">
        <v>20</v>
      </c>
      <c r="E45" s="20">
        <v>10</v>
      </c>
      <c r="F45" s="21">
        <v>0</v>
      </c>
      <c r="G45" s="21">
        <f>List2457[[#This Row],[SOH]]-List2457[[#This Row],[REORDER LEVEL]]</f>
        <v>-10</v>
      </c>
      <c r="H45" s="21" t="str">
        <f>IF(List2457[[#This Row],[SS]]&lt;=0,"To Order", "Ok")</f>
        <v>To Order</v>
      </c>
      <c r="I45" s="21" t="s">
        <v>79</v>
      </c>
    </row>
    <row r="46" spans="2:9" s="19" customFormat="1" ht="22.15" customHeight="1" x14ac:dyDescent="0.25">
      <c r="B46" s="22" t="s">
        <v>6</v>
      </c>
      <c r="C46" s="23" t="s">
        <v>63</v>
      </c>
      <c r="D46" s="24"/>
      <c r="E46" s="21"/>
      <c r="F46" s="21">
        <v>5</v>
      </c>
      <c r="G46" s="21">
        <f>List2457[[#This Row],[SOH]]-List2457[[#This Row],[REORDER LEVEL]]</f>
        <v>5</v>
      </c>
      <c r="H46" s="21" t="str">
        <f>IF(List2457[[#This Row],[SS]]&lt;=0,"To Order", "Ok")</f>
        <v>Ok</v>
      </c>
      <c r="I46" s="21" t="s">
        <v>75</v>
      </c>
    </row>
    <row r="47" spans="2:9" s="19" customFormat="1" ht="22.15" customHeight="1" x14ac:dyDescent="0.25">
      <c r="B47" s="22" t="s">
        <v>7</v>
      </c>
      <c r="C47" s="23" t="s">
        <v>63</v>
      </c>
      <c r="D47" s="24"/>
      <c r="E47" s="21"/>
      <c r="F47" s="21"/>
      <c r="G47" s="21">
        <f>List2457[[#This Row],[SOH]]-List2457[[#This Row],[REORDER LEVEL]]</f>
        <v>0</v>
      </c>
      <c r="H47" s="21" t="str">
        <f>IF(List2457[[#This Row],[SS]]&lt;=0,"To Order", "Ok")</f>
        <v>To Order</v>
      </c>
      <c r="I47" s="21" t="s">
        <v>77</v>
      </c>
    </row>
    <row r="48" spans="2:9" s="19" customFormat="1" ht="30" customHeight="1" x14ac:dyDescent="0.25">
      <c r="B48" s="22" t="s">
        <v>8</v>
      </c>
      <c r="C48" s="23" t="s">
        <v>63</v>
      </c>
      <c r="D48" s="24"/>
      <c r="E48" s="21"/>
      <c r="F48" s="21"/>
      <c r="G48" s="21">
        <f>List2457[[#This Row],[SOH]]-List2457[[#This Row],[REORDER LEVEL]]</f>
        <v>0</v>
      </c>
      <c r="H48" s="21" t="str">
        <f>IF(List2457[[#This Row],[SS]]&lt;=0,"To Order", "Ok")</f>
        <v>To Order</v>
      </c>
      <c r="I48" s="21" t="s">
        <v>78</v>
      </c>
    </row>
    <row r="49" spans="2:9" s="19" customFormat="1" ht="30" customHeight="1" x14ac:dyDescent="0.25">
      <c r="B49" s="22" t="s">
        <v>9</v>
      </c>
      <c r="C49" s="23" t="s">
        <v>63</v>
      </c>
      <c r="D49" s="24"/>
      <c r="E49" s="21"/>
      <c r="F49" s="21"/>
      <c r="G49" s="21">
        <f>List2457[[#This Row],[SOH]]-List2457[[#This Row],[REORDER LEVEL]]</f>
        <v>0</v>
      </c>
      <c r="H49" s="21" t="str">
        <f>IF(List2457[[#This Row],[SS]]&lt;=0,"To Order", "Ok")</f>
        <v>To Order</v>
      </c>
      <c r="I49" s="21" t="s">
        <v>75</v>
      </c>
    </row>
    <row r="50" spans="2:9" s="19" customFormat="1" ht="30" customHeight="1" x14ac:dyDescent="0.25">
      <c r="B50" s="22" t="s">
        <v>10</v>
      </c>
      <c r="C50" s="23" t="s">
        <v>63</v>
      </c>
      <c r="D50" s="24"/>
      <c r="E50" s="21"/>
      <c r="F50" s="21">
        <v>1</v>
      </c>
      <c r="G50" s="21">
        <f>List2457[[#This Row],[SOH]]-List2457[[#This Row],[REORDER LEVEL]]</f>
        <v>1</v>
      </c>
      <c r="H50" s="21" t="str">
        <f>IF(List2457[[#This Row],[SS]]&lt;=0,"To Order", "Ok")</f>
        <v>Ok</v>
      </c>
      <c r="I50" s="21"/>
    </row>
    <row r="51" spans="2:9" s="19" customFormat="1" ht="30" customHeight="1" x14ac:dyDescent="0.25">
      <c r="B51" s="22" t="s">
        <v>11</v>
      </c>
      <c r="C51" s="22" t="s">
        <v>13</v>
      </c>
      <c r="D51" s="24"/>
      <c r="E51" s="21"/>
      <c r="F51" s="21">
        <v>3</v>
      </c>
      <c r="G51" s="21">
        <f>List2457[[#This Row],[SOH]]-List2457[[#This Row],[REORDER LEVEL]]</f>
        <v>3</v>
      </c>
      <c r="H51" s="21" t="str">
        <f>IF(List2457[[#This Row],[SS]]&lt;=0,"To Order", "Ok")</f>
        <v>Ok</v>
      </c>
      <c r="I51" s="21"/>
    </row>
    <row r="52" spans="2:9" s="19" customFormat="1" ht="25.5" customHeight="1" x14ac:dyDescent="0.25">
      <c r="B52" s="22" t="s">
        <v>12</v>
      </c>
      <c r="C52" s="22" t="s">
        <v>63</v>
      </c>
      <c r="D52" s="24"/>
      <c r="E52" s="21"/>
      <c r="F52" s="21"/>
      <c r="G52" s="21">
        <f>List2457[[#This Row],[SOH]]-List2457[[#This Row],[REORDER LEVEL]]</f>
        <v>0</v>
      </c>
      <c r="H52" s="21" t="str">
        <f>IF(List2457[[#This Row],[SS]]&lt;=0,"To Order", "Ok")</f>
        <v>To Order</v>
      </c>
      <c r="I52" s="21" t="s">
        <v>74</v>
      </c>
    </row>
    <row r="53" spans="2:9" s="19" customFormat="1" ht="30" customHeight="1" x14ac:dyDescent="0.25">
      <c r="B53" s="22" t="s">
        <v>80</v>
      </c>
      <c r="C53" s="22" t="s">
        <v>63</v>
      </c>
      <c r="D53" s="24"/>
      <c r="E53" s="21"/>
      <c r="F53" s="21">
        <v>5</v>
      </c>
      <c r="G53" s="21">
        <f>List2457[[#This Row],[SOH]]-List2457[[#This Row],[REORDER LEVEL]]</f>
        <v>5</v>
      </c>
      <c r="H53" s="21" t="str">
        <f>IF(List2457[[#This Row],[SS]]&lt;=0,"To Order", "Ok")</f>
        <v>Ok</v>
      </c>
      <c r="I53" s="21" t="s">
        <v>74</v>
      </c>
    </row>
    <row r="54" spans="2:9" s="19" customFormat="1" ht="30" customHeight="1" x14ac:dyDescent="0.25">
      <c r="B54" s="22" t="s">
        <v>15</v>
      </c>
      <c r="C54" s="22" t="s">
        <v>63</v>
      </c>
      <c r="D54" s="24"/>
      <c r="E54" s="21"/>
      <c r="F54" s="21"/>
      <c r="G54" s="21">
        <f>List2457[[#This Row],[SOH]]-List2457[[#This Row],[REORDER LEVEL]]</f>
        <v>0</v>
      </c>
      <c r="H54" s="21" t="str">
        <f>IF(List2457[[#This Row],[SS]]&lt;=0,"To Order", "Ok")</f>
        <v>To Order</v>
      </c>
      <c r="I54" s="21" t="s">
        <v>78</v>
      </c>
    </row>
    <row r="55" spans="2:9" s="19" customFormat="1" ht="30" customHeight="1" x14ac:dyDescent="0.25">
      <c r="B55" s="22" t="s">
        <v>17</v>
      </c>
      <c r="C55" s="22" t="s">
        <v>63</v>
      </c>
      <c r="D55" s="24"/>
      <c r="E55" s="21"/>
      <c r="F55" s="21">
        <v>11</v>
      </c>
      <c r="G55" s="21">
        <f>List2457[[#This Row],[SOH]]-List2457[[#This Row],[REORDER LEVEL]]</f>
        <v>11</v>
      </c>
      <c r="H55" s="21" t="str">
        <f>IF(List2457[[#This Row],[SS]]&lt;=0,"To Order", "Ok")</f>
        <v>Ok</v>
      </c>
      <c r="I55" s="21" t="s">
        <v>75</v>
      </c>
    </row>
    <row r="56" spans="2:9" s="19" customFormat="1" ht="30" customHeight="1" x14ac:dyDescent="0.25">
      <c r="B56" s="22" t="s">
        <v>18</v>
      </c>
      <c r="C56" s="22" t="s">
        <v>63</v>
      </c>
      <c r="D56" s="24"/>
      <c r="E56" s="21"/>
      <c r="F56" s="21">
        <v>20</v>
      </c>
      <c r="G56" s="21">
        <f>List2457[[#This Row],[SOH]]-List2457[[#This Row],[REORDER LEVEL]]</f>
        <v>20</v>
      </c>
      <c r="H56" s="21" t="str">
        <f>IF(List2457[[#This Row],[SS]]&lt;=0,"To Order", "Ok")</f>
        <v>Ok</v>
      </c>
      <c r="I56" s="21" t="s">
        <v>75</v>
      </c>
    </row>
    <row r="57" spans="2:9" s="19" customFormat="1" ht="30" customHeight="1" x14ac:dyDescent="0.25">
      <c r="B57" s="22" t="s">
        <v>19</v>
      </c>
      <c r="C57" s="22" t="s">
        <v>63</v>
      </c>
      <c r="D57" s="24"/>
      <c r="E57" s="21"/>
      <c r="F57" s="21">
        <v>24</v>
      </c>
      <c r="G57" s="21">
        <f>List2457[[#This Row],[SOH]]-List2457[[#This Row],[REORDER LEVEL]]</f>
        <v>24</v>
      </c>
      <c r="H57" s="21" t="str">
        <f>IF(List2457[[#This Row],[SS]]&lt;=0,"To Order", "Ok")</f>
        <v>Ok</v>
      </c>
      <c r="I57" s="21" t="s">
        <v>79</v>
      </c>
    </row>
    <row r="58" spans="2:9" s="19" customFormat="1" ht="30" customHeight="1" x14ac:dyDescent="0.25">
      <c r="B58" s="22" t="s">
        <v>87</v>
      </c>
      <c r="C58" s="22" t="s">
        <v>63</v>
      </c>
      <c r="D58" s="27"/>
      <c r="E58" s="21">
        <v>5</v>
      </c>
      <c r="F58" s="21">
        <v>0</v>
      </c>
      <c r="G58" s="28">
        <f>List2457[[#This Row],[SOH]]-List2457[[#This Row],[REORDER LEVEL]]</f>
        <v>-5</v>
      </c>
      <c r="H58" s="28" t="str">
        <f>IF(List2457[[#This Row],[SS]]&lt;=0,"To Order", "Ok")</f>
        <v>To Order</v>
      </c>
      <c r="I58" s="21" t="s">
        <v>79</v>
      </c>
    </row>
    <row r="59" spans="2:9" s="19" customFormat="1" ht="30" customHeight="1" x14ac:dyDescent="0.25">
      <c r="B59" s="29" t="s">
        <v>90</v>
      </c>
      <c r="C59" s="22" t="s">
        <v>63</v>
      </c>
      <c r="D59" s="27"/>
      <c r="E59" s="21"/>
      <c r="F59" s="21">
        <v>17</v>
      </c>
      <c r="G59" s="28">
        <f>List2457[[#This Row],[SOH]]-List2457[[#This Row],[REORDER LEVEL]]</f>
        <v>17</v>
      </c>
      <c r="H59" s="28" t="str">
        <f>IF(List2457[[#This Row],[SS]]&lt;=0,"To Order", "Ok")</f>
        <v>Ok</v>
      </c>
      <c r="I59" s="21" t="s">
        <v>75</v>
      </c>
    </row>
    <row r="60" spans="2:9" s="19" customFormat="1" ht="30" customHeight="1" x14ac:dyDescent="0.25">
      <c r="B60" s="29" t="s">
        <v>91</v>
      </c>
      <c r="C60" s="22" t="s">
        <v>63</v>
      </c>
      <c r="D60" s="27"/>
      <c r="E60" s="21"/>
      <c r="F60" s="21">
        <v>5</v>
      </c>
      <c r="G60" s="28">
        <f>List2457[[#This Row],[SOH]]-List2457[[#This Row],[REORDER LEVEL]]</f>
        <v>5</v>
      </c>
      <c r="H60" s="28" t="str">
        <f>IF(List2457[[#This Row],[SS]]&lt;=0,"To Order", "Ok")</f>
        <v>Ok</v>
      </c>
      <c r="I60" s="21"/>
    </row>
    <row r="61" spans="2:9" s="19" customFormat="1" ht="30" customHeight="1" x14ac:dyDescent="0.25">
      <c r="B61" s="22" t="s">
        <v>82</v>
      </c>
      <c r="C61" s="22" t="s">
        <v>86</v>
      </c>
      <c r="D61" s="24"/>
      <c r="E61" s="21">
        <v>3</v>
      </c>
      <c r="F61" s="21">
        <v>0</v>
      </c>
      <c r="G61" s="21">
        <f>List2457[[#This Row],[SOH]]-List2457[[#This Row],[REORDER LEVEL]]</f>
        <v>-3</v>
      </c>
      <c r="H61" s="21" t="str">
        <f>IF(List2457[[#This Row],[SS]]&lt;=0,"To Order", "Ok")</f>
        <v>To Order</v>
      </c>
      <c r="I61" s="21" t="s">
        <v>81</v>
      </c>
    </row>
    <row r="62" spans="2:9" s="19" customFormat="1" ht="30" customHeight="1" x14ac:dyDescent="0.25">
      <c r="B62" s="22" t="s">
        <v>83</v>
      </c>
      <c r="C62" s="22" t="s">
        <v>86</v>
      </c>
      <c r="D62" s="24"/>
      <c r="E62" s="21">
        <v>2</v>
      </c>
      <c r="F62" s="21">
        <v>2</v>
      </c>
      <c r="G62" s="21">
        <f>List2457[[#This Row],[SOH]]-List2457[[#This Row],[REORDER LEVEL]]</f>
        <v>0</v>
      </c>
      <c r="H62" s="21" t="str">
        <f>IF(List2457[[#This Row],[SS]]&lt;=0,"To Order", "Ok")</f>
        <v>To Order</v>
      </c>
      <c r="I62" s="21" t="s">
        <v>81</v>
      </c>
    </row>
    <row r="63" spans="2:9" s="19" customFormat="1" ht="30" customHeight="1" x14ac:dyDescent="0.25">
      <c r="B63" s="22" t="s">
        <v>84</v>
      </c>
      <c r="C63" s="22" t="s">
        <v>86</v>
      </c>
      <c r="D63" s="24"/>
      <c r="E63" s="21">
        <v>2</v>
      </c>
      <c r="F63" s="21">
        <v>2</v>
      </c>
      <c r="G63" s="21">
        <f>List2457[[#This Row],[SOH]]-List2457[[#This Row],[REORDER LEVEL]]</f>
        <v>0</v>
      </c>
      <c r="H63" s="21" t="str">
        <f>IF(List2457[[#This Row],[SS]]&lt;=0,"To Order", "Ok")</f>
        <v>To Order</v>
      </c>
      <c r="I63" s="21" t="s">
        <v>81</v>
      </c>
    </row>
    <row r="64" spans="2:9" s="19" customFormat="1" ht="30" customHeight="1" x14ac:dyDescent="0.25">
      <c r="B64" s="22" t="s">
        <v>85</v>
      </c>
      <c r="C64" s="22" t="s">
        <v>86</v>
      </c>
      <c r="D64" s="24"/>
      <c r="E64" s="21">
        <v>3</v>
      </c>
      <c r="F64" s="21">
        <v>2</v>
      </c>
      <c r="G64" s="21">
        <f>List2457[[#This Row],[SOH]]-List2457[[#This Row],[REORDER LEVEL]]</f>
        <v>-1</v>
      </c>
      <c r="H64" s="21" t="str">
        <f>IF(List2457[[#This Row],[SS]]&lt;=0,"To Order", "Ok")</f>
        <v>To Order</v>
      </c>
      <c r="I64" s="21" t="s">
        <v>81</v>
      </c>
    </row>
    <row r="65" spans="2:9" s="19" customFormat="1" ht="22.15" customHeight="1" x14ac:dyDescent="0.25">
      <c r="B65" s="20" t="s">
        <v>38</v>
      </c>
      <c r="C65" s="20" t="s">
        <v>64</v>
      </c>
      <c r="D65" s="20">
        <v>200</v>
      </c>
      <c r="E65" s="20">
        <v>3</v>
      </c>
      <c r="F65" s="21">
        <v>3</v>
      </c>
      <c r="G65" s="21">
        <f>List2457[[#This Row],[SOH]]-List2457[[#This Row],[REORDER LEVEL]]</f>
        <v>0</v>
      </c>
      <c r="H65" s="21" t="str">
        <f>IF(List2457[[#This Row],[SS]]&lt;=0,"To Order", "Ok")</f>
        <v>To Order</v>
      </c>
      <c r="I65" s="21"/>
    </row>
  </sheetData>
  <dataValidations count="7">
    <dataValidation allowBlank="1" showInputMessage="1" showErrorMessage="1" prompt="Create a List of tasks in this worksheet" sqref="A1" xr:uid="{411FA0B5-D3D2-4754-BB37-E53D8CBA2BF6}"/>
    <dataValidation allowBlank="1" showErrorMessage="1" sqref="C1:D2" xr:uid="{A9874ECD-39A1-4162-9773-188550C1D21B}"/>
    <dataValidation allowBlank="1" showInputMessage="1" showErrorMessage="1" prompt="Enter a Task or Title in this cell" sqref="B1" xr:uid="{EA722E8E-DCEA-46ED-AA9D-57B925DD4EFB}"/>
    <dataValidation allowBlank="1" showInputMessage="1" showErrorMessage="1" prompt="Title of this worksheet is in this cell" sqref="B2" xr:uid="{006D64C6-C5FB-453E-A363-35075FE502D0}"/>
    <dataValidation allowBlank="1" showInputMessage="1" showErrorMessage="1" prompt="Enter Date in this column under this heading. Use heading filters to find specific entries" sqref="B65 B3:B47" xr:uid="{63310487-F391-4B43-B284-4D28A03EF228}"/>
    <dataValidation allowBlank="1" showInputMessage="1" showErrorMessage="1" prompt="Enter task Item in this column under this heading" sqref="C65 C3:C50" xr:uid="{2A44DE3F-6057-4AB9-9EF3-68F44A470AF7}"/>
    <dataValidation allowBlank="1" showInputMessage="1" showErrorMessage="1" prompt="Enter Notes in this column under this heading" sqref="D65 D3:D47" xr:uid="{9EAB5350-EB11-4AFC-BF46-D48EA2E70369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5882-A5F0-4D51-8735-4D9AD767B6DD}">
  <dimension ref="A1:K64"/>
  <sheetViews>
    <sheetView workbookViewId="0">
      <selection activeCell="M61" sqref="M61"/>
    </sheetView>
  </sheetViews>
  <sheetFormatPr defaultRowHeight="15.75" x14ac:dyDescent="0.25"/>
  <cols>
    <col min="1" max="1" width="2.625" customWidth="1"/>
    <col min="2" max="2" width="18.75" customWidth="1"/>
    <col min="3" max="3" width="9.625" customWidth="1"/>
    <col min="4" max="4" width="21.625" style="4" customWidth="1"/>
    <col min="5" max="5" width="20.5" hidden="1" customWidth="1"/>
    <col min="6" max="6" width="20.5" customWidth="1"/>
    <col min="7" max="9" width="0" hidden="1" customWidth="1"/>
  </cols>
  <sheetData>
    <row r="1" spans="1:9" ht="26.25" customHeight="1" thickBot="1" x14ac:dyDescent="0.3">
      <c r="A1" s="2"/>
      <c r="B1" s="1" t="s">
        <v>89</v>
      </c>
    </row>
    <row r="2" spans="1:9" ht="24.75" thickBot="1" x14ac:dyDescent="0.3">
      <c r="B2" s="7" t="s">
        <v>70</v>
      </c>
      <c r="C2" s="8"/>
      <c r="D2" s="9"/>
      <c r="E2" s="8"/>
      <c r="F2" s="14">
        <v>45187</v>
      </c>
      <c r="G2" s="34"/>
      <c r="H2" s="34"/>
      <c r="I2" s="35"/>
    </row>
    <row r="3" spans="1:9" ht="22.15" customHeight="1" x14ac:dyDescent="0.25">
      <c r="B3" s="5" t="s">
        <v>0</v>
      </c>
      <c r="C3" s="5" t="s">
        <v>2</v>
      </c>
      <c r="D3" s="6" t="s">
        <v>3</v>
      </c>
      <c r="E3" s="10" t="s">
        <v>4</v>
      </c>
      <c r="F3" s="18" t="s">
        <v>5</v>
      </c>
      <c r="G3" s="10" t="s">
        <v>68</v>
      </c>
      <c r="H3" s="10" t="s">
        <v>69</v>
      </c>
      <c r="I3" s="10" t="s">
        <v>76</v>
      </c>
    </row>
    <row r="4" spans="1:9" ht="22.15" hidden="1" customHeight="1" x14ac:dyDescent="0.25">
      <c r="B4" s="11" t="s">
        <v>20</v>
      </c>
      <c r="C4" s="11" t="s">
        <v>60</v>
      </c>
      <c r="D4" s="12">
        <v>14</v>
      </c>
      <c r="E4" s="11">
        <v>10</v>
      </c>
      <c r="F4" s="3">
        <v>22</v>
      </c>
      <c r="G4" s="3">
        <f>List24578[[#This Row],[SOH]]-List24578[[#This Row],[REORDER LEVEL]]</f>
        <v>12</v>
      </c>
      <c r="H4" s="17" t="str">
        <f>IF(List24578[[#This Row],[SS]]&lt;=2,"To Order", "Ok")</f>
        <v>Ok</v>
      </c>
      <c r="I4" s="3"/>
    </row>
    <row r="5" spans="1:9" ht="22.15" hidden="1" customHeight="1" x14ac:dyDescent="0.25">
      <c r="B5" s="11" t="s">
        <v>21</v>
      </c>
      <c r="C5" s="11" t="s">
        <v>61</v>
      </c>
      <c r="D5" s="13">
        <v>28</v>
      </c>
      <c r="E5" s="11">
        <v>10</v>
      </c>
      <c r="F5" s="3">
        <v>46</v>
      </c>
      <c r="G5" s="3">
        <f>List24578[[#This Row],[SOH]]-List24578[[#This Row],[REORDER LEVEL]]</f>
        <v>36</v>
      </c>
      <c r="H5" s="17" t="str">
        <f>IF(List24578[[#This Row],[SS]]&lt;=2,"To Order", "Ok")</f>
        <v>Ok</v>
      </c>
      <c r="I5" s="3"/>
    </row>
    <row r="6" spans="1:9" ht="22.15" hidden="1" customHeight="1" x14ac:dyDescent="0.25">
      <c r="B6" s="11" t="s">
        <v>22</v>
      </c>
      <c r="C6" s="11" t="s">
        <v>60</v>
      </c>
      <c r="D6" s="12">
        <v>50</v>
      </c>
      <c r="E6" s="11">
        <v>20</v>
      </c>
      <c r="F6" s="3">
        <v>0</v>
      </c>
      <c r="G6" s="3">
        <f>List24578[[#This Row],[SOH]]-List24578[[#This Row],[REORDER LEVEL]]</f>
        <v>-20</v>
      </c>
      <c r="H6" s="17" t="str">
        <f>IF(List24578[[#This Row],[SS]]&lt;=2,"To Order", "Ok")</f>
        <v>To Order</v>
      </c>
      <c r="I6" s="3"/>
    </row>
    <row r="7" spans="1:9" ht="22.15" hidden="1" customHeight="1" x14ac:dyDescent="0.25">
      <c r="B7" s="11" t="s">
        <v>23</v>
      </c>
      <c r="C7" s="11" t="s">
        <v>62</v>
      </c>
      <c r="D7" s="11">
        <v>10</v>
      </c>
      <c r="E7" s="11">
        <v>5</v>
      </c>
      <c r="F7" s="3">
        <v>13</v>
      </c>
      <c r="G7" s="3">
        <f>List24578[[#This Row],[SOH]]-List24578[[#This Row],[REORDER LEVEL]]</f>
        <v>8</v>
      </c>
      <c r="H7" s="17" t="str">
        <f>IF(List24578[[#This Row],[SS]]&lt;=2,"To Order", "Ok")</f>
        <v>Ok</v>
      </c>
      <c r="I7" s="3"/>
    </row>
    <row r="8" spans="1:9" ht="22.15" hidden="1" customHeight="1" x14ac:dyDescent="0.25">
      <c r="B8" s="11" t="s">
        <v>24</v>
      </c>
      <c r="C8" s="11" t="s">
        <v>63</v>
      </c>
      <c r="D8" s="12">
        <v>10</v>
      </c>
      <c r="E8" s="11">
        <v>5</v>
      </c>
      <c r="F8" s="30">
        <v>32</v>
      </c>
      <c r="G8" s="3">
        <f>List24578[[#This Row],[SOH]]-List24578[[#This Row],[REORDER LEVEL]]</f>
        <v>27</v>
      </c>
      <c r="H8" s="3" t="str">
        <f>IF(List24578[[#This Row],[SS]]&lt;=2,"To Order", "Ok")</f>
        <v>Ok</v>
      </c>
      <c r="I8" s="3"/>
    </row>
    <row r="9" spans="1:9" ht="22.15" hidden="1" customHeight="1" x14ac:dyDescent="0.25">
      <c r="B9" s="11" t="s">
        <v>25</v>
      </c>
      <c r="C9" s="11" t="s">
        <v>63</v>
      </c>
      <c r="D9" s="12">
        <v>30</v>
      </c>
      <c r="E9" s="11">
        <v>20</v>
      </c>
      <c r="F9" s="3">
        <v>70</v>
      </c>
      <c r="G9" s="3">
        <f>List24578[[#This Row],[SOH]]-List24578[[#This Row],[REORDER LEVEL]]</f>
        <v>50</v>
      </c>
      <c r="H9" s="3" t="str">
        <f>IF(List24578[[#This Row],[SS]]&lt;=2,"To Order", "Ok")</f>
        <v>Ok</v>
      </c>
      <c r="I9" s="3"/>
    </row>
    <row r="10" spans="1:9" ht="22.15" hidden="1" customHeight="1" x14ac:dyDescent="0.25">
      <c r="B10" s="11" t="s">
        <v>26</v>
      </c>
      <c r="C10" s="11" t="s">
        <v>64</v>
      </c>
      <c r="D10" s="12">
        <v>8</v>
      </c>
      <c r="E10" s="11">
        <v>5</v>
      </c>
      <c r="F10" s="3">
        <v>3</v>
      </c>
      <c r="G10" s="3">
        <f>List24578[[#This Row],[SOH]]-List24578[[#This Row],[REORDER LEVEL]]</f>
        <v>-2</v>
      </c>
      <c r="H10" s="3" t="str">
        <f>IF(List24578[[#This Row],[SS]]&lt;=2,"To Order", "Ok")</f>
        <v>To Order</v>
      </c>
      <c r="I10" s="3"/>
    </row>
    <row r="11" spans="1:9" ht="22.15" hidden="1" customHeight="1" x14ac:dyDescent="0.25">
      <c r="B11" s="11" t="s">
        <v>27</v>
      </c>
      <c r="C11" s="11" t="s">
        <v>64</v>
      </c>
      <c r="D11" s="11">
        <v>30</v>
      </c>
      <c r="E11" s="33">
        <v>6</v>
      </c>
      <c r="F11" s="3">
        <v>1</v>
      </c>
      <c r="G11" s="3">
        <f>List24578[[#This Row],[SOH]]-List24578[[#This Row],[REORDER LEVEL]]</f>
        <v>-5</v>
      </c>
      <c r="H11" s="3" t="str">
        <f>IF(List24578[[#This Row],[SS]]&lt;=2,"To Order", "Ok")</f>
        <v>To Order</v>
      </c>
      <c r="I11" s="3"/>
    </row>
    <row r="12" spans="1:9" ht="22.15" hidden="1" customHeight="1" x14ac:dyDescent="0.25">
      <c r="B12" s="11" t="s">
        <v>28</v>
      </c>
      <c r="C12" s="11" t="s">
        <v>65</v>
      </c>
      <c r="D12" s="11">
        <v>25</v>
      </c>
      <c r="E12" s="11">
        <v>10</v>
      </c>
      <c r="F12" s="3">
        <v>100</v>
      </c>
      <c r="G12" s="3">
        <f>List24578[[#This Row],[SOH]]-List24578[[#This Row],[REORDER LEVEL]]</f>
        <v>90</v>
      </c>
      <c r="H12" s="3" t="str">
        <f>IF(List24578[[#This Row],[SS]]&lt;=2,"To Order", "Ok")</f>
        <v>Ok</v>
      </c>
      <c r="I12" s="3"/>
    </row>
    <row r="13" spans="1:9" ht="22.15" hidden="1" customHeight="1" x14ac:dyDescent="0.25">
      <c r="B13" s="11" t="s">
        <v>71</v>
      </c>
      <c r="C13" s="11" t="s">
        <v>64</v>
      </c>
      <c r="D13" s="25"/>
      <c r="E13" s="11"/>
      <c r="F13" s="3">
        <v>6</v>
      </c>
      <c r="G13" s="26">
        <f>List24578[[#This Row],[SOH]]-List24578[[#This Row],[REORDER LEVEL]]</f>
        <v>6</v>
      </c>
      <c r="H13" s="26" t="str">
        <f>IF(List24578[[#This Row],[SS]]&lt;=2,"To Order", "Ok")</f>
        <v>Ok</v>
      </c>
      <c r="I13" s="3"/>
    </row>
    <row r="14" spans="1:9" ht="22.15" hidden="1" customHeight="1" x14ac:dyDescent="0.25">
      <c r="B14" s="11" t="s">
        <v>72</v>
      </c>
      <c r="C14" s="11" t="s">
        <v>64</v>
      </c>
      <c r="D14" s="11">
        <v>15</v>
      </c>
      <c r="E14" s="11">
        <v>5</v>
      </c>
      <c r="F14" s="3">
        <v>3</v>
      </c>
      <c r="G14" s="3">
        <f>List24578[[#This Row],[SOH]]-List24578[[#This Row],[REORDER LEVEL]]</f>
        <v>-2</v>
      </c>
      <c r="H14" s="3" t="str">
        <f>IF(List24578[[#This Row],[SS]]&lt;=2,"To Order", "Ok")</f>
        <v>To Order</v>
      </c>
      <c r="I14" s="3"/>
    </row>
    <row r="15" spans="1:9" ht="22.15" hidden="1" customHeight="1" x14ac:dyDescent="0.25">
      <c r="B15" s="11" t="s">
        <v>30</v>
      </c>
      <c r="C15" s="11" t="s">
        <v>65</v>
      </c>
      <c r="D15" s="11">
        <v>15</v>
      </c>
      <c r="E15" s="11">
        <v>5</v>
      </c>
      <c r="F15" s="3">
        <v>24</v>
      </c>
      <c r="G15" s="3">
        <f>List24578[[#This Row],[SOH]]-List24578[[#This Row],[REORDER LEVEL]]</f>
        <v>19</v>
      </c>
      <c r="H15" s="3" t="str">
        <f>IF(List24578[[#This Row],[SS]]&lt;=2,"To Order", "Ok")</f>
        <v>Ok</v>
      </c>
      <c r="I15" s="3"/>
    </row>
    <row r="16" spans="1:9" ht="22.15" hidden="1" customHeight="1" x14ac:dyDescent="0.25">
      <c r="B16" s="11" t="s">
        <v>31</v>
      </c>
      <c r="C16" s="11" t="s">
        <v>60</v>
      </c>
      <c r="D16" s="11">
        <v>100</v>
      </c>
      <c r="E16" s="11">
        <v>40</v>
      </c>
      <c r="F16" s="3">
        <v>80</v>
      </c>
      <c r="G16" s="3">
        <f>List24578[[#This Row],[SOH]]-List24578[[#This Row],[REORDER LEVEL]]</f>
        <v>40</v>
      </c>
      <c r="H16" s="3" t="str">
        <f>IF(List24578[[#This Row],[SS]]&lt;=2,"To Order", "Ok")</f>
        <v>Ok</v>
      </c>
      <c r="I16" s="3"/>
    </row>
    <row r="17" spans="2:9" ht="22.15" hidden="1" customHeight="1" x14ac:dyDescent="0.25">
      <c r="B17" s="11" t="s">
        <v>32</v>
      </c>
      <c r="C17" s="11" t="s">
        <v>64</v>
      </c>
      <c r="D17" s="11">
        <v>6</v>
      </c>
      <c r="E17" s="11">
        <v>2</v>
      </c>
      <c r="F17" s="3">
        <v>6</v>
      </c>
      <c r="G17" s="3">
        <f>List24578[[#This Row],[SOH]]-List24578[[#This Row],[REORDER LEVEL]]</f>
        <v>4</v>
      </c>
      <c r="H17" s="3" t="str">
        <f>IF(List24578[[#This Row],[SS]]&lt;=2,"To Order", "Ok")</f>
        <v>Ok</v>
      </c>
      <c r="I17" s="3"/>
    </row>
    <row r="18" spans="2:9" ht="22.15" hidden="1" customHeight="1" x14ac:dyDescent="0.25">
      <c r="B18" s="11" t="s">
        <v>33</v>
      </c>
      <c r="C18" s="11" t="s">
        <v>64</v>
      </c>
      <c r="D18" s="11">
        <v>12</v>
      </c>
      <c r="E18" s="11">
        <v>5</v>
      </c>
      <c r="F18" s="3">
        <v>25</v>
      </c>
      <c r="G18" s="3">
        <f>List24578[[#This Row],[SOH]]-List24578[[#This Row],[REORDER LEVEL]]</f>
        <v>20</v>
      </c>
      <c r="H18" s="3" t="str">
        <f>IF(List24578[[#This Row],[SS]]&lt;=2,"To Order", "Ok")</f>
        <v>Ok</v>
      </c>
      <c r="I18" s="3"/>
    </row>
    <row r="19" spans="2:9" ht="22.15" hidden="1" customHeight="1" x14ac:dyDescent="0.25">
      <c r="B19" s="11" t="s">
        <v>34</v>
      </c>
      <c r="C19" s="11" t="s">
        <v>63</v>
      </c>
      <c r="D19" s="11">
        <v>50</v>
      </c>
      <c r="E19" s="11">
        <v>20</v>
      </c>
      <c r="F19" s="3">
        <v>90</v>
      </c>
      <c r="G19" s="3">
        <f>List24578[[#This Row],[SOH]]-List24578[[#This Row],[REORDER LEVEL]]</f>
        <v>70</v>
      </c>
      <c r="H19" s="3" t="str">
        <f>IF(List24578[[#This Row],[SS]]&lt;=2,"To Order", "Ok")</f>
        <v>Ok</v>
      </c>
      <c r="I19" s="3"/>
    </row>
    <row r="20" spans="2:9" ht="22.15" hidden="1" customHeight="1" x14ac:dyDescent="0.25">
      <c r="B20" s="11" t="s">
        <v>35</v>
      </c>
      <c r="C20" s="11" t="s">
        <v>63</v>
      </c>
      <c r="D20" s="11">
        <v>175</v>
      </c>
      <c r="E20" s="11">
        <v>50</v>
      </c>
      <c r="F20" s="3">
        <v>150</v>
      </c>
      <c r="G20" s="3">
        <f>List24578[[#This Row],[SOH]]-List24578[[#This Row],[REORDER LEVEL]]</f>
        <v>100</v>
      </c>
      <c r="H20" s="3" t="str">
        <f>IF(List24578[[#This Row],[SS]]&lt;=2,"To Order", "Ok")</f>
        <v>Ok</v>
      </c>
      <c r="I20" s="3"/>
    </row>
    <row r="21" spans="2:9" ht="22.15" hidden="1" customHeight="1" x14ac:dyDescent="0.25">
      <c r="B21" s="11" t="s">
        <v>36</v>
      </c>
      <c r="C21" s="11" t="s">
        <v>64</v>
      </c>
      <c r="D21" s="11">
        <v>10</v>
      </c>
      <c r="E21" s="11">
        <v>5</v>
      </c>
      <c r="F21" s="3">
        <v>82</v>
      </c>
      <c r="G21" s="3">
        <f>List24578[[#This Row],[SOH]]-List24578[[#This Row],[REORDER LEVEL]]</f>
        <v>77</v>
      </c>
      <c r="H21" s="3" t="str">
        <f>IF(List24578[[#This Row],[SS]]&lt;=2,"To Order", "Ok")</f>
        <v>Ok</v>
      </c>
      <c r="I21" s="3"/>
    </row>
    <row r="22" spans="2:9" ht="22.15" hidden="1" customHeight="1" x14ac:dyDescent="0.25">
      <c r="B22" s="11" t="s">
        <v>37</v>
      </c>
      <c r="C22" s="11" t="s">
        <v>64</v>
      </c>
      <c r="D22" s="11">
        <v>10</v>
      </c>
      <c r="E22" s="11">
        <v>52</v>
      </c>
      <c r="F22" s="3">
        <v>5</v>
      </c>
      <c r="G22" s="3">
        <f>List24578[[#This Row],[SOH]]-List24578[[#This Row],[REORDER LEVEL]]</f>
        <v>-47</v>
      </c>
      <c r="H22" s="3" t="str">
        <f>IF(List24578[[#This Row],[SS]]&lt;=2,"To Order", "Ok")</f>
        <v>To Order</v>
      </c>
      <c r="I22" s="3"/>
    </row>
    <row r="23" spans="2:9" ht="22.15" hidden="1" customHeight="1" x14ac:dyDescent="0.25">
      <c r="B23" s="11" t="s">
        <v>39</v>
      </c>
      <c r="C23" s="11" t="s">
        <v>64</v>
      </c>
      <c r="D23" s="11">
        <v>200</v>
      </c>
      <c r="E23" s="11">
        <v>1</v>
      </c>
      <c r="F23" s="3">
        <v>6</v>
      </c>
      <c r="G23" s="3">
        <f>List24578[[#This Row],[SOH]]-List24578[[#This Row],[REORDER LEVEL]]</f>
        <v>5</v>
      </c>
      <c r="H23" s="3" t="str">
        <f>IF(List24578[[#This Row],[SS]]&lt;=2,"To Order", "Ok")</f>
        <v>Ok</v>
      </c>
      <c r="I23" s="3"/>
    </row>
    <row r="24" spans="2:9" ht="22.15" hidden="1" customHeight="1" x14ac:dyDescent="0.25">
      <c r="B24" s="11" t="s">
        <v>40</v>
      </c>
      <c r="C24" s="11" t="s">
        <v>66</v>
      </c>
      <c r="D24" s="11">
        <v>45</v>
      </c>
      <c r="E24" s="11">
        <v>10</v>
      </c>
      <c r="F24" s="3">
        <v>41</v>
      </c>
      <c r="G24" s="3">
        <f>List24578[[#This Row],[SOH]]-List24578[[#This Row],[REORDER LEVEL]]</f>
        <v>31</v>
      </c>
      <c r="H24" s="3" t="str">
        <f>IF(List24578[[#This Row],[SS]]&lt;=2,"To Order", "Ok")</f>
        <v>Ok</v>
      </c>
      <c r="I24" s="3"/>
    </row>
    <row r="25" spans="2:9" ht="22.15" hidden="1" customHeight="1" x14ac:dyDescent="0.25">
      <c r="B25" s="11" t="s">
        <v>41</v>
      </c>
      <c r="C25" s="11" t="s">
        <v>64</v>
      </c>
      <c r="D25" s="11">
        <v>6</v>
      </c>
      <c r="E25" s="11">
        <v>3</v>
      </c>
      <c r="F25" s="3">
        <v>5</v>
      </c>
      <c r="G25" s="3">
        <f>List24578[[#This Row],[SOH]]-List24578[[#This Row],[REORDER LEVEL]]</f>
        <v>2</v>
      </c>
      <c r="H25" s="3" t="str">
        <f>IF(List24578[[#This Row],[SS]]&lt;=2,"To Order", "Ok")</f>
        <v>To Order</v>
      </c>
      <c r="I25" s="3"/>
    </row>
    <row r="26" spans="2:9" ht="22.15" hidden="1" customHeight="1" x14ac:dyDescent="0.25">
      <c r="B26" s="11" t="s">
        <v>42</v>
      </c>
      <c r="C26" s="11" t="s">
        <v>61</v>
      </c>
      <c r="D26" s="11">
        <v>6</v>
      </c>
      <c r="E26" s="11">
        <v>3</v>
      </c>
      <c r="F26" s="3">
        <v>13</v>
      </c>
      <c r="G26" s="3">
        <f>List24578[[#This Row],[SOH]]-List24578[[#This Row],[REORDER LEVEL]]</f>
        <v>10</v>
      </c>
      <c r="H26" s="3" t="str">
        <f>IF(List24578[[#This Row],[SS]]&lt;=2,"To Order", "Ok")</f>
        <v>Ok</v>
      </c>
      <c r="I26" s="3"/>
    </row>
    <row r="27" spans="2:9" ht="22.15" hidden="1" customHeight="1" x14ac:dyDescent="0.25">
      <c r="B27" s="11" t="s">
        <v>43</v>
      </c>
      <c r="C27" s="11" t="s">
        <v>67</v>
      </c>
      <c r="D27" s="11">
        <v>6</v>
      </c>
      <c r="E27" s="11">
        <v>5</v>
      </c>
      <c r="F27" s="3">
        <v>2</v>
      </c>
      <c r="G27" s="3">
        <f>List24578[[#This Row],[SOH]]-List24578[[#This Row],[REORDER LEVEL]]</f>
        <v>-3</v>
      </c>
      <c r="H27" s="3" t="str">
        <f>IF(List24578[[#This Row],[SS]]&lt;=2,"To Order", "Ok")</f>
        <v>To Order</v>
      </c>
      <c r="I27" s="3"/>
    </row>
    <row r="28" spans="2:9" ht="22.15" hidden="1" customHeight="1" x14ac:dyDescent="0.25">
      <c r="B28" s="11" t="s">
        <v>44</v>
      </c>
      <c r="C28" s="11" t="s">
        <v>62</v>
      </c>
      <c r="D28" s="11">
        <v>8</v>
      </c>
      <c r="E28" s="11">
        <v>3</v>
      </c>
      <c r="F28" s="3">
        <v>2</v>
      </c>
      <c r="G28" s="3">
        <f>List24578[[#This Row],[SOH]]-List24578[[#This Row],[REORDER LEVEL]]</f>
        <v>-1</v>
      </c>
      <c r="H28" s="3" t="str">
        <f>IF(List24578[[#This Row],[SS]]&lt;=2,"To Order", "Ok")</f>
        <v>To Order</v>
      </c>
      <c r="I28" s="3"/>
    </row>
    <row r="29" spans="2:9" ht="22.15" hidden="1" customHeight="1" x14ac:dyDescent="0.25">
      <c r="B29" s="11" t="s">
        <v>45</v>
      </c>
      <c r="C29" s="11" t="s">
        <v>64</v>
      </c>
      <c r="D29" s="11">
        <v>4</v>
      </c>
      <c r="E29" s="11">
        <v>2</v>
      </c>
      <c r="F29" s="3">
        <v>1</v>
      </c>
      <c r="G29" s="3">
        <f>List24578[[#This Row],[SOH]]-List24578[[#This Row],[REORDER LEVEL]]</f>
        <v>-1</v>
      </c>
      <c r="H29" s="3" t="str">
        <f>IF(List24578[[#This Row],[SS]]&lt;=2,"To Order", "Ok")</f>
        <v>To Order</v>
      </c>
      <c r="I29" s="3"/>
    </row>
    <row r="30" spans="2:9" ht="22.15" hidden="1" customHeight="1" x14ac:dyDescent="0.25">
      <c r="B30" s="11" t="s">
        <v>46</v>
      </c>
      <c r="C30" s="11" t="s">
        <v>63</v>
      </c>
      <c r="D30" s="11">
        <v>30</v>
      </c>
      <c r="E30" s="11">
        <v>10</v>
      </c>
      <c r="F30" s="3">
        <f>13*5</f>
        <v>65</v>
      </c>
      <c r="G30" s="3">
        <f>List24578[[#This Row],[SOH]]-List24578[[#This Row],[REORDER LEVEL]]</f>
        <v>55</v>
      </c>
      <c r="H30" s="3" t="str">
        <f>IF(List24578[[#This Row],[SS]]&lt;=2,"To Order", "Ok")</f>
        <v>Ok</v>
      </c>
      <c r="I30" s="3"/>
    </row>
    <row r="31" spans="2:9" ht="22.15" hidden="1" customHeight="1" x14ac:dyDescent="0.25">
      <c r="B31" s="11" t="s">
        <v>47</v>
      </c>
      <c r="C31" s="11" t="s">
        <v>64</v>
      </c>
      <c r="D31" s="11">
        <v>5</v>
      </c>
      <c r="E31" s="11">
        <v>3</v>
      </c>
      <c r="F31" s="3">
        <v>12</v>
      </c>
      <c r="G31" s="3">
        <f>List24578[[#This Row],[SOH]]-List24578[[#This Row],[REORDER LEVEL]]</f>
        <v>9</v>
      </c>
      <c r="H31" s="3" t="str">
        <f>IF(List24578[[#This Row],[SS]]&lt;=2,"To Order", "Ok")</f>
        <v>Ok</v>
      </c>
      <c r="I31" s="3"/>
    </row>
    <row r="32" spans="2:9" ht="22.15" hidden="1" customHeight="1" x14ac:dyDescent="0.25">
      <c r="B32" s="31" t="s">
        <v>88</v>
      </c>
      <c r="C32" s="11" t="s">
        <v>64</v>
      </c>
      <c r="D32" s="25"/>
      <c r="E32" s="11">
        <v>3</v>
      </c>
      <c r="F32" s="3">
        <v>0</v>
      </c>
      <c r="G32" s="26">
        <f>List24578[[#This Row],[SOH]]-List24578[[#This Row],[REORDER LEVEL]]</f>
        <v>-3</v>
      </c>
      <c r="H32" s="26" t="str">
        <f>IF(List24578[[#This Row],[SS]]&lt;=2,"To Order", "Ok")</f>
        <v>To Order</v>
      </c>
      <c r="I32" s="32"/>
    </row>
    <row r="33" spans="2:11" s="19" customFormat="1" ht="22.15" customHeight="1" x14ac:dyDescent="0.25">
      <c r="B33" s="20" t="s">
        <v>48</v>
      </c>
      <c r="C33" s="20" t="s">
        <v>63</v>
      </c>
      <c r="D33" s="20">
        <v>60</v>
      </c>
      <c r="E33" s="20">
        <v>20</v>
      </c>
      <c r="F33" s="21">
        <v>5</v>
      </c>
      <c r="G33" s="21">
        <f>List24578[[#This Row],[SOH]]-List24578[[#This Row],[REORDER LEVEL]]</f>
        <v>-15</v>
      </c>
      <c r="H33" s="21" t="str">
        <f>IF(List24578[[#This Row],[SS]]&lt;=2,"To Order", "Ok")</f>
        <v>To Order</v>
      </c>
      <c r="I33" s="21" t="s">
        <v>73</v>
      </c>
    </row>
    <row r="34" spans="2:11" s="19" customFormat="1" ht="22.15" customHeight="1" x14ac:dyDescent="0.25">
      <c r="B34" s="20" t="s">
        <v>49</v>
      </c>
      <c r="C34" s="20" t="s">
        <v>63</v>
      </c>
      <c r="D34" s="20">
        <v>50</v>
      </c>
      <c r="E34" s="20">
        <v>20</v>
      </c>
      <c r="F34" s="21">
        <v>25</v>
      </c>
      <c r="G34" s="21">
        <f>List24578[[#This Row],[SOH]]-List24578[[#This Row],[REORDER LEVEL]]</f>
        <v>5</v>
      </c>
      <c r="H34" s="21" t="str">
        <f>IF(List24578[[#This Row],[SS]]&lt;=2,"To Order", "Ok")</f>
        <v>Ok</v>
      </c>
      <c r="I34" s="21" t="s">
        <v>73</v>
      </c>
      <c r="K34" s="36"/>
    </row>
    <row r="35" spans="2:11" s="19" customFormat="1" ht="22.15" customHeight="1" x14ac:dyDescent="0.25">
      <c r="B35" s="20" t="s">
        <v>50</v>
      </c>
      <c r="C35" s="20" t="s">
        <v>63</v>
      </c>
      <c r="D35" s="20">
        <v>70</v>
      </c>
      <c r="E35" s="20">
        <v>20</v>
      </c>
      <c r="F35" s="21">
        <v>25</v>
      </c>
      <c r="G35" s="21">
        <f>List24578[[#This Row],[SOH]]-List24578[[#This Row],[REORDER LEVEL]]</f>
        <v>5</v>
      </c>
      <c r="H35" s="21" t="str">
        <f>IF(List24578[[#This Row],[SS]]&lt;=2,"To Order", "Ok")</f>
        <v>Ok</v>
      </c>
      <c r="I35" s="21" t="s">
        <v>74</v>
      </c>
    </row>
    <row r="36" spans="2:11" s="19" customFormat="1" ht="22.15" customHeight="1" x14ac:dyDescent="0.25">
      <c r="B36" s="20" t="s">
        <v>51</v>
      </c>
      <c r="C36" s="20" t="s">
        <v>63</v>
      </c>
      <c r="D36" s="20">
        <v>50</v>
      </c>
      <c r="E36" s="20">
        <v>20</v>
      </c>
      <c r="F36" s="21">
        <v>5</v>
      </c>
      <c r="G36" s="21">
        <f>List24578[[#This Row],[SOH]]-List24578[[#This Row],[REORDER LEVEL]]</f>
        <v>-15</v>
      </c>
      <c r="H36" s="21" t="str">
        <f>IF(List24578[[#This Row],[SS]]&lt;=2,"To Order", "Ok")</f>
        <v>To Order</v>
      </c>
      <c r="I36" s="21" t="s">
        <v>74</v>
      </c>
    </row>
    <row r="37" spans="2:11" s="19" customFormat="1" ht="22.15" customHeight="1" x14ac:dyDescent="0.25">
      <c r="B37" s="20" t="s">
        <v>16</v>
      </c>
      <c r="C37" s="20" t="s">
        <v>63</v>
      </c>
      <c r="D37" s="20">
        <v>95</v>
      </c>
      <c r="E37" s="20">
        <v>30</v>
      </c>
      <c r="F37" s="21">
        <v>100</v>
      </c>
      <c r="G37" s="21">
        <f>List24578[[#This Row],[SOH]]-List24578[[#This Row],[REORDER LEVEL]]</f>
        <v>70</v>
      </c>
      <c r="H37" s="21" t="str">
        <f>IF(List24578[[#This Row],[SS]]&lt;=2,"To Order", "Ok")</f>
        <v>Ok</v>
      </c>
      <c r="I37" s="21" t="s">
        <v>74</v>
      </c>
    </row>
    <row r="38" spans="2:11" s="19" customFormat="1" ht="22.15" customHeight="1" x14ac:dyDescent="0.25">
      <c r="B38" s="20" t="s">
        <v>52</v>
      </c>
      <c r="C38" s="20" t="s">
        <v>63</v>
      </c>
      <c r="D38" s="20">
        <v>20</v>
      </c>
      <c r="E38" s="20">
        <v>5</v>
      </c>
      <c r="F38" s="21">
        <v>8</v>
      </c>
      <c r="G38" s="21">
        <f>List24578[[#This Row],[SOH]]-List24578[[#This Row],[REORDER LEVEL]]</f>
        <v>3</v>
      </c>
      <c r="H38" s="21" t="str">
        <f>IF(List24578[[#This Row],[SS]]&lt;=2,"To Order", "Ok")</f>
        <v>Ok</v>
      </c>
      <c r="I38" s="21" t="s">
        <v>75</v>
      </c>
    </row>
    <row r="39" spans="2:11" s="19" customFormat="1" ht="22.15" customHeight="1" x14ac:dyDescent="0.25">
      <c r="B39" s="20" t="s">
        <v>53</v>
      </c>
      <c r="C39" s="20" t="s">
        <v>63</v>
      </c>
      <c r="D39" s="20">
        <v>20</v>
      </c>
      <c r="E39" s="20">
        <v>5</v>
      </c>
      <c r="F39" s="21">
        <v>20</v>
      </c>
      <c r="G39" s="21">
        <f>List24578[[#This Row],[SOH]]-List24578[[#This Row],[REORDER LEVEL]]</f>
        <v>15</v>
      </c>
      <c r="H39" s="21" t="str">
        <f>IF(List24578[[#This Row],[SS]]&lt;=2,"To Order", "Ok")</f>
        <v>Ok</v>
      </c>
      <c r="I39" s="21" t="s">
        <v>75</v>
      </c>
    </row>
    <row r="40" spans="2:11" s="19" customFormat="1" ht="22.15" customHeight="1" x14ac:dyDescent="0.25">
      <c r="B40" s="20" t="s">
        <v>54</v>
      </c>
      <c r="C40" s="20" t="s">
        <v>63</v>
      </c>
      <c r="D40" s="20">
        <v>20</v>
      </c>
      <c r="E40" s="20">
        <v>5</v>
      </c>
      <c r="F40" s="21">
        <v>10</v>
      </c>
      <c r="G40" s="21">
        <f>List24578[[#This Row],[SOH]]-List24578[[#This Row],[REORDER LEVEL]]</f>
        <v>5</v>
      </c>
      <c r="H40" s="21" t="str">
        <f>IF(List24578[[#This Row],[SS]]&lt;=2,"To Order", "Ok")</f>
        <v>Ok</v>
      </c>
      <c r="I40" s="21" t="s">
        <v>75</v>
      </c>
    </row>
    <row r="41" spans="2:11" s="19" customFormat="1" ht="22.15" customHeight="1" x14ac:dyDescent="0.25">
      <c r="B41" s="20" t="s">
        <v>55</v>
      </c>
      <c r="C41" s="20" t="s">
        <v>63</v>
      </c>
      <c r="D41" s="20">
        <v>10</v>
      </c>
      <c r="E41" s="20">
        <v>5</v>
      </c>
      <c r="F41" s="21">
        <f>29/2</f>
        <v>14.5</v>
      </c>
      <c r="G41" s="21">
        <f>List24578[[#This Row],[SOH]]-List24578[[#This Row],[REORDER LEVEL]]</f>
        <v>9.5</v>
      </c>
      <c r="H41" s="21" t="str">
        <f>IF(List24578[[#This Row],[SS]]&lt;=2,"To Order", "Ok")</f>
        <v>Ok</v>
      </c>
      <c r="I41" s="21" t="s">
        <v>75</v>
      </c>
    </row>
    <row r="42" spans="2:11" s="19" customFormat="1" ht="22.15" customHeight="1" x14ac:dyDescent="0.25">
      <c r="B42" s="20" t="s">
        <v>56</v>
      </c>
      <c r="C42" s="20" t="s">
        <v>63</v>
      </c>
      <c r="D42" s="20">
        <v>80</v>
      </c>
      <c r="E42" s="20">
        <v>10</v>
      </c>
      <c r="F42" s="21">
        <v>50</v>
      </c>
      <c r="G42" s="21">
        <f>List24578[[#This Row],[SOH]]-List24578[[#This Row],[REORDER LEVEL]]</f>
        <v>40</v>
      </c>
      <c r="H42" s="21" t="str">
        <f>IF(List24578[[#This Row],[SS]]&lt;=2,"To Order", "Ok")</f>
        <v>Ok</v>
      </c>
      <c r="I42" s="21" t="s">
        <v>74</v>
      </c>
    </row>
    <row r="43" spans="2:11" s="19" customFormat="1" ht="22.15" customHeight="1" x14ac:dyDescent="0.25">
      <c r="B43" s="20" t="s">
        <v>57</v>
      </c>
      <c r="C43" s="20" t="s">
        <v>63</v>
      </c>
      <c r="D43" s="20">
        <v>125</v>
      </c>
      <c r="E43" s="20">
        <v>10</v>
      </c>
      <c r="F43" s="21">
        <v>28</v>
      </c>
      <c r="G43" s="21">
        <f>List24578[[#This Row],[SOH]]-List24578[[#This Row],[REORDER LEVEL]]</f>
        <v>18</v>
      </c>
      <c r="H43" s="21" t="str">
        <f>IF(List24578[[#This Row],[SS]]&lt;=2,"To Order", "Ok")</f>
        <v>Ok</v>
      </c>
      <c r="I43" s="21" t="s">
        <v>75</v>
      </c>
    </row>
    <row r="44" spans="2:11" s="19" customFormat="1" ht="22.15" customHeight="1" x14ac:dyDescent="0.25">
      <c r="B44" s="20" t="s">
        <v>58</v>
      </c>
      <c r="C44" s="20" t="s">
        <v>63</v>
      </c>
      <c r="D44" s="20">
        <v>100</v>
      </c>
      <c r="E44" s="20">
        <v>20</v>
      </c>
      <c r="F44" s="21">
        <v>50</v>
      </c>
      <c r="G44" s="21">
        <f>List24578[[#This Row],[SOH]]-List24578[[#This Row],[REORDER LEVEL]]</f>
        <v>30</v>
      </c>
      <c r="H44" s="21" t="str">
        <f>IF(List24578[[#This Row],[SS]]&lt;=2,"To Order", "Ok")</f>
        <v>Ok</v>
      </c>
      <c r="I44" s="21"/>
    </row>
    <row r="45" spans="2:11" s="19" customFormat="1" ht="22.15" customHeight="1" x14ac:dyDescent="0.25">
      <c r="B45" s="20" t="s">
        <v>59</v>
      </c>
      <c r="C45" s="20" t="s">
        <v>63</v>
      </c>
      <c r="D45" s="20">
        <v>20</v>
      </c>
      <c r="E45" s="20">
        <v>10</v>
      </c>
      <c r="F45" s="21">
        <v>17</v>
      </c>
      <c r="G45" s="21">
        <f>List24578[[#This Row],[SOH]]-List24578[[#This Row],[REORDER LEVEL]]</f>
        <v>7</v>
      </c>
      <c r="H45" s="21" t="str">
        <f>IF(List24578[[#This Row],[SS]]&lt;=2,"To Order", "Ok")</f>
        <v>Ok</v>
      </c>
      <c r="I45" s="21" t="s">
        <v>79</v>
      </c>
    </row>
    <row r="46" spans="2:11" s="19" customFormat="1" ht="22.15" customHeight="1" x14ac:dyDescent="0.25">
      <c r="B46" s="22" t="s">
        <v>6</v>
      </c>
      <c r="C46" s="23" t="s">
        <v>63</v>
      </c>
      <c r="D46" s="24"/>
      <c r="E46" s="21"/>
      <c r="F46" s="21"/>
      <c r="G46" s="21">
        <f>List24578[[#This Row],[SOH]]-List24578[[#This Row],[REORDER LEVEL]]</f>
        <v>0</v>
      </c>
      <c r="H46" s="21" t="str">
        <f>IF(List24578[[#This Row],[SS]]&lt;=2,"To Order", "Ok")</f>
        <v>To Order</v>
      </c>
      <c r="I46" s="21" t="s">
        <v>75</v>
      </c>
    </row>
    <row r="47" spans="2:11" s="19" customFormat="1" ht="22.15" customHeight="1" x14ac:dyDescent="0.25">
      <c r="B47" s="22" t="s">
        <v>7</v>
      </c>
      <c r="C47" s="23" t="s">
        <v>63</v>
      </c>
      <c r="D47" s="24"/>
      <c r="E47" s="21"/>
      <c r="F47" s="21">
        <v>14</v>
      </c>
      <c r="G47" s="21">
        <f>List24578[[#This Row],[SOH]]-List24578[[#This Row],[REORDER LEVEL]]</f>
        <v>14</v>
      </c>
      <c r="H47" s="21" t="str">
        <f>IF(List24578[[#This Row],[SS]]&lt;=2,"To Order", "Ok")</f>
        <v>Ok</v>
      </c>
      <c r="I47" s="21" t="s">
        <v>77</v>
      </c>
    </row>
    <row r="48" spans="2:11" s="19" customFormat="1" ht="30" hidden="1" customHeight="1" x14ac:dyDescent="0.25">
      <c r="B48" s="22" t="s">
        <v>8</v>
      </c>
      <c r="C48" s="23" t="s">
        <v>63</v>
      </c>
      <c r="D48" s="24"/>
      <c r="E48" s="21"/>
      <c r="F48" s="21"/>
      <c r="G48" s="21">
        <f>List24578[[#This Row],[SOH]]-List24578[[#This Row],[REORDER LEVEL]]</f>
        <v>0</v>
      </c>
      <c r="H48" s="21" t="str">
        <f>IF(List24578[[#This Row],[SS]]&lt;=2,"To Order", "Ok")</f>
        <v>To Order</v>
      </c>
      <c r="I48" s="21" t="s">
        <v>78</v>
      </c>
    </row>
    <row r="49" spans="2:9" s="19" customFormat="1" ht="30" hidden="1" customHeight="1" x14ac:dyDescent="0.25">
      <c r="B49" s="22" t="s">
        <v>9</v>
      </c>
      <c r="C49" s="23" t="s">
        <v>63</v>
      </c>
      <c r="D49" s="24"/>
      <c r="E49" s="21"/>
      <c r="F49" s="21"/>
      <c r="G49" s="21">
        <f>List24578[[#This Row],[SOH]]-List24578[[#This Row],[REORDER LEVEL]]</f>
        <v>0</v>
      </c>
      <c r="H49" s="21" t="str">
        <f>IF(List24578[[#This Row],[SS]]&lt;=2,"To Order", "Ok")</f>
        <v>To Order</v>
      </c>
      <c r="I49" s="21" t="s">
        <v>75</v>
      </c>
    </row>
    <row r="50" spans="2:9" s="19" customFormat="1" ht="30" hidden="1" customHeight="1" x14ac:dyDescent="0.25">
      <c r="B50" s="22" t="s">
        <v>10</v>
      </c>
      <c r="C50" s="23" t="s">
        <v>63</v>
      </c>
      <c r="D50" s="24"/>
      <c r="E50" s="21"/>
      <c r="F50" s="21"/>
      <c r="G50" s="21">
        <f>List24578[[#This Row],[SOH]]-List24578[[#This Row],[REORDER LEVEL]]</f>
        <v>0</v>
      </c>
      <c r="H50" s="21" t="str">
        <f>IF(List24578[[#This Row],[SS]]&lt;=2,"To Order", "Ok")</f>
        <v>To Order</v>
      </c>
      <c r="I50" s="21"/>
    </row>
    <row r="51" spans="2:9" s="19" customFormat="1" ht="30" hidden="1" customHeight="1" x14ac:dyDescent="0.25">
      <c r="B51" s="22" t="s">
        <v>11</v>
      </c>
      <c r="C51" s="22" t="s">
        <v>13</v>
      </c>
      <c r="D51" s="24"/>
      <c r="E51" s="21"/>
      <c r="F51" s="21"/>
      <c r="G51" s="21">
        <f>List24578[[#This Row],[SOH]]-List24578[[#This Row],[REORDER LEVEL]]</f>
        <v>0</v>
      </c>
      <c r="H51" s="21" t="str">
        <f>IF(List24578[[#This Row],[SS]]&lt;=2,"To Order", "Ok")</f>
        <v>To Order</v>
      </c>
      <c r="I51" s="21"/>
    </row>
    <row r="52" spans="2:9" s="19" customFormat="1" ht="25.5" hidden="1" customHeight="1" x14ac:dyDescent="0.25">
      <c r="B52" s="22" t="s">
        <v>12</v>
      </c>
      <c r="C52" s="22" t="s">
        <v>63</v>
      </c>
      <c r="D52" s="24"/>
      <c r="E52" s="21"/>
      <c r="F52" s="21"/>
      <c r="G52" s="21">
        <f>List24578[[#This Row],[SOH]]-List24578[[#This Row],[REORDER LEVEL]]</f>
        <v>0</v>
      </c>
      <c r="H52" s="21" t="str">
        <f>IF(List24578[[#This Row],[SS]]&lt;=2,"To Order", "Ok")</f>
        <v>To Order</v>
      </c>
      <c r="I52" s="21" t="s">
        <v>74</v>
      </c>
    </row>
    <row r="53" spans="2:9" s="19" customFormat="1" ht="30" customHeight="1" x14ac:dyDescent="0.25">
      <c r="B53" s="22" t="s">
        <v>80</v>
      </c>
      <c r="C53" s="22" t="s">
        <v>63</v>
      </c>
      <c r="D53" s="24"/>
      <c r="E53" s="21"/>
      <c r="F53" s="21">
        <v>10</v>
      </c>
      <c r="G53" s="21">
        <f>List24578[[#This Row],[SOH]]-List24578[[#This Row],[REORDER LEVEL]]</f>
        <v>10</v>
      </c>
      <c r="H53" s="21" t="str">
        <f>IF(List24578[[#This Row],[SS]]&lt;=2,"To Order", "Ok")</f>
        <v>Ok</v>
      </c>
      <c r="I53" s="21" t="s">
        <v>74</v>
      </c>
    </row>
    <row r="54" spans="2:9" s="19" customFormat="1" ht="30" customHeight="1" x14ac:dyDescent="0.25">
      <c r="B54" s="22" t="s">
        <v>15</v>
      </c>
      <c r="C54" s="22" t="s">
        <v>63</v>
      </c>
      <c r="D54" s="24"/>
      <c r="E54" s="21"/>
      <c r="F54" s="21">
        <v>5</v>
      </c>
      <c r="G54" s="21">
        <f>List24578[[#This Row],[SOH]]-List24578[[#This Row],[REORDER LEVEL]]</f>
        <v>5</v>
      </c>
      <c r="H54" s="21" t="str">
        <f>IF(List24578[[#This Row],[SS]]&lt;=2,"To Order", "Ok")</f>
        <v>Ok</v>
      </c>
      <c r="I54" s="21" t="s">
        <v>78</v>
      </c>
    </row>
    <row r="55" spans="2:9" s="19" customFormat="1" ht="30" customHeight="1" x14ac:dyDescent="0.25">
      <c r="B55" s="22" t="s">
        <v>17</v>
      </c>
      <c r="C55" s="22" t="s">
        <v>63</v>
      </c>
      <c r="D55" s="24"/>
      <c r="E55" s="21"/>
      <c r="F55" s="21"/>
      <c r="G55" s="21">
        <f>List24578[[#This Row],[SOH]]-List24578[[#This Row],[REORDER LEVEL]]</f>
        <v>0</v>
      </c>
      <c r="H55" s="21" t="str">
        <f>IF(List24578[[#This Row],[SS]]&lt;=2,"To Order", "Ok")</f>
        <v>To Order</v>
      </c>
      <c r="I55" s="21" t="s">
        <v>75</v>
      </c>
    </row>
    <row r="56" spans="2:9" s="19" customFormat="1" ht="30" customHeight="1" x14ac:dyDescent="0.25">
      <c r="B56" s="22" t="s">
        <v>18</v>
      </c>
      <c r="C56" s="22" t="s">
        <v>63</v>
      </c>
      <c r="D56" s="24"/>
      <c r="E56" s="21"/>
      <c r="F56" s="21">
        <v>10</v>
      </c>
      <c r="G56" s="21">
        <f>List24578[[#This Row],[SOH]]-List24578[[#This Row],[REORDER LEVEL]]</f>
        <v>10</v>
      </c>
      <c r="H56" s="21" t="str">
        <f>IF(List24578[[#This Row],[SS]]&lt;=2,"To Order", "Ok")</f>
        <v>Ok</v>
      </c>
      <c r="I56" s="21" t="s">
        <v>75</v>
      </c>
    </row>
    <row r="57" spans="2:9" s="19" customFormat="1" ht="30" customHeight="1" x14ac:dyDescent="0.25">
      <c r="B57" s="22" t="s">
        <v>19</v>
      </c>
      <c r="C57" s="22" t="s">
        <v>63</v>
      </c>
      <c r="D57" s="24"/>
      <c r="E57" s="21"/>
      <c r="F57" s="21"/>
      <c r="G57" s="21">
        <f>List24578[[#This Row],[SOH]]-List24578[[#This Row],[REORDER LEVEL]]</f>
        <v>0</v>
      </c>
      <c r="H57" s="21" t="str">
        <f>IF(List24578[[#This Row],[SS]]&lt;=2,"To Order", "Ok")</f>
        <v>To Order</v>
      </c>
      <c r="I57" s="21" t="s">
        <v>79</v>
      </c>
    </row>
    <row r="58" spans="2:9" s="19" customFormat="1" ht="30" customHeight="1" x14ac:dyDescent="0.25">
      <c r="B58" s="22" t="s">
        <v>87</v>
      </c>
      <c r="C58" s="22" t="s">
        <v>63</v>
      </c>
      <c r="D58" s="27"/>
      <c r="E58" s="21">
        <v>5</v>
      </c>
      <c r="F58" s="21"/>
      <c r="G58" s="28">
        <f>List24578[[#This Row],[SOH]]-List24578[[#This Row],[REORDER LEVEL]]</f>
        <v>-5</v>
      </c>
      <c r="H58" s="28" t="str">
        <f>IF(List24578[[#This Row],[SS]]&lt;=2,"To Order", "Ok")</f>
        <v>To Order</v>
      </c>
      <c r="I58" s="21" t="s">
        <v>79</v>
      </c>
    </row>
    <row r="59" spans="2:9" s="19" customFormat="1" ht="30" customHeight="1" x14ac:dyDescent="0.25">
      <c r="B59" s="22" t="s">
        <v>90</v>
      </c>
      <c r="C59" s="22" t="s">
        <v>63</v>
      </c>
      <c r="D59" s="27"/>
      <c r="E59" s="21"/>
      <c r="F59" s="21">
        <v>20</v>
      </c>
      <c r="G59" s="28">
        <f>List24578[[#This Row],[SOH]]-List24578[[#This Row],[REORDER LEVEL]]</f>
        <v>20</v>
      </c>
      <c r="H59" s="28" t="str">
        <f>IF(List24578[[#This Row],[SS]]&lt;=2,"To Order", "Ok")</f>
        <v>Ok</v>
      </c>
      <c r="I59" s="21" t="s">
        <v>75</v>
      </c>
    </row>
    <row r="60" spans="2:9" s="19" customFormat="1" ht="30" customHeight="1" x14ac:dyDescent="0.25">
      <c r="B60" s="22" t="s">
        <v>82</v>
      </c>
      <c r="C60" s="22" t="s">
        <v>86</v>
      </c>
      <c r="D60" s="24"/>
      <c r="E60" s="21">
        <v>3</v>
      </c>
      <c r="F60" s="21">
        <v>4</v>
      </c>
      <c r="G60" s="21">
        <f>List24578[[#This Row],[SOH]]-List24578[[#This Row],[REORDER LEVEL]]</f>
        <v>1</v>
      </c>
      <c r="H60" s="21" t="str">
        <f>IF(List24578[[#This Row],[SS]]&lt;=2,"To Order", "Ok")</f>
        <v>To Order</v>
      </c>
      <c r="I60" s="21" t="s">
        <v>81</v>
      </c>
    </row>
    <row r="61" spans="2:9" s="19" customFormat="1" ht="30" customHeight="1" x14ac:dyDescent="0.25">
      <c r="B61" s="22" t="s">
        <v>83</v>
      </c>
      <c r="C61" s="22" t="s">
        <v>86</v>
      </c>
      <c r="D61" s="24"/>
      <c r="E61" s="21">
        <v>2</v>
      </c>
      <c r="F61" s="21">
        <v>2</v>
      </c>
      <c r="G61" s="21">
        <f>List24578[[#This Row],[SOH]]-List24578[[#This Row],[REORDER LEVEL]]</f>
        <v>0</v>
      </c>
      <c r="H61" s="21" t="str">
        <f>IF(List24578[[#This Row],[SS]]&lt;=2,"To Order", "Ok")</f>
        <v>To Order</v>
      </c>
      <c r="I61" s="21" t="s">
        <v>81</v>
      </c>
    </row>
    <row r="62" spans="2:9" s="19" customFormat="1" ht="30" customHeight="1" x14ac:dyDescent="0.25">
      <c r="B62" s="22" t="s">
        <v>84</v>
      </c>
      <c r="C62" s="22" t="s">
        <v>86</v>
      </c>
      <c r="D62" s="24"/>
      <c r="E62" s="21">
        <v>2</v>
      </c>
      <c r="F62" s="21">
        <v>3</v>
      </c>
      <c r="G62" s="21">
        <f>List24578[[#This Row],[SOH]]-List24578[[#This Row],[REORDER LEVEL]]</f>
        <v>1</v>
      </c>
      <c r="H62" s="21" t="str">
        <f>IF(List24578[[#This Row],[SS]]&lt;=2,"To Order", "Ok")</f>
        <v>To Order</v>
      </c>
      <c r="I62" s="21" t="s">
        <v>81</v>
      </c>
    </row>
    <row r="63" spans="2:9" s="19" customFormat="1" ht="30" customHeight="1" x14ac:dyDescent="0.25">
      <c r="B63" s="22" t="s">
        <v>85</v>
      </c>
      <c r="C63" s="22" t="s">
        <v>86</v>
      </c>
      <c r="D63" s="24"/>
      <c r="E63" s="21">
        <v>3</v>
      </c>
      <c r="F63" s="21">
        <v>4</v>
      </c>
      <c r="G63" s="21">
        <f>List24578[[#This Row],[SOH]]-List24578[[#This Row],[REORDER LEVEL]]</f>
        <v>1</v>
      </c>
      <c r="H63" s="21" t="str">
        <f>IF(List24578[[#This Row],[SS]]&lt;=2,"To Order", "Ok")</f>
        <v>To Order</v>
      </c>
      <c r="I63" s="21" t="s">
        <v>81</v>
      </c>
    </row>
    <row r="64" spans="2:9" s="19" customFormat="1" ht="22.15" customHeight="1" x14ac:dyDescent="0.25">
      <c r="B64" s="20" t="s">
        <v>38</v>
      </c>
      <c r="C64" s="20" t="s">
        <v>64</v>
      </c>
      <c r="D64" s="20">
        <v>200</v>
      </c>
      <c r="E64" s="20">
        <v>3</v>
      </c>
      <c r="F64" s="21">
        <v>100</v>
      </c>
      <c r="G64" s="21">
        <f>List24578[[#This Row],[SOH]]-List24578[[#This Row],[REORDER LEVEL]]</f>
        <v>97</v>
      </c>
      <c r="H64" s="21" t="str">
        <f>IF(List24578[[#This Row],[SS]]&lt;=2,"To Order", "Ok")</f>
        <v>Ok</v>
      </c>
      <c r="I64" s="21"/>
    </row>
  </sheetData>
  <dataValidations count="7">
    <dataValidation allowBlank="1" showInputMessage="1" showErrorMessage="1" prompt="Enter Notes in this column under this heading" sqref="D64 D3:D47" xr:uid="{335A708B-A509-4AD1-A0C4-31CAF57D69EC}"/>
    <dataValidation allowBlank="1" showInputMessage="1" showErrorMessage="1" prompt="Enter task Item in this column under this heading" sqref="C64 C3:C50" xr:uid="{12662978-690D-4F5C-B6B1-8DCCCFD5C193}"/>
    <dataValidation allowBlank="1" showInputMessage="1" showErrorMessage="1" prompt="Enter Date in this column under this heading. Use heading filters to find specific entries" sqref="B64 B3:B47" xr:uid="{39F6634D-E9F3-4886-9853-1C72C7B26F11}"/>
    <dataValidation allowBlank="1" showInputMessage="1" showErrorMessage="1" prompt="Title of this worksheet is in this cell" sqref="B2" xr:uid="{2E7FE78C-8FF6-44D6-9B8D-0D2F99E08A49}"/>
    <dataValidation allowBlank="1" showInputMessage="1" showErrorMessage="1" prompt="Enter a Task or Title in this cell" sqref="B1" xr:uid="{C59ABF7F-26FB-4EBF-9520-7874552EEBE8}"/>
    <dataValidation allowBlank="1" showErrorMessage="1" sqref="C1:D2" xr:uid="{05087AA6-8574-46C7-9E27-55FD950D3072}"/>
    <dataValidation allowBlank="1" showInputMessage="1" showErrorMessage="1" prompt="Create a List of tasks in this worksheet" sqref="A1" xr:uid="{C74EB6D6-1A46-4764-A420-3AA4CF08658E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TM16390950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11 09 2023</vt:lpstr>
      <vt:lpstr>12 09 2023 </vt:lpstr>
      <vt:lpstr>13 09 2023</vt:lpstr>
      <vt:lpstr>14 09 2023</vt:lpstr>
      <vt:lpstr>15 09 2023</vt:lpstr>
      <vt:lpstr>18 09 2023</vt:lpstr>
      <vt:lpstr>Sheet1</vt:lpstr>
      <vt:lpstr>'12 09 2023 '!ColumnTitle1</vt:lpstr>
      <vt:lpstr>ColumnTitle1</vt:lpstr>
      <vt:lpstr>'11 09 2023'!Print_Titles</vt:lpstr>
      <vt:lpstr>'12 09 2023 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Kennedy M</dc:creator>
  <cp:lastModifiedBy>STORES HB</cp:lastModifiedBy>
  <cp:lastPrinted>2023-10-06T05:47:01Z</cp:lastPrinted>
  <dcterms:created xsi:type="dcterms:W3CDTF">2017-02-03T04:14:28Z</dcterms:created>
  <dcterms:modified xsi:type="dcterms:W3CDTF">2023-10-16T08:04:51Z</dcterms:modified>
</cp:coreProperties>
</file>