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SHAGGRA GROUP\Downloads\"/>
    </mc:Choice>
  </mc:AlternateContent>
  <xr:revisionPtr revIDLastSave="0" documentId="8_{7E95C7F8-9FB4-4512-A6D9-88FE3F64564C}" xr6:coauthVersionLast="47" xr6:coauthVersionMax="47" xr10:uidLastSave="{00000000-0000-0000-0000-000000000000}"/>
  <bookViews>
    <workbookView xWindow="-110" yWindow="-110" windowWidth="19420" windowHeight="10300" xr2:uid="{B916CE37-2034-4A81-90C6-7EB15632C0FD}"/>
  </bookViews>
  <sheets>
    <sheet name="TransactionDetails" sheetId="3" r:id="rId1"/>
  </sheets>
  <definedNames>
    <definedName name="Slicer_Customer_Cod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3" l="1"/>
  <c r="E5" i="3"/>
  <c r="E6" i="3"/>
  <c r="E7" i="3"/>
  <c r="E8" i="3"/>
  <c r="E9" i="3"/>
  <c r="E10" i="3"/>
  <c r="E11" i="3"/>
  <c r="E12" i="3"/>
  <c r="E13" i="3"/>
  <c r="E14" i="3"/>
  <c r="E15" i="3"/>
  <c r="E16" i="3"/>
  <c r="E17" i="3"/>
  <c r="E18" i="3"/>
  <c r="E19" i="3"/>
  <c r="F19" i="3" s="1" a="1"/>
  <c r="F19" i="3" s="1"/>
  <c r="E20" i="3"/>
  <c r="E21" i="3"/>
  <c r="E22" i="3"/>
  <c r="E3" i="3"/>
  <c r="F3" i="3" s="1" a="1"/>
  <c r="F3" i="3" s="1"/>
  <c r="F11" i="3" l="1" a="1"/>
  <c r="F11" i="3" s="1"/>
  <c r="F18" i="3" a="1"/>
  <c r="F18" i="3" s="1"/>
  <c r="F10" i="3" a="1"/>
  <c r="F10" i="3" s="1"/>
  <c r="F15" i="3" a="1"/>
  <c r="F15" i="3" s="1"/>
  <c r="F21" i="3" a="1"/>
  <c r="F21" i="3" s="1"/>
  <c r="F13" i="3" a="1"/>
  <c r="F13" i="3" s="1"/>
  <c r="F5" i="3" a="1"/>
  <c r="F5" i="3" s="1"/>
  <c r="F20" i="3" a="1"/>
  <c r="F20" i="3" s="1"/>
  <c r="F12" i="3" a="1"/>
  <c r="F12" i="3" s="1"/>
  <c r="F4" i="3" a="1"/>
  <c r="F4" i="3" s="1"/>
  <c r="F16" i="3" a="1"/>
  <c r="F16" i="3" s="1"/>
  <c r="F8" i="3" a="1"/>
  <c r="F8" i="3" s="1"/>
  <c r="F22" i="3" a="1"/>
  <c r="F22" i="3" s="1"/>
  <c r="F14" i="3" a="1"/>
  <c r="F14" i="3" s="1"/>
  <c r="F7" i="3" a="1"/>
  <c r="F7" i="3" s="1"/>
  <c r="F6" i="3" a="1"/>
  <c r="F6" i="3" s="1"/>
  <c r="F9" i="3" a="1"/>
  <c r="F9" i="3" s="1"/>
  <c r="F17" i="3" a="1"/>
  <c r="F17" i="3" s="1"/>
  <c r="F30" i="3" l="1" a="1"/>
  <c r="F30"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<sst xmlns="http://schemas.openxmlformats.org/spreadsheetml/2006/main" count="57" uniqueCount="46">
  <si>
    <t>Customer Code</t>
  </si>
  <si>
    <t>CREDIT TRANSACTIONS DATABASE</t>
  </si>
  <si>
    <t>Transaction Date</t>
  </si>
  <si>
    <t>Invoice Number</t>
  </si>
  <si>
    <t>Amount</t>
  </si>
  <si>
    <t>Days Owing</t>
  </si>
  <si>
    <t>Aging Grouping</t>
  </si>
  <si>
    <t>INV-001</t>
  </si>
  <si>
    <t>INV-002</t>
  </si>
  <si>
    <t>INV-003</t>
  </si>
  <si>
    <t>INV-004</t>
  </si>
  <si>
    <t>INV-005</t>
  </si>
  <si>
    <t>INV-006</t>
  </si>
  <si>
    <t>INV-007</t>
  </si>
  <si>
    <t>INV-008</t>
  </si>
  <si>
    <t>INV-009</t>
  </si>
  <si>
    <t>INV-010</t>
  </si>
  <si>
    <t>INV-011</t>
  </si>
  <si>
    <t>INV-012</t>
  </si>
  <si>
    <t>INV-013</t>
  </si>
  <si>
    <t>INV-014</t>
  </si>
  <si>
    <t>INV-015</t>
  </si>
  <si>
    <t>INV-016</t>
  </si>
  <si>
    <t>INV-017</t>
  </si>
  <si>
    <t>INV-018</t>
  </si>
  <si>
    <t>INV-019</t>
  </si>
  <si>
    <t>INV-020</t>
  </si>
  <si>
    <t>Key to Aging Grouping</t>
  </si>
  <si>
    <t>0-30 days</t>
  </si>
  <si>
    <t>Less than or equal to 30 days</t>
  </si>
  <si>
    <t>Group</t>
  </si>
  <si>
    <t>Greater than 30 days and less than or equal to 60 days</t>
  </si>
  <si>
    <t>Greater than 60 days and less than or equal to 90 days</t>
  </si>
  <si>
    <t>61-90 days</t>
  </si>
  <si>
    <t>31-60 days</t>
  </si>
  <si>
    <t>Greater than 90days</t>
  </si>
  <si>
    <t>Above 90 days</t>
  </si>
  <si>
    <t>UFM-01</t>
  </si>
  <si>
    <t>FMU-03</t>
  </si>
  <si>
    <t>CS-05</t>
  </si>
  <si>
    <t>HM-06</t>
  </si>
  <si>
    <t>GIP-07</t>
  </si>
  <si>
    <t>CSO-08</t>
  </si>
  <si>
    <t>UFM-09</t>
  </si>
  <si>
    <t>GIQ-10</t>
  </si>
  <si>
    <t>AMC-11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</si>
</sst>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4"/>
      <color theme="0"/>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8"/>
      <name val="Calibri"/>
      <family val="2"/>
      <scheme val="minor"/>
    </font>
  </fonts>
  <fills count="3">
    <fill>
      <patternFill patternType="none"/>
    </fill>
    <fill>
      <patternFill patternType="gray125"/>
    </fill>
    <fill>
      <patternFill patternType="solid">
        <fgColor rgb="FF0B5B4D"/>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6">
    <xf numFmtId="0" fontId="0" fillId="0" borderId="0" xfId="0"/>
    <xf numFmtId="0" fontId="6" fillId="0" borderId="0" xfId="0" applyFont="1"/>
    <xf numFmtId="0" fontId="4" fillId="0" borderId="0" xfId="0" applyFont="1" applyAlignment="1">
      <alignment horizontal="center"/>
    </xf>
    <xf numFmtId="0" fontId="5" fillId="0" borderId="0" xfId="0" applyFont="1"/>
    <xf numFmtId="43" fontId="5" fillId="0" borderId="0" xfId="1" applyFont="1" applyProtection="1"/>
    <xf numFmtId="14" fontId="5" fillId="0" borderId="0" xfId="0" applyNumberFormat="1" applyFont="1"/>
    <xf numFmtId="0" fontId="5" fillId="0" borderId="0" xfId="0" applyFont="1" applyAlignment="1">
      <alignment horizontal="center"/>
    </xf>
    <xf numFmtId="0" fontId="5" fillId="0" borderId="0" xfId="0" quotePrefix="1" applyFont="1" applyAlignment="1">
      <alignment horizontal="center"/>
    </xf>
    <xf numFmtId="14" fontId="0" fillId="0" borderId="0" xfId="0" applyNumberFormat="1"/>
    <xf numFmtId="0" fontId="0" fillId="0" borderId="0" xfId="0" applyAlignment="1">
      <alignment horizontal="center"/>
    </xf>
    <xf numFmtId="0" fontId="0" fillId="0" borderId="0" xfId="0" quotePrefix="1" applyAlignment="1">
      <alignment horizontal="center"/>
    </xf>
    <xf numFmtId="0" fontId="0" fillId="0" borderId="0" xfId="0" applyAlignment="1">
      <alignment horizontal="left" indent="5"/>
    </xf>
    <xf numFmtId="0" fontId="2" fillId="0" borderId="1" xfId="0" applyFont="1" applyBorder="1"/>
    <xf numFmtId="0" fontId="4" fillId="0" borderId="1" xfId="0" applyFont="1" applyBorder="1" applyAlignment="1">
      <alignment horizontal="center"/>
    </xf>
    <xf numFmtId="0" fontId="3" fillId="2" borderId="0" xfId="0" applyFont="1" applyFill="1" applyAlignment="1">
      <alignment horizontal="center"/>
    </xf>
    <xf numFmtId="1" fontId="5" fillId="0" borderId="0" xfId="0" applyNumberFormat="1" applyFont="1" applyAlignment="1">
      <alignment horizontal="center"/>
    </xf>
  </cellXfs>
  <cellStyles count="2">
    <cellStyle name="Comma" xfId="1" builtinId="3"/>
    <cellStyle name="Normal" xfId="0" builtinId="0"/>
  </cellStyles>
  <dxfs count="7">
    <dxf>
      <font>
        <b/>
        <i val="0"/>
        <strike val="0"/>
        <condense val="0"/>
        <extend val="0"/>
        <outline val="0"/>
        <shadow val="0"/>
        <u val="none"/>
        <vertAlign val="baseline"/>
        <sz val="14"/>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4"/>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4"/>
        <color theme="1"/>
        <name val="Calibri"/>
        <family val="2"/>
        <scheme val="minor"/>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4"/>
        <color theme="1"/>
        <name val="Calibri"/>
        <family val="2"/>
        <scheme val="minor"/>
      </font>
      <protection locked="1" hidden="0"/>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4"/>
        <color theme="1"/>
        <name val="Calibri"/>
        <family val="2"/>
        <scheme val="minor"/>
      </font>
      <numFmt numFmtId="19" formatCode="dd/mm/yy"/>
    </dxf>
  </dxfs>
  <tableStyles count="0" defaultTableStyle="TableStyleMedium2" defaultPivotStyle="PivotStyleLight16"/>
  <colors>
    <mruColors>
      <color rgb="FF0B5B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6</xdr:col>
      <xdr:colOff>149679</xdr:colOff>
      <xdr:row>1</xdr:row>
      <xdr:rowOff>188685</xdr:rowOff>
    </xdr:from>
    <xdr:to>
      <xdr:col>8</xdr:col>
      <xdr:colOff>517072</xdr:colOff>
      <xdr:row>15</xdr:row>
      <xdr:rowOff>81643</xdr:rowOff>
    </xdr:to>
    <mc:AlternateContent xmlns:mc="http://schemas.openxmlformats.org/markup-compatibility/2006">
      <mc:Choice xmlns:sle15="http://schemas.microsoft.com/office/drawing/2012/slicer" Requires="sle15">
        <xdr:graphicFrame macro="">
          <xdr:nvGraphicFramePr>
            <xdr:cNvPr id="2" name="Customer Code">
              <a:extLst>
                <a:ext uri="{FF2B5EF4-FFF2-40B4-BE49-F238E27FC236}">
                  <a16:creationId xmlns:a16="http://schemas.microsoft.com/office/drawing/2014/main" id="{38E6A8A0-3001-D08B-42F3-687E6EEAF9DB}"/>
                </a:ext>
              </a:extLst>
            </xdr:cNvPr>
            <xdr:cNvGraphicFramePr/>
          </xdr:nvGraphicFramePr>
          <xdr:xfrm>
            <a:off x="0" y="0"/>
            <a:ext cx="0" cy="0"/>
          </xdr:xfrm>
          <a:graphic>
            <a:graphicData uri="http://schemas.microsoft.com/office/drawing/2010/slicer">
              <sle:slicer xmlns:sle="http://schemas.microsoft.com/office/drawing/2010/slicer" name="Customer Code"/>
            </a:graphicData>
          </a:graphic>
        </xdr:graphicFrame>
      </mc:Choice>
      <mc:Fallback>
        <xdr:sp macro="" textlink="">
          <xdr:nvSpPr>
            <xdr:cNvPr id="0" name=""/>
            <xdr:cNvSpPr>
              <a:spLocks noTextEdit="1"/>
            </xdr:cNvSpPr>
          </xdr:nvSpPr>
          <xdr:spPr>
            <a:xfrm>
              <a:off x="8221876" y="419594"/>
              <a:ext cx="2282014" cy="312568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Code" xr10:uid="{EAAB21B4-FBB7-4C00-BFAB-66F38299AD5E}" sourceName="Customer Code">
  <extLst>
    <x:ext xmlns:x15="http://schemas.microsoft.com/office/spreadsheetml/2010/11/main" uri="{2F2917AC-EB37-4324-AD4E-5DD8C200BD13}">
      <x15:tableSlicerCache tableId="3"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Code" xr10:uid="{DA6D0E02-B9C7-4D30-976A-F37E8027BD19}" cache="Slicer_Customer_Code" caption="Customer Code"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864AD9A-ABFE-4621-A74C-9BA59C6F6E2F}" name="Table3" displayName="Table3" ref="A2:F22" totalsRowShown="0" headerRowDxfId="0">
  <autoFilter ref="A2:F22" xr:uid="{3864AD9A-ABFE-4621-A74C-9BA59C6F6E2F}"/>
  <tableColumns count="6">
    <tableColumn id="1" xr3:uid="{AEDC1DDE-6440-4BAD-9E71-81238145D2B2}" name="Transaction Date" dataDxfId="6"/>
    <tableColumn id="2" xr3:uid="{31AC6C2A-8DF8-47CD-9352-5BA27A32E302}" name="Invoice Number" dataDxfId="5"/>
    <tableColumn id="3" xr3:uid="{B2C62EFE-DCBC-47DB-A6FF-69CEC77CC976}" name="Customer Code" dataDxfId="4"/>
    <tableColumn id="4" xr3:uid="{9FBA053B-D19B-43D5-AAF7-F15F7F10B0D5}" name="Amount" dataDxfId="3" dataCellStyle="Comma"/>
    <tableColumn id="5" xr3:uid="{A2B10C03-AD7B-4663-A920-A22C6B928DD7}" name="Days Owing" dataDxfId="2">
      <calculatedColumnFormula>TODAY()-A3</calculatedColumnFormula>
    </tableColumn>
    <tableColumn id="6" xr3:uid="{FD7DEA06-33E1-4B2B-A6D0-DFDFB4E6FB45}" name="Aging Grouping" dataDxfId="1">
      <calculatedColumnFormula array="1">_xlfn.IFS(E3&lt;=30,$K$3,AND(E3&lt;=60),$K$4,AND(E2&gt;60,E3&lt;90),$K$5,E3&gt;90,$K$6)</calculatedColumnFormula>
    </tableColumn>
  </tableColumns>
  <tableStyleInfo name="TableStyleLight1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6E651-6C95-4B58-B586-D14C0704899E}">
  <dimension ref="A1:M30"/>
  <sheetViews>
    <sheetView tabSelected="1" zoomScale="66" zoomScaleNormal="66" workbookViewId="0">
      <selection activeCell="E3" sqref="E3"/>
    </sheetView>
  </sheetViews>
  <sheetFormatPr defaultRowHeight="14.5" x14ac:dyDescent="0.35"/>
  <cols>
    <col min="1" max="1" width="21.453125" customWidth="1"/>
    <col min="2" max="2" width="20" customWidth="1"/>
    <col min="3" max="3" width="21.81640625" customWidth="1"/>
    <col min="4" max="4" width="17" customWidth="1"/>
    <col min="5" max="5" width="15.7265625" customWidth="1"/>
    <col min="6" max="6" width="19.6328125" customWidth="1"/>
    <col min="7" max="7" width="13.36328125" bestFit="1" customWidth="1"/>
    <col min="8" max="8" width="14.08984375" bestFit="1" customWidth="1"/>
    <col min="9" max="9" width="8.36328125" customWidth="1"/>
    <col min="10" max="10" width="46.81640625" customWidth="1"/>
    <col min="11" max="11" width="16.54296875" customWidth="1"/>
    <col min="12" max="12" width="15" bestFit="1" customWidth="1"/>
    <col min="13" max="13" width="10.08984375" bestFit="1" customWidth="1"/>
  </cols>
  <sheetData>
    <row r="1" spans="1:11" ht="18.5" x14ac:dyDescent="0.45">
      <c r="B1" s="14" t="s">
        <v>1</v>
      </c>
      <c r="C1" s="14"/>
      <c r="D1" s="14"/>
      <c r="E1" s="14"/>
      <c r="H1" s="1"/>
    </row>
    <row r="2" spans="1:11" ht="18.5" x14ac:dyDescent="0.45">
      <c r="A2" s="2" t="s">
        <v>2</v>
      </c>
      <c r="B2" s="2" t="s">
        <v>3</v>
      </c>
      <c r="C2" s="2" t="s">
        <v>0</v>
      </c>
      <c r="D2" s="2" t="s">
        <v>4</v>
      </c>
      <c r="E2" s="2" t="s">
        <v>5</v>
      </c>
      <c r="F2" s="2" t="s">
        <v>6</v>
      </c>
      <c r="J2" s="13" t="s">
        <v>27</v>
      </c>
      <c r="K2" s="13" t="s">
        <v>30</v>
      </c>
    </row>
    <row r="3" spans="1:11" ht="18.5" x14ac:dyDescent="0.45">
      <c r="A3" s="5">
        <v>45809</v>
      </c>
      <c r="B3" s="6" t="s">
        <v>7</v>
      </c>
      <c r="C3" s="3" t="s">
        <v>37</v>
      </c>
      <c r="D3" s="4">
        <v>30000</v>
      </c>
      <c r="E3" s="15">
        <f ca="1">TODAY()-A3</f>
        <v>14</v>
      </c>
      <c r="F3" s="7" t="str" cm="1">
        <f t="array" aca="1" ref="F3" ca="1">_xlfn.IFS(E3&lt;=30,$K$3,AND(E3&lt;=60),$K$4,AND(E2&gt;60,E3&lt;90),$K$5,E3&gt;90,$K$6)</f>
        <v>0-30 days</v>
      </c>
      <c r="J3" s="12" t="s">
        <v>29</v>
      </c>
      <c r="K3" s="12" t="s">
        <v>28</v>
      </c>
    </row>
    <row r="4" spans="1:11" ht="18.5" x14ac:dyDescent="0.45">
      <c r="A4" s="5">
        <v>45475</v>
      </c>
      <c r="B4" s="6" t="s">
        <v>8</v>
      </c>
      <c r="C4" s="3" t="s">
        <v>37</v>
      </c>
      <c r="D4" s="4">
        <v>48000</v>
      </c>
      <c r="E4" s="15">
        <f t="shared" ref="E4:E22" ca="1" si="0">TODAY()-A4</f>
        <v>348</v>
      </c>
      <c r="F4" s="7" t="str" cm="1">
        <f t="array" aca="1" ref="F4" ca="1">_xlfn.IFS(E4&lt;=30,$K$3,AND(E4&lt;=60),$K$4,AND(E3&gt;60,E4&lt;90),$K$5,E4&gt;90,$K$6)</f>
        <v>Above 90 days</v>
      </c>
      <c r="J4" s="12" t="s">
        <v>31</v>
      </c>
      <c r="K4" s="12" t="s">
        <v>34</v>
      </c>
    </row>
    <row r="5" spans="1:11" ht="18.5" x14ac:dyDescent="0.45">
      <c r="A5" s="5">
        <v>45780</v>
      </c>
      <c r="B5" s="6" t="s">
        <v>9</v>
      </c>
      <c r="C5" s="3" t="s">
        <v>38</v>
      </c>
      <c r="D5" s="4">
        <v>120000</v>
      </c>
      <c r="E5" s="15">
        <f t="shared" ca="1" si="0"/>
        <v>43</v>
      </c>
      <c r="F5" s="7" t="str" cm="1">
        <f t="array" aca="1" ref="F5" ca="1">_xlfn.IFS(E5&lt;=30,$K$3,AND(E5&lt;=60),$K$4,AND(E4&gt;60,E5&lt;90),$K$5,E5&gt;90,$K$6)</f>
        <v>31-60 days</v>
      </c>
      <c r="J5" s="12" t="s">
        <v>32</v>
      </c>
      <c r="K5" s="12" t="s">
        <v>33</v>
      </c>
    </row>
    <row r="6" spans="1:11" ht="18.5" x14ac:dyDescent="0.45">
      <c r="A6" s="5">
        <v>45661</v>
      </c>
      <c r="B6" s="6" t="s">
        <v>10</v>
      </c>
      <c r="C6" s="3" t="s">
        <v>37</v>
      </c>
      <c r="D6" s="4">
        <v>32000</v>
      </c>
      <c r="E6" s="15">
        <f t="shared" ca="1" si="0"/>
        <v>162</v>
      </c>
      <c r="F6" s="7" t="str" cm="1">
        <f t="array" aca="1" ref="F6" ca="1">_xlfn.IFS(E6&lt;=30,$K$3,AND(E6&lt;=60),$K$4,AND(E5&gt;60,E6&lt;90),$K$5,E6&gt;90,$K$6)</f>
        <v>Above 90 days</v>
      </c>
      <c r="J6" s="12" t="s">
        <v>35</v>
      </c>
      <c r="K6" s="12" t="s">
        <v>36</v>
      </c>
    </row>
    <row r="7" spans="1:11" ht="18.5" x14ac:dyDescent="0.45">
      <c r="A7" s="5">
        <v>45752</v>
      </c>
      <c r="B7" s="6" t="s">
        <v>11</v>
      </c>
      <c r="C7" s="3" t="s">
        <v>39</v>
      </c>
      <c r="D7" s="4">
        <v>19500</v>
      </c>
      <c r="E7" s="15">
        <f t="shared" ca="1" si="0"/>
        <v>71</v>
      </c>
      <c r="F7" s="7" t="str" cm="1">
        <f t="array" aca="1" ref="F7" ca="1">_xlfn.IFS(E7&lt;=30,$K$3,AND(E7&lt;=60),$K$4,AND(E6&gt;60,E7&lt;90),$K$5,E7&gt;90,$K$6)</f>
        <v>61-90 days</v>
      </c>
      <c r="J7" s="12"/>
      <c r="K7" s="12"/>
    </row>
    <row r="8" spans="1:11" ht="18.5" x14ac:dyDescent="0.45">
      <c r="A8" s="5">
        <v>45783</v>
      </c>
      <c r="B8" s="6" t="s">
        <v>12</v>
      </c>
      <c r="C8" s="3" t="s">
        <v>40</v>
      </c>
      <c r="D8" s="4">
        <v>12300</v>
      </c>
      <c r="E8" s="15">
        <f t="shared" ca="1" si="0"/>
        <v>40</v>
      </c>
      <c r="F8" s="7" t="str" cm="1">
        <f t="array" aca="1" ref="F8" ca="1">_xlfn.IFS(E8&lt;=30,$K$3,AND(E8&lt;=60),$K$4,AND(E7&gt;60,E8&lt;90),$K$5,E8&gt;90,$K$6)</f>
        <v>31-60 days</v>
      </c>
    </row>
    <row r="9" spans="1:11" ht="18.5" x14ac:dyDescent="0.45">
      <c r="A9" s="5">
        <v>45723</v>
      </c>
      <c r="B9" s="6" t="s">
        <v>13</v>
      </c>
      <c r="C9" s="3" t="s">
        <v>41</v>
      </c>
      <c r="D9" s="4">
        <v>5400</v>
      </c>
      <c r="E9" s="15">
        <f t="shared" ca="1" si="0"/>
        <v>100</v>
      </c>
      <c r="F9" s="7" t="str" cm="1">
        <f t="array" aca="1" ref="F9" ca="1">_xlfn.IFS(E9&lt;=30,$K$3,AND(E9&lt;=60),$K$4,AND(E8&gt;60,E9&lt;90),$K$5,E9&gt;90,$K$6)</f>
        <v>Above 90 days</v>
      </c>
    </row>
    <row r="10" spans="1:11" ht="18.5" x14ac:dyDescent="0.45">
      <c r="A10" s="5">
        <v>45724</v>
      </c>
      <c r="B10" s="6" t="s">
        <v>14</v>
      </c>
      <c r="C10" s="3" t="s">
        <v>42</v>
      </c>
      <c r="D10" s="4">
        <v>9000</v>
      </c>
      <c r="E10" s="15">
        <f t="shared" ca="1" si="0"/>
        <v>99</v>
      </c>
      <c r="F10" s="7" t="str" cm="1">
        <f t="array" aca="1" ref="F10" ca="1">_xlfn.IFS(E10&lt;=30,$K$3,AND(E10&lt;=60),$K$4,AND(E9&gt;60,E10&lt;90),$K$5,E10&gt;90,$K$6)</f>
        <v>Above 90 days</v>
      </c>
    </row>
    <row r="11" spans="1:11" ht="18.5" x14ac:dyDescent="0.45">
      <c r="A11" s="5">
        <v>45796</v>
      </c>
      <c r="B11" s="6" t="s">
        <v>15</v>
      </c>
      <c r="C11" s="3" t="s">
        <v>43</v>
      </c>
      <c r="D11" s="4">
        <v>39000</v>
      </c>
      <c r="E11" s="15">
        <f t="shared" ca="1" si="0"/>
        <v>27</v>
      </c>
      <c r="F11" s="7" t="str" cm="1">
        <f t="array" aca="1" ref="F11" ca="1">_xlfn.IFS(E11&lt;=30,$K$3,AND(E11&lt;=60),$K$4,AND(E10&gt;60,E11&lt;90),$K$5,E11&gt;90,$K$6)</f>
        <v>0-30 days</v>
      </c>
    </row>
    <row r="12" spans="1:11" ht="18.5" x14ac:dyDescent="0.45">
      <c r="A12" s="5">
        <v>45767</v>
      </c>
      <c r="B12" s="6" t="s">
        <v>16</v>
      </c>
      <c r="C12" s="3" t="s">
        <v>44</v>
      </c>
      <c r="D12" s="4">
        <v>12000</v>
      </c>
      <c r="E12" s="15">
        <f t="shared" ca="1" si="0"/>
        <v>56</v>
      </c>
      <c r="F12" s="7" t="str" cm="1">
        <f t="array" aca="1" ref="F12" ca="1">_xlfn.IFS(E12&lt;=30,$K$3,AND(E12&lt;=60),$K$4,AND(E11&gt;60,E12&lt;90),$K$5,E12&gt;90,$K$6)</f>
        <v>31-60 days</v>
      </c>
    </row>
    <row r="13" spans="1:11" ht="18.5" x14ac:dyDescent="0.45">
      <c r="A13" s="5">
        <v>45788</v>
      </c>
      <c r="B13" s="6" t="s">
        <v>17</v>
      </c>
      <c r="C13" s="3" t="s">
        <v>37</v>
      </c>
      <c r="D13" s="4">
        <v>8000</v>
      </c>
      <c r="E13" s="15">
        <f t="shared" ca="1" si="0"/>
        <v>35</v>
      </c>
      <c r="F13" s="7" t="str" cm="1">
        <f t="array" aca="1" ref="F13" ca="1">_xlfn.IFS(E13&lt;=30,$K$3,AND(E13&lt;=60),$K$4,AND(E12&gt;60,E13&lt;90),$K$5,E13&gt;90,$K$6)</f>
        <v>31-60 days</v>
      </c>
    </row>
    <row r="14" spans="1:11" ht="18.5" x14ac:dyDescent="0.45">
      <c r="A14" s="5">
        <v>45700</v>
      </c>
      <c r="B14" s="6" t="s">
        <v>18</v>
      </c>
      <c r="C14" s="3" t="s">
        <v>39</v>
      </c>
      <c r="D14" s="4">
        <v>46000</v>
      </c>
      <c r="E14" s="15">
        <f t="shared" ca="1" si="0"/>
        <v>123</v>
      </c>
      <c r="F14" s="7" t="str" cm="1">
        <f t="array" aca="1" ref="F14" ca="1">_xlfn.IFS(E14&lt;=30,$K$3,AND(E14&lt;=60),$K$4,AND(E13&gt;60,E14&lt;90),$K$5,E14&gt;90,$K$6)</f>
        <v>Above 90 days</v>
      </c>
    </row>
    <row r="15" spans="1:11" ht="18.5" x14ac:dyDescent="0.45">
      <c r="A15" s="5">
        <v>45729</v>
      </c>
      <c r="B15" s="6" t="s">
        <v>19</v>
      </c>
      <c r="C15" s="3" t="s">
        <v>38</v>
      </c>
      <c r="D15" s="4">
        <v>12670</v>
      </c>
      <c r="E15" s="15">
        <f t="shared" ca="1" si="0"/>
        <v>94</v>
      </c>
      <c r="F15" s="7" t="str" cm="1">
        <f t="array" aca="1" ref="F15" ca="1">_xlfn.IFS(E15&lt;=30,$K$3,AND(E15&lt;=60),$K$4,AND(E14&gt;60,E15&lt;90),$K$5,E15&gt;90,$K$6)</f>
        <v>Above 90 days</v>
      </c>
    </row>
    <row r="16" spans="1:11" ht="18.5" x14ac:dyDescent="0.45">
      <c r="A16" s="5">
        <v>45761</v>
      </c>
      <c r="B16" s="6" t="s">
        <v>20</v>
      </c>
      <c r="C16" s="3" t="s">
        <v>37</v>
      </c>
      <c r="D16" s="4">
        <v>34500</v>
      </c>
      <c r="E16" s="15">
        <f t="shared" ca="1" si="0"/>
        <v>62</v>
      </c>
      <c r="F16" s="7" t="str" cm="1">
        <f t="array" aca="1" ref="F16" ca="1">_xlfn.IFS(E16&lt;=30,$K$3,AND(E16&lt;=60),$K$4,AND(E15&gt;60,E16&lt;90),$K$5,E16&gt;90,$K$6)</f>
        <v>61-90 days</v>
      </c>
    </row>
    <row r="17" spans="1:13" ht="18.5" x14ac:dyDescent="0.45">
      <c r="A17" s="5">
        <v>45792</v>
      </c>
      <c r="B17" s="6" t="s">
        <v>21</v>
      </c>
      <c r="C17" s="3" t="s">
        <v>39</v>
      </c>
      <c r="D17" s="4">
        <v>56000</v>
      </c>
      <c r="E17" s="15">
        <f t="shared" ca="1" si="0"/>
        <v>31</v>
      </c>
      <c r="F17" s="7" t="str" cm="1">
        <f t="array" aca="1" ref="F17" ca="1">_xlfn.IFS(E17&lt;=30,$K$3,AND(E17&lt;=60),$K$4,AND(E16&gt;60,E17&lt;90),$K$5,E17&gt;90,$K$6)</f>
        <v>31-60 days</v>
      </c>
    </row>
    <row r="18" spans="1:13" ht="18.5" x14ac:dyDescent="0.45">
      <c r="A18" s="5">
        <v>45704</v>
      </c>
      <c r="B18" s="6" t="s">
        <v>22</v>
      </c>
      <c r="C18" s="3" t="s">
        <v>40</v>
      </c>
      <c r="D18" s="4">
        <v>22000</v>
      </c>
      <c r="E18" s="15">
        <f t="shared" ca="1" si="0"/>
        <v>119</v>
      </c>
      <c r="F18" s="7" t="str" cm="1">
        <f t="array" aca="1" ref="F18" ca="1">_xlfn.IFS(E18&lt;=30,$K$3,AND(E18&lt;=60),$K$4,AND(E17&gt;60,E18&lt;90),$K$5,E18&gt;90,$K$6)</f>
        <v>Above 90 days</v>
      </c>
    </row>
    <row r="19" spans="1:13" ht="18.5" x14ac:dyDescent="0.45">
      <c r="A19" s="5">
        <v>45764</v>
      </c>
      <c r="B19" s="6" t="s">
        <v>23</v>
      </c>
      <c r="C19" s="3" t="s">
        <v>37</v>
      </c>
      <c r="D19" s="4">
        <v>13000</v>
      </c>
      <c r="E19" s="15">
        <f t="shared" ca="1" si="0"/>
        <v>59</v>
      </c>
      <c r="F19" s="7" t="str" cm="1">
        <f t="array" aca="1" ref="F19" ca="1">_xlfn.IFS(E19&lt;=30,$K$3,AND(E19&lt;=60),$K$4,AND(E18&gt;60,E19&lt;90),$K$5,E19&gt;90,$K$6)</f>
        <v>31-60 days</v>
      </c>
    </row>
    <row r="20" spans="1:13" ht="18.5" x14ac:dyDescent="0.45">
      <c r="A20" s="5">
        <v>45809</v>
      </c>
      <c r="B20" s="6" t="s">
        <v>24</v>
      </c>
      <c r="C20" s="3" t="s">
        <v>44</v>
      </c>
      <c r="D20" s="4">
        <v>11000</v>
      </c>
      <c r="E20" s="15">
        <f t="shared" ca="1" si="0"/>
        <v>14</v>
      </c>
      <c r="F20" s="7" t="str" cm="1">
        <f t="array" aca="1" ref="F20" ca="1">_xlfn.IFS(E20&lt;=30,$K$3,AND(E20&lt;=60),$K$4,AND(E19&gt;60,E20&lt;90),$K$5,E20&gt;90,$K$6)</f>
        <v>0-30 days</v>
      </c>
    </row>
    <row r="21" spans="1:13" ht="18.5" x14ac:dyDescent="0.45">
      <c r="A21" s="5">
        <v>45789</v>
      </c>
      <c r="B21" s="6" t="s">
        <v>25</v>
      </c>
      <c r="C21" s="3" t="s">
        <v>45</v>
      </c>
      <c r="D21" s="4">
        <v>14500</v>
      </c>
      <c r="E21" s="15">
        <f t="shared" ca="1" si="0"/>
        <v>34</v>
      </c>
      <c r="F21" s="7" t="str" cm="1">
        <f t="array" aca="1" ref="F21" ca="1">_xlfn.IFS(E21&lt;=30,$K$3,AND(E21&lt;=60),$K$4,AND(E20&gt;60,E21&lt;90),$K$5,E21&gt;90,$K$6)</f>
        <v>31-60 days</v>
      </c>
    </row>
    <row r="22" spans="1:13" ht="18.5" x14ac:dyDescent="0.45">
      <c r="A22" s="5">
        <v>45767</v>
      </c>
      <c r="B22" s="6" t="s">
        <v>26</v>
      </c>
      <c r="C22" s="3" t="s">
        <v>44</v>
      </c>
      <c r="D22" s="4">
        <v>11200</v>
      </c>
      <c r="E22" s="15">
        <f t="shared" ca="1" si="0"/>
        <v>56</v>
      </c>
      <c r="F22" s="7" t="str" cm="1">
        <f t="array" aca="1" ref="F22" ca="1">_xlfn.IFS(E22&lt;=30,$K$3,AND(E22&lt;=60),$K$4,AND(E21&gt;60,E22&lt;90),$K$5,E22&gt;90,$K$6)</f>
        <v>31-60 days</v>
      </c>
    </row>
    <row r="23" spans="1:13" x14ac:dyDescent="0.35">
      <c r="A23" s="8"/>
      <c r="E23" s="9"/>
      <c r="F23" s="10"/>
    </row>
    <row r="24" spans="1:13" x14ac:dyDescent="0.35">
      <c r="E24" s="9"/>
      <c r="F24" s="10"/>
    </row>
    <row r="25" spans="1:13" x14ac:dyDescent="0.35">
      <c r="E25" s="9"/>
      <c r="F25" s="10"/>
      <c r="M25" s="9"/>
    </row>
    <row r="26" spans="1:13" x14ac:dyDescent="0.35">
      <c r="E26" s="9"/>
      <c r="F26" s="10"/>
      <c r="M26" s="9"/>
    </row>
    <row r="27" spans="1:13" x14ac:dyDescent="0.35">
      <c r="E27" s="9"/>
      <c r="F27" s="10"/>
      <c r="M27" s="9"/>
    </row>
    <row r="28" spans="1:13" x14ac:dyDescent="0.35">
      <c r="E28" s="9"/>
      <c r="F28" s="10"/>
      <c r="L28" s="11"/>
      <c r="M28" s="9"/>
    </row>
    <row r="29" spans="1:13" x14ac:dyDescent="0.35">
      <c r="E29" s="9"/>
      <c r="F29" s="10"/>
    </row>
    <row r="30" spans="1:13" x14ac:dyDescent="0.35">
      <c r="E30" s="9"/>
      <c r="F30" s="10" t="str" cm="1">
        <f t="array" ref="F30">_xlfn.IFS(E30="","",E30&lt;=30,"0-30 days",AND(E30&gt;30,E30&lt;=60),"31-60 days",AND(E30&gt;60,E30&lt;=90),"61-90 days",E30="Paid in full","Paid")</f>
        <v/>
      </c>
    </row>
  </sheetData>
  <sheetProtection formatCells="0" formatColumns="0" formatRows="0" insertColumns="0" insertRows="0" autoFilter="0" pivotTables="0"/>
  <mergeCells count="1">
    <mergeCell ref="B1:E1"/>
  </mergeCells>
  <phoneticPr fontId="7" type="noConversion"/>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Amaka Ifebunandu</dc:creator>
  <cp:lastModifiedBy>Kelvin Ngetich</cp:lastModifiedBy>
  <dcterms:created xsi:type="dcterms:W3CDTF">2023-09-05T03:07:42Z</dcterms:created>
  <dcterms:modified xsi:type="dcterms:W3CDTF">2025-06-15T06:50:50Z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2025-06-14T11:36:53Z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93c9fa5f-1e61-4f89-9f4b-1965d307d8d0</vt:lpwstr>
  </property>
  <property fmtid="{D5CDD505-2E9C-101B-9397-08002B2CF9AE}" pid="7" name="MSIP_Label_defa4170-0d19-0005-0004-bc88714345d2_ActionId">
    <vt:lpwstr>9f028122-f3ae-46bc-b5a5-d87584108f79</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