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-30" yWindow="-45" windowWidth="13230" windowHeight="8280" activeTab="2"/>
  </bookViews>
  <sheets>
    <sheet name="Personal Monthly Budget" sheetId="1" r:id="rId1"/>
    <sheet name="Sheet1" sheetId="2" r:id="rId2"/>
    <sheet name="Sheet2" sheetId="3" r:id="rId3"/>
  </sheets>
  <calcPr calcId="162913"/>
  <webPublishing codePage="1252"/>
</workbook>
</file>

<file path=xl/calcChain.xml><?xml version="1.0" encoding="utf-8"?>
<calcChain xmlns="http://schemas.openxmlformats.org/spreadsheetml/2006/main">
  <c r="C18" i="3" l="1"/>
  <c r="C19" i="3"/>
  <c r="C20" i="3"/>
  <c r="C21" i="3"/>
  <c r="C22" i="3"/>
  <c r="C23" i="3"/>
  <c r="C17" i="3"/>
  <c r="E11" i="3"/>
  <c r="E10" i="3"/>
  <c r="E12" i="3"/>
  <c r="E13" i="3"/>
  <c r="E14" i="3"/>
  <c r="G3" i="3"/>
  <c r="G4" i="3"/>
  <c r="G5" i="3"/>
  <c r="G2" i="3"/>
  <c r="F3" i="3"/>
  <c r="F4" i="3"/>
  <c r="F5" i="3"/>
  <c r="F2" i="3"/>
  <c r="E2" i="3"/>
  <c r="E3" i="3"/>
  <c r="E4" i="3"/>
  <c r="E5" i="3"/>
  <c r="D3" i="3"/>
  <c r="D4" i="3"/>
  <c r="D5" i="3"/>
  <c r="D2" i="3"/>
  <c r="D17" i="2" l="1"/>
  <c r="D18" i="2"/>
  <c r="D19" i="2"/>
  <c r="D20" i="2"/>
  <c r="D21" i="2"/>
  <c r="D22" i="2"/>
  <c r="D14" i="2"/>
  <c r="D13" i="2"/>
  <c r="D15" i="2"/>
  <c r="D16" i="2"/>
  <c r="D12" i="2"/>
  <c r="C23" i="2"/>
  <c r="B23" i="2"/>
  <c r="E31" i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63" i="1" s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D23" i="2" l="1"/>
  <c r="J60" i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<sst xmlns="http://schemas.openxmlformats.org/spreadsheetml/2006/main" count="204" uniqueCount="114">
  <si>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</si>
  <si>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</si>
  <si>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</si>
  <si>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</si>
  <si>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</si>
  <si>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</si>
  <si>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</si>
  <si>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</si>
  <si>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</si>
  <si>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</si>
  <si>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</si>
  <si>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</si>
  <si>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</si>
  <si>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</si>
  <si>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</si>
  <si>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</si>
  <si>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</si>
  <si>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</si>
  <si>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</si>
  <si>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</si>
  <si>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</si>
  <si>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</si>
  <si>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</si>
  <si>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</si>
  <si>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</si>
  <si>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</si>
  <si>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</si>
  <si>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</si>
  <si>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</si>
  <si>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</si>
  <si>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</si>
  <si>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</si>
  <si>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</si>
  <si>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</si>
  <si>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</si>
  <si>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</si>
  <si>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</si>
  <si>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</si>
  <si>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</si>
  <si>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</si>
  <si>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</si>
  <si>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</si>
  <si>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</si>
  <si>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</si>
  <si>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</si>
  <si>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</si>
  <si>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</si>
  <si>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</si>
  <si>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</si>
  <si>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</si>
  <si>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</si>
  <si>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</si>
  <si>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</si>
  <si>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</si>
  <si>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</si>
  <si>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</si>
  <si>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</si>
  <si>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</si>
  <si>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</si>
  <si>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</si>
  <si>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</si>
  <si>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</si>
  <si>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</si>
  <si>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</si>
  <si>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</si>
  <si>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</si>
  <si>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</si>
  <si>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</si>
  <si>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</si>
  <si>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</si>
  <si>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</si>
  <si>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</si>
  <si>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</si>
  <si>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</si>
  <si>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</si>
  <si>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</si>
  <si>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</si>
  <si>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</si>
  <si>
    <t>Extra Income</t>
  </si>
  <si>
    <t>Total Monthly Income</t>
  </si>
  <si>
    <t>Housing</t>
  </si>
  <si>
    <t>Mortgage or Rent</t>
  </si>
  <si>
    <t>Water and Sewer</t>
  </si>
  <si>
    <t>Waste Removal</t>
  </si>
  <si>
    <t>Maintenance or Repair</t>
  </si>
  <si>
    <t>other</t>
  </si>
  <si>
    <t xml:space="preserve">NAME </t>
  </si>
  <si>
    <t>TEST</t>
  </si>
  <si>
    <t>EXAM</t>
  </si>
  <si>
    <t>RESULT</t>
  </si>
  <si>
    <t>SHADE</t>
  </si>
  <si>
    <t>TOLA</t>
  </si>
  <si>
    <t>ADE</t>
  </si>
  <si>
    <t>DOTUN</t>
  </si>
  <si>
    <t>IF</t>
  </si>
  <si>
    <t>OR</t>
  </si>
  <si>
    <t>AND</t>
  </si>
  <si>
    <t>IF, ELSE/OR</t>
  </si>
  <si>
    <t>PASS</t>
  </si>
  <si>
    <t>FAIL</t>
  </si>
  <si>
    <t>SCORE 1</t>
  </si>
  <si>
    <t>SCORE 2</t>
  </si>
  <si>
    <t>SCORE 3</t>
  </si>
  <si>
    <t xml:space="preserve">SOFTWARE </t>
  </si>
  <si>
    <t>COLOR</t>
  </si>
  <si>
    <t>PYTHON</t>
  </si>
  <si>
    <t>EXCEL</t>
  </si>
  <si>
    <t>SPSS</t>
  </si>
  <si>
    <t>RED</t>
  </si>
  <si>
    <t>BLUE</t>
  </si>
  <si>
    <t>GREEN</t>
  </si>
  <si>
    <t xml:space="preserve">YELLOW </t>
  </si>
  <si>
    <t xml:space="preserve">PYTHON 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</si>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</sst>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6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9" fillId="5" borderId="11" applyNumberForma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</cellStyleXfs>
  <cellXfs count="75">
    <xf numFmtId="0" fontId="0" fillId="0" borderId="0" xfId="0"/>
    <xf numFmtId="0" fontId="3" fillId="0" borderId="0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6" fontId="5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6" fontId="5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6" fontId="5" fillId="4" borderId="1" xfId="0" applyNumberFormat="1" applyFont="1" applyFill="1" applyBorder="1" applyAlignment="1">
      <alignment horizontal="right" vertical="center"/>
    </xf>
    <xf numFmtId="6" fontId="4" fillId="3" borderId="1" xfId="0" applyNumberFormat="1" applyFont="1" applyFill="1" applyBorder="1" applyAlignment="1">
      <alignment horizontal="right" vertical="center"/>
    </xf>
    <xf numFmtId="0" fontId="7" fillId="0" borderId="7" xfId="0" applyFont="1" applyFill="1" applyBorder="1"/>
    <xf numFmtId="0" fontId="7" fillId="0" borderId="8" xfId="0" applyFont="1" applyFill="1" applyBorder="1"/>
    <xf numFmtId="0" fontId="7" fillId="0" borderId="9" xfId="0" applyFont="1" applyFill="1" applyBorder="1"/>
    <xf numFmtId="164" fontId="7" fillId="0" borderId="8" xfId="0" applyNumberFormat="1" applyFont="1" applyFill="1" applyBorder="1"/>
    <xf numFmtId="164" fontId="7" fillId="0" borderId="9" xfId="0" applyNumberFormat="1" applyFont="1" applyFill="1" applyBorder="1" applyAlignment="1">
      <alignment horizontal="right" vertical="center"/>
    </xf>
    <xf numFmtId="164" fontId="8" fillId="0" borderId="8" xfId="0" applyNumberFormat="1" applyFont="1" applyFill="1" applyBorder="1"/>
    <xf numFmtId="164" fontId="7" fillId="0" borderId="9" xfId="0" applyNumberFormat="1" applyFont="1" applyFill="1" applyBorder="1"/>
    <xf numFmtId="0" fontId="7" fillId="0" borderId="7" xfId="0" applyFont="1" applyFill="1" applyBorder="1" applyAlignment="1">
      <alignment shrinkToFit="1"/>
    </xf>
    <xf numFmtId="6" fontId="0" fillId="0" borderId="0" xfId="0" applyNumberFormat="1"/>
    <xf numFmtId="0" fontId="0" fillId="9" borderId="0" xfId="0" applyFill="1" applyAlignment="1"/>
    <xf numFmtId="6" fontId="13" fillId="11" borderId="0" xfId="0" applyNumberFormat="1" applyFont="1" applyFill="1" applyAlignment="1"/>
    <xf numFmtId="0" fontId="9" fillId="5" borderId="11" xfId="1" applyAlignment="1">
      <alignment wrapText="1"/>
    </xf>
    <xf numFmtId="164" fontId="0" fillId="0" borderId="0" xfId="0" applyNumberFormat="1" applyFont="1"/>
    <xf numFmtId="6" fontId="13" fillId="10" borderId="1" xfId="0" applyNumberFormat="1" applyFont="1" applyFill="1" applyBorder="1"/>
    <xf numFmtId="6" fontId="13" fillId="11" borderId="1" xfId="0" applyNumberFormat="1" applyFont="1" applyFill="1" applyBorder="1" applyAlignme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 shrinkToFit="1"/>
    </xf>
    <xf numFmtId="6" fontId="5" fillId="4" borderId="1" xfId="0" applyNumberFormat="1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shrinkToFit="1"/>
    </xf>
    <xf numFmtId="0" fontId="5" fillId="3" borderId="3" xfId="0" applyFont="1" applyFill="1" applyBorder="1" applyAlignment="1">
      <alignment horizontal="left" vertical="center" shrinkToFit="1"/>
    </xf>
    <xf numFmtId="0" fontId="5" fillId="3" borderId="4" xfId="0" applyFont="1" applyFill="1" applyBorder="1" applyAlignment="1">
      <alignment horizontal="left" vertical="center" shrinkToFit="1"/>
    </xf>
    <xf numFmtId="0" fontId="4" fillId="0" borderId="0" xfId="0" applyFont="1" applyBorder="1" applyAlignment="1">
      <alignment horizontal="left" vertical="center" wrapText="1"/>
    </xf>
    <xf numFmtId="0" fontId="14" fillId="7" borderId="12" xfId="3" applyFont="1" applyBorder="1" applyAlignment="1">
      <alignment horizontal="left"/>
    </xf>
    <xf numFmtId="0" fontId="14" fillId="7" borderId="13" xfId="3" applyFont="1" applyBorder="1" applyAlignment="1">
      <alignment horizontal="left"/>
    </xf>
    <xf numFmtId="0" fontId="14" fillId="7" borderId="14" xfId="3" applyFont="1" applyBorder="1" applyAlignment="1">
      <alignment horizontal="left"/>
    </xf>
    <xf numFmtId="0" fontId="14" fillId="7" borderId="15" xfId="3" applyFont="1" applyBorder="1" applyAlignment="1">
      <alignment horizontal="left"/>
    </xf>
    <xf numFmtId="0" fontId="14" fillId="7" borderId="10" xfId="3" applyFont="1" applyBorder="1" applyAlignment="1">
      <alignment horizontal="left"/>
    </xf>
    <xf numFmtId="0" fontId="14" fillId="7" borderId="16" xfId="3" applyFont="1" applyBorder="1" applyAlignment="1">
      <alignment horizontal="left"/>
    </xf>
    <xf numFmtId="6" fontId="13" fillId="11" borderId="2" xfId="0" applyNumberFormat="1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8" borderId="0" xfId="4" applyFont="1" applyAlignment="1">
      <alignment horizontal="center"/>
    </xf>
    <xf numFmtId="0" fontId="1" fillId="8" borderId="0" xfId="4" applyAlignment="1">
      <alignment horizontal="center"/>
    </xf>
    <xf numFmtId="0" fontId="14" fillId="10" borderId="2" xfId="2" applyFont="1" applyFill="1" applyBorder="1" applyAlignment="1">
      <alignment horizontal="center" vertical="center"/>
    </xf>
    <xf numFmtId="0" fontId="14" fillId="10" borderId="3" xfId="2" applyFont="1" applyFill="1" applyBorder="1" applyAlignment="1">
      <alignment horizontal="center" vertical="center"/>
    </xf>
    <xf numFmtId="0" fontId="14" fillId="10" borderId="4" xfId="2" applyFont="1" applyFill="1" applyBorder="1" applyAlignment="1">
      <alignment horizontal="center" vertical="center"/>
    </xf>
    <xf numFmtId="0" fontId="10" fillId="7" borderId="13" xfId="3" applyFont="1" applyBorder="1" applyAlignment="1">
      <alignment horizontal="left"/>
    </xf>
    <xf numFmtId="0" fontId="10" fillId="7" borderId="14" xfId="3" applyFont="1" applyBorder="1" applyAlignment="1">
      <alignment horizontal="left"/>
    </xf>
    <xf numFmtId="0" fontId="10" fillId="7" borderId="15" xfId="3" applyFont="1" applyBorder="1" applyAlignment="1">
      <alignment horizontal="left"/>
    </xf>
    <xf numFmtId="0" fontId="10" fillId="7" borderId="10" xfId="3" applyFont="1" applyBorder="1" applyAlignment="1">
      <alignment horizontal="left"/>
    </xf>
    <xf numFmtId="0" fontId="10" fillId="7" borderId="16" xfId="3" applyFont="1" applyBorder="1" applyAlignment="1">
      <alignment horizontal="left"/>
    </xf>
    <xf numFmtId="0" fontId="13" fillId="10" borderId="5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2" fontId="0" fillId="0" borderId="0" xfId="0" applyNumberFormat="1"/>
  </cellXfs>
  <cellStyles count="5">
    <cellStyle name="20% - Accent3" xfId="4" builtinId="38"/>
    <cellStyle name="60% - Accent1" xfId="3" builtinId="32"/>
    <cellStyle name="Accent1" xfId="2" builtinId="29"/>
    <cellStyle name="Calculation" xfId="1" builtinId="22"/>
    <cellStyle name="Normal" xfId="0" builtinId="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"/>
    </dxf>
    <dxf>
      <numFmt numFmtId="10" formatCode="&quot;$&quot;#,##0_);[Red]\(&quot;$&quot;#,##0\)"/>
    </dxf>
    <dxf>
      <numFmt numFmtId="10" formatCode="&quot;$&quot;#,##0_);[Red]\(&quot;$&quot;#,##0\)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1:E22" totalsRowCount="1" headerRowDxfId="146" dataDxfId="145" totalsRowDxfId="143" tableBorderDxfId="144">
  <autoFilter ref="B11:E21"/>
  <tableColumns count="4">
    <tableColumn id="1" name="HOUSING" totalsRowLabel="Total" dataDxfId="142" totalsRowDxfId="141"/>
    <tableColumn id="2" name="Projected Cost" totalsRowFunction="sum" dataDxfId="140" totalsRowDxfId="139"/>
    <tableColumn id="3" name="Actual Cost" totalsRowFunction="sum" dataDxfId="138" totalsRowDxfId="137"/>
    <tableColumn id="4" name="Difference" totalsRowFunction="sum" dataDxfId="136" totalsRowDxfId="135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8" dataDxfId="37" totalsRowDxfId="35" tableBorderDxfId="36">
  <autoFilter ref="G39:J42"/>
  <tableColumns count="4">
    <tableColumn id="1" name="SAVINGS OR INVESTMENTS" totalsRowLabel="Total" dataDxfId="34" totalsRowDxfId="33"/>
    <tableColumn id="2" name="Projected Cost" totalsRowFunction="sum" dataDxfId="32" totalsRowDxfId="31"/>
    <tableColumn id="3" name="Actual Cost" totalsRowFunction="sum" dataDxfId="30" totalsRowDxfId="29"/>
    <tableColumn id="4" name="Difference" totalsRowFunction="sum" dataDxfId="28" totalsRowDxfId="27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6" dataDxfId="25" totalsRowDxfId="23" tableBorderDxfId="24">
  <autoFilter ref="B55:E62"/>
  <tableColumns count="4">
    <tableColumn id="1" name="PERSONAL CARE" totalsRowLabel="Total" dataDxfId="22" totalsRowDxfId="21"/>
    <tableColumn id="2" name="Projected Cost" totalsRowFunction="sum" dataDxfId="20" totalsRowDxfId="19"/>
    <tableColumn id="3" name="Actual Cost" totalsRowFunction="sum" dataDxfId="18" totalsRowDxfId="17"/>
    <tableColumn id="4" name="Difference" totalsRowFunction="sum" dataDxfId="16" totalsRowDxfId="15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4" dataDxfId="13" totalsRowDxfId="11" tableBorderDxfId="12">
  <autoFilter ref="G11:J20"/>
  <tableColumns count="4">
    <tableColumn id="1" name="ENTERTAINMENT" totalsRowLabel="Total" dataDxfId="10" totalsRowDxfId="9"/>
    <tableColumn id="2" name="Projected Cost" totalsRowFunction="sum" dataDxfId="8" totalsRowDxfId="7"/>
    <tableColumn id="3" name="Actual Cost" totalsRowFunction="sum" dataDxfId="6" totalsRowDxfId="5"/>
    <tableColumn id="4" name="Difference" totalsRowFunction="sum" dataDxfId="4" totalsRowDxfId="3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1:D23" totalsRowCount="1">
  <autoFilter ref="A11:D22"/>
  <tableColumns count="4">
    <tableColumn id="1" name="Housing" totalsRowLabel="Total"/>
    <tableColumn id="2" name="Projected Cost" totalsRowFunction="custom" totalsRowDxfId="2">
      <totalsRowFormula>SUM(B12:B15)</totalsRowFormula>
    </tableColumn>
    <tableColumn id="3" name="Actual Cost" totalsRowFunction="custom" totalsRowDxfId="1">
      <totalsRowFormula>SUM(C12:C15)</totalsRowFormula>
    </tableColumn>
    <tableColumn id="4" name="Difference" totalsRowFunction="custom" totalsRowDxfId="0">
      <calculatedColumnFormula>(B12-C12)</calculatedColumnFormula>
      <totalsRowFormula>SUM(Table13[Difference])</totalsRowFormula>
    </tableColumn>
  </tableColumns>
  <tableStyleInfo name="TableStyleMedium23" showFirstColumn="1" showLastColumn="1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4" dataDxfId="133" totalsRowDxfId="131" tableBorderDxfId="132">
  <autoFilter ref="B34:E38"/>
  <tableColumns count="4">
    <tableColumn id="1" name="INSURANCE" totalsRowLabel="Total" dataDxfId="130" totalsRowDxfId="129"/>
    <tableColumn id="2" name="Projected Cost" totalsRowFunction="sum" dataDxfId="128" totalsRowDxfId="127"/>
    <tableColumn id="3" name="Actual Cost" totalsRowFunction="sum" dataDxfId="126" totalsRowDxfId="125"/>
    <tableColumn id="4" name="Difference" totalsRowFunction="sum" dataDxfId="124" totalsRowDxfId="123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22" dataDxfId="121" totalsRowDxfId="119" tableBorderDxfId="120">
  <autoFilter ref="G51:J55"/>
  <tableColumns count="4">
    <tableColumn id="1" name="LEGAL" totalsRowLabel="Total" dataDxfId="118" totalsRowDxfId="117"/>
    <tableColumn id="2" name="Projected Cost" totalsRowFunction="sum" dataDxfId="116" totalsRowDxfId="115"/>
    <tableColumn id="3" name="Actual Cost" totalsRowFunction="sum" dataDxfId="114" totalsRowDxfId="113"/>
    <tableColumn id="4" name="Difference" totalsRowFunction="sum" dataDxfId="112" totalsRowDxfId="111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10" dataDxfId="109" totalsRowDxfId="107" tableBorderDxfId="108">
  <autoFilter ref="B47:E52"/>
  <tableColumns count="4">
    <tableColumn id="1" name="PETS" totalsRowLabel="Total" dataDxfId="106" totalsRowDxfId="105"/>
    <tableColumn id="2" name="Projected Cost" totalsRowFunction="sum" dataDxfId="104" totalsRowDxfId="103"/>
    <tableColumn id="3" name="Actual Cost" totalsRowFunction="sum" dataDxfId="102" totalsRowDxfId="101"/>
    <tableColumn id="4" name="Difference" totalsRowFunction="sum" dataDxfId="100" totalsRowDxfId="99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8" dataDxfId="97" totalsRowDxfId="95" tableBorderDxfId="96">
  <autoFilter ref="G45:J48"/>
  <tableColumns count="4">
    <tableColumn id="1" name="GIFTS AND DONATIONS" totalsRowLabel="Total" dataDxfId="94" totalsRowDxfId="93"/>
    <tableColumn id="2" name="Projected Cost" totalsRowFunction="sum" dataDxfId="92" totalsRowDxfId="91"/>
    <tableColumn id="3" name="Actual Cost" totalsRowFunction="sum" dataDxfId="90" totalsRowDxfId="89"/>
    <tableColumn id="4" name="Difference" totalsRowFunction="sum" dataDxfId="88" totalsRowDxfId="87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6" dataDxfId="85" totalsRowDxfId="83" tableBorderDxfId="84">
  <autoFilter ref="B41:E44"/>
  <tableColumns count="4">
    <tableColumn id="1" name="FOOD" totalsRowLabel="Total" dataDxfId="82" totalsRowDxfId="81"/>
    <tableColumn id="2" name="Projected Cost" totalsRowFunction="sum" dataDxfId="80" totalsRowDxfId="79"/>
    <tableColumn id="3" name="Actual Cost" totalsRowFunction="sum" dataDxfId="78" totalsRowDxfId="77"/>
    <tableColumn id="4" name="Difference" totalsRowFunction="sum" dataDxfId="76" totalsRowDxfId="75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4" dataDxfId="73" totalsRowDxfId="71" tableBorderDxfId="72">
  <autoFilter ref="G32:J36"/>
  <tableColumns count="4">
    <tableColumn id="1" name="TAXES" totalsRowLabel="Total" dataDxfId="70" totalsRowDxfId="69"/>
    <tableColumn id="2" name="Projected Cost" totalsRowFunction="sum" dataDxfId="68" totalsRowDxfId="67"/>
    <tableColumn id="3" name="Actual Cost" totalsRowFunction="sum" dataDxfId="66" totalsRowDxfId="65"/>
    <tableColumn id="4" name="Difference" totalsRowFunction="sum" dataDxfId="64" totalsRowDxfId="63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62" dataDxfId="61" totalsRowDxfId="59" tableBorderDxfId="60">
  <autoFilter ref="B24:E31"/>
  <tableColumns count="4">
    <tableColumn id="1" name="TRANSPORTATION" totalsRowLabel="Total" dataDxfId="58" totalsRowDxfId="57"/>
    <tableColumn id="2" name="Projected Cost" totalsRowFunction="sum" dataDxfId="56" totalsRowDxfId="55"/>
    <tableColumn id="3" name="Actual Cost" totalsRowFunction="sum" dataDxfId="54" totalsRowDxfId="53"/>
    <tableColumn id="4" name="Difference" totalsRowFunction="sum" dataDxfId="52" totalsRowDxfId="51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50" dataDxfId="49" totalsRowDxfId="47" tableBorderDxfId="48">
  <autoFilter ref="G23:J29"/>
  <tableColumns count="4">
    <tableColumn id="1" name="LOANS" totalsRowLabel="Total" dataDxfId="46" totalsRowDxfId="45"/>
    <tableColumn id="2" name="Projected Cost" totalsRowFunction="sum" dataDxfId="44" totalsRowDxfId="43"/>
    <tableColumn id="3" name="Actual Cost" totalsRowFunction="sum" dataDxfId="42" totalsRowDxfId="41"/>
    <tableColumn id="4" name="Difference" totalsRowFunction="sum" dataDxfId="40" totalsRowDxfId="39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workbookViewId="0">
      <selection activeCell="B4" sqref="B4:B6"/>
    </sheetView>
  </sheetViews>
  <sheetFormatPr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7" t="s">
        <v>45</v>
      </c>
      <c r="C2" s="37"/>
      <c r="D2" s="37"/>
      <c r="E2" s="37"/>
      <c r="F2" s="37"/>
      <c r="G2" s="37"/>
      <c r="H2" s="37"/>
      <c r="I2" s="37"/>
      <c r="J2" s="37"/>
    </row>
    <row r="3" spans="1:10" ht="8.1" customHeight="1" x14ac:dyDescent="0.2">
      <c r="A3" s="2"/>
      <c r="B3" s="47"/>
      <c r="C3" s="47"/>
      <c r="D3" s="47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44" t="s">
        <v>70</v>
      </c>
      <c r="C4" s="42" t="s">
        <v>3</v>
      </c>
      <c r="D4" s="43"/>
      <c r="E4" s="18">
        <v>2500</v>
      </c>
      <c r="F4" s="5"/>
      <c r="G4" s="38" t="s">
        <v>75</v>
      </c>
      <c r="H4" s="38"/>
      <c r="I4" s="38"/>
      <c r="J4" s="39">
        <f>E6-J58</f>
        <v>940</v>
      </c>
    </row>
    <row r="5" spans="1:10" ht="15.95" customHeight="1" x14ac:dyDescent="0.2">
      <c r="A5" s="2"/>
      <c r="B5" s="45"/>
      <c r="C5" s="42" t="s">
        <v>46</v>
      </c>
      <c r="D5" s="43"/>
      <c r="E5" s="18">
        <v>500</v>
      </c>
      <c r="F5" s="5"/>
      <c r="G5" s="38"/>
      <c r="H5" s="38"/>
      <c r="I5" s="38"/>
      <c r="J5" s="39"/>
    </row>
    <row r="6" spans="1:10" ht="15.95" customHeight="1" x14ac:dyDescent="0.2">
      <c r="A6" s="2"/>
      <c r="B6" s="46"/>
      <c r="C6" s="40" t="s">
        <v>47</v>
      </c>
      <c r="D6" s="41"/>
      <c r="E6" s="17">
        <f>SUM(E4:E5)</f>
        <v>3000</v>
      </c>
      <c r="F6" s="5"/>
      <c r="G6" s="38" t="s">
        <v>76</v>
      </c>
      <c r="H6" s="38"/>
      <c r="I6" s="38"/>
      <c r="J6" s="39">
        <f>E9-J60</f>
        <v>960</v>
      </c>
    </row>
    <row r="7" spans="1:10" ht="15.95" customHeight="1" x14ac:dyDescent="0.2">
      <c r="A7" s="2"/>
      <c r="B7" s="44" t="s">
        <v>69</v>
      </c>
      <c r="C7" s="42" t="s">
        <v>3</v>
      </c>
      <c r="D7" s="43"/>
      <c r="E7" s="18">
        <v>2500</v>
      </c>
      <c r="F7" s="5"/>
      <c r="G7" s="38"/>
      <c r="H7" s="38"/>
      <c r="I7" s="38"/>
      <c r="J7" s="39"/>
    </row>
    <row r="8" spans="1:10" ht="15.95" customHeight="1" x14ac:dyDescent="0.2">
      <c r="A8" s="2"/>
      <c r="B8" s="45"/>
      <c r="C8" s="42" t="s">
        <v>46</v>
      </c>
      <c r="D8" s="43"/>
      <c r="E8" s="18">
        <v>500</v>
      </c>
      <c r="F8" s="5"/>
      <c r="G8" s="38" t="s">
        <v>77</v>
      </c>
      <c r="H8" s="38"/>
      <c r="I8" s="38"/>
      <c r="J8" s="39">
        <f>J6-J4</f>
        <v>20</v>
      </c>
    </row>
    <row r="9" spans="1:10" ht="15.95" customHeight="1" x14ac:dyDescent="0.2">
      <c r="A9" s="2"/>
      <c r="B9" s="46"/>
      <c r="C9" s="40" t="s">
        <v>47</v>
      </c>
      <c r="D9" s="41"/>
      <c r="E9" s="17">
        <f>SUM(E7:E8)</f>
        <v>3000</v>
      </c>
      <c r="F9" s="5"/>
      <c r="G9" s="38"/>
      <c r="H9" s="38"/>
      <c r="I9" s="38"/>
      <c r="J9" s="39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2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2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2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2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2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2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2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2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2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2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2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35"/>
      <c r="H22" s="35"/>
      <c r="I22" s="35"/>
      <c r="J22" s="35"/>
    </row>
    <row r="23" spans="1:10" ht="15.75" customHeight="1" x14ac:dyDescent="0.2">
      <c r="A23" s="2"/>
      <c r="B23" s="34"/>
      <c r="C23" s="34"/>
      <c r="D23" s="34"/>
      <c r="E23" s="34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2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2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2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2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2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2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2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2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34"/>
      <c r="H31" s="34"/>
      <c r="I31" s="34"/>
      <c r="J31" s="34"/>
    </row>
    <row r="32" spans="1:10" ht="15.75" customHeight="1" x14ac:dyDescent="0.2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2">
      <c r="A33" s="2"/>
      <c r="B33" s="34"/>
      <c r="C33" s="34"/>
      <c r="D33" s="34"/>
      <c r="E33" s="34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2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2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2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2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2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34"/>
      <c r="H38" s="34"/>
      <c r="I38" s="34"/>
      <c r="J38" s="34"/>
    </row>
    <row r="39" spans="1:10" ht="15.75" customHeight="1" x14ac:dyDescent="0.2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2">
      <c r="A40" s="2"/>
      <c r="B40" s="34"/>
      <c r="C40" s="34"/>
      <c r="D40" s="34"/>
      <c r="E40" s="34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2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2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2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2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34"/>
      <c r="H44" s="34"/>
      <c r="I44" s="34"/>
      <c r="J44" s="34"/>
    </row>
    <row r="45" spans="1:10" ht="15.75" customHeight="1" x14ac:dyDescent="0.2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2">
      <c r="A46" s="2"/>
      <c r="B46" s="34"/>
      <c r="C46" s="34"/>
      <c r="D46" s="34"/>
      <c r="E46" s="34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2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2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2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2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34"/>
      <c r="H50" s="34"/>
      <c r="I50" s="34"/>
      <c r="J50" s="34"/>
    </row>
    <row r="51" spans="1:10" ht="15.75" customHeight="1" x14ac:dyDescent="0.2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2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2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2">
      <c r="A54" s="2"/>
      <c r="B54" s="34"/>
      <c r="C54" s="34"/>
      <c r="D54" s="34"/>
      <c r="E54" s="34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2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2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2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6"/>
      <c r="H57" s="36"/>
      <c r="I57" s="36"/>
      <c r="J57" s="36"/>
    </row>
    <row r="58" spans="1:10" ht="15.75" customHeight="1" x14ac:dyDescent="0.2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8" t="s">
        <v>71</v>
      </c>
      <c r="H58" s="38"/>
      <c r="I58" s="38"/>
      <c r="J58" s="39">
        <f>SUM(C22,C32,C39,C45,C53,C63,H21,H30,H37,H43,H49,H56)</f>
        <v>2060</v>
      </c>
    </row>
    <row r="59" spans="1:10" ht="15.75" customHeight="1" x14ac:dyDescent="0.2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8"/>
      <c r="H59" s="38"/>
      <c r="I59" s="38"/>
      <c r="J59" s="39"/>
    </row>
    <row r="60" spans="1:10" ht="15.75" customHeight="1" x14ac:dyDescent="0.2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8" t="s">
        <v>72</v>
      </c>
      <c r="H60" s="38"/>
      <c r="I60" s="38"/>
      <c r="J60" s="39">
        <f>SUM(D22,D32,D39,D45,D53,D63,I21,I30,I37,I43,I49,I56)</f>
        <v>2040</v>
      </c>
    </row>
    <row r="61" spans="1:10" ht="15.75" customHeight="1" x14ac:dyDescent="0.2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8"/>
      <c r="H61" s="38"/>
      <c r="I61" s="38"/>
      <c r="J61" s="39"/>
    </row>
    <row r="62" spans="1:10" ht="15.75" customHeight="1" x14ac:dyDescent="0.2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8" t="s">
        <v>73</v>
      </c>
      <c r="H62" s="38"/>
      <c r="I62" s="38"/>
      <c r="J62" s="39">
        <f>SUM(E22,E32,E39,E45,E53,E63,J21,J30,J37,J43,J49,J56)</f>
        <v>20</v>
      </c>
    </row>
    <row r="63" spans="1:10" ht="15.75" customHeight="1" x14ac:dyDescent="0.2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8"/>
      <c r="H63" s="38"/>
      <c r="I63" s="38"/>
      <c r="J63" s="39"/>
    </row>
    <row r="64" spans="1:10" ht="15.75" customHeight="1" x14ac:dyDescent="0.2"/>
  </sheetData>
  <mergeCells count="33">
    <mergeCell ref="C5:D5"/>
    <mergeCell ref="B23:E23"/>
    <mergeCell ref="B33:E33"/>
    <mergeCell ref="B40:E40"/>
    <mergeCell ref="B46:E46"/>
    <mergeCell ref="J62:J63"/>
    <mergeCell ref="G62:I63"/>
    <mergeCell ref="J60:J61"/>
    <mergeCell ref="G60:I61"/>
    <mergeCell ref="G58:I59"/>
    <mergeCell ref="J58:J59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B54:E54"/>
    <mergeCell ref="G22:J22"/>
    <mergeCell ref="G31:J31"/>
    <mergeCell ref="G38:J38"/>
    <mergeCell ref="G44:J44"/>
    <mergeCell ref="G50:J50"/>
  </mergeCells>
  <phoneticPr fontId="2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12" sqref="F12"/>
    </sheetView>
  </sheetViews>
  <sheetFormatPr defaultRowHeight="12.75" x14ac:dyDescent="0.2"/>
  <cols>
    <col min="1" max="1" width="28.42578125" customWidth="1"/>
    <col min="2" max="2" width="16" customWidth="1"/>
    <col min="3" max="3" width="14.42578125" customWidth="1"/>
    <col min="4" max="4" width="14.28515625" customWidth="1"/>
    <col min="5" max="5" width="3.42578125" customWidth="1"/>
    <col min="6" max="6" width="19.140625" customWidth="1"/>
    <col min="7" max="7" width="14.140625" customWidth="1"/>
    <col min="8" max="8" width="12" customWidth="1"/>
    <col min="9" max="9" width="12.5703125" customWidth="1"/>
    <col min="10" max="10" width="16.140625" customWidth="1"/>
  </cols>
  <sheetData>
    <row r="1" spans="1:13" ht="15" customHeight="1" x14ac:dyDescent="0.25">
      <c r="A1" s="57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30"/>
      <c r="L1" s="30"/>
      <c r="M1" s="30"/>
    </row>
    <row r="2" spans="1:13" ht="1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30"/>
      <c r="L2" s="30"/>
      <c r="M2" s="30"/>
    </row>
    <row r="3" spans="1:13" x14ac:dyDescent="0.2">
      <c r="A3" s="56"/>
      <c r="B3" s="56"/>
      <c r="C3" s="56"/>
      <c r="D3" s="56"/>
      <c r="E3" s="56"/>
      <c r="F3" s="56"/>
      <c r="G3" s="56"/>
      <c r="H3" s="56"/>
      <c r="I3" s="56"/>
      <c r="J3" s="56"/>
    </row>
    <row r="4" spans="1:13" ht="15" customHeight="1" x14ac:dyDescent="0.2">
      <c r="A4" s="59" t="s">
        <v>70</v>
      </c>
      <c r="B4" s="67" t="s">
        <v>3</v>
      </c>
      <c r="C4" s="68"/>
      <c r="D4" s="32">
        <v>2500</v>
      </c>
      <c r="F4" s="48" t="s">
        <v>75</v>
      </c>
      <c r="G4" s="62"/>
      <c r="H4" s="62"/>
      <c r="I4" s="63"/>
      <c r="J4" s="54">
        <v>940</v>
      </c>
    </row>
    <row r="5" spans="1:13" ht="15" customHeight="1" x14ac:dyDescent="0.2">
      <c r="A5" s="60"/>
      <c r="B5" s="67" t="s">
        <v>78</v>
      </c>
      <c r="C5" s="68"/>
      <c r="D5" s="32">
        <v>500</v>
      </c>
      <c r="F5" s="64"/>
      <c r="G5" s="65"/>
      <c r="H5" s="65"/>
      <c r="I5" s="66"/>
      <c r="J5" s="55"/>
    </row>
    <row r="6" spans="1:13" ht="15" customHeight="1" x14ac:dyDescent="0.2">
      <c r="A6" s="61"/>
      <c r="B6" s="69" t="s">
        <v>79</v>
      </c>
      <c r="C6" s="70"/>
      <c r="D6" s="33">
        <v>3000</v>
      </c>
      <c r="E6" s="28"/>
      <c r="F6" s="48" t="s">
        <v>76</v>
      </c>
      <c r="G6" s="49"/>
      <c r="H6" s="49"/>
      <c r="I6" s="50"/>
      <c r="J6" s="54">
        <v>960</v>
      </c>
    </row>
    <row r="7" spans="1:13" ht="12.75" customHeight="1" x14ac:dyDescent="0.2">
      <c r="A7" s="71" t="s">
        <v>69</v>
      </c>
      <c r="B7" s="67" t="s">
        <v>3</v>
      </c>
      <c r="C7" s="68"/>
      <c r="D7" s="32">
        <v>2500</v>
      </c>
      <c r="F7" s="51"/>
      <c r="G7" s="52"/>
      <c r="H7" s="52"/>
      <c r="I7" s="53"/>
      <c r="J7" s="55"/>
    </row>
    <row r="8" spans="1:13" ht="12.75" customHeight="1" x14ac:dyDescent="0.2">
      <c r="A8" s="72"/>
      <c r="B8" s="67" t="s">
        <v>78</v>
      </c>
      <c r="C8" s="68"/>
      <c r="D8" s="32">
        <v>500</v>
      </c>
      <c r="F8" s="48" t="s">
        <v>77</v>
      </c>
      <c r="G8" s="49"/>
      <c r="H8" s="49"/>
      <c r="I8" s="50"/>
      <c r="J8" s="54">
        <v>20</v>
      </c>
    </row>
    <row r="9" spans="1:13" ht="12.75" customHeight="1" x14ac:dyDescent="0.2">
      <c r="A9" s="73"/>
      <c r="B9" s="69" t="s">
        <v>79</v>
      </c>
      <c r="C9" s="70"/>
      <c r="D9" s="29">
        <v>3000</v>
      </c>
      <c r="F9" s="51"/>
      <c r="G9" s="52"/>
      <c r="H9" s="52"/>
      <c r="I9" s="53"/>
      <c r="J9" s="55"/>
    </row>
    <row r="11" spans="1:13" x14ac:dyDescent="0.2">
      <c r="A11" t="s">
        <v>80</v>
      </c>
      <c r="B11" t="s">
        <v>0</v>
      </c>
      <c r="C11" t="s">
        <v>1</v>
      </c>
      <c r="D11" t="s">
        <v>2</v>
      </c>
    </row>
    <row r="12" spans="1:13" x14ac:dyDescent="0.2">
      <c r="A12" t="s">
        <v>81</v>
      </c>
      <c r="B12" s="27">
        <v>1500</v>
      </c>
      <c r="C12" s="27">
        <v>1400</v>
      </c>
      <c r="D12" s="27">
        <f>(B12-C12)</f>
        <v>100</v>
      </c>
    </row>
    <row r="13" spans="1:13" x14ac:dyDescent="0.2">
      <c r="A13" t="s">
        <v>5</v>
      </c>
      <c r="B13" s="27">
        <v>60</v>
      </c>
      <c r="C13" s="27">
        <v>100</v>
      </c>
      <c r="D13" s="27">
        <f t="shared" ref="D13:D22" si="0">(B13-C13)</f>
        <v>-40</v>
      </c>
    </row>
    <row r="14" spans="1:13" x14ac:dyDescent="0.2">
      <c r="A14" t="s">
        <v>51</v>
      </c>
      <c r="B14" s="27">
        <v>50</v>
      </c>
      <c r="C14" s="27">
        <v>60</v>
      </c>
      <c r="D14" s="27">
        <f t="shared" si="0"/>
        <v>-10</v>
      </c>
    </row>
    <row r="15" spans="1:13" x14ac:dyDescent="0.2">
      <c r="A15" t="s">
        <v>6</v>
      </c>
      <c r="B15" s="27">
        <v>200</v>
      </c>
      <c r="C15" s="27">
        <v>180</v>
      </c>
      <c r="D15" s="27">
        <f t="shared" si="0"/>
        <v>20</v>
      </c>
    </row>
    <row r="16" spans="1:13" x14ac:dyDescent="0.2">
      <c r="A16" t="s">
        <v>82</v>
      </c>
      <c r="D16" s="27">
        <f t="shared" si="0"/>
        <v>0</v>
      </c>
    </row>
    <row r="17" spans="1:4" x14ac:dyDescent="0.2">
      <c r="A17" t="s">
        <v>8</v>
      </c>
      <c r="D17" s="27">
        <f t="shared" si="0"/>
        <v>0</v>
      </c>
    </row>
    <row r="18" spans="1:4" x14ac:dyDescent="0.2">
      <c r="A18" t="s">
        <v>83</v>
      </c>
      <c r="D18" s="27">
        <f t="shared" si="0"/>
        <v>0</v>
      </c>
    </row>
    <row r="19" spans="1:4" x14ac:dyDescent="0.2">
      <c r="A19" t="s">
        <v>84</v>
      </c>
      <c r="D19" s="27">
        <f t="shared" si="0"/>
        <v>0</v>
      </c>
    </row>
    <row r="20" spans="1:4" x14ac:dyDescent="0.2">
      <c r="A20" t="s">
        <v>11</v>
      </c>
      <c r="D20" s="27">
        <f t="shared" si="0"/>
        <v>0</v>
      </c>
    </row>
    <row r="21" spans="1:4" x14ac:dyDescent="0.2">
      <c r="A21" t="s">
        <v>85</v>
      </c>
      <c r="D21" s="27">
        <f t="shared" si="0"/>
        <v>0</v>
      </c>
    </row>
    <row r="22" spans="1:4" x14ac:dyDescent="0.2">
      <c r="D22" s="27">
        <f t="shared" si="0"/>
        <v>0</v>
      </c>
    </row>
    <row r="23" spans="1:4" x14ac:dyDescent="0.2">
      <c r="A23" t="s">
        <v>74</v>
      </c>
      <c r="B23" s="27">
        <f>SUM(B12:B15)</f>
        <v>1810</v>
      </c>
      <c r="C23" s="27">
        <f>SUM(C12:C15)</f>
        <v>1740</v>
      </c>
      <c r="D23" s="31">
        <f>SUM(Table13[Difference])</f>
        <v>70</v>
      </c>
    </row>
  </sheetData>
  <mergeCells count="16">
    <mergeCell ref="A1:J2"/>
    <mergeCell ref="A4:A6"/>
    <mergeCell ref="F4:I5"/>
    <mergeCell ref="F6:I7"/>
    <mergeCell ref="B4:C4"/>
    <mergeCell ref="B5:C5"/>
    <mergeCell ref="B6:C6"/>
    <mergeCell ref="A7:A9"/>
    <mergeCell ref="B7:C7"/>
    <mergeCell ref="B8:C8"/>
    <mergeCell ref="B9:C9"/>
    <mergeCell ref="F8:I9"/>
    <mergeCell ref="J4:J5"/>
    <mergeCell ref="J6:J7"/>
    <mergeCell ref="J8:J9"/>
    <mergeCell ref="A3:J3"/>
  </mergeCells>
  <conditionalFormatting sqref="D12:D22">
    <cfRule type="iconSet" priority="7">
      <iconSet iconSet="3Signs">
        <cfvo type="percent" val="0"/>
        <cfvo type="num" val="-40"/>
        <cfvo type="num" val="0" gte="0"/>
      </iconSet>
    </cfRule>
    <cfRule type="iconSet" priority="10">
      <iconSet iconSet="3Signs">
        <cfvo type="percent" val="0"/>
        <cfvo type="percent" val="33"/>
        <cfvo type="percent" val="67"/>
      </iconSet>
    </cfRule>
  </conditionalFormatting>
  <conditionalFormatting sqref="D13:D14"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D14">
    <cfRule type="iconSet" priority="1">
      <iconSet iconSet="3Signs">
        <cfvo type="percent" val="0"/>
        <cfvo type="percent" val="33"/>
        <cfvo type="percent" val="67"/>
      </iconSet>
    </cfRule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D16:D22">
    <cfRule type="iconSet" priority="3">
      <iconSet>
        <cfvo type="percent" val="0"/>
        <cfvo type="percent" val="33"/>
        <cfvo type="percent" val="67"/>
      </iconSet>
    </cfRule>
  </conditionalFormatting>
  <conditionalFormatting sqref="D2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17" sqref="C17"/>
    </sheetView>
  </sheetViews>
  <sheetFormatPr defaultRowHeight="12.75" x14ac:dyDescent="0.2"/>
  <cols>
    <col min="1" max="1" width="11.42578125" customWidth="1"/>
    <col min="3" max="3" width="65" customWidth="1"/>
    <col min="4" max="4" width="19.5703125" customWidth="1"/>
    <col min="5" max="5" width="14.28515625" customWidth="1"/>
    <col min="6" max="6" width="13.140625" customWidth="1"/>
    <col min="7" max="7" width="16.5703125" customWidth="1"/>
  </cols>
  <sheetData>
    <row r="1" spans="1:7" x14ac:dyDescent="0.2">
      <c r="A1" t="s">
        <v>86</v>
      </c>
      <c r="B1" t="s">
        <v>87</v>
      </c>
      <c r="C1" t="s">
        <v>88</v>
      </c>
      <c r="D1" t="s">
        <v>95</v>
      </c>
      <c r="E1" t="s">
        <v>96</v>
      </c>
      <c r="F1" t="s">
        <v>94</v>
      </c>
      <c r="G1" t="s">
        <v>97</v>
      </c>
    </row>
    <row r="2" spans="1:7" x14ac:dyDescent="0.2">
      <c r="A2" t="s">
        <v>90</v>
      </c>
      <c r="B2">
        <v>30</v>
      </c>
      <c r="C2">
        <v>65</v>
      </c>
      <c r="D2" t="b">
        <f>OR(B2=40,C2=60)</f>
        <v>0</v>
      </c>
      <c r="E2" t="b">
        <f>AND(B2=35,C2&gt;50)</f>
        <v>0</v>
      </c>
      <c r="F2" t="str">
        <f>IF(B2&gt;29,"PASS")</f>
        <v>PASS</v>
      </c>
      <c r="G2" t="str">
        <f>IF(OR(B2&gt;=50,C2=55),"PASS","FAIL")</f>
        <v>FAIL</v>
      </c>
    </row>
    <row r="3" spans="1:7" x14ac:dyDescent="0.2">
      <c r="A3" t="s">
        <v>91</v>
      </c>
      <c r="B3">
        <v>90</v>
      </c>
      <c r="C3">
        <v>50</v>
      </c>
      <c r="D3" t="b">
        <f t="shared" ref="D3:D5" si="0">OR(B3=40,C3=60)</f>
        <v>0</v>
      </c>
      <c r="E3" t="b">
        <f t="shared" ref="E3:E5" si="1">AND(B3=35,C3&gt;50)</f>
        <v>0</v>
      </c>
      <c r="F3" t="str">
        <f t="shared" ref="F3:F5" si="2">IF(B3&gt;29,"PASS")</f>
        <v>PASS</v>
      </c>
      <c r="G3" t="str">
        <f t="shared" ref="G3:G5" si="3">IF(OR(B3&gt;=50,C3=55),"PASS","FAIL")</f>
        <v>PASS</v>
      </c>
    </row>
    <row r="4" spans="1:7" x14ac:dyDescent="0.2">
      <c r="A4" t="s">
        <v>92</v>
      </c>
      <c r="B4">
        <v>84</v>
      </c>
      <c r="C4">
        <v>42</v>
      </c>
      <c r="D4" t="b">
        <f t="shared" si="0"/>
        <v>0</v>
      </c>
      <c r="E4" t="b">
        <f t="shared" si="1"/>
        <v>0</v>
      </c>
      <c r="F4" t="str">
        <f t="shared" si="2"/>
        <v>PASS</v>
      </c>
      <c r="G4" t="str">
        <f t="shared" si="3"/>
        <v>PASS</v>
      </c>
    </row>
    <row r="5" spans="1:7" x14ac:dyDescent="0.2">
      <c r="A5" t="s">
        <v>93</v>
      </c>
      <c r="B5">
        <v>10</v>
      </c>
      <c r="C5">
        <v>16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str">
        <f t="shared" si="3"/>
        <v>FAIL</v>
      </c>
    </row>
    <row r="9" spans="1:7" x14ac:dyDescent="0.2">
      <c r="A9" t="s">
        <v>94</v>
      </c>
      <c r="B9" t="s">
        <v>100</v>
      </c>
      <c r="C9" t="s">
        <v>101</v>
      </c>
      <c r="D9" t="s">
        <v>102</v>
      </c>
      <c r="E9" t="s">
        <v>89</v>
      </c>
    </row>
    <row r="10" spans="1:7" x14ac:dyDescent="0.2">
      <c r="A10" t="s">
        <v>98</v>
      </c>
      <c r="B10">
        <v>93</v>
      </c>
      <c r="C10">
        <v>80</v>
      </c>
      <c r="D10">
        <v>81</v>
      </c>
      <c r="E10" t="str">
        <f>IF(OR(B10&gt;=85,C10&gt;=85,D10&gt;=85),"PASS","FAIL")</f>
        <v>PASS</v>
      </c>
    </row>
    <row r="11" spans="1:7" x14ac:dyDescent="0.2">
      <c r="A11" t="s">
        <v>98</v>
      </c>
      <c r="B11">
        <v>60</v>
      </c>
      <c r="C11">
        <v>91</v>
      </c>
      <c r="D11">
        <v>94</v>
      </c>
      <c r="E11" t="str">
        <f>IF(OR(B11&gt;=85,C11&gt;=85,D11&gt;=85),"PASS","FAIL")</f>
        <v>PASS</v>
      </c>
    </row>
    <row r="12" spans="1:7" x14ac:dyDescent="0.2">
      <c r="A12" t="s">
        <v>99</v>
      </c>
      <c r="B12">
        <v>58</v>
      </c>
      <c r="C12">
        <v>75</v>
      </c>
      <c r="D12">
        <v>98</v>
      </c>
      <c r="E12" t="str">
        <f t="shared" ref="E11:E14" si="4">IF(OR(B12&gt;=85,C12&gt;=85,D12&gt;=85),"PASS","FAIL")</f>
        <v>PASS</v>
      </c>
    </row>
    <row r="13" spans="1:7" x14ac:dyDescent="0.2">
      <c r="A13" t="s">
        <v>99</v>
      </c>
      <c r="B13">
        <v>79</v>
      </c>
      <c r="C13">
        <v>94</v>
      </c>
      <c r="D13">
        <v>31</v>
      </c>
      <c r="E13" t="str">
        <f t="shared" si="4"/>
        <v>PASS</v>
      </c>
    </row>
    <row r="14" spans="1:7" x14ac:dyDescent="0.2">
      <c r="B14">
        <v>41</v>
      </c>
      <c r="C14">
        <v>33</v>
      </c>
      <c r="D14">
        <v>59</v>
      </c>
      <c r="E14" t="str">
        <f t="shared" si="4"/>
        <v>FAIL</v>
      </c>
    </row>
    <row r="16" spans="1:7" x14ac:dyDescent="0.2">
      <c r="A16" t="s">
        <v>103</v>
      </c>
      <c r="B16" s="74" t="s">
        <v>104</v>
      </c>
      <c r="C16" t="s">
        <v>89</v>
      </c>
    </row>
    <row r="17" spans="1:3" x14ac:dyDescent="0.2">
      <c r="A17" t="s">
        <v>105</v>
      </c>
      <c r="B17" s="74" t="s">
        <v>108</v>
      </c>
      <c r="C17" t="str">
        <f>IF(OR(A17=B22,B19,B21),"SOLD","STILLAVAILABLE")</f>
        <v>STILLAVAILABLE</v>
      </c>
    </row>
    <row r="18" spans="1:3" x14ac:dyDescent="0.2">
      <c r="A18" t="s">
        <v>106</v>
      </c>
      <c r="B18" s="74" t="s">
        <v>109</v>
      </c>
      <c r="C18" t="str">
        <f>IF(OR(A18=B18,B19,B22),"SOLD","STILLAVAILABLE")</f>
        <v>STILLAVAILABLE</v>
      </c>
    </row>
    <row r="19" spans="1:3" x14ac:dyDescent="0.2">
      <c r="A19" t="s">
        <v>105</v>
      </c>
      <c r="B19" s="74" t="s">
        <v>110</v>
      </c>
      <c r="C19" t="str">
        <f>IF(OR(A19=B19,B21,B22),"STILL AVAILABLE","SOLD")</f>
        <v>SOLD</v>
      </c>
    </row>
    <row r="20" spans="1:3" x14ac:dyDescent="0.2">
      <c r="A20" t="s">
        <v>107</v>
      </c>
      <c r="B20" s="74" t="s">
        <v>111</v>
      </c>
      <c r="C20" t="str">
        <f>IF(OR(A20=B21,B22,B18),"SOLD","STILLAVAILABLE")</f>
        <v>STILLAVAILABLE</v>
      </c>
    </row>
    <row r="21" spans="1:3" x14ac:dyDescent="0.2">
      <c r="A21" t="s">
        <v>112</v>
      </c>
      <c r="B21" s="74" t="s">
        <v>109</v>
      </c>
      <c r="C21" t="str">
        <f>IF(OR(A21=B22,B21,B18),"STILLAVAILABLE","SOLD")</f>
        <v>SOLD</v>
      </c>
    </row>
    <row r="22" spans="1:3" x14ac:dyDescent="0.2">
      <c r="A22" t="s">
        <v>105</v>
      </c>
      <c r="B22" s="74" t="s">
        <v>110</v>
      </c>
      <c r="C22" t="str">
        <f>IF(OR(A22=B22,B21,B18),"STILLAVAILABLE","SOLD")</f>
        <v>SOLD</v>
      </c>
    </row>
    <row r="23" spans="1:3" x14ac:dyDescent="0.2">
      <c r="A23" t="s">
        <v>106</v>
      </c>
      <c r="B23" s="74" t="s">
        <v>113</v>
      </c>
      <c r="C23" t="str">
        <f t="shared" ref="C23" si="5">IF(OR(A23=B24,B27),"SOLD","STILLAVAILABLE")</f>
        <v>STILLAVAILABLE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Monthly Budget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dcterms:created xsi:type="dcterms:W3CDTF">2002-11-14T18:47:55Z</dcterms:created>
  <dcterms:modified xsi:type="dcterms:W3CDTF">2022-07-29T12:02:36Z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