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kemper/Documents/Spring 2021/Decision Models/HW6T/"/>
    </mc:Choice>
  </mc:AlternateContent>
  <xr:revisionPtr revIDLastSave="0" documentId="8_{81376D0C-7C68-2645-A9E7-D54D87BDDD0D}" xr6:coauthVersionLast="46" xr6:coauthVersionMax="46" xr10:uidLastSave="{00000000-0000-0000-0000-000000000000}"/>
  <bookViews>
    <workbookView xWindow="0" yWindow="0" windowWidth="25600" windowHeight="16000" activeTab="4" xr2:uid="{36A4311D-F6B3-2349-B208-AFAEFB965296}"/>
  </bookViews>
  <sheets>
    <sheet name="Naprosyn" sheetId="1" r:id="rId1"/>
    <sheet name="Anaprox" sheetId="2" r:id="rId2"/>
    <sheet name="Norinyl 135" sheetId="3" r:id="rId3"/>
    <sheet name="Norinyl 150" sheetId="4" r:id="rId4"/>
    <sheet name="Lidex" sheetId="5" r:id="rId5"/>
    <sheet name="Synlar" sheetId="6" r:id="rId6"/>
    <sheet name="Nasalide" sheetId="7" r:id="rId7"/>
    <sheet name="Sheet1" sheetId="8" r:id="rId8"/>
  </sheets>
  <externalReferences>
    <externalReference r:id="rId9"/>
    <externalReference r:id="rId10"/>
  </externalReferences>
  <definedNames>
    <definedName name="solver_adj" localSheetId="1" hidden="1">Anaprox!$E$1:$E$4</definedName>
    <definedName name="solver_adj" localSheetId="0" hidden="1">Naprosyn!$E$1:$E$4</definedName>
    <definedName name="solver_adj" localSheetId="2" hidden="1">'Norinyl 135'!$E$1:$E$4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Anaprox!$H$7</definedName>
    <definedName name="solver_opt" localSheetId="0" hidden="1">Naprosyn!$H$7</definedName>
    <definedName name="solver_opt" localSheetId="2" hidden="1">'Norinyl 135'!$H$7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B14" i="7"/>
  <c r="B14" i="6"/>
  <c r="D14" i="6" s="1"/>
  <c r="F14" i="6" s="1"/>
  <c r="H14" i="6" s="1"/>
  <c r="B14" i="5"/>
  <c r="D14" i="5" s="1"/>
  <c r="F14" i="5" s="1"/>
  <c r="B14" i="4"/>
  <c r="D14" i="4" s="1"/>
  <c r="F14" i="4" s="1"/>
  <c r="G14" i="4" s="1"/>
  <c r="B14" i="3"/>
  <c r="D14" i="3" s="1"/>
  <c r="F14" i="3" s="1"/>
  <c r="B13" i="4"/>
  <c r="D13" i="4" s="1"/>
  <c r="F13" i="4" s="1"/>
  <c r="G13" i="4" s="1"/>
  <c r="B13" i="7"/>
  <c r="D13" i="7" s="1"/>
  <c r="F13" i="7" s="1"/>
  <c r="B13" i="6"/>
  <c r="D13" i="6" s="1"/>
  <c r="F13" i="6" s="1"/>
  <c r="H13" i="6" s="1"/>
  <c r="B13" i="5"/>
  <c r="D13" i="5" s="1"/>
  <c r="F13" i="5" s="1"/>
  <c r="H13" i="5" s="1"/>
  <c r="B13" i="3"/>
  <c r="D13" i="3" s="1"/>
  <c r="F13" i="3" s="1"/>
  <c r="D10" i="4"/>
  <c r="F10" i="4" s="1"/>
  <c r="G10" i="4" s="1"/>
  <c r="E10" i="4"/>
  <c r="B11" i="4"/>
  <c r="D11" i="4"/>
  <c r="F11" i="4" s="1"/>
  <c r="E11" i="4"/>
  <c r="D12" i="4"/>
  <c r="E12" i="4"/>
  <c r="F12" i="4"/>
  <c r="G12" i="4" s="1"/>
  <c r="E13" i="4"/>
  <c r="E14" i="4"/>
  <c r="D10" i="5"/>
  <c r="F10" i="5" s="1"/>
  <c r="E10" i="5"/>
  <c r="B11" i="5"/>
  <c r="D11" i="5" s="1"/>
  <c r="F11" i="5" s="1"/>
  <c r="E11" i="5"/>
  <c r="D12" i="5"/>
  <c r="E12" i="5"/>
  <c r="F12" i="5"/>
  <c r="G12" i="5" s="1"/>
  <c r="E13" i="5"/>
  <c r="E14" i="5"/>
  <c r="B11" i="6"/>
  <c r="B11" i="7"/>
  <c r="D11" i="7" s="1"/>
  <c r="F11" i="7" s="1"/>
  <c r="D10" i="6"/>
  <c r="E10" i="6"/>
  <c r="F10" i="6"/>
  <c r="H10" i="6" s="1"/>
  <c r="D11" i="6"/>
  <c r="F11" i="6" s="1"/>
  <c r="H11" i="6" s="1"/>
  <c r="E11" i="6"/>
  <c r="D12" i="6"/>
  <c r="E12" i="6"/>
  <c r="F12" i="6"/>
  <c r="G12" i="6" s="1"/>
  <c r="E13" i="6"/>
  <c r="E14" i="6"/>
  <c r="D10" i="7"/>
  <c r="E10" i="7"/>
  <c r="F10" i="7"/>
  <c r="H10" i="7" s="1"/>
  <c r="E11" i="7"/>
  <c r="D12" i="7"/>
  <c r="E12" i="7"/>
  <c r="F12" i="7"/>
  <c r="G12" i="7" s="1"/>
  <c r="E13" i="7"/>
  <c r="D14" i="7"/>
  <c r="F14" i="7" s="1"/>
  <c r="H14" i="7" s="1"/>
  <c r="E14" i="7"/>
  <c r="E14" i="3"/>
  <c r="E13" i="3"/>
  <c r="E12" i="3"/>
  <c r="D12" i="3"/>
  <c r="F12" i="3" s="1"/>
  <c r="E11" i="3"/>
  <c r="B11" i="3"/>
  <c r="D11" i="3" s="1"/>
  <c r="F11" i="3" s="1"/>
  <c r="E10" i="3"/>
  <c r="D10" i="3"/>
  <c r="F10" i="3" s="1"/>
  <c r="D14" i="2"/>
  <c r="E14" i="2"/>
  <c r="B14" i="2"/>
  <c r="F14" i="2" s="1"/>
  <c r="E13" i="2"/>
  <c r="B13" i="2"/>
  <c r="D13" i="2" s="1"/>
  <c r="F13" i="2" s="1"/>
  <c r="E12" i="2"/>
  <c r="D12" i="2"/>
  <c r="F12" i="2" s="1"/>
  <c r="H12" i="2" s="1"/>
  <c r="E11" i="2"/>
  <c r="B11" i="2"/>
  <c r="D11" i="2" s="1"/>
  <c r="F11" i="2" s="1"/>
  <c r="E10" i="2"/>
  <c r="D10" i="2"/>
  <c r="E14" i="1"/>
  <c r="B14" i="1"/>
  <c r="D14" i="1" s="1"/>
  <c r="F14" i="1" s="1"/>
  <c r="E13" i="1"/>
  <c r="B13" i="1"/>
  <c r="D13" i="1" s="1"/>
  <c r="F13" i="1" s="1"/>
  <c r="E12" i="1"/>
  <c r="D12" i="1"/>
  <c r="F12" i="1" s="1"/>
  <c r="E11" i="1"/>
  <c r="B11" i="1"/>
  <c r="D11" i="1" s="1"/>
  <c r="F11" i="1" s="1"/>
  <c r="E10" i="1"/>
  <c r="D10" i="1"/>
  <c r="F10" i="1" s="1"/>
  <c r="G11" i="4" l="1"/>
  <c r="H7" i="4" s="1"/>
  <c r="H11" i="4"/>
  <c r="H12" i="4"/>
  <c r="H13" i="4"/>
  <c r="H10" i="4"/>
  <c r="H14" i="4"/>
  <c r="G10" i="5"/>
  <c r="H10" i="5"/>
  <c r="G14" i="5"/>
  <c r="G13" i="5"/>
  <c r="G11" i="5"/>
  <c r="H11" i="5"/>
  <c r="H12" i="5"/>
  <c r="H14" i="5"/>
  <c r="G10" i="6"/>
  <c r="G14" i="6"/>
  <c r="G13" i="6"/>
  <c r="H7" i="6" s="1"/>
  <c r="G10" i="7"/>
  <c r="G14" i="7"/>
  <c r="G11" i="6"/>
  <c r="H12" i="6"/>
  <c r="H13" i="7"/>
  <c r="G13" i="7"/>
  <c r="G11" i="7"/>
  <c r="H7" i="7" s="1"/>
  <c r="H11" i="7"/>
  <c r="H12" i="7"/>
  <c r="H11" i="3"/>
  <c r="G11" i="3"/>
  <c r="H12" i="3"/>
  <c r="G12" i="3"/>
  <c r="H13" i="3"/>
  <c r="G13" i="3"/>
  <c r="G10" i="3"/>
  <c r="H10" i="3"/>
  <c r="G14" i="3"/>
  <c r="H14" i="3"/>
  <c r="G10" i="2"/>
  <c r="H10" i="2"/>
  <c r="G13" i="2"/>
  <c r="H13" i="2"/>
  <c r="H11" i="2"/>
  <c r="G11" i="2"/>
  <c r="H14" i="2"/>
  <c r="G14" i="2"/>
  <c r="G12" i="2"/>
  <c r="H11" i="1"/>
  <c r="G11" i="1"/>
  <c r="G13" i="1"/>
  <c r="H13" i="1"/>
  <c r="H12" i="1"/>
  <c r="G12" i="1"/>
  <c r="G10" i="1"/>
  <c r="H10" i="1"/>
  <c r="G14" i="1"/>
  <c r="H14" i="1"/>
  <c r="H7" i="5" l="1"/>
  <c r="H7" i="3"/>
  <c r="H7" i="2"/>
  <c r="H7" i="1"/>
</calcChain>
</file>

<file path=xl/sharedStrings.xml><?xml version="1.0" encoding="utf-8"?>
<sst xmlns="http://schemas.openxmlformats.org/spreadsheetml/2006/main" count="112" uniqueCount="27">
  <si>
    <t>a=</t>
  </si>
  <si>
    <t>b=</t>
  </si>
  <si>
    <t>c=</t>
  </si>
  <si>
    <t>d=</t>
  </si>
  <si>
    <t>base level sales</t>
  </si>
  <si>
    <t>MSE=</t>
  </si>
  <si>
    <t>Naprosyn</t>
  </si>
  <si>
    <t>Sales Reps</t>
  </si>
  <si>
    <t>product responses</t>
  </si>
  <si>
    <t>Scaled Reps</t>
  </si>
  <si>
    <t>scaled responses</t>
  </si>
  <si>
    <t>Scaled Response function</t>
  </si>
  <si>
    <t>Error</t>
  </si>
  <si>
    <t>Nasalide</t>
  </si>
  <si>
    <t xml:space="preserve">Sales Forecast </t>
  </si>
  <si>
    <t>Anaprox</t>
  </si>
  <si>
    <t>Norinyl-135</t>
  </si>
  <si>
    <t>Synlar</t>
  </si>
  <si>
    <t>Syntax Labratories Profit</t>
  </si>
  <si>
    <t>Lidex</t>
  </si>
  <si>
    <t>Product</t>
  </si>
  <si>
    <t xml:space="preserve">Current </t>
  </si>
  <si>
    <t>Reps</t>
  </si>
  <si>
    <t>Planned</t>
  </si>
  <si>
    <t>Resp</t>
  </si>
  <si>
    <t xml:space="preserve">Resp </t>
  </si>
  <si>
    <t>Norinyl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</si>
</sst>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"/>
    <numFmt numFmtId="166" formatCode="_(* #,##0_);_(* \(#,##0\);_(* &quot;-&quot;??_);_(@_)"/>
    <numFmt numFmtId="167" formatCode="0.0000"/>
    <numFmt numFmtId="168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165" fontId="3" fillId="0" borderId="8" xfId="3" applyNumberFormat="1" applyFont="1" applyBorder="1"/>
    <xf numFmtId="43" fontId="3" fillId="0" borderId="8" xfId="1" applyFont="1" applyBorder="1"/>
    <xf numFmtId="0" fontId="3" fillId="0" borderId="9" xfId="0" applyFont="1" applyBorder="1"/>
    <xf numFmtId="166" fontId="3" fillId="0" borderId="9" xfId="1" applyNumberFormat="1" applyFont="1" applyBorder="1"/>
    <xf numFmtId="165" fontId="3" fillId="0" borderId="9" xfId="3" applyNumberFormat="1" applyFont="1" applyBorder="1"/>
    <xf numFmtId="43" fontId="3" fillId="0" borderId="9" xfId="0" applyNumberFormat="1" applyFont="1" applyBorder="1"/>
    <xf numFmtId="43" fontId="3" fillId="0" borderId="9" xfId="1" applyFont="1" applyBorder="1"/>
    <xf numFmtId="0" fontId="3" fillId="3" borderId="2" xfId="0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4" borderId="8" xfId="0" applyFont="1" applyFill="1" applyBorder="1"/>
    <xf numFmtId="0" fontId="3" fillId="0" borderId="0" xfId="0" applyFont="1" applyAlignment="1">
      <alignment horizontal="center"/>
    </xf>
    <xf numFmtId="0" fontId="0" fillId="0" borderId="0" xfId="0" applyFill="1" applyBorder="1"/>
    <xf numFmtId="166" fontId="0" fillId="0" borderId="0" xfId="1" applyNumberFormat="1" applyFont="1" applyFill="1" applyBorder="1"/>
    <xf numFmtId="0" fontId="3" fillId="0" borderId="17" xfId="0" applyFont="1" applyBorder="1"/>
    <xf numFmtId="166" fontId="3" fillId="0" borderId="17" xfId="1" applyNumberFormat="1" applyFont="1" applyBorder="1"/>
    <xf numFmtId="165" fontId="3" fillId="0" borderId="17" xfId="3" applyNumberFormat="1" applyFont="1" applyBorder="1"/>
    <xf numFmtId="43" fontId="3" fillId="0" borderId="17" xfId="0" applyNumberFormat="1" applyFont="1" applyBorder="1"/>
    <xf numFmtId="0" fontId="2" fillId="0" borderId="0" xfId="0" applyFont="1"/>
    <xf numFmtId="44" fontId="3" fillId="0" borderId="8" xfId="2" applyFont="1" applyBorder="1"/>
    <xf numFmtId="44" fontId="3" fillId="0" borderId="9" xfId="2" applyFont="1" applyBorder="1"/>
    <xf numFmtId="167" fontId="3" fillId="0" borderId="8" xfId="0" applyNumberFormat="1" applyFont="1" applyBorder="1"/>
    <xf numFmtId="167" fontId="3" fillId="0" borderId="9" xfId="0" applyNumberFormat="1" applyFont="1" applyBorder="1"/>
    <xf numFmtId="167" fontId="3" fillId="0" borderId="17" xfId="0" applyNumberFormat="1" applyFont="1" applyBorder="1"/>
    <xf numFmtId="168" fontId="3" fillId="0" borderId="15" xfId="1" applyNumberFormat="1" applyFont="1" applyBorder="1"/>
    <xf numFmtId="168" fontId="3" fillId="0" borderId="18" xfId="1" applyNumberFormat="1" applyFont="1" applyBorder="1"/>
    <xf numFmtId="167" fontId="3" fillId="5" borderId="0" xfId="0" applyNumberFormat="1" applyFont="1" applyFill="1"/>
    <xf numFmtId="167" fontId="3" fillId="3" borderId="2" xfId="0" applyNumberFormat="1" applyFont="1" applyFill="1" applyBorder="1"/>
    <xf numFmtId="167" fontId="3" fillId="3" borderId="4" xfId="0" applyNumberFormat="1" applyFont="1" applyFill="1" applyBorder="1"/>
    <xf numFmtId="167" fontId="3" fillId="3" borderId="6" xfId="0" applyNumberFormat="1" applyFont="1" applyFill="1" applyBorder="1"/>
    <xf numFmtId="168" fontId="3" fillId="0" borderId="8" xfId="1" applyNumberFormat="1" applyFont="1" applyBorder="1"/>
    <xf numFmtId="168" fontId="3" fillId="0" borderId="9" xfId="1" applyNumberFormat="1" applyFont="1" applyBorder="1"/>
    <xf numFmtId="167" fontId="3" fillId="0" borderId="8" xfId="0" applyNumberFormat="1" applyFont="1" applyBorder="1" applyAlignment="1">
      <alignment horizontal="left" indent="3"/>
    </xf>
    <xf numFmtId="167" fontId="3" fillId="0" borderId="9" xfId="0" applyNumberFormat="1" applyFont="1" applyBorder="1" applyAlignment="1">
      <alignment horizontal="left" indent="3"/>
    </xf>
    <xf numFmtId="0" fontId="3" fillId="0" borderId="7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164" fontId="3" fillId="2" borderId="2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Response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08031816"/>
        <c:axId val="708031160"/>
      </c:scatterChart>
      <c:valAx>
        <c:axId val="708031816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Reps Assigned (proportion of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31160"/>
        <c:crosses val="autoZero"/>
        <c:crossBetween val="midCat"/>
      </c:valAx>
      <c:valAx>
        <c:axId val="7080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(percent of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3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0689814814814817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'Norinyl 150'!$D$10:$D$14</c:f>
              <c:numCache>
                <c:formatCode>0.000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1.5000000000000002</c:v>
                </c:pt>
                <c:pt idx="4">
                  <c:v>3.0000000000000004</c:v>
                </c:pt>
              </c:numCache>
            </c:numRef>
          </c:cat>
          <c:val>
            <c:numRef>
              <c:f>'Norinyl 150'!$C$10:$C$14</c:f>
              <c:numCache>
                <c:formatCode>General</c:formatCode>
                <c:ptCount val="5"/>
                <c:pt idx="0">
                  <c:v>56</c:v>
                </c:pt>
                <c:pt idx="1">
                  <c:v>80</c:v>
                </c:pt>
                <c:pt idx="2">
                  <c:v>100</c:v>
                </c:pt>
                <c:pt idx="3">
                  <c:v>111</c:v>
                </c:pt>
                <c:pt idx="4" formatCode="_(* #,##0_);_(* \(#,##0\);_(* &quot;-&quot;??_);_(@_)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E-45AE-81E3-AE21881FD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574592"/>
        <c:axId val="794580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'Norinyl 150'!$D$10:$D$14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1.5000000000000002</c:v>
                      </c:pt>
                      <c:pt idx="4">
                        <c:v>3.0000000000000004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'Norinyl 150'!$D$10:$D$14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1.5000000000000002</c:v>
                      </c:pt>
                      <c:pt idx="4">
                        <c:v>3.0000000000000004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9EE-45AE-81E3-AE21881FDE3E}"/>
                  </c:ext>
                </c:extLst>
              </c15:ser>
            </c15:filteredLineSeries>
          </c:ext>
        </c:extLst>
      </c:lineChart>
      <c:catAx>
        <c:axId val="79457459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80496"/>
        <c:crosses val="autoZero"/>
        <c:auto val="1"/>
        <c:lblAlgn val="ctr"/>
        <c:lblOffset val="100"/>
        <c:noMultiLvlLbl val="0"/>
      </c:catAx>
      <c:valAx>
        <c:axId val="7945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Response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'[2]Naprosyn (2)'!$D$10:$D$14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'[2]Naprosyn (2)'!$C$10:$C$14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1-4045-B4E2-2E9361C37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31816"/>
        <c:axId val="708031160"/>
      </c:scatterChart>
      <c:valAx>
        <c:axId val="708031816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Reps Assigned (proportion of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31160"/>
        <c:crosses val="autoZero"/>
        <c:crossBetween val="midCat"/>
      </c:valAx>
      <c:valAx>
        <c:axId val="7080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(percent of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3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Response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'[2]Naprosyn (2)'!$D$10:$D$14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'[2]Naprosyn (2)'!$C$10:$C$14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C-4EFA-A430-ADA206B70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31816"/>
        <c:axId val="708031160"/>
      </c:scatterChart>
      <c:valAx>
        <c:axId val="708031816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Reps Assigned (proportion of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31160"/>
        <c:crosses val="autoZero"/>
        <c:crossBetween val="midCat"/>
      </c:valAx>
      <c:valAx>
        <c:axId val="7080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(percent of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3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800100</xdr:colOff>
      <xdr:row>1</xdr:row>
      <xdr:rowOff>19050</xdr:rowOff>
    </xdr:from>
    <xdr:to>
      <xdr:col>14</xdr:col>
      <xdr:colOff>95250</xdr:colOff>
      <xdr:row>13</xdr:row>
      <xdr:rowOff>147637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8FE3C23-E8B1-4B77-ACF3-E71E0258B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2</xdr:row>
      <xdr:rowOff>9525</xdr:rowOff>
    </xdr:from>
    <xdr:to>
      <xdr:col>13</xdr:col>
      <xdr:colOff>109537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465E48-9F0F-4E34-9AF9-57655EBDF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14</xdr:col>
      <xdr:colOff>133350</xdr:colOff>
      <xdr:row>15</xdr:row>
      <xdr:rowOff>128587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8F93A95-A39B-4381-8757-AFA98F21D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14</xdr:col>
      <xdr:colOff>133350</xdr:colOff>
      <xdr:row>14</xdr:row>
      <xdr:rowOff>128587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6A396E3-E510-4938-86B1-D34FB7DDF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uc-my.sharepoint.com/personal/sayirkm_mail_uc_edu/Documents/Microsoft%20Teams%20Chat%20Files/aares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prosyn (2)"/>
      <sheetName val="Sheet1"/>
    </sheetNames>
    <sheetDataSet>
      <sheetData sheetId="0">
        <row r="10">
          <cell r="C10">
            <v>47</v>
          </cell>
          <cell r="D10">
            <v>0</v>
          </cell>
        </row>
        <row r="11">
          <cell r="C11">
            <v>68</v>
          </cell>
          <cell r="D11">
            <v>0.5</v>
          </cell>
        </row>
        <row r="12">
          <cell r="C12">
            <v>100</v>
          </cell>
          <cell r="D12">
            <v>1</v>
          </cell>
        </row>
        <row r="13">
          <cell r="C13">
            <v>126</v>
          </cell>
          <cell r="D13">
            <v>1.5</v>
          </cell>
        </row>
        <row r="14">
          <cell r="C14">
            <v>152</v>
          </cell>
          <cell r="D14">
            <v>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prosyn (2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9819-9BE5-BF49-A452-989A1E0B7ACF}">
  <dimension ref="A1:I14"/>
  <sheetViews>
    <sheetView workbookViewId="0">
      <selection activeCell="E19" sqref="E19"/>
    </sheetView>
  </sheetViews>
  <sheetFormatPr baseColWidth="10" defaultColWidth="11" defaultRowHeight="16" x14ac:dyDescent="0.2"/>
  <cols>
    <col min="1" max="5" width="11" style="1"/>
    <col min="6" max="6" width="11.33203125" style="1" bestFit="1" customWidth="1"/>
    <col min="7" max="7" width="11" style="1"/>
    <col min="8" max="8" width="12.1640625" style="1" bestFit="1" customWidth="1"/>
    <col min="9" max="16384" width="11" style="1"/>
  </cols>
  <sheetData>
    <row r="1" spans="1:9" x14ac:dyDescent="0.2">
      <c r="A1" s="46" t="s">
        <v>6</v>
      </c>
      <c r="B1" s="47"/>
      <c r="D1" s="2" t="s">
        <v>0</v>
      </c>
      <c r="E1" s="14">
        <v>0.937414867897574</v>
      </c>
    </row>
    <row r="2" spans="1:9" x14ac:dyDescent="0.2">
      <c r="D2" s="3" t="s">
        <v>1</v>
      </c>
      <c r="E2" s="15">
        <v>0.44635183638665832</v>
      </c>
    </row>
    <row r="3" spans="1:9" x14ac:dyDescent="0.2">
      <c r="D3" s="3" t="s">
        <v>2</v>
      </c>
      <c r="E3" s="15">
        <v>0.66811522510597154</v>
      </c>
    </row>
    <row r="4" spans="1:9" x14ac:dyDescent="0.2">
      <c r="D4" s="4" t="s">
        <v>3</v>
      </c>
      <c r="E4" s="16">
        <v>10.670427894944922</v>
      </c>
    </row>
    <row r="5" spans="1:9" x14ac:dyDescent="0.2">
      <c r="D5" s="48" t="s">
        <v>4</v>
      </c>
      <c r="E5" s="50">
        <v>214400</v>
      </c>
    </row>
    <row r="6" spans="1:9" x14ac:dyDescent="0.2">
      <c r="D6" s="49"/>
      <c r="E6" s="51"/>
    </row>
    <row r="7" spans="1:9" x14ac:dyDescent="0.2">
      <c r="G7" s="1" t="s">
        <v>5</v>
      </c>
      <c r="H7" s="33">
        <f>SUMSQ(G10:G14)/COUNT(G10:G14)</f>
        <v>5.1513918050719136E-3</v>
      </c>
    </row>
    <row r="8" spans="1:9" x14ac:dyDescent="0.2">
      <c r="A8" s="52" t="s">
        <v>6</v>
      </c>
      <c r="B8" s="41" t="s">
        <v>7</v>
      </c>
      <c r="C8" s="41" t="s">
        <v>8</v>
      </c>
      <c r="D8" s="41" t="s">
        <v>9</v>
      </c>
      <c r="E8" s="41" t="s">
        <v>10</v>
      </c>
      <c r="F8" s="41" t="s">
        <v>11</v>
      </c>
      <c r="G8" s="43" t="s">
        <v>12</v>
      </c>
      <c r="H8" s="41" t="s">
        <v>14</v>
      </c>
      <c r="I8" s="45"/>
    </row>
    <row r="9" spans="1:9" x14ac:dyDescent="0.2">
      <c r="A9" s="53"/>
      <c r="B9" s="42"/>
      <c r="C9" s="42"/>
      <c r="D9" s="42"/>
      <c r="E9" s="42"/>
      <c r="F9" s="42"/>
      <c r="G9" s="44"/>
      <c r="H9" s="42"/>
      <c r="I9" s="45"/>
    </row>
    <row r="10" spans="1:9" x14ac:dyDescent="0.2">
      <c r="A10" s="53"/>
      <c r="B10" s="5">
        <v>0</v>
      </c>
      <c r="C10" s="6">
        <v>47</v>
      </c>
      <c r="D10" s="7">
        <f>B10/$B$12</f>
        <v>0</v>
      </c>
      <c r="E10" s="28">
        <f>C10/C12</f>
        <v>0.47</v>
      </c>
      <c r="F10" s="28">
        <f>$E$2+($E$1-$E$2)*(D10^$E$3/$E$4+D10^$E$3)</f>
        <v>0.44635183638665832</v>
      </c>
      <c r="G10" s="28">
        <f>F10-E10</f>
        <v>-2.3648163613341655E-2</v>
      </c>
      <c r="H10" s="26">
        <f>F10*$E$5</f>
        <v>95697.833721299539</v>
      </c>
    </row>
    <row r="11" spans="1:9" x14ac:dyDescent="0.2">
      <c r="A11" s="53"/>
      <c r="B11" s="6">
        <f>B12/2</f>
        <v>48.4</v>
      </c>
      <c r="C11" s="6">
        <v>68</v>
      </c>
      <c r="D11" s="7">
        <f>B11/$B$12</f>
        <v>0.5</v>
      </c>
      <c r="E11" s="28">
        <f>C11/C12</f>
        <v>0.68</v>
      </c>
      <c r="F11" s="28">
        <f>$E$2+($E$1-$E$2)*(D11^$E$3/$E$4+D11^$E$3)</f>
        <v>0.78435398539121004</v>
      </c>
      <c r="G11" s="28">
        <f>F11-E11</f>
        <v>0.10435398539120999</v>
      </c>
      <c r="H11" s="26">
        <f>F11*$E$5</f>
        <v>168165.49446787543</v>
      </c>
    </row>
    <row r="12" spans="1:9" x14ac:dyDescent="0.2">
      <c r="A12" s="53"/>
      <c r="B12" s="17">
        <v>96.8</v>
      </c>
      <c r="C12" s="17">
        <v>100</v>
      </c>
      <c r="D12" s="7">
        <f>B12/$B$12</f>
        <v>1</v>
      </c>
      <c r="E12" s="28">
        <f>C12/C12</f>
        <v>1</v>
      </c>
      <c r="F12" s="28">
        <f>$E$2+($E$1-$E$2)*(D12^$E$3/$E$4+D12^$E$3)</f>
        <v>0.98343579942399906</v>
      </c>
      <c r="G12" s="28">
        <f>F12-E12</f>
        <v>-1.6564200576000943E-2</v>
      </c>
      <c r="H12" s="26">
        <f>F12*$E$5</f>
        <v>210848.63539650539</v>
      </c>
    </row>
    <row r="13" spans="1:9" x14ac:dyDescent="0.2">
      <c r="A13" s="53"/>
      <c r="B13" s="6">
        <f>B12*1.5</f>
        <v>145.19999999999999</v>
      </c>
      <c r="C13" s="6">
        <v>126</v>
      </c>
      <c r="D13" s="7">
        <f>B13/$B$12</f>
        <v>1.5</v>
      </c>
      <c r="E13" s="28">
        <f>C13/C12</f>
        <v>1.26</v>
      </c>
      <c r="F13" s="28">
        <f>$E$2+($E$1-$E$2)*(D13^$E$3/$E$4+D13^$E$3)</f>
        <v>1.1505444023915379</v>
      </c>
      <c r="G13" s="28">
        <f>F13-E13</f>
        <v>-0.10945559760846213</v>
      </c>
      <c r="H13" s="26">
        <f>F13*$E$5</f>
        <v>246676.71987274571</v>
      </c>
    </row>
    <row r="14" spans="1:9" x14ac:dyDescent="0.2">
      <c r="A14" s="54"/>
      <c r="B14" s="9">
        <f>B12*3</f>
        <v>290.39999999999998</v>
      </c>
      <c r="C14" s="10">
        <v>152</v>
      </c>
      <c r="D14" s="11">
        <f>B14/$B$12</f>
        <v>3</v>
      </c>
      <c r="E14" s="29">
        <f>C14/C12</f>
        <v>1.52</v>
      </c>
      <c r="F14" s="29">
        <f>$E$2+($E$1-$E$2)*(D14^$E$3/$E$4+D14^$E$3)</f>
        <v>1.5653107992370445</v>
      </c>
      <c r="G14" s="29">
        <f>F14-E14</f>
        <v>4.5310799237044508E-2</v>
      </c>
      <c r="H14" s="27">
        <f>F14*$E$5</f>
        <v>335602.63535642234</v>
      </c>
    </row>
  </sheetData>
  <mergeCells count="12">
    <mergeCell ref="F8:F9"/>
    <mergeCell ref="G8:G9"/>
    <mergeCell ref="H8:H9"/>
    <mergeCell ref="I8:I9"/>
    <mergeCell ref="A1:B1"/>
    <mergeCell ref="D5:D6"/>
    <mergeCell ref="E5:E6"/>
    <mergeCell ref="A8:A14"/>
    <mergeCell ref="B8:B9"/>
    <mergeCell ref="C8:C9"/>
    <mergeCell ref="D8:D9"/>
    <mergeCell ref="E8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37027-0D6F-9445-8FE7-2FF1D203CDDF}">
  <dimension ref="A1:I14"/>
  <sheetViews>
    <sheetView workbookViewId="0">
      <selection activeCell="D8" sqref="D8:F14"/>
    </sheetView>
  </sheetViews>
  <sheetFormatPr baseColWidth="10" defaultColWidth="11" defaultRowHeight="16" x14ac:dyDescent="0.2"/>
  <cols>
    <col min="1" max="5" width="11" style="1"/>
    <col min="6" max="6" width="11.33203125" style="1" customWidth="1"/>
    <col min="7" max="16384" width="11" style="1"/>
  </cols>
  <sheetData>
    <row r="1" spans="1:9" x14ac:dyDescent="0.2">
      <c r="A1" s="46" t="s">
        <v>15</v>
      </c>
      <c r="B1" s="47"/>
      <c r="D1" s="2" t="s">
        <v>0</v>
      </c>
      <c r="E1" s="14">
        <v>0.82336537881971128</v>
      </c>
    </row>
    <row r="2" spans="1:9" x14ac:dyDescent="0.2">
      <c r="D2" s="3" t="s">
        <v>1</v>
      </c>
      <c r="E2" s="15">
        <v>0.12616310460826746</v>
      </c>
    </row>
    <row r="3" spans="1:9" x14ac:dyDescent="0.2">
      <c r="D3" s="3" t="s">
        <v>2</v>
      </c>
      <c r="E3" s="15">
        <v>0.4916876151607506</v>
      </c>
    </row>
    <row r="4" spans="1:9" x14ac:dyDescent="0.2">
      <c r="D4" s="4" t="s">
        <v>3</v>
      </c>
      <c r="E4" s="16">
        <v>10.504750981276018</v>
      </c>
    </row>
    <row r="5" spans="1:9" x14ac:dyDescent="0.2">
      <c r="D5" s="48" t="s">
        <v>4</v>
      </c>
      <c r="E5" s="50">
        <v>36500</v>
      </c>
    </row>
    <row r="6" spans="1:9" x14ac:dyDescent="0.2">
      <c r="D6" s="49"/>
      <c r="E6" s="51"/>
    </row>
    <row r="7" spans="1:9" x14ac:dyDescent="0.2">
      <c r="G7" s="1" t="s">
        <v>5</v>
      </c>
      <c r="H7" s="33">
        <f>SUMSQ(G10:G14)/COUNT(G10:G14)</f>
        <v>1.5229876195567375E-2</v>
      </c>
    </row>
    <row r="8" spans="1:9" x14ac:dyDescent="0.2">
      <c r="A8" s="52" t="s">
        <v>15</v>
      </c>
      <c r="B8" s="41" t="s">
        <v>7</v>
      </c>
      <c r="C8" s="41" t="s">
        <v>8</v>
      </c>
      <c r="D8" s="41" t="s">
        <v>9</v>
      </c>
      <c r="E8" s="41" t="s">
        <v>10</v>
      </c>
      <c r="F8" s="41" t="s">
        <v>11</v>
      </c>
      <c r="G8" s="43" t="s">
        <v>12</v>
      </c>
      <c r="H8" s="41" t="s">
        <v>14</v>
      </c>
      <c r="I8" s="45"/>
    </row>
    <row r="9" spans="1:9" x14ac:dyDescent="0.2">
      <c r="A9" s="53"/>
      <c r="B9" s="42"/>
      <c r="C9" s="42"/>
      <c r="D9" s="42"/>
      <c r="E9" s="42"/>
      <c r="F9" s="42"/>
      <c r="G9" s="44"/>
      <c r="H9" s="42"/>
      <c r="I9" s="45"/>
    </row>
    <row r="10" spans="1:9" x14ac:dyDescent="0.2">
      <c r="A10" s="53"/>
      <c r="B10" s="5">
        <v>0</v>
      </c>
      <c r="C10" s="6">
        <v>15</v>
      </c>
      <c r="D10" s="7">
        <f>B10/$B$12</f>
        <v>0</v>
      </c>
      <c r="E10" s="6">
        <f>C10/C12</f>
        <v>0.15</v>
      </c>
      <c r="F10" s="39">
        <f>$E$2+($E$1-$E$2)*(D10^$E$3/$E$4+D10^$E$3)</f>
        <v>0.12616310460826746</v>
      </c>
      <c r="G10" s="28">
        <f>F10-E10</f>
        <v>-2.3836895391732532E-2</v>
      </c>
      <c r="H10" s="8">
        <f>F10*$E$5</f>
        <v>4604.9533182017622</v>
      </c>
    </row>
    <row r="11" spans="1:9" x14ac:dyDescent="0.2">
      <c r="A11" s="53"/>
      <c r="B11" s="6">
        <f>B12/2</f>
        <v>71.2</v>
      </c>
      <c r="C11" s="6">
        <v>48</v>
      </c>
      <c r="D11" s="7">
        <f>B11/$B$12</f>
        <v>0.5</v>
      </c>
      <c r="E11" s="6">
        <f>C11/C12</f>
        <v>0.48</v>
      </c>
      <c r="F11" s="39">
        <f>$E$2+($E$1-$E$2)*(D11^$E$3/$E$4+D11^$E$3)</f>
        <v>0.66921025050642902</v>
      </c>
      <c r="G11" s="28">
        <f>F11-E11</f>
        <v>0.18921025050642903</v>
      </c>
      <c r="H11" s="8">
        <f>F11*$E$5</f>
        <v>24426.174143484659</v>
      </c>
    </row>
    <row r="12" spans="1:9" x14ac:dyDescent="0.2">
      <c r="A12" s="53"/>
      <c r="B12" s="17">
        <v>142.4</v>
      </c>
      <c r="C12" s="17">
        <v>100</v>
      </c>
      <c r="D12" s="7">
        <f>B12/$B$12</f>
        <v>1</v>
      </c>
      <c r="E12" s="6">
        <f>C12/C12</f>
        <v>1</v>
      </c>
      <c r="F12" s="39">
        <f>$E$2+($E$1-$E$2)*(D12^$E$3/$E$4+D12^$E$3)</f>
        <v>0.8897355646008076</v>
      </c>
      <c r="G12" s="28">
        <f>F12-E12</f>
        <v>-0.1102644353991924</v>
      </c>
      <c r="H12" s="8">
        <f>F12*$E$5</f>
        <v>32475.348107929476</v>
      </c>
    </row>
    <row r="13" spans="1:9" x14ac:dyDescent="0.2">
      <c r="A13" s="53"/>
      <c r="B13" s="6">
        <f>B12*1.5</f>
        <v>213.60000000000002</v>
      </c>
      <c r="C13" s="6">
        <v>120</v>
      </c>
      <c r="D13" s="7">
        <f>B13/$B$12</f>
        <v>1.5</v>
      </c>
      <c r="E13" s="6">
        <f>C13/C12</f>
        <v>1.2</v>
      </c>
      <c r="F13" s="39">
        <f>$E$2+($E$1-$E$2)*(D13^$E$3/$E$4+D13^$E$3)</f>
        <v>1.0581979457861115</v>
      </c>
      <c r="G13" s="28">
        <f>F13-E13</f>
        <v>-0.14180205421388847</v>
      </c>
      <c r="H13" s="8">
        <f>F13*$E$5</f>
        <v>38624.225021193066</v>
      </c>
    </row>
    <row r="14" spans="1:9" x14ac:dyDescent="0.2">
      <c r="A14" s="54"/>
      <c r="B14" s="9">
        <f>B12*3</f>
        <v>427.20000000000005</v>
      </c>
      <c r="C14" s="10">
        <v>135</v>
      </c>
      <c r="D14" s="11">
        <f>B14/$B$12</f>
        <v>3</v>
      </c>
      <c r="E14" s="12">
        <f>C14/C12</f>
        <v>1.35</v>
      </c>
      <c r="F14" s="40">
        <f>$E$2+($E$1-$E$2)*(D14^$E$3/$E$4+D14^$E$3)</f>
        <v>1.4366867706517761</v>
      </c>
      <c r="G14" s="29">
        <f>F14-E14</f>
        <v>8.6686770651775991E-2</v>
      </c>
      <c r="H14" s="13">
        <f>F14*$E$5</f>
        <v>52439.067128789829</v>
      </c>
    </row>
  </sheetData>
  <mergeCells count="12">
    <mergeCell ref="F8:F9"/>
    <mergeCell ref="G8:G9"/>
    <mergeCell ref="H8:H9"/>
    <mergeCell ref="I8:I9"/>
    <mergeCell ref="A1:B1"/>
    <mergeCell ref="D5:D6"/>
    <mergeCell ref="E5:E6"/>
    <mergeCell ref="A8:A14"/>
    <mergeCell ref="B8:B9"/>
    <mergeCell ref="C8:C9"/>
    <mergeCell ref="D8:D9"/>
    <mergeCell ref="E8:E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BF59-7F12-5743-8D90-F49A2F71145D}">
  <dimension ref="A1:I14"/>
  <sheetViews>
    <sheetView workbookViewId="0">
      <selection activeCell="H10" sqref="H10:H14"/>
    </sheetView>
  </sheetViews>
  <sheetFormatPr baseColWidth="10" defaultColWidth="11" defaultRowHeight="16" x14ac:dyDescent="0.2"/>
  <cols>
    <col min="1" max="16384" width="11" style="1"/>
  </cols>
  <sheetData>
    <row r="1" spans="1:9" x14ac:dyDescent="0.2">
      <c r="A1" s="46" t="s">
        <v>16</v>
      </c>
      <c r="B1" s="47"/>
      <c r="D1" s="2" t="s">
        <v>0</v>
      </c>
      <c r="E1" s="34">
        <v>0.87005414687456761</v>
      </c>
    </row>
    <row r="2" spans="1:9" x14ac:dyDescent="0.2">
      <c r="D2" s="3" t="s">
        <v>1</v>
      </c>
      <c r="E2" s="35">
        <v>0.29636318115215576</v>
      </c>
    </row>
    <row r="3" spans="1:9" x14ac:dyDescent="0.2">
      <c r="D3" s="3" t="s">
        <v>2</v>
      </c>
      <c r="E3" s="35">
        <v>0.44110094420868817</v>
      </c>
    </row>
    <row r="4" spans="1:9" x14ac:dyDescent="0.2">
      <c r="D4" s="4" t="s">
        <v>3</v>
      </c>
      <c r="E4" s="36">
        <v>10.69086951552414</v>
      </c>
    </row>
    <row r="5" spans="1:9" x14ac:dyDescent="0.2">
      <c r="D5" s="48" t="s">
        <v>4</v>
      </c>
      <c r="E5" s="50">
        <v>21200</v>
      </c>
    </row>
    <row r="6" spans="1:9" x14ac:dyDescent="0.2">
      <c r="D6" s="49"/>
      <c r="E6" s="51"/>
    </row>
    <row r="7" spans="1:9" x14ac:dyDescent="0.2">
      <c r="G7" s="1" t="s">
        <v>5</v>
      </c>
      <c r="H7" s="33">
        <f>SUMSQ(G10:G14)/COUNT(G10:G14)</f>
        <v>7.4823498807601516E-3</v>
      </c>
    </row>
    <row r="8" spans="1:9" x14ac:dyDescent="0.2">
      <c r="A8" s="52" t="s">
        <v>16</v>
      </c>
      <c r="B8" s="41" t="s">
        <v>7</v>
      </c>
      <c r="C8" s="41" t="s">
        <v>8</v>
      </c>
      <c r="D8" s="41" t="s">
        <v>9</v>
      </c>
      <c r="E8" s="41" t="s">
        <v>10</v>
      </c>
      <c r="F8" s="41" t="s">
        <v>11</v>
      </c>
      <c r="G8" s="43" t="s">
        <v>12</v>
      </c>
      <c r="H8" s="41" t="s">
        <v>14</v>
      </c>
      <c r="I8" s="45"/>
    </row>
    <row r="9" spans="1:9" x14ac:dyDescent="0.2">
      <c r="A9" s="53"/>
      <c r="B9" s="42"/>
      <c r="C9" s="42"/>
      <c r="D9" s="42"/>
      <c r="E9" s="42"/>
      <c r="F9" s="42"/>
      <c r="G9" s="44"/>
      <c r="H9" s="42"/>
      <c r="I9" s="45"/>
    </row>
    <row r="10" spans="1:9" x14ac:dyDescent="0.2">
      <c r="A10" s="53"/>
      <c r="B10" s="5">
        <v>0</v>
      </c>
      <c r="C10" s="6">
        <v>31</v>
      </c>
      <c r="D10" s="7">
        <f>B10/$B$12</f>
        <v>0</v>
      </c>
      <c r="E10" s="6">
        <f>C10/C12</f>
        <v>0.31</v>
      </c>
      <c r="F10" s="28">
        <f>$E$2+($E$1-$E$2)*(D10^$E$3/$E$4+D10^$E$3)</f>
        <v>0.29636318115215576</v>
      </c>
      <c r="G10" s="28">
        <f>F10-E10</f>
        <v>-1.3636818847844234E-2</v>
      </c>
      <c r="H10" s="37">
        <f>F10*$E$5</f>
        <v>6282.8994404257019</v>
      </c>
    </row>
    <row r="11" spans="1:9" x14ac:dyDescent="0.2">
      <c r="A11" s="53"/>
      <c r="B11" s="6">
        <f>B12/2</f>
        <v>26.35</v>
      </c>
      <c r="C11" s="6">
        <v>63</v>
      </c>
      <c r="D11" s="7">
        <f>B11/$B$12</f>
        <v>0.5</v>
      </c>
      <c r="E11" s="6">
        <f>C11/C12</f>
        <v>0.63</v>
      </c>
      <c r="F11" s="28">
        <f>$E$2+($E$1-$E$2)*(D11^$E$3/$E$4+D11^$E$3)</f>
        <v>0.75845382990220256</v>
      </c>
      <c r="G11" s="28">
        <f>F11-E11</f>
        <v>0.12845382990220255</v>
      </c>
      <c r="H11" s="37">
        <f>F11*$E$5</f>
        <v>16079.221193926694</v>
      </c>
    </row>
    <row r="12" spans="1:9" x14ac:dyDescent="0.2">
      <c r="A12" s="53"/>
      <c r="B12" s="17">
        <v>52.7</v>
      </c>
      <c r="C12" s="17">
        <v>100</v>
      </c>
      <c r="D12" s="7">
        <f>B12/$B$12</f>
        <v>1</v>
      </c>
      <c r="E12" s="6">
        <f>C12/C12</f>
        <v>1</v>
      </c>
      <c r="F12" s="28">
        <f>$E$2+($E$1-$E$2)*(D12^$E$3/$E$4+D12^$E$3)</f>
        <v>0.92371591544160125</v>
      </c>
      <c r="G12" s="28">
        <f>F12-E12</f>
        <v>-7.6284084558398746E-2</v>
      </c>
      <c r="H12" s="37">
        <f>F12*$E$5</f>
        <v>19582.777407361948</v>
      </c>
    </row>
    <row r="13" spans="1:9" x14ac:dyDescent="0.2">
      <c r="A13" s="53"/>
      <c r="B13" s="6">
        <f>B12*1.5</f>
        <v>79.050000000000011</v>
      </c>
      <c r="C13" s="6">
        <v>115</v>
      </c>
      <c r="D13" s="7">
        <f>B13/$B$12</f>
        <v>1.5000000000000002</v>
      </c>
      <c r="E13" s="6">
        <f>C13/C12</f>
        <v>1.1499999999999999</v>
      </c>
      <c r="F13" s="28">
        <f>$E$2+($E$1-$E$2)*(D13^$E$3/$E$4+D13^$E$3)</f>
        <v>1.046578306427314</v>
      </c>
      <c r="G13" s="28">
        <f>F13-E13</f>
        <v>-0.10342169357268594</v>
      </c>
      <c r="H13" s="37">
        <f>F13*$E$5</f>
        <v>22187.460096259056</v>
      </c>
    </row>
    <row r="14" spans="1:9" x14ac:dyDescent="0.2">
      <c r="A14" s="54"/>
      <c r="B14" s="9">
        <f>B12*3</f>
        <v>158.10000000000002</v>
      </c>
      <c r="C14" s="10">
        <v>125</v>
      </c>
      <c r="D14" s="11">
        <f>B14/$B$12</f>
        <v>3.0000000000000004</v>
      </c>
      <c r="E14" s="12">
        <f>C14/C12</f>
        <v>1.25</v>
      </c>
      <c r="F14" s="29">
        <f>$E$2+($E$1-$E$2)*(D14^$E$3/$E$4+D14^$E$3)</f>
        <v>1.3148852209722088</v>
      </c>
      <c r="G14" s="29">
        <f>F14-E14</f>
        <v>6.4885220972208835E-2</v>
      </c>
      <c r="H14" s="38">
        <f>F14*$E$5</f>
        <v>27875.566684610829</v>
      </c>
    </row>
  </sheetData>
  <mergeCells count="12">
    <mergeCell ref="F8:F9"/>
    <mergeCell ref="G8:G9"/>
    <mergeCell ref="H8:H9"/>
    <mergeCell ref="I8:I9"/>
    <mergeCell ref="A1:B1"/>
    <mergeCell ref="D5:D6"/>
    <mergeCell ref="E5:E6"/>
    <mergeCell ref="A8:A14"/>
    <mergeCell ref="B8:B9"/>
    <mergeCell ref="C8:C9"/>
    <mergeCell ref="D8:D9"/>
    <mergeCell ref="E8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7BCEA-B433-DC45-B79F-E9AA1488E7C5}">
  <dimension ref="A1:H14"/>
  <sheetViews>
    <sheetView topLeftCell="A4" workbookViewId="0">
      <selection activeCell="C10" sqref="C10:D14"/>
    </sheetView>
  </sheetViews>
  <sheetFormatPr baseColWidth="10" defaultColWidth="11" defaultRowHeight="16" x14ac:dyDescent="0.2"/>
  <sheetData>
    <row r="1" spans="1:8" x14ac:dyDescent="0.2">
      <c r="A1" s="46" t="s">
        <v>26</v>
      </c>
      <c r="B1" s="47"/>
      <c r="C1" s="1"/>
      <c r="D1" s="2" t="s">
        <v>0</v>
      </c>
      <c r="E1" s="34">
        <v>0.9374148635669397</v>
      </c>
      <c r="F1" s="1"/>
      <c r="G1" s="1"/>
      <c r="H1" s="1"/>
    </row>
    <row r="2" spans="1:8" x14ac:dyDescent="0.2">
      <c r="A2" s="1"/>
      <c r="B2" s="1"/>
      <c r="C2" s="1"/>
      <c r="D2" s="3" t="s">
        <v>1</v>
      </c>
      <c r="E2" s="35">
        <v>0.44635268567662595</v>
      </c>
      <c r="F2" s="1"/>
      <c r="G2" s="1"/>
      <c r="H2" s="1"/>
    </row>
    <row r="3" spans="1:8" x14ac:dyDescent="0.2">
      <c r="A3" s="1"/>
      <c r="B3" s="1"/>
      <c r="C3" s="1"/>
      <c r="D3" s="3" t="s">
        <v>2</v>
      </c>
      <c r="E3" s="35">
        <v>0.66811441404138261</v>
      </c>
      <c r="F3" s="1"/>
      <c r="G3" s="1"/>
      <c r="H3" s="1"/>
    </row>
    <row r="4" spans="1:8" x14ac:dyDescent="0.2">
      <c r="A4" s="1"/>
      <c r="B4" s="1"/>
      <c r="C4" s="1"/>
      <c r="D4" s="4" t="s">
        <v>3</v>
      </c>
      <c r="E4" s="36">
        <v>10.670431281401568</v>
      </c>
      <c r="F4" s="1"/>
      <c r="G4" s="1"/>
      <c r="H4" s="1"/>
    </row>
    <row r="5" spans="1:8" x14ac:dyDescent="0.2">
      <c r="A5" s="1"/>
      <c r="B5" s="1"/>
      <c r="C5" s="1"/>
      <c r="D5" s="48" t="s">
        <v>4</v>
      </c>
      <c r="E5" s="50">
        <v>37200</v>
      </c>
      <c r="F5" s="1"/>
      <c r="G5" s="1"/>
      <c r="H5" s="1"/>
    </row>
    <row r="6" spans="1:8" x14ac:dyDescent="0.2">
      <c r="A6" s="1"/>
      <c r="B6" s="1"/>
      <c r="C6" s="1"/>
      <c r="D6" s="49"/>
      <c r="E6" s="51"/>
      <c r="F6" s="1"/>
      <c r="G6" s="1"/>
      <c r="H6" s="1"/>
    </row>
    <row r="7" spans="1:8" x14ac:dyDescent="0.2">
      <c r="A7" s="1"/>
      <c r="B7" s="1"/>
      <c r="C7" s="1"/>
      <c r="D7" s="1"/>
      <c r="E7" s="1"/>
      <c r="F7" s="1"/>
      <c r="G7" s="1" t="s">
        <v>5</v>
      </c>
      <c r="H7" s="33">
        <f>SUMSQ(G10:G14)/COUNT(G10:G14)</f>
        <v>2.9705819713270586E-2</v>
      </c>
    </row>
    <row r="8" spans="1:8" ht="15.75" customHeight="1" x14ac:dyDescent="0.2">
      <c r="A8" s="59" t="s">
        <v>26</v>
      </c>
      <c r="B8" s="55" t="s">
        <v>7</v>
      </c>
      <c r="C8" s="55" t="s">
        <v>8</v>
      </c>
      <c r="D8" s="55" t="s">
        <v>9</v>
      </c>
      <c r="E8" s="55" t="s">
        <v>10</v>
      </c>
      <c r="F8" s="55" t="s">
        <v>11</v>
      </c>
      <c r="G8" s="56" t="s">
        <v>12</v>
      </c>
      <c r="H8" s="57" t="s">
        <v>14</v>
      </c>
    </row>
    <row r="9" spans="1:8" x14ac:dyDescent="0.2">
      <c r="A9" s="60"/>
      <c r="B9" s="42"/>
      <c r="C9" s="42"/>
      <c r="D9" s="42"/>
      <c r="E9" s="42"/>
      <c r="F9" s="42"/>
      <c r="G9" s="44"/>
      <c r="H9" s="58"/>
    </row>
    <row r="10" spans="1:8" x14ac:dyDescent="0.2">
      <c r="A10" s="60"/>
      <c r="B10" s="5">
        <v>0</v>
      </c>
      <c r="C10" s="6">
        <v>56</v>
      </c>
      <c r="D10" s="7">
        <f>B10/$B$12</f>
        <v>0</v>
      </c>
      <c r="E10" s="6">
        <f>C10/C12</f>
        <v>0.56000000000000005</v>
      </c>
      <c r="F10" s="28">
        <f>$E$2+($E$1-$E$2)*(D10^$E$3/$E$4+D10^$E$3)</f>
        <v>0.44635268567662595</v>
      </c>
      <c r="G10" s="28">
        <f>F10-E10</f>
        <v>-0.1136473143233741</v>
      </c>
      <c r="H10" s="31">
        <f>F10*$E$5</f>
        <v>16604.319907170484</v>
      </c>
    </row>
    <row r="11" spans="1:8" x14ac:dyDescent="0.2">
      <c r="A11" s="60"/>
      <c r="B11" s="6">
        <f>B12/2</f>
        <v>12.05</v>
      </c>
      <c r="C11" s="6">
        <v>80</v>
      </c>
      <c r="D11" s="7">
        <f>B11/$B$12</f>
        <v>0.5</v>
      </c>
      <c r="E11" s="6">
        <f>C11/C12</f>
        <v>0.8</v>
      </c>
      <c r="F11" s="28">
        <f>$E$2+($E$1-$E$2)*(D11^$E$3/$E$4+D11^$E$3)</f>
        <v>0.78435442795657995</v>
      </c>
      <c r="G11" s="28">
        <f>F11-E11</f>
        <v>-1.5645572043420097E-2</v>
      </c>
      <c r="H11" s="31">
        <f>F11*$E$5</f>
        <v>29177.984719984775</v>
      </c>
    </row>
    <row r="12" spans="1:8" x14ac:dyDescent="0.2">
      <c r="A12" s="60"/>
      <c r="B12" s="17">
        <v>24.1</v>
      </c>
      <c r="C12" s="17">
        <v>100</v>
      </c>
      <c r="D12" s="7">
        <f>B12/$B$12</f>
        <v>1</v>
      </c>
      <c r="E12" s="6">
        <f>C12/C12</f>
        <v>1</v>
      </c>
      <c r="F12" s="28">
        <f>$E$2+($E$1-$E$2)*(D12^$E$3/$E$4+D12^$E$3)</f>
        <v>0.98343570048908258</v>
      </c>
      <c r="G12" s="28">
        <f>F12-E12</f>
        <v>-1.6564299510917424E-2</v>
      </c>
      <c r="H12" s="31">
        <f>F12*$E$5</f>
        <v>36583.80805819387</v>
      </c>
    </row>
    <row r="13" spans="1:8" x14ac:dyDescent="0.2">
      <c r="A13" s="60"/>
      <c r="B13" s="6">
        <f>B12*1.5</f>
        <v>36.150000000000006</v>
      </c>
      <c r="C13" s="6">
        <v>111</v>
      </c>
      <c r="D13" s="7">
        <f>B13/$B$12</f>
        <v>1.5000000000000002</v>
      </c>
      <c r="E13" s="6">
        <f>C13/C12</f>
        <v>1.1100000000000001</v>
      </c>
      <c r="F13" s="28">
        <f>$E$2+($E$1-$E$2)*(D13^$E$3/$E$4+D13^$E$3)</f>
        <v>1.1505437768462163</v>
      </c>
      <c r="G13" s="28">
        <f>F13-E13</f>
        <v>4.054377684621624E-2</v>
      </c>
      <c r="H13" s="31">
        <f>F13*$E$5</f>
        <v>42800.228498679251</v>
      </c>
    </row>
    <row r="14" spans="1:8" x14ac:dyDescent="0.2">
      <c r="A14" s="61"/>
      <c r="B14" s="21">
        <f>B12*3</f>
        <v>72.300000000000011</v>
      </c>
      <c r="C14" s="22">
        <v>120</v>
      </c>
      <c r="D14" s="23">
        <f>B14/$B$12</f>
        <v>3.0000000000000004</v>
      </c>
      <c r="E14" s="24">
        <f>C14/C12</f>
        <v>1.2</v>
      </c>
      <c r="F14" s="30">
        <f>$E$2+($E$1-$E$2)*(D14^$E$3/$E$4+D14^$E$3)</f>
        <v>1.565308675957235</v>
      </c>
      <c r="G14" s="30">
        <f>F14-E14</f>
        <v>0.36530867595723504</v>
      </c>
      <c r="H14" s="32">
        <f>F14*$E$5</f>
        <v>58229.482745609144</v>
      </c>
    </row>
  </sheetData>
  <mergeCells count="11">
    <mergeCell ref="F8:F9"/>
    <mergeCell ref="G8:G9"/>
    <mergeCell ref="H8:H9"/>
    <mergeCell ref="A1:B1"/>
    <mergeCell ref="D5:D6"/>
    <mergeCell ref="E5:E6"/>
    <mergeCell ref="A8:A14"/>
    <mergeCell ref="B8:B9"/>
    <mergeCell ref="C8:C9"/>
    <mergeCell ref="D8:D9"/>
    <mergeCell ref="E8:E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8FE7-822F-1648-8445-A767C1DFE40D}">
  <dimension ref="A1:H14"/>
  <sheetViews>
    <sheetView tabSelected="1" workbookViewId="0">
      <selection activeCell="C14" sqref="C14"/>
    </sheetView>
  </sheetViews>
  <sheetFormatPr baseColWidth="10" defaultColWidth="11" defaultRowHeight="16" x14ac:dyDescent="0.2"/>
  <sheetData>
    <row r="1" spans="1:8" x14ac:dyDescent="0.2">
      <c r="A1" s="46" t="s">
        <v>19</v>
      </c>
      <c r="B1" s="47"/>
      <c r="C1" s="1"/>
      <c r="D1" s="2" t="s">
        <v>0</v>
      </c>
      <c r="E1" s="34">
        <v>0.9374148635669397</v>
      </c>
      <c r="F1" s="1"/>
      <c r="G1" s="1"/>
      <c r="H1" s="1"/>
    </row>
    <row r="2" spans="1:8" x14ac:dyDescent="0.2">
      <c r="A2" s="1"/>
      <c r="B2" s="1"/>
      <c r="C2" s="1"/>
      <c r="D2" s="3" t="s">
        <v>1</v>
      </c>
      <c r="E2" s="35">
        <v>0.44635268567662595</v>
      </c>
      <c r="F2" s="1"/>
      <c r="G2" s="1"/>
      <c r="H2" s="1"/>
    </row>
    <row r="3" spans="1:8" x14ac:dyDescent="0.2">
      <c r="A3" s="1"/>
      <c r="B3" s="1"/>
      <c r="C3" s="1"/>
      <c r="D3" s="3" t="s">
        <v>2</v>
      </c>
      <c r="E3" s="35">
        <v>0.66811441404138261</v>
      </c>
      <c r="F3" s="1"/>
      <c r="G3" s="1"/>
      <c r="H3" s="1"/>
    </row>
    <row r="4" spans="1:8" x14ac:dyDescent="0.2">
      <c r="A4" s="1"/>
      <c r="B4" s="1"/>
      <c r="C4" s="1"/>
      <c r="D4" s="4" t="s">
        <v>3</v>
      </c>
      <c r="E4" s="36">
        <v>10.670431281401568</v>
      </c>
      <c r="F4" s="1"/>
      <c r="G4" s="1"/>
      <c r="H4" s="1"/>
    </row>
    <row r="5" spans="1:8" x14ac:dyDescent="0.2">
      <c r="A5" s="1"/>
      <c r="B5" s="1"/>
      <c r="C5" s="1"/>
      <c r="D5" s="48" t="s">
        <v>4</v>
      </c>
      <c r="E5" s="50">
        <v>38000</v>
      </c>
      <c r="F5" s="1"/>
      <c r="G5" s="1"/>
      <c r="H5" s="1"/>
    </row>
    <row r="6" spans="1:8" x14ac:dyDescent="0.2">
      <c r="A6" s="1"/>
      <c r="B6" s="1"/>
      <c r="C6" s="1"/>
      <c r="D6" s="49"/>
      <c r="E6" s="51"/>
      <c r="F6" s="1"/>
      <c r="G6" s="1"/>
      <c r="H6" s="1"/>
    </row>
    <row r="7" spans="1:8" x14ac:dyDescent="0.2">
      <c r="A7" s="1"/>
      <c r="B7" s="1"/>
      <c r="C7" s="1"/>
      <c r="D7" s="1"/>
      <c r="E7" s="1"/>
      <c r="F7" s="1"/>
      <c r="G7" s="1" t="s">
        <v>5</v>
      </c>
      <c r="H7" s="33">
        <f>SUMSQ(G10:G14)/COUNT(G10:G14)</f>
        <v>2.9705819713270586E-2</v>
      </c>
    </row>
    <row r="8" spans="1:8" ht="15.75" customHeight="1" x14ac:dyDescent="0.2">
      <c r="A8" s="59" t="s">
        <v>19</v>
      </c>
      <c r="B8" s="55" t="s">
        <v>7</v>
      </c>
      <c r="C8" s="55" t="s">
        <v>8</v>
      </c>
      <c r="D8" s="55" t="s">
        <v>9</v>
      </c>
      <c r="E8" s="55" t="s">
        <v>10</v>
      </c>
      <c r="F8" s="55" t="s">
        <v>11</v>
      </c>
      <c r="G8" s="56" t="s">
        <v>12</v>
      </c>
      <c r="H8" s="57" t="s">
        <v>14</v>
      </c>
    </row>
    <row r="9" spans="1:8" x14ac:dyDescent="0.2">
      <c r="A9" s="60"/>
      <c r="B9" s="42"/>
      <c r="C9" s="42"/>
      <c r="D9" s="42"/>
      <c r="E9" s="42"/>
      <c r="F9" s="42"/>
      <c r="G9" s="44"/>
      <c r="H9" s="58"/>
    </row>
    <row r="10" spans="1:8" x14ac:dyDescent="0.2">
      <c r="A10" s="60"/>
      <c r="B10" s="5">
        <v>0</v>
      </c>
      <c r="C10" s="6">
        <v>56</v>
      </c>
      <c r="D10" s="7">
        <f>B10/$B$12</f>
        <v>0</v>
      </c>
      <c r="E10" s="6">
        <f>C10/C12</f>
        <v>0.56000000000000005</v>
      </c>
      <c r="F10" s="28">
        <f>$E$2+($E$1-$E$2)*(D10^$E$3/$E$4+D10^$E$3)</f>
        <v>0.44635268567662595</v>
      </c>
      <c r="G10" s="28">
        <f>F10-E10</f>
        <v>-0.1136473143233741</v>
      </c>
      <c r="H10" s="31">
        <f>F10*$E$5</f>
        <v>16961.402055711787</v>
      </c>
    </row>
    <row r="11" spans="1:8" x14ac:dyDescent="0.2">
      <c r="A11" s="60"/>
      <c r="B11" s="6">
        <f>B12/2</f>
        <v>13.65</v>
      </c>
      <c r="C11" s="6">
        <v>80</v>
      </c>
      <c r="D11" s="7">
        <f>B11/$B$12</f>
        <v>0.5</v>
      </c>
      <c r="E11" s="6">
        <f>C11/C12</f>
        <v>0.8</v>
      </c>
      <c r="F11" s="28">
        <f>$E$2+($E$1-$E$2)*(D11^$E$3/$E$4+D11^$E$3)</f>
        <v>0.78435442795657995</v>
      </c>
      <c r="G11" s="28">
        <f>F11-E11</f>
        <v>-1.5645572043420097E-2</v>
      </c>
      <c r="H11" s="31">
        <f>F11*$E$5</f>
        <v>29805.468262350038</v>
      </c>
    </row>
    <row r="12" spans="1:8" x14ac:dyDescent="0.2">
      <c r="A12" s="60"/>
      <c r="B12" s="17">
        <v>27.3</v>
      </c>
      <c r="C12" s="17">
        <v>100</v>
      </c>
      <c r="D12" s="7">
        <f>B12/$B$12</f>
        <v>1</v>
      </c>
      <c r="E12" s="6">
        <f>C12/C12</f>
        <v>1</v>
      </c>
      <c r="F12" s="28">
        <f>$E$2+($E$1-$E$2)*(D12^$E$3/$E$4+D12^$E$3)</f>
        <v>0.98343570048908258</v>
      </c>
      <c r="G12" s="28">
        <f>F12-E12</f>
        <v>-1.6564299510917424E-2</v>
      </c>
      <c r="H12" s="31">
        <f>F12*$E$5</f>
        <v>37370.556618585135</v>
      </c>
    </row>
    <row r="13" spans="1:8" x14ac:dyDescent="0.2">
      <c r="A13" s="60"/>
      <c r="B13" s="6">
        <f>B12*1.5</f>
        <v>40.950000000000003</v>
      </c>
      <c r="C13" s="6">
        <v>111</v>
      </c>
      <c r="D13" s="7">
        <f>B13/$B$12</f>
        <v>1.5</v>
      </c>
      <c r="E13" s="6">
        <f>C13/C12</f>
        <v>1.1100000000000001</v>
      </c>
      <c r="F13" s="28">
        <f>$E$2+($E$1-$E$2)*(D13^$E$3/$E$4+D13^$E$3)</f>
        <v>1.1505437768462163</v>
      </c>
      <c r="G13" s="28">
        <f>F13-E13</f>
        <v>4.054377684621624E-2</v>
      </c>
      <c r="H13" s="31">
        <f>F13*$E$5</f>
        <v>43720.663520156224</v>
      </c>
    </row>
    <row r="14" spans="1:8" x14ac:dyDescent="0.2">
      <c r="A14" s="61"/>
      <c r="B14" s="21">
        <f>B12*3</f>
        <v>81.900000000000006</v>
      </c>
      <c r="C14" s="22">
        <v>120</v>
      </c>
      <c r="D14" s="23">
        <f>B14/$B$12</f>
        <v>3</v>
      </c>
      <c r="E14" s="24">
        <f>C14/C12</f>
        <v>1.2</v>
      </c>
      <c r="F14" s="30">
        <f>$E$2+($E$1-$E$2)*(D14^$E$3/$E$4+D14^$E$3)</f>
        <v>1.565308675957235</v>
      </c>
      <c r="G14" s="30">
        <f>F14-E14</f>
        <v>0.36530867595723504</v>
      </c>
      <c r="H14" s="32">
        <f>F14*$E$5</f>
        <v>59481.729686374929</v>
      </c>
    </row>
  </sheetData>
  <mergeCells count="11">
    <mergeCell ref="F8:F9"/>
    <mergeCell ref="G8:G9"/>
    <mergeCell ref="H8:H9"/>
    <mergeCell ref="A1:B1"/>
    <mergeCell ref="D5:D6"/>
    <mergeCell ref="E5:E6"/>
    <mergeCell ref="A8:A14"/>
    <mergeCell ref="B8:B9"/>
    <mergeCell ref="C8:C9"/>
    <mergeCell ref="D8:D9"/>
    <mergeCell ref="E8:E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B94C-C06E-3245-808D-4F0B9BA1340A}">
  <dimension ref="A1:H14"/>
  <sheetViews>
    <sheetView workbookViewId="0">
      <selection activeCell="C11" sqref="C11"/>
    </sheetView>
  </sheetViews>
  <sheetFormatPr baseColWidth="10" defaultColWidth="11" defaultRowHeight="16" x14ac:dyDescent="0.2"/>
  <sheetData>
    <row r="1" spans="1:8" x14ac:dyDescent="0.2">
      <c r="A1" s="46" t="s">
        <v>17</v>
      </c>
      <c r="B1" s="47"/>
      <c r="C1" s="1"/>
      <c r="D1" s="2" t="s">
        <v>0</v>
      </c>
      <c r="E1" s="14">
        <v>0.9374148635669397</v>
      </c>
      <c r="F1" s="1"/>
      <c r="G1" s="1"/>
      <c r="H1" s="1"/>
    </row>
    <row r="2" spans="1:8" x14ac:dyDescent="0.2">
      <c r="A2" s="1"/>
      <c r="B2" s="1"/>
      <c r="C2" s="1"/>
      <c r="D2" s="3" t="s">
        <v>1</v>
      </c>
      <c r="E2" s="15">
        <v>0.44635268567662595</v>
      </c>
      <c r="F2" s="1"/>
      <c r="G2" s="1"/>
      <c r="H2" s="1"/>
    </row>
    <row r="3" spans="1:8" x14ac:dyDescent="0.2">
      <c r="A3" s="1"/>
      <c r="B3" s="1"/>
      <c r="C3" s="1"/>
      <c r="D3" s="3" t="s">
        <v>2</v>
      </c>
      <c r="E3" s="15">
        <v>0.66811441404138261</v>
      </c>
      <c r="F3" s="1"/>
      <c r="G3" s="1"/>
      <c r="H3" s="1"/>
    </row>
    <row r="4" spans="1:8" x14ac:dyDescent="0.2">
      <c r="A4" s="1"/>
      <c r="B4" s="1"/>
      <c r="C4" s="1"/>
      <c r="D4" s="4" t="s">
        <v>3</v>
      </c>
      <c r="E4" s="16">
        <v>10.670431281401568</v>
      </c>
      <c r="F4" s="1"/>
      <c r="G4" s="1"/>
      <c r="H4" s="1"/>
    </row>
    <row r="5" spans="1:8" x14ac:dyDescent="0.2">
      <c r="A5" s="1"/>
      <c r="B5" s="1"/>
      <c r="C5" s="1"/>
      <c r="D5" s="48" t="s">
        <v>4</v>
      </c>
      <c r="E5" s="50">
        <v>14600</v>
      </c>
      <c r="F5" s="1"/>
      <c r="G5" s="1"/>
      <c r="H5" s="1"/>
    </row>
    <row r="6" spans="1:8" x14ac:dyDescent="0.2">
      <c r="A6" s="1"/>
      <c r="B6" s="1"/>
      <c r="C6" s="1"/>
      <c r="D6" s="49"/>
      <c r="E6" s="51"/>
      <c r="F6" s="1"/>
      <c r="G6" s="1"/>
      <c r="H6" s="1"/>
    </row>
    <row r="7" spans="1:8" x14ac:dyDescent="0.2">
      <c r="A7" s="1"/>
      <c r="B7" s="1"/>
      <c r="C7" s="1"/>
      <c r="D7" s="1"/>
      <c r="E7" s="1"/>
      <c r="F7" s="1"/>
      <c r="G7" s="1" t="s">
        <v>5</v>
      </c>
      <c r="H7" s="33">
        <f>SUMSQ(G10:G14)/COUNT(G10:G14)</f>
        <v>4.7059071096456254E-2</v>
      </c>
    </row>
    <row r="8" spans="1:8" ht="15.75" customHeight="1" x14ac:dyDescent="0.2">
      <c r="A8" s="59" t="s">
        <v>17</v>
      </c>
      <c r="B8" s="55" t="s">
        <v>7</v>
      </c>
      <c r="C8" s="55" t="s">
        <v>8</v>
      </c>
      <c r="D8" s="55" t="s">
        <v>9</v>
      </c>
      <c r="E8" s="55" t="s">
        <v>10</v>
      </c>
      <c r="F8" s="55" t="s">
        <v>11</v>
      </c>
      <c r="G8" s="56" t="s">
        <v>12</v>
      </c>
      <c r="H8" s="57" t="s">
        <v>14</v>
      </c>
    </row>
    <row r="9" spans="1:8" x14ac:dyDescent="0.2">
      <c r="A9" s="60"/>
      <c r="B9" s="42"/>
      <c r="C9" s="42"/>
      <c r="D9" s="42"/>
      <c r="E9" s="42"/>
      <c r="F9" s="42"/>
      <c r="G9" s="44"/>
      <c r="H9" s="58"/>
    </row>
    <row r="10" spans="1:8" x14ac:dyDescent="0.2">
      <c r="A10" s="60"/>
      <c r="B10" s="5">
        <v>0</v>
      </c>
      <c r="C10" s="6">
        <v>59</v>
      </c>
      <c r="D10" s="7">
        <f>B10/$B$12</f>
        <v>0</v>
      </c>
      <c r="E10" s="6">
        <f>C10/C12</f>
        <v>0.59</v>
      </c>
      <c r="F10" s="28">
        <f>$E$2+($E$1-$E$2)*(D10^$E$3/$E$4+D10^$E$3)</f>
        <v>0.44635268567662595</v>
      </c>
      <c r="G10" s="28">
        <f>F10-E10</f>
        <v>-0.14364731432337402</v>
      </c>
      <c r="H10" s="31">
        <f>F10*$E$5</f>
        <v>6516.7492108787392</v>
      </c>
    </row>
    <row r="11" spans="1:8" x14ac:dyDescent="0.2">
      <c r="A11" s="60"/>
      <c r="B11" s="6">
        <f>B12/2</f>
        <v>14.85</v>
      </c>
      <c r="C11" s="6">
        <v>76</v>
      </c>
      <c r="D11" s="7">
        <f>B11/$B$12</f>
        <v>0.5</v>
      </c>
      <c r="E11" s="6">
        <f>C11/C12</f>
        <v>0.76</v>
      </c>
      <c r="F11" s="28">
        <f>$E$2+($E$1-$E$2)*(D11^$E$3/$E$4+D11^$E$3)</f>
        <v>0.78435442795657995</v>
      </c>
      <c r="G11" s="28">
        <f>F11-E11</f>
        <v>2.4354427956579938E-2</v>
      </c>
      <c r="H11" s="31">
        <f>F11*$E$5</f>
        <v>11451.574648166068</v>
      </c>
    </row>
    <row r="12" spans="1:8" x14ac:dyDescent="0.2">
      <c r="A12" s="60"/>
      <c r="B12" s="17">
        <v>29.7</v>
      </c>
      <c r="C12" s="17">
        <v>100</v>
      </c>
      <c r="D12" s="7">
        <f>B12/$B$12</f>
        <v>1</v>
      </c>
      <c r="E12" s="6">
        <f>C12/C12</f>
        <v>1</v>
      </c>
      <c r="F12" s="28">
        <f>$E$2+($E$1-$E$2)*(D12^$E$3/$E$4+D12^$E$3)</f>
        <v>0.98343570048908258</v>
      </c>
      <c r="G12" s="28">
        <f>F12-E12</f>
        <v>-1.6564299510917424E-2</v>
      </c>
      <c r="H12" s="31">
        <f>F12*$E$5</f>
        <v>14358.161227140605</v>
      </c>
    </row>
    <row r="13" spans="1:8" x14ac:dyDescent="0.2">
      <c r="A13" s="60"/>
      <c r="B13" s="6">
        <f>B12*1.5</f>
        <v>44.55</v>
      </c>
      <c r="C13" s="6">
        <v>107</v>
      </c>
      <c r="D13" s="7">
        <f>B13/$B$12</f>
        <v>1.5</v>
      </c>
      <c r="E13" s="6">
        <f>C13/C12</f>
        <v>1.07</v>
      </c>
      <c r="F13" s="28">
        <f>$E$2+($E$1-$E$2)*(D13^$E$3/$E$4+D13^$E$3)</f>
        <v>1.1505437768462163</v>
      </c>
      <c r="G13" s="28">
        <f>F13-E13</f>
        <v>8.0543776846216275E-2</v>
      </c>
      <c r="H13" s="31">
        <f>F13*$E$5</f>
        <v>16797.939141954757</v>
      </c>
    </row>
    <row r="14" spans="1:8" x14ac:dyDescent="0.2">
      <c r="A14" s="61"/>
      <c r="B14" s="21">
        <f>B12*3</f>
        <v>89.1</v>
      </c>
      <c r="C14" s="22">
        <v>111</v>
      </c>
      <c r="D14" s="23">
        <f>B14/$B$12</f>
        <v>3</v>
      </c>
      <c r="E14" s="24">
        <f>C14/C12</f>
        <v>1.1100000000000001</v>
      </c>
      <c r="F14" s="30">
        <f>$E$2+($E$1-$E$2)*(D14^$E$3/$E$4+D14^$E$3)</f>
        <v>1.565308675957235</v>
      </c>
      <c r="G14" s="30">
        <f>F14-E14</f>
        <v>0.4553086759572349</v>
      </c>
      <c r="H14" s="32">
        <f>F14*$E$5</f>
        <v>22853.506668975631</v>
      </c>
    </row>
  </sheetData>
  <mergeCells count="11">
    <mergeCell ref="F8:F9"/>
    <mergeCell ref="G8:G9"/>
    <mergeCell ref="H8:H9"/>
    <mergeCell ref="A1:B1"/>
    <mergeCell ref="D5:D6"/>
    <mergeCell ref="E5:E6"/>
    <mergeCell ref="A8:A14"/>
    <mergeCell ref="B8:B9"/>
    <mergeCell ref="C8:C9"/>
    <mergeCell ref="D8:D9"/>
    <mergeCell ref="E8:E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EEF4-D26A-4C41-A563-3FC8D85B3CEF}">
  <dimension ref="A1:H20"/>
  <sheetViews>
    <sheetView workbookViewId="0">
      <selection activeCell="B11" sqref="B11"/>
    </sheetView>
  </sheetViews>
  <sheetFormatPr baseColWidth="10" defaultColWidth="11" defaultRowHeight="16" x14ac:dyDescent="0.2"/>
  <sheetData>
    <row r="1" spans="1:8" x14ac:dyDescent="0.2">
      <c r="A1" s="46" t="s">
        <v>13</v>
      </c>
      <c r="B1" s="47"/>
      <c r="C1" s="1"/>
      <c r="D1" s="2" t="s">
        <v>0</v>
      </c>
      <c r="E1" s="14">
        <v>0.9374148635669397</v>
      </c>
      <c r="F1" s="1"/>
      <c r="G1" s="1"/>
      <c r="H1" s="1"/>
    </row>
    <row r="2" spans="1:8" x14ac:dyDescent="0.2">
      <c r="A2" s="1"/>
      <c r="B2" s="1"/>
      <c r="C2" s="1"/>
      <c r="D2" s="3" t="s">
        <v>1</v>
      </c>
      <c r="E2" s="15">
        <v>0.44635268567662595</v>
      </c>
      <c r="F2" s="1"/>
      <c r="G2" s="1"/>
      <c r="H2" s="1"/>
    </row>
    <row r="3" spans="1:8" x14ac:dyDescent="0.2">
      <c r="A3" s="1"/>
      <c r="B3" s="1"/>
      <c r="C3" s="1"/>
      <c r="D3" s="3" t="s">
        <v>2</v>
      </c>
      <c r="E3" s="15">
        <v>0.66811441404138261</v>
      </c>
      <c r="F3" s="1"/>
      <c r="G3" s="1"/>
      <c r="H3" s="1"/>
    </row>
    <row r="4" spans="1:8" x14ac:dyDescent="0.2">
      <c r="A4" s="1"/>
      <c r="B4" s="1"/>
      <c r="C4" s="1"/>
      <c r="D4" s="4" t="s">
        <v>3</v>
      </c>
      <c r="E4" s="16">
        <v>10.670431281401568</v>
      </c>
      <c r="F4" s="1"/>
      <c r="G4" s="1"/>
      <c r="H4" s="1"/>
    </row>
    <row r="5" spans="1:8" x14ac:dyDescent="0.2">
      <c r="A5" s="1"/>
      <c r="B5" s="1"/>
      <c r="C5" s="1"/>
      <c r="D5" s="48" t="s">
        <v>4</v>
      </c>
      <c r="E5" s="50">
        <v>11200</v>
      </c>
      <c r="F5" s="1"/>
      <c r="G5" s="1"/>
      <c r="H5" s="1"/>
    </row>
    <row r="6" spans="1:8" x14ac:dyDescent="0.2">
      <c r="A6" s="1"/>
      <c r="B6" s="1"/>
      <c r="C6" s="1"/>
      <c r="D6" s="49"/>
      <c r="E6" s="51"/>
      <c r="F6" s="1"/>
      <c r="G6" s="1"/>
      <c r="H6" s="1"/>
    </row>
    <row r="7" spans="1:8" x14ac:dyDescent="0.2">
      <c r="A7" s="1"/>
      <c r="B7" s="1"/>
      <c r="C7" s="1"/>
      <c r="D7" s="1"/>
      <c r="E7" s="1"/>
      <c r="F7" s="1"/>
      <c r="G7" s="1" t="s">
        <v>5</v>
      </c>
      <c r="H7" s="33">
        <f>SUMSQ(G10:G14)/COUNT(G10:G14)</f>
        <v>5.0433324516046429E-2</v>
      </c>
    </row>
    <row r="8" spans="1:8" ht="15.75" customHeight="1" x14ac:dyDescent="0.2">
      <c r="A8" s="59" t="s">
        <v>13</v>
      </c>
      <c r="B8" s="55" t="s">
        <v>7</v>
      </c>
      <c r="C8" s="55" t="s">
        <v>8</v>
      </c>
      <c r="D8" s="55" t="s">
        <v>9</v>
      </c>
      <c r="E8" s="55" t="s">
        <v>10</v>
      </c>
      <c r="F8" s="55" t="s">
        <v>11</v>
      </c>
      <c r="G8" s="56" t="s">
        <v>12</v>
      </c>
      <c r="H8" s="57" t="s">
        <v>14</v>
      </c>
    </row>
    <row r="9" spans="1:8" x14ac:dyDescent="0.2">
      <c r="A9" s="60"/>
      <c r="B9" s="42"/>
      <c r="C9" s="42"/>
      <c r="D9" s="42"/>
      <c r="E9" s="42"/>
      <c r="F9" s="42"/>
      <c r="G9" s="44"/>
      <c r="H9" s="58"/>
    </row>
    <row r="10" spans="1:8" x14ac:dyDescent="0.2">
      <c r="A10" s="60"/>
      <c r="B10" s="5">
        <v>0</v>
      </c>
      <c r="C10" s="6">
        <v>15</v>
      </c>
      <c r="D10" s="7">
        <f>B10/$B$12</f>
        <v>0</v>
      </c>
      <c r="E10" s="6">
        <f>C10/C12</f>
        <v>0.15</v>
      </c>
      <c r="F10" s="28">
        <f>$E$2+($E$1-$E$2)*(D10^$E$3/$E$4+D10^$E$3)</f>
        <v>0.44635268567662595</v>
      </c>
      <c r="G10" s="28">
        <f>F10-E10</f>
        <v>0.29635268567662598</v>
      </c>
      <c r="H10" s="31">
        <f>F10*$E$5</f>
        <v>4999.1500795782104</v>
      </c>
    </row>
    <row r="11" spans="1:8" x14ac:dyDescent="0.2">
      <c r="A11" s="60"/>
      <c r="B11" s="6">
        <f>B12/2</f>
        <v>28.4</v>
      </c>
      <c r="C11" s="6">
        <v>61</v>
      </c>
      <c r="D11" s="7">
        <f>B11/$B$12</f>
        <v>0.5</v>
      </c>
      <c r="E11" s="6">
        <f>C11/C12</f>
        <v>0.61</v>
      </c>
      <c r="F11" s="28">
        <f>$E$2+($E$1-$E$2)*(D11^$E$3/$E$4+D11^$E$3)</f>
        <v>0.78435442795657995</v>
      </c>
      <c r="G11" s="28">
        <f>F11-E11</f>
        <v>0.17435442795657996</v>
      </c>
      <c r="H11" s="31">
        <f>F11*$E$5</f>
        <v>8784.769593113695</v>
      </c>
    </row>
    <row r="12" spans="1:8" x14ac:dyDescent="0.2">
      <c r="A12" s="60"/>
      <c r="B12" s="17">
        <v>56.8</v>
      </c>
      <c r="C12" s="17">
        <v>100</v>
      </c>
      <c r="D12" s="7">
        <f>B12/$B$12</f>
        <v>1</v>
      </c>
      <c r="E12" s="6">
        <f>C12/C12</f>
        <v>1</v>
      </c>
      <c r="F12" s="28">
        <f>$E$2+($E$1-$E$2)*(D12^$E$3/$E$4+D12^$E$3)</f>
        <v>0.98343570048908258</v>
      </c>
      <c r="G12" s="28">
        <f>F12-E12</f>
        <v>-1.6564299510917424E-2</v>
      </c>
      <c r="H12" s="31">
        <f>F12*$E$5</f>
        <v>11014.479845477725</v>
      </c>
    </row>
    <row r="13" spans="1:8" x14ac:dyDescent="0.2">
      <c r="A13" s="60"/>
      <c r="B13" s="6">
        <f>B12*1.5</f>
        <v>85.199999999999989</v>
      </c>
      <c r="C13" s="6">
        <v>146</v>
      </c>
      <c r="D13" s="7">
        <f>B13/$B$12</f>
        <v>1.4999999999999998</v>
      </c>
      <c r="E13" s="6">
        <f>C13/C12</f>
        <v>1.46</v>
      </c>
      <c r="F13" s="28">
        <f>$E$2+($E$1-$E$2)*(D13^$E$3/$E$4+D13^$E$3)</f>
        <v>1.1505437768462161</v>
      </c>
      <c r="G13" s="28">
        <f>F13-E13</f>
        <v>-0.30945622315378385</v>
      </c>
      <c r="H13" s="31">
        <f>F13*$E$5</f>
        <v>12886.090300677621</v>
      </c>
    </row>
    <row r="14" spans="1:8" x14ac:dyDescent="0.2">
      <c r="A14" s="61"/>
      <c r="B14" s="21">
        <f>B12*3</f>
        <v>170.39999999999998</v>
      </c>
      <c r="C14" s="22">
        <v>176</v>
      </c>
      <c r="D14" s="23">
        <f>B14/$B$12</f>
        <v>2.9999999999999996</v>
      </c>
      <c r="E14" s="24">
        <f>C14/C12</f>
        <v>1.76</v>
      </c>
      <c r="F14" s="30">
        <f>$E$2+($E$1-$E$2)*(D14^$E$3/$E$4+D14^$E$3)</f>
        <v>1.5653086759572348</v>
      </c>
      <c r="G14" s="30">
        <f>F14-E14</f>
        <v>-0.19469132404276523</v>
      </c>
      <c r="H14" s="32">
        <f>F14*$E$5</f>
        <v>17531.457170721031</v>
      </c>
    </row>
    <row r="15" spans="1:8" x14ac:dyDescent="0.2">
      <c r="A15" s="19"/>
      <c r="B15" s="19"/>
      <c r="C15" s="19"/>
    </row>
    <row r="16" spans="1:8" x14ac:dyDescent="0.2">
      <c r="A16" s="19"/>
      <c r="B16" s="19"/>
      <c r="C16" s="19"/>
    </row>
    <row r="17" spans="1:3" x14ac:dyDescent="0.2">
      <c r="A17" s="19"/>
      <c r="B17" s="19"/>
      <c r="C17" s="19"/>
    </row>
    <row r="18" spans="1:3" x14ac:dyDescent="0.2">
      <c r="A18" s="19"/>
      <c r="B18" s="19"/>
      <c r="C18" s="19"/>
    </row>
    <row r="19" spans="1:3" x14ac:dyDescent="0.2">
      <c r="A19" s="19"/>
      <c r="B19" s="19"/>
      <c r="C19" s="19"/>
    </row>
    <row r="20" spans="1:3" x14ac:dyDescent="0.2">
      <c r="A20" s="19"/>
      <c r="B20" s="19"/>
      <c r="C20" s="20"/>
    </row>
  </sheetData>
  <mergeCells count="11">
    <mergeCell ref="F8:F9"/>
    <mergeCell ref="G8:G9"/>
    <mergeCell ref="H8:H9"/>
    <mergeCell ref="A1:B1"/>
    <mergeCell ref="D5:D6"/>
    <mergeCell ref="E5:E6"/>
    <mergeCell ref="A8:A14"/>
    <mergeCell ref="B8:B9"/>
    <mergeCell ref="C8:C9"/>
    <mergeCell ref="D8:D9"/>
    <mergeCell ref="E8:E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3542E-B6D1-4EBD-A202-5377166F0D67}">
  <dimension ref="A1:J4"/>
  <sheetViews>
    <sheetView topLeftCell="B1" workbookViewId="0">
      <selection activeCell="I13" sqref="I13"/>
    </sheetView>
  </sheetViews>
  <sheetFormatPr baseColWidth="10" defaultColWidth="9" defaultRowHeight="16" x14ac:dyDescent="0.2"/>
  <cols>
    <col min="1" max="1" width="22.5" style="1" bestFit="1" customWidth="1"/>
    <col min="2" max="16384" width="9" style="1"/>
  </cols>
  <sheetData>
    <row r="1" spans="1:10" x14ac:dyDescent="0.2">
      <c r="A1" s="25" t="s">
        <v>18</v>
      </c>
    </row>
    <row r="3" spans="1:10" x14ac:dyDescent="0.2">
      <c r="A3" s="62" t="s">
        <v>20</v>
      </c>
      <c r="B3" s="18" t="s">
        <v>21</v>
      </c>
      <c r="C3" s="18" t="s">
        <v>23</v>
      </c>
      <c r="D3" s="18" t="s">
        <v>25</v>
      </c>
      <c r="E3" s="18"/>
      <c r="F3" s="18"/>
      <c r="G3" s="18"/>
      <c r="H3" s="18"/>
      <c r="I3" s="18"/>
      <c r="J3" s="18"/>
    </row>
    <row r="4" spans="1:10" x14ac:dyDescent="0.2">
      <c r="A4" s="62"/>
      <c r="B4" s="18" t="s">
        <v>22</v>
      </c>
      <c r="C4" s="18" t="s">
        <v>24</v>
      </c>
      <c r="D4" s="18"/>
      <c r="E4" s="18"/>
      <c r="F4" s="18"/>
      <c r="G4" s="18"/>
      <c r="H4" s="18"/>
      <c r="I4" s="18"/>
      <c r="J4" s="18"/>
    </row>
  </sheetData>
  <mergeCells count="1"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Naprosyn</vt:lpstr>
      <vt:lpstr>Anaprox</vt:lpstr>
      <vt:lpstr>Norinyl 135</vt:lpstr>
      <vt:lpstr>Norinyl 150</vt:lpstr>
      <vt:lpstr>Lidex</vt:lpstr>
      <vt:lpstr>Synlar</vt:lpstr>
      <vt:lpstr>Nasalide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Kemper, Nicholas (kempernb)</dc:creator>
  <cp:lastModifiedBy>Kemper, Nicholas (kempernb)</cp:lastModifiedBy>
  <dcterms:created xsi:type="dcterms:W3CDTF">2021-02-25T21:27:36Z</dcterms:created>
  <dcterms:modified xsi:type="dcterms:W3CDTF">2021-02-25T22:33:50Z</dcterms:modified>
</cp:coreProperties>
</file>