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kemper/Documents/Spring 2021/Decision Models/Final/"/>
    </mc:Choice>
  </mc:AlternateContent>
  <xr:revisionPtr revIDLastSave="0" documentId="13_ncr:1_{7E12A4E6-B9F8-4D46-B468-C76B82EE76CA}" xr6:coauthVersionLast="46" xr6:coauthVersionMax="46" xr10:uidLastSave="{00000000-0000-0000-0000-000000000000}"/>
  <bookViews>
    <workbookView xWindow="25600" yWindow="0" windowWidth="38400" windowHeight="21600" activeTab="2" xr2:uid="{FA659099-BAC6-F948-94F1-09DB2F31D3D2}"/>
  </bookViews>
  <sheets>
    <sheet name="Problem 1,2" sheetId="1" r:id="rId1"/>
    <sheet name="Sensitivity Report 1" sheetId="2" r:id="rId2"/>
    <sheet name="Problem 3" sheetId="3" r:id="rId3"/>
    <sheet name="Problem 4" sheetId="4" r:id="rId4"/>
  </sheets>
  <definedNames>
    <definedName name="solver_adj" localSheetId="0" hidden="1">'Problem 1,2'!$D$13:$I$14</definedName>
    <definedName name="solver_adj" localSheetId="2" hidden="1">'Problem 3'!$D$17:$I$18</definedName>
    <definedName name="solver_adj" localSheetId="3" hidden="1">'Problem 4'!$C$12:$H$13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0" hidden="1">'Problem 1,2'!$D$13:$I$14</definedName>
    <definedName name="solver_lhs1" localSheetId="2" hidden="1">'Problem 3'!$D$17:$I$18</definedName>
    <definedName name="solver_lhs1" localSheetId="3" hidden="1">'Problem 4'!$C$12:$H$13</definedName>
    <definedName name="solver_lhs2" localSheetId="0" hidden="1">'Problem 1,2'!$D$15:$I$15</definedName>
    <definedName name="solver_lhs2" localSheetId="2" hidden="1">'Problem 3'!$D$19:$I$19</definedName>
    <definedName name="solver_lhs2" localSheetId="3" hidden="1">'Problem 4'!$C$14:$H$14</definedName>
    <definedName name="solver_lhs3" localSheetId="0" hidden="1">'Problem 1,2'!$J$13:$J$14</definedName>
    <definedName name="solver_lhs3" localSheetId="2" hidden="1">'Problem 3'!$D$30:$I$31</definedName>
    <definedName name="solver_lhs3" localSheetId="3" hidden="1">'Problem 4'!$I$18:$I$19</definedName>
    <definedName name="solver_lhs4" localSheetId="2" hidden="1">'Problem 3'!$J$17:$J$18</definedName>
    <definedName name="solver_lhs4" localSheetId="3" hidden="1">'Problem 4'!#REF!</definedName>
    <definedName name="solver_lhs5" localSheetId="3" hidden="1">'Problem 4'!#REF!</definedName>
    <definedName name="solver_lin" localSheetId="0" hidden="1">1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2" hidden="1">4</definedName>
    <definedName name="solver_num" localSheetId="3" hidden="1">3</definedName>
    <definedName name="solver_opt" localSheetId="0" hidden="1">'Problem 1,2'!$N$4</definedName>
    <definedName name="solver_opt" localSheetId="2" hidden="1">'Problem 3'!$N$8</definedName>
    <definedName name="solver_opt" localSheetId="3" hidden="1">'Problem 4'!$C$21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0" hidden="1">4</definedName>
    <definedName name="solver_rel1" localSheetId="2" hidden="1">4</definedName>
    <definedName name="solver_rel1" localSheetId="3" hidden="1">5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3" localSheetId="0" hidden="1">1</definedName>
    <definedName name="solver_rel3" localSheetId="2" hidden="1">2</definedName>
    <definedName name="solver_rel3" localSheetId="3" hidden="1">1</definedName>
    <definedName name="solver_rel4" localSheetId="2" hidden="1">1</definedName>
    <definedName name="solver_rel4" localSheetId="3" hidden="1">2</definedName>
    <definedName name="solver_rel5" localSheetId="3" hidden="1">1</definedName>
    <definedName name="solver_rhs1" localSheetId="0" hidden="1">integer</definedName>
    <definedName name="solver_rhs1" localSheetId="2" hidden="1">integer</definedName>
    <definedName name="solver_rhs1" localSheetId="3" hidden="1">binary</definedName>
    <definedName name="solver_rhs2" localSheetId="0" hidden="1">'Problem 1,2'!$D$17:$I$17</definedName>
    <definedName name="solver_rhs2" localSheetId="2" hidden="1">'Problem 3'!$D$21:$I$21</definedName>
    <definedName name="solver_rhs2" localSheetId="3" hidden="1">'Problem 4'!$C$16:$H$16</definedName>
    <definedName name="solver_rhs3" localSheetId="0" hidden="1">'Problem 1,2'!$L$13:$L$14</definedName>
    <definedName name="solver_rhs3" localSheetId="2" hidden="1">0</definedName>
    <definedName name="solver_rhs3" localSheetId="3" hidden="1">'Problem 4'!$K$18:$K$19</definedName>
    <definedName name="solver_rhs4" localSheetId="2" hidden="1">'Problem 3'!$L$17:$L$18</definedName>
    <definedName name="solver_rhs4" localSheetId="3" hidden="1">'Problem 4'!#REF!</definedName>
    <definedName name="solver_rhs5" localSheetId="3" hidden="1">'Problem 4'!#REF!</definedName>
    <definedName name="solver_rlx" localSheetId="0" hidden="1">1</definedName>
    <definedName name="solver_rlx" localSheetId="2" hidden="1">1</definedName>
    <definedName name="solver_rlx" localSheetId="3" hidden="1">1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2" hidden="1">2</definedName>
    <definedName name="solver_ver" localSheetId="3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4" l="1"/>
  <c r="D18" i="4"/>
  <c r="C19" i="4"/>
  <c r="C18" i="4"/>
  <c r="E19" i="4"/>
  <c r="F19" i="4"/>
  <c r="G19" i="4"/>
  <c r="H19" i="4"/>
  <c r="E18" i="4"/>
  <c r="F18" i="4"/>
  <c r="G18" i="4"/>
  <c r="H18" i="4"/>
  <c r="D14" i="4"/>
  <c r="E14" i="4"/>
  <c r="F14" i="4"/>
  <c r="G14" i="4"/>
  <c r="H14" i="4"/>
  <c r="C14" i="4"/>
  <c r="E19" i="3"/>
  <c r="D19" i="3"/>
  <c r="P8" i="3"/>
  <c r="I30" i="3"/>
  <c r="D21" i="3"/>
  <c r="I21" i="3"/>
  <c r="H21" i="3"/>
  <c r="G21" i="3"/>
  <c r="F21" i="3"/>
  <c r="E21" i="3"/>
  <c r="I19" i="3"/>
  <c r="H19" i="3"/>
  <c r="G19" i="3"/>
  <c r="F19" i="3"/>
  <c r="J18" i="3"/>
  <c r="J17" i="3"/>
  <c r="L8" i="3"/>
  <c r="K8" i="3"/>
  <c r="E30" i="3"/>
  <c r="F30" i="3"/>
  <c r="G30" i="3"/>
  <c r="H30" i="3"/>
  <c r="E31" i="3"/>
  <c r="F31" i="3"/>
  <c r="G31" i="3"/>
  <c r="H31" i="3"/>
  <c r="I31" i="3"/>
  <c r="D31" i="3"/>
  <c r="D30" i="3"/>
  <c r="E15" i="1"/>
  <c r="F15" i="1"/>
  <c r="G15" i="1"/>
  <c r="H15" i="1"/>
  <c r="I15" i="1"/>
  <c r="D15" i="1"/>
  <c r="E17" i="1"/>
  <c r="F17" i="1"/>
  <c r="G17" i="1"/>
  <c r="H17" i="1"/>
  <c r="I17" i="1"/>
  <c r="D17" i="1"/>
  <c r="J14" i="1"/>
  <c r="J13" i="1"/>
  <c r="L4" i="1"/>
  <c r="K4" i="1"/>
  <c r="I19" i="4" l="1"/>
  <c r="I18" i="4"/>
  <c r="C21" i="4"/>
  <c r="N8" i="3"/>
  <c r="N4" i="1"/>
</calcChain>
</file>

<file path=xl/sharedStrings.xml><?xml version="1.0" encoding="utf-8"?>
<sst xmlns="http://schemas.openxmlformats.org/spreadsheetml/2006/main" count="176" uniqueCount="85">
  <si>
    <t>Vacinnation Special</t>
  </si>
  <si>
    <t>Vaccine</t>
  </si>
  <si>
    <t>Clinic Location</t>
  </si>
  <si>
    <t>Cincinnati</t>
  </si>
  <si>
    <t>Dayton</t>
  </si>
  <si>
    <t>Columbus</t>
  </si>
  <si>
    <t>Toledo</t>
  </si>
  <si>
    <t>Cleveland</t>
  </si>
  <si>
    <t>Akron</t>
  </si>
  <si>
    <t>Pfizer</t>
  </si>
  <si>
    <t>Moderna</t>
  </si>
  <si>
    <t>Vaccinations</t>
  </si>
  <si>
    <t>=</t>
  </si>
  <si>
    <t>Total</t>
  </si>
  <si>
    <t>Decision Variables</t>
  </si>
  <si>
    <t>&lt;=</t>
  </si>
  <si>
    <t>total</t>
  </si>
  <si>
    <t>Cost Pfizer</t>
  </si>
  <si>
    <t>Cost Moderna</t>
  </si>
  <si>
    <t>Vac. Demand</t>
  </si>
  <si>
    <t>Microsoft Excel 16.48 Sensitivity Report</t>
  </si>
  <si>
    <t>Worksheet: [Nicholas_Kemper_Final.xlsx]Sheet1</t>
  </si>
  <si>
    <t>Report Created: 4/23/21 2:47:24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</si>
  <si>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</si>
  <si>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</si>
  <si>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</si>
  <si>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</si>
  <si>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</si>
  <si>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</si>
  <si>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</si>
  <si>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</si>
  <si>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</si>
  <si>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</si>
  <si>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</si>
  <si>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</si>
  <si>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</si>
  <si>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</si>
  <si>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</si>
  <si>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</si>
  <si>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</si>
  <si>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$D$13</t>
  </si>
  <si>
    <t>Pfizer Cincinnati</t>
  </si>
  <si>
    <t>$E$13</t>
  </si>
  <si>
    <t>Pfizer Dayton</t>
  </si>
  <si>
    <t>$F$13</t>
  </si>
  <si>
    <t>Pfizer Columbus</t>
  </si>
  <si>
    <t>$G$13</t>
  </si>
  <si>
    <t>Pfizer Toledo</t>
  </si>
  <si>
    <t>$H$13</t>
  </si>
  <si>
    <t>Pfizer Cleveland</t>
  </si>
  <si>
    <t>$I$13</t>
  </si>
  <si>
    <t>Pfizer Akron</t>
  </si>
  <si>
    <t>$D$14</t>
  </si>
  <si>
    <t>Moderna Cincinnati</t>
  </si>
  <si>
    <t>$E$14</t>
  </si>
  <si>
    <t>Moderna Dayton</t>
  </si>
  <si>
    <t>$F$14</t>
  </si>
  <si>
    <t>Moderna Columbus</t>
  </si>
  <si>
    <t>$G$14</t>
  </si>
  <si>
    <t>Moderna Toledo</t>
  </si>
  <si>
    <t>$H$14</t>
  </si>
  <si>
    <t>Moderna Cleveland</t>
  </si>
  <si>
    <t>$I$14</t>
  </si>
  <si>
    <t>Moderna Akron</t>
  </si>
  <si>
    <t>$D$15</t>
  </si>
  <si>
    <t>Total Cincinnati</t>
  </si>
  <si>
    <t>$E$15</t>
  </si>
  <si>
    <t>Total Dayton</t>
  </si>
  <si>
    <t>$F$15</t>
  </si>
  <si>
    <t>Total Columbus</t>
  </si>
  <si>
    <t>$G$15</t>
  </si>
  <si>
    <t>Total Toledo</t>
  </si>
  <si>
    <t>$H$15</t>
  </si>
  <si>
    <t>Total Cleveland</t>
  </si>
  <si>
    <t>$I$15</t>
  </si>
  <si>
    <t>Total Akron</t>
  </si>
  <si>
    <t>$J$13</t>
  </si>
  <si>
    <t>Pfizer total</t>
  </si>
  <si>
    <t>$J$14</t>
  </si>
  <si>
    <t>Moderna total</t>
  </si>
  <si>
    <t>Original Solution</t>
  </si>
  <si>
    <t>Make sure solver solution does not match original</t>
  </si>
  <si>
    <t>Difference</t>
  </si>
  <si>
    <t>Total Cost</t>
  </si>
  <si>
    <t>One or the either on city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</si>
</sst>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0" fontId="0" fillId="0" borderId="0" xfId="0" applyNumberFormat="1"/>
    <xf numFmtId="0" fontId="4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492836</xdr:colOff>
      <xdr:row>20</xdr:row>
      <xdr:rowOff>9478</xdr:rowOff>
    </xdr:from>
    <xdr:to>
      <xdr:col>6</xdr:col>
      <xdr:colOff>606568</xdr:colOff>
      <xdr:row>28</xdr:row>
      <xdr:rowOff>132686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7D827-2C30-6B4F-B31C-3488BDC925CB}"/>
            </a:ext>
          </a:extLst>
        </xdr:cNvPr>
        <xdr:cNvSpPr txBox="1"/>
      </xdr:nvSpPr>
      <xdr:spPr>
        <a:xfrm>
          <a:off x="1317388" y="3990075"/>
          <a:ext cx="4236493" cy="1715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the state can obtain</a:t>
          </a:r>
          <a:r>
            <a:rPr lang="en-US" sz="1100" baseline="0"/>
            <a:t> more vacinnes, they should select Moderna. This is because the total of Moderna being distributed is binding. Each increase in Moderna available will allow for an additional saving of $4.5 according to the sensitivity report.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22</xdr:row>
      <xdr:rowOff>190500</xdr:rowOff>
    </xdr:from>
    <xdr:to>
      <xdr:col>16</xdr:col>
      <xdr:colOff>571500</xdr:colOff>
      <xdr:row>32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9469B8-FE3B-7E45-9B44-CCC608102630}"/>
            </a:ext>
          </a:extLst>
        </xdr:cNvPr>
        <xdr:cNvSpPr txBox="1"/>
      </xdr:nvSpPr>
      <xdr:spPr>
        <a:xfrm>
          <a:off x="8191500" y="4660900"/>
          <a:ext cx="60071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new optimal solution found by not allowing the new optimal solution match</a:t>
          </a:r>
          <a:r>
            <a:rPr lang="en-US" sz="1100" baseline="0"/>
            <a:t> the old optimal solution does not produce the same optimal solution, it is $2,500 more expensive. This solution also does not follow the integer constraint sent on the solver.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23</xdr:row>
      <xdr:rowOff>38100</xdr:rowOff>
    </xdr:from>
    <xdr:to>
      <xdr:col>6</xdr:col>
      <xdr:colOff>647700</xdr:colOff>
      <xdr:row>28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23E9BB-A3F7-5D44-8BA0-348D305FFC01}"/>
            </a:ext>
          </a:extLst>
        </xdr:cNvPr>
        <xdr:cNvSpPr txBox="1"/>
      </xdr:nvSpPr>
      <xdr:spPr>
        <a:xfrm>
          <a:off x="1231900" y="4711700"/>
          <a:ext cx="49276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city selections</a:t>
          </a:r>
          <a:r>
            <a:rPr lang="en-US" sz="1100" baseline="0"/>
            <a:t> for either the Pfizer or Mederna are shown above.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140F-950F-BA48-BC87-D8272DFBC5BF}">
  <dimension ref="A1:N17"/>
  <sheetViews>
    <sheetView zoomScale="134" workbookViewId="0">
      <selection activeCell="D13" sqref="D13:I14"/>
    </sheetView>
  </sheetViews>
  <sheetFormatPr baseColWidth="10" defaultRowHeight="16" x14ac:dyDescent="0.2"/>
  <cols>
    <col min="11" max="12" width="12.6640625" bestFit="1" customWidth="1"/>
    <col min="14" max="14" width="12.6640625" bestFit="1" customWidth="1"/>
  </cols>
  <sheetData>
    <row r="1" spans="1:14" x14ac:dyDescent="0.2">
      <c r="A1" t="s">
        <v>0</v>
      </c>
    </row>
    <row r="3" spans="1:14" x14ac:dyDescent="0.2">
      <c r="K3" t="s">
        <v>17</v>
      </c>
      <c r="L3" t="s">
        <v>18</v>
      </c>
      <c r="N3" t="s">
        <v>13</v>
      </c>
    </row>
    <row r="4" spans="1:14" x14ac:dyDescent="0.2">
      <c r="C4" t="s">
        <v>1</v>
      </c>
      <c r="D4" t="s">
        <v>2</v>
      </c>
      <c r="K4" s="7">
        <f>SUMPRODUCT(D6:I6,D13:I13)</f>
        <v>4920000</v>
      </c>
      <c r="L4" s="7">
        <f>SUMPRODUCT(D7:I7,D14:I14)</f>
        <v>3301250</v>
      </c>
      <c r="M4" s="7"/>
      <c r="N4" s="7">
        <f>SUM(K4:L4)</f>
        <v>8221250</v>
      </c>
    </row>
    <row r="5" spans="1:14" x14ac:dyDescent="0.2"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14" x14ac:dyDescent="0.2">
      <c r="C6" t="s">
        <v>9</v>
      </c>
      <c r="D6">
        <v>19.5</v>
      </c>
      <c r="E6">
        <v>20</v>
      </c>
      <c r="F6">
        <v>19.25</v>
      </c>
      <c r="G6">
        <v>20.5</v>
      </c>
      <c r="H6">
        <v>19</v>
      </c>
      <c r="I6">
        <v>19.5</v>
      </c>
    </row>
    <row r="7" spans="1:14" x14ac:dyDescent="0.2">
      <c r="C7" t="s">
        <v>10</v>
      </c>
      <c r="D7">
        <v>15</v>
      </c>
      <c r="E7">
        <v>16</v>
      </c>
      <c r="F7">
        <v>14.75</v>
      </c>
      <c r="G7">
        <v>16.5</v>
      </c>
      <c r="H7">
        <v>14.5</v>
      </c>
      <c r="I7">
        <v>15</v>
      </c>
    </row>
    <row r="8" spans="1:14" x14ac:dyDescent="0.2">
      <c r="C8" t="s">
        <v>11</v>
      </c>
      <c r="D8" s="1">
        <v>80000</v>
      </c>
      <c r="E8" s="1">
        <v>50000</v>
      </c>
      <c r="F8" s="1">
        <v>125000</v>
      </c>
      <c r="G8" s="1">
        <v>40000</v>
      </c>
      <c r="H8" s="1">
        <v>125000</v>
      </c>
      <c r="I8" s="1">
        <v>55000</v>
      </c>
    </row>
    <row r="10" spans="1:14" x14ac:dyDescent="0.2">
      <c r="C10" t="s">
        <v>14</v>
      </c>
    </row>
    <row r="11" spans="1:14" x14ac:dyDescent="0.2">
      <c r="G11" s="1"/>
    </row>
    <row r="12" spans="1:14" x14ac:dyDescent="0.2"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16</v>
      </c>
    </row>
    <row r="13" spans="1:14" x14ac:dyDescent="0.2">
      <c r="C13" t="s">
        <v>9</v>
      </c>
      <c r="D13" s="9">
        <v>80000</v>
      </c>
      <c r="E13" s="9">
        <v>50000</v>
      </c>
      <c r="F13" s="9">
        <v>80000</v>
      </c>
      <c r="G13" s="9">
        <v>40000</v>
      </c>
      <c r="H13" s="9">
        <v>0</v>
      </c>
      <c r="I13" s="9">
        <v>0</v>
      </c>
      <c r="J13">
        <f>SUM(D13:I13)</f>
        <v>250000</v>
      </c>
      <c r="K13" t="s">
        <v>15</v>
      </c>
      <c r="L13">
        <v>270000</v>
      </c>
    </row>
    <row r="14" spans="1:14" x14ac:dyDescent="0.2">
      <c r="C14" t="s">
        <v>10</v>
      </c>
      <c r="D14" s="9">
        <v>0</v>
      </c>
      <c r="E14" s="9">
        <v>0</v>
      </c>
      <c r="F14" s="9">
        <v>45000</v>
      </c>
      <c r="G14" s="9">
        <v>0</v>
      </c>
      <c r="H14" s="9">
        <v>125000</v>
      </c>
      <c r="I14" s="9">
        <v>55000</v>
      </c>
      <c r="J14">
        <f>SUM(D14:I14)</f>
        <v>225000</v>
      </c>
      <c r="K14" t="s">
        <v>15</v>
      </c>
      <c r="L14">
        <v>225000</v>
      </c>
    </row>
    <row r="15" spans="1:14" x14ac:dyDescent="0.2">
      <c r="C15" t="s">
        <v>13</v>
      </c>
      <c r="D15">
        <f>SUM(D13:D14)</f>
        <v>80000</v>
      </c>
      <c r="E15">
        <f t="shared" ref="E15:I15" si="0">SUM(E13:E14)</f>
        <v>50000</v>
      </c>
      <c r="F15">
        <f t="shared" si="0"/>
        <v>125000</v>
      </c>
      <c r="G15">
        <f t="shared" si="0"/>
        <v>40000</v>
      </c>
      <c r="H15">
        <f t="shared" si="0"/>
        <v>125000</v>
      </c>
      <c r="I15">
        <f t="shared" si="0"/>
        <v>55000</v>
      </c>
    </row>
    <row r="16" spans="1:14" x14ac:dyDescent="0.2">
      <c r="D16" t="s">
        <v>12</v>
      </c>
      <c r="E16" t="s">
        <v>12</v>
      </c>
      <c r="F16" t="s">
        <v>12</v>
      </c>
      <c r="G16" s="1" t="s">
        <v>12</v>
      </c>
      <c r="H16" t="s">
        <v>12</v>
      </c>
      <c r="I16" t="s">
        <v>12</v>
      </c>
    </row>
    <row r="17" spans="3:9" x14ac:dyDescent="0.2">
      <c r="C17" t="s">
        <v>19</v>
      </c>
      <c r="D17" s="1">
        <f>D8</f>
        <v>80000</v>
      </c>
      <c r="E17" s="1">
        <f t="shared" ref="E17:I17" si="1">E8</f>
        <v>50000</v>
      </c>
      <c r="F17" s="1">
        <f t="shared" si="1"/>
        <v>125000</v>
      </c>
      <c r="G17" s="1">
        <f t="shared" si="1"/>
        <v>40000</v>
      </c>
      <c r="H17" s="1">
        <f t="shared" si="1"/>
        <v>125000</v>
      </c>
      <c r="I17" s="1">
        <f t="shared" si="1"/>
        <v>55000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23CF-E73D-3041-94E1-9AE6E512E5DB}">
  <dimension ref="A1:H32"/>
  <sheetViews>
    <sheetView showGridLines="0" topLeftCell="A3" zoomScale="139" workbookViewId="0">
      <selection activeCell="E32" sqref="E32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7.1640625" bestFit="1" customWidth="1"/>
    <col min="4" max="4" width="7.16406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20</v>
      </c>
    </row>
    <row r="2" spans="1:8" x14ac:dyDescent="0.2">
      <c r="A2" s="2" t="s">
        <v>21</v>
      </c>
    </row>
    <row r="3" spans="1:8" x14ac:dyDescent="0.2">
      <c r="A3" s="2" t="s">
        <v>22</v>
      </c>
    </row>
    <row r="6" spans="1:8" ht="17" thickBot="1" x14ac:dyDescent="0.25">
      <c r="A6" t="s">
        <v>23</v>
      </c>
    </row>
    <row r="7" spans="1:8" x14ac:dyDescent="0.2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8" ht="17" thickBot="1" x14ac:dyDescent="0.25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8" x14ac:dyDescent="0.2">
      <c r="B9" s="3" t="s">
        <v>40</v>
      </c>
      <c r="C9" s="3" t="s">
        <v>41</v>
      </c>
      <c r="D9" s="3">
        <v>80000</v>
      </c>
      <c r="E9" s="3">
        <v>0</v>
      </c>
      <c r="F9" s="3">
        <v>19.5</v>
      </c>
      <c r="G9" s="3">
        <v>0</v>
      </c>
      <c r="H9" s="3">
        <v>1E+30</v>
      </c>
    </row>
    <row r="10" spans="1:8" x14ac:dyDescent="0.2">
      <c r="B10" s="3" t="s">
        <v>42</v>
      </c>
      <c r="C10" s="3" t="s">
        <v>43</v>
      </c>
      <c r="D10" s="3">
        <v>50000</v>
      </c>
      <c r="E10" s="3">
        <v>0</v>
      </c>
      <c r="F10" s="3">
        <v>20</v>
      </c>
      <c r="G10" s="3">
        <v>0.5</v>
      </c>
      <c r="H10" s="3">
        <v>1E+30</v>
      </c>
    </row>
    <row r="11" spans="1:8" x14ac:dyDescent="0.2">
      <c r="B11" s="3" t="s">
        <v>44</v>
      </c>
      <c r="C11" s="3" t="s">
        <v>45</v>
      </c>
      <c r="D11" s="3">
        <v>80000</v>
      </c>
      <c r="E11" s="3">
        <v>0</v>
      </c>
      <c r="F11" s="3">
        <v>19.25</v>
      </c>
      <c r="G11" s="3">
        <v>0</v>
      </c>
      <c r="H11" s="3">
        <v>0</v>
      </c>
    </row>
    <row r="12" spans="1:8" x14ac:dyDescent="0.2">
      <c r="B12" s="3" t="s">
        <v>46</v>
      </c>
      <c r="C12" s="3" t="s">
        <v>47</v>
      </c>
      <c r="D12" s="3">
        <v>40000</v>
      </c>
      <c r="E12" s="3">
        <v>0</v>
      </c>
      <c r="F12" s="3">
        <v>20.5</v>
      </c>
      <c r="G12" s="3">
        <v>0.5</v>
      </c>
      <c r="H12" s="3">
        <v>1E+30</v>
      </c>
    </row>
    <row r="13" spans="1:8" x14ac:dyDescent="0.2">
      <c r="B13" s="3" t="s">
        <v>48</v>
      </c>
      <c r="C13" s="3" t="s">
        <v>49</v>
      </c>
      <c r="D13" s="3">
        <v>0</v>
      </c>
      <c r="E13" s="3">
        <v>0</v>
      </c>
      <c r="F13" s="3">
        <v>19</v>
      </c>
      <c r="G13" s="3">
        <v>1E+30</v>
      </c>
      <c r="H13" s="3">
        <v>0</v>
      </c>
    </row>
    <row r="14" spans="1:8" x14ac:dyDescent="0.2">
      <c r="B14" s="3" t="s">
        <v>50</v>
      </c>
      <c r="C14" s="3" t="s">
        <v>51</v>
      </c>
      <c r="D14" s="3">
        <v>0</v>
      </c>
      <c r="E14" s="3">
        <v>0</v>
      </c>
      <c r="F14" s="3">
        <v>19.5</v>
      </c>
      <c r="G14" s="3">
        <v>1E+30</v>
      </c>
      <c r="H14" s="3">
        <v>0</v>
      </c>
    </row>
    <row r="15" spans="1:8" x14ac:dyDescent="0.2">
      <c r="B15" s="3" t="s">
        <v>52</v>
      </c>
      <c r="C15" s="3" t="s">
        <v>53</v>
      </c>
      <c r="D15" s="3">
        <v>0</v>
      </c>
      <c r="E15" s="3">
        <v>0</v>
      </c>
      <c r="F15" s="3">
        <v>15</v>
      </c>
      <c r="G15" s="3">
        <v>1E+30</v>
      </c>
      <c r="H15" s="3">
        <v>0</v>
      </c>
    </row>
    <row r="16" spans="1:8" x14ac:dyDescent="0.2">
      <c r="B16" s="3" t="s">
        <v>54</v>
      </c>
      <c r="C16" s="3" t="s">
        <v>55</v>
      </c>
      <c r="D16" s="3">
        <v>0</v>
      </c>
      <c r="E16" s="3">
        <v>0.5</v>
      </c>
      <c r="F16" s="3">
        <v>16</v>
      </c>
      <c r="G16" s="3">
        <v>1E+30</v>
      </c>
      <c r="H16" s="3">
        <v>0.5</v>
      </c>
    </row>
    <row r="17" spans="1:8" x14ac:dyDescent="0.2">
      <c r="B17" s="3" t="s">
        <v>56</v>
      </c>
      <c r="C17" s="3" t="s">
        <v>57</v>
      </c>
      <c r="D17" s="3">
        <v>45000</v>
      </c>
      <c r="E17" s="3">
        <v>0</v>
      </c>
      <c r="F17" s="3">
        <v>14.75</v>
      </c>
      <c r="G17" s="3">
        <v>0</v>
      </c>
      <c r="H17" s="3">
        <v>0</v>
      </c>
    </row>
    <row r="18" spans="1:8" x14ac:dyDescent="0.2">
      <c r="B18" s="3" t="s">
        <v>58</v>
      </c>
      <c r="C18" s="3" t="s">
        <v>59</v>
      </c>
      <c r="D18" s="3">
        <v>0</v>
      </c>
      <c r="E18" s="3">
        <v>0.5</v>
      </c>
      <c r="F18" s="3">
        <v>16.5</v>
      </c>
      <c r="G18" s="3">
        <v>1E+30</v>
      </c>
      <c r="H18" s="3">
        <v>0.5</v>
      </c>
    </row>
    <row r="19" spans="1:8" x14ac:dyDescent="0.2">
      <c r="B19" s="3" t="s">
        <v>60</v>
      </c>
      <c r="C19" s="3" t="s">
        <v>61</v>
      </c>
      <c r="D19" s="3">
        <v>125000</v>
      </c>
      <c r="E19" s="3">
        <v>0</v>
      </c>
      <c r="F19" s="3">
        <v>14.5</v>
      </c>
      <c r="G19" s="3">
        <v>0</v>
      </c>
      <c r="H19" s="3">
        <v>1E+30</v>
      </c>
    </row>
    <row r="20" spans="1:8" ht="17" thickBot="1" x14ac:dyDescent="0.25">
      <c r="B20" s="4" t="s">
        <v>62</v>
      </c>
      <c r="C20" s="4" t="s">
        <v>63</v>
      </c>
      <c r="D20" s="4">
        <v>55000</v>
      </c>
      <c r="E20" s="4">
        <v>0</v>
      </c>
      <c r="F20" s="4">
        <v>15</v>
      </c>
      <c r="G20" s="4">
        <v>0</v>
      </c>
      <c r="H20" s="4">
        <v>1E+30</v>
      </c>
    </row>
    <row r="22" spans="1:8" ht="17" thickBot="1" x14ac:dyDescent="0.25">
      <c r="A22" t="s">
        <v>35</v>
      </c>
    </row>
    <row r="23" spans="1:8" x14ac:dyDescent="0.2">
      <c r="B23" s="5"/>
      <c r="C23" s="5"/>
      <c r="D23" s="5" t="s">
        <v>26</v>
      </c>
      <c r="E23" s="5" t="s">
        <v>36</v>
      </c>
      <c r="F23" s="5" t="s">
        <v>38</v>
      </c>
      <c r="G23" s="5" t="s">
        <v>32</v>
      </c>
      <c r="H23" s="5" t="s">
        <v>32</v>
      </c>
    </row>
    <row r="24" spans="1:8" ht="17" thickBot="1" x14ac:dyDescent="0.25">
      <c r="B24" s="6" t="s">
        <v>24</v>
      </c>
      <c r="C24" s="6" t="s">
        <v>25</v>
      </c>
      <c r="D24" s="6" t="s">
        <v>27</v>
      </c>
      <c r="E24" s="6" t="s">
        <v>37</v>
      </c>
      <c r="F24" s="6" t="s">
        <v>39</v>
      </c>
      <c r="G24" s="6" t="s">
        <v>33</v>
      </c>
      <c r="H24" s="6" t="s">
        <v>34</v>
      </c>
    </row>
    <row r="25" spans="1:8" x14ac:dyDescent="0.2">
      <c r="B25" s="3" t="s">
        <v>64</v>
      </c>
      <c r="C25" s="3" t="s">
        <v>65</v>
      </c>
      <c r="D25" s="3">
        <v>80000</v>
      </c>
      <c r="E25" s="3">
        <v>19.5</v>
      </c>
      <c r="F25" s="3">
        <v>80000</v>
      </c>
      <c r="G25" s="3">
        <v>20000</v>
      </c>
      <c r="H25" s="3">
        <v>80000</v>
      </c>
    </row>
    <row r="26" spans="1:8" x14ac:dyDescent="0.2">
      <c r="B26" s="3" t="s">
        <v>66</v>
      </c>
      <c r="C26" s="3" t="s">
        <v>67</v>
      </c>
      <c r="D26" s="3">
        <v>50000</v>
      </c>
      <c r="E26" s="3">
        <v>20</v>
      </c>
      <c r="F26" s="3">
        <v>50000</v>
      </c>
      <c r="G26" s="3">
        <v>20000</v>
      </c>
      <c r="H26" s="3">
        <v>50000</v>
      </c>
    </row>
    <row r="27" spans="1:8" x14ac:dyDescent="0.2">
      <c r="B27" s="3" t="s">
        <v>68</v>
      </c>
      <c r="C27" s="3" t="s">
        <v>69</v>
      </c>
      <c r="D27" s="3">
        <v>125000</v>
      </c>
      <c r="E27" s="3">
        <v>19.25</v>
      </c>
      <c r="F27" s="3">
        <v>125000</v>
      </c>
      <c r="G27" s="3">
        <v>20000</v>
      </c>
      <c r="H27" s="3">
        <v>80000</v>
      </c>
    </row>
    <row r="28" spans="1:8" x14ac:dyDescent="0.2">
      <c r="B28" s="3" t="s">
        <v>70</v>
      </c>
      <c r="C28" s="3" t="s">
        <v>71</v>
      </c>
      <c r="D28" s="3">
        <v>40000</v>
      </c>
      <c r="E28" s="3">
        <v>20.5</v>
      </c>
      <c r="F28" s="3">
        <v>40000</v>
      </c>
      <c r="G28" s="3">
        <v>20000</v>
      </c>
      <c r="H28" s="3">
        <v>40000</v>
      </c>
    </row>
    <row r="29" spans="1:8" x14ac:dyDescent="0.2">
      <c r="B29" s="3" t="s">
        <v>72</v>
      </c>
      <c r="C29" s="3" t="s">
        <v>73</v>
      </c>
      <c r="D29" s="3">
        <v>125000</v>
      </c>
      <c r="E29" s="3">
        <v>19</v>
      </c>
      <c r="F29" s="3">
        <v>125000</v>
      </c>
      <c r="G29" s="3">
        <v>20000</v>
      </c>
      <c r="H29" s="3">
        <v>80000</v>
      </c>
    </row>
    <row r="30" spans="1:8" x14ac:dyDescent="0.2">
      <c r="B30" s="3" t="s">
        <v>74</v>
      </c>
      <c r="C30" s="3" t="s">
        <v>75</v>
      </c>
      <c r="D30" s="3">
        <v>55000</v>
      </c>
      <c r="E30" s="3">
        <v>19.5</v>
      </c>
      <c r="F30" s="3">
        <v>55000</v>
      </c>
      <c r="G30" s="3">
        <v>20000</v>
      </c>
      <c r="H30" s="3">
        <v>55000</v>
      </c>
    </row>
    <row r="31" spans="1:8" x14ac:dyDescent="0.2">
      <c r="B31" s="3" t="s">
        <v>76</v>
      </c>
      <c r="C31" s="3" t="s">
        <v>77</v>
      </c>
      <c r="D31" s="3">
        <v>250000</v>
      </c>
      <c r="E31" s="3">
        <v>0</v>
      </c>
      <c r="F31" s="3">
        <v>270000</v>
      </c>
      <c r="G31" s="3">
        <v>1E+30</v>
      </c>
      <c r="H31" s="3">
        <v>20000</v>
      </c>
    </row>
    <row r="32" spans="1:8" ht="17" thickBot="1" x14ac:dyDescent="0.25">
      <c r="B32" s="4" t="s">
        <v>78</v>
      </c>
      <c r="C32" s="4" t="s">
        <v>79</v>
      </c>
      <c r="D32" s="4">
        <v>225000</v>
      </c>
      <c r="E32" s="4">
        <v>-4.5</v>
      </c>
      <c r="F32" s="4">
        <v>225000</v>
      </c>
      <c r="G32" s="4">
        <v>80000</v>
      </c>
      <c r="H32" s="4"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4AB8-7329-084B-93EC-BEF7A793974B}">
  <dimension ref="C7:P31"/>
  <sheetViews>
    <sheetView tabSelected="1" workbookViewId="0">
      <selection activeCell="Q13" sqref="Q13"/>
    </sheetView>
  </sheetViews>
  <sheetFormatPr baseColWidth="10" defaultRowHeight="16" x14ac:dyDescent="0.2"/>
  <cols>
    <col min="11" max="12" width="12.6640625" bestFit="1" customWidth="1"/>
    <col min="14" max="14" width="12.6640625" bestFit="1" customWidth="1"/>
  </cols>
  <sheetData>
    <row r="7" spans="3:16" x14ac:dyDescent="0.2">
      <c r="K7" t="s">
        <v>17</v>
      </c>
      <c r="L7" t="s">
        <v>18</v>
      </c>
      <c r="N7" t="s">
        <v>13</v>
      </c>
      <c r="P7" t="s">
        <v>82</v>
      </c>
    </row>
    <row r="8" spans="3:16" x14ac:dyDescent="0.2">
      <c r="C8" t="s">
        <v>1</v>
      </c>
      <c r="D8" t="s">
        <v>2</v>
      </c>
      <c r="K8" s="7">
        <f>SUMPRODUCT(D10:I10,D17:I17)</f>
        <v>4890624.6155299842</v>
      </c>
      <c r="L8" s="7">
        <f>SUMPRODUCT(D11:I11,D18:I18)</f>
        <v>3333125.640940405</v>
      </c>
      <c r="M8" s="7"/>
      <c r="N8" s="7">
        <f>SUM(K8:L8)</f>
        <v>8223750.2564703897</v>
      </c>
      <c r="P8" s="7">
        <f>'Problem 3'!N8-'Problem 1,2'!N4</f>
        <v>2500.2564703896642</v>
      </c>
    </row>
    <row r="9" spans="3:16" x14ac:dyDescent="0.2"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</row>
    <row r="10" spans="3:16" x14ac:dyDescent="0.2">
      <c r="C10" t="s">
        <v>9</v>
      </c>
      <c r="D10">
        <v>19.5</v>
      </c>
      <c r="E10">
        <v>20</v>
      </c>
      <c r="F10">
        <v>19.25</v>
      </c>
      <c r="G10">
        <v>20.5</v>
      </c>
      <c r="H10">
        <v>19</v>
      </c>
      <c r="I10">
        <v>19.5</v>
      </c>
    </row>
    <row r="11" spans="3:16" x14ac:dyDescent="0.2">
      <c r="C11" t="s">
        <v>10</v>
      </c>
      <c r="D11">
        <v>15</v>
      </c>
      <c r="E11">
        <v>16</v>
      </c>
      <c r="F11">
        <v>14.75</v>
      </c>
      <c r="G11">
        <v>16.5</v>
      </c>
      <c r="H11">
        <v>14.5</v>
      </c>
      <c r="I11">
        <v>15</v>
      </c>
    </row>
    <row r="12" spans="3:16" x14ac:dyDescent="0.2">
      <c r="C12" t="s">
        <v>11</v>
      </c>
      <c r="D12" s="1">
        <v>80000</v>
      </c>
      <c r="E12" s="1">
        <v>50000</v>
      </c>
      <c r="F12" s="1">
        <v>125000</v>
      </c>
      <c r="G12" s="1">
        <v>40000</v>
      </c>
      <c r="H12" s="1">
        <v>125000</v>
      </c>
      <c r="I12" s="1">
        <v>55000</v>
      </c>
    </row>
    <row r="14" spans="3:16" x14ac:dyDescent="0.2">
      <c r="C14" t="s">
        <v>14</v>
      </c>
    </row>
    <row r="15" spans="3:16" x14ac:dyDescent="0.2">
      <c r="G15" s="1"/>
    </row>
    <row r="16" spans="3:16" x14ac:dyDescent="0.2"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16</v>
      </c>
    </row>
    <row r="17" spans="3:12" x14ac:dyDescent="0.2">
      <c r="C17" t="s">
        <v>9</v>
      </c>
      <c r="D17" s="9">
        <v>12500.512941780109</v>
      </c>
      <c r="E17" s="9">
        <v>44999.743059219887</v>
      </c>
      <c r="F17" s="9">
        <v>62499.999999500003</v>
      </c>
      <c r="G17" s="9">
        <v>39999.743999999999</v>
      </c>
      <c r="H17" s="9">
        <v>62499.999999500003</v>
      </c>
      <c r="I17" s="9">
        <v>27500</v>
      </c>
      <c r="J17">
        <f>SUM(D17:I17)</f>
        <v>250000</v>
      </c>
      <c r="K17" t="s">
        <v>15</v>
      </c>
      <c r="L17">
        <v>270000</v>
      </c>
    </row>
    <row r="18" spans="3:12" x14ac:dyDescent="0.2">
      <c r="C18" t="s">
        <v>10</v>
      </c>
      <c r="D18" s="9">
        <v>67499.487058219893</v>
      </c>
      <c r="E18" s="9">
        <v>5000.2569407801157</v>
      </c>
      <c r="F18" s="9">
        <v>62500.000000499997</v>
      </c>
      <c r="G18" s="9">
        <v>0.25599999999999978</v>
      </c>
      <c r="H18" s="9">
        <v>62500.000000499997</v>
      </c>
      <c r="I18" s="9">
        <v>27500</v>
      </c>
      <c r="J18">
        <f>SUM(D18:I18)</f>
        <v>225000</v>
      </c>
      <c r="K18" t="s">
        <v>15</v>
      </c>
      <c r="L18">
        <v>225000</v>
      </c>
    </row>
    <row r="19" spans="3:12" x14ac:dyDescent="0.2">
      <c r="C19" t="s">
        <v>13</v>
      </c>
      <c r="D19">
        <f>SUM(D17:D18)</f>
        <v>80000</v>
      </c>
      <c r="E19">
        <f>SUM(E17:E18)</f>
        <v>50000</v>
      </c>
      <c r="F19">
        <f t="shared" ref="E19:I19" si="0">SUM(F17:F18)</f>
        <v>125000</v>
      </c>
      <c r="G19">
        <f t="shared" si="0"/>
        <v>40000</v>
      </c>
      <c r="H19">
        <f t="shared" si="0"/>
        <v>125000</v>
      </c>
      <c r="I19">
        <f t="shared" si="0"/>
        <v>55000</v>
      </c>
    </row>
    <row r="20" spans="3:12" x14ac:dyDescent="0.2">
      <c r="D20" t="s">
        <v>12</v>
      </c>
      <c r="E20" t="s">
        <v>12</v>
      </c>
      <c r="F20" t="s">
        <v>12</v>
      </c>
      <c r="G20" s="1" t="s">
        <v>12</v>
      </c>
      <c r="H20" t="s">
        <v>12</v>
      </c>
      <c r="I20" t="s">
        <v>12</v>
      </c>
    </row>
    <row r="21" spans="3:12" x14ac:dyDescent="0.2">
      <c r="C21" t="s">
        <v>19</v>
      </c>
      <c r="D21" s="1">
        <f>D12</f>
        <v>80000</v>
      </c>
      <c r="E21" s="1">
        <f t="shared" ref="E21:I21" si="1">E12</f>
        <v>50000</v>
      </c>
      <c r="F21" s="1">
        <f t="shared" si="1"/>
        <v>125000</v>
      </c>
      <c r="G21" s="1">
        <f t="shared" si="1"/>
        <v>40000</v>
      </c>
      <c r="H21" s="1">
        <f t="shared" si="1"/>
        <v>125000</v>
      </c>
      <c r="I21" s="1">
        <f t="shared" si="1"/>
        <v>55000</v>
      </c>
    </row>
    <row r="24" spans="3:12" x14ac:dyDescent="0.2">
      <c r="C24" t="s">
        <v>80</v>
      </c>
    </row>
    <row r="25" spans="3:12" x14ac:dyDescent="0.2">
      <c r="C25" s="8" t="s">
        <v>9</v>
      </c>
      <c r="D25" s="8">
        <v>80000</v>
      </c>
      <c r="E25" s="8">
        <v>50000</v>
      </c>
      <c r="F25" s="8">
        <v>80000</v>
      </c>
      <c r="G25" s="8">
        <v>40000</v>
      </c>
      <c r="H25" s="8">
        <v>0</v>
      </c>
      <c r="I25" s="8">
        <v>0</v>
      </c>
    </row>
    <row r="26" spans="3:12" x14ac:dyDescent="0.2">
      <c r="C26" s="8" t="s">
        <v>10</v>
      </c>
      <c r="D26" s="8">
        <v>0</v>
      </c>
      <c r="E26" s="8">
        <v>0</v>
      </c>
      <c r="F26" s="8">
        <v>45000</v>
      </c>
      <c r="G26" s="8">
        <v>0</v>
      </c>
      <c r="H26" s="8">
        <v>125000</v>
      </c>
      <c r="I26" s="8">
        <v>55000</v>
      </c>
    </row>
    <row r="27" spans="3:12" x14ac:dyDescent="0.2">
      <c r="C27" s="8" t="s">
        <v>13</v>
      </c>
      <c r="D27" s="8">
        <v>80000</v>
      </c>
      <c r="E27" s="8">
        <v>50000</v>
      </c>
      <c r="F27" s="8">
        <v>125000</v>
      </c>
      <c r="G27" s="8">
        <v>40000</v>
      </c>
      <c r="H27" s="8">
        <v>125000</v>
      </c>
      <c r="I27" s="8">
        <v>55000</v>
      </c>
    </row>
    <row r="29" spans="3:12" x14ac:dyDescent="0.2">
      <c r="C29" s="8" t="s">
        <v>81</v>
      </c>
    </row>
    <row r="30" spans="3:12" x14ac:dyDescent="0.2">
      <c r="D30">
        <f>IF(D25=D17,1,0)</f>
        <v>0</v>
      </c>
      <c r="E30">
        <f t="shared" ref="E30:I30" si="2">IF(E25=E17,1,0)</f>
        <v>0</v>
      </c>
      <c r="F30">
        <f t="shared" si="2"/>
        <v>0</v>
      </c>
      <c r="G30">
        <f t="shared" si="2"/>
        <v>0</v>
      </c>
      <c r="H30">
        <f t="shared" si="2"/>
        <v>0</v>
      </c>
      <c r="I30">
        <f>IF(I25=I17,1,0)</f>
        <v>0</v>
      </c>
    </row>
    <row r="31" spans="3:12" x14ac:dyDescent="0.2">
      <c r="D31">
        <f>IF(D26=D18,1,0)</f>
        <v>0</v>
      </c>
      <c r="E31">
        <f t="shared" ref="E31:I31" si="3">IF(E26=E18,1,0)</f>
        <v>0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767F-D2FD-B646-A9F0-3A6C5AFEB680}">
  <dimension ref="B3:K21"/>
  <sheetViews>
    <sheetView workbookViewId="0">
      <selection activeCell="P17" sqref="P17"/>
    </sheetView>
  </sheetViews>
  <sheetFormatPr baseColWidth="10" defaultRowHeight="16" x14ac:dyDescent="0.2"/>
  <cols>
    <col min="2" max="2" width="16.33203125" bestFit="1" customWidth="1"/>
    <col min="3" max="3" width="12.6640625" bestFit="1" customWidth="1"/>
    <col min="10" max="11" width="12.6640625" bestFit="1" customWidth="1"/>
    <col min="13" max="15" width="12.6640625" bestFit="1" customWidth="1"/>
    <col min="17" max="17" width="12.6640625" bestFit="1" customWidth="1"/>
  </cols>
  <sheetData>
    <row r="3" spans="2:9" x14ac:dyDescent="0.2">
      <c r="B3" t="s">
        <v>1</v>
      </c>
      <c r="C3" t="s">
        <v>2</v>
      </c>
    </row>
    <row r="4" spans="2:9" x14ac:dyDescent="0.2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2:9" x14ac:dyDescent="0.2">
      <c r="B5" t="s">
        <v>9</v>
      </c>
      <c r="C5">
        <v>19.5</v>
      </c>
      <c r="D5">
        <v>20</v>
      </c>
      <c r="E5">
        <v>19.25</v>
      </c>
      <c r="F5">
        <v>20.5</v>
      </c>
      <c r="G5">
        <v>19</v>
      </c>
      <c r="H5">
        <v>19.5</v>
      </c>
    </row>
    <row r="6" spans="2:9" x14ac:dyDescent="0.2">
      <c r="B6" t="s">
        <v>10</v>
      </c>
      <c r="C6">
        <v>15</v>
      </c>
      <c r="D6">
        <v>16</v>
      </c>
      <c r="E6">
        <v>14.75</v>
      </c>
      <c r="F6">
        <v>16.5</v>
      </c>
      <c r="G6">
        <v>14.5</v>
      </c>
      <c r="H6">
        <v>15</v>
      </c>
    </row>
    <row r="7" spans="2:9" x14ac:dyDescent="0.2">
      <c r="B7" t="s">
        <v>11</v>
      </c>
      <c r="C7" s="1">
        <v>80000</v>
      </c>
      <c r="D7" s="1">
        <v>50000</v>
      </c>
      <c r="E7" s="1">
        <v>125000</v>
      </c>
      <c r="F7" s="1">
        <v>40000</v>
      </c>
      <c r="G7" s="1">
        <v>125000</v>
      </c>
      <c r="H7" s="1">
        <v>55000</v>
      </c>
    </row>
    <row r="9" spans="2:9" x14ac:dyDescent="0.2">
      <c r="B9" t="s">
        <v>14</v>
      </c>
      <c r="I9" t="s">
        <v>84</v>
      </c>
    </row>
    <row r="10" spans="2:9" x14ac:dyDescent="0.2">
      <c r="F10" s="1"/>
    </row>
    <row r="11" spans="2:9" x14ac:dyDescent="0.2"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</row>
    <row r="12" spans="2:9" x14ac:dyDescent="0.2">
      <c r="B12" t="s">
        <v>9</v>
      </c>
      <c r="C12" s="9">
        <v>1</v>
      </c>
      <c r="D12" s="9">
        <v>1</v>
      </c>
      <c r="E12" s="9">
        <v>0</v>
      </c>
      <c r="F12" s="9">
        <v>0</v>
      </c>
      <c r="G12" s="9">
        <v>1</v>
      </c>
      <c r="H12" s="9">
        <v>0</v>
      </c>
    </row>
    <row r="13" spans="2:9" x14ac:dyDescent="0.2">
      <c r="B13" t="s">
        <v>10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1</v>
      </c>
    </row>
    <row r="14" spans="2:9" x14ac:dyDescent="0.2">
      <c r="C14">
        <f>SUM(C12:C13)</f>
        <v>1</v>
      </c>
      <c r="D14">
        <f t="shared" ref="D14:H14" si="0">SUM(D12:D13)</f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</row>
    <row r="15" spans="2:9" x14ac:dyDescent="0.2">
      <c r="C15" t="s">
        <v>12</v>
      </c>
      <c r="D15" t="s">
        <v>12</v>
      </c>
      <c r="E15" t="s">
        <v>12</v>
      </c>
      <c r="F15" s="1" t="s">
        <v>12</v>
      </c>
      <c r="G15" t="s">
        <v>12</v>
      </c>
      <c r="H15" t="s">
        <v>12</v>
      </c>
    </row>
    <row r="16" spans="2:9" x14ac:dyDescent="0.2"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</row>
    <row r="18" spans="2:11" x14ac:dyDescent="0.2">
      <c r="B18" t="s">
        <v>9</v>
      </c>
      <c r="C18">
        <f>C12*C$7</f>
        <v>80000</v>
      </c>
      <c r="D18">
        <f>D12*D$7</f>
        <v>50000</v>
      </c>
      <c r="E18">
        <f t="shared" ref="D18:H19" si="1">E12*E$7</f>
        <v>0</v>
      </c>
      <c r="F18">
        <f t="shared" si="1"/>
        <v>0</v>
      </c>
      <c r="G18">
        <f t="shared" si="1"/>
        <v>125000</v>
      </c>
      <c r="H18">
        <f t="shared" si="1"/>
        <v>0</v>
      </c>
      <c r="I18">
        <f>SUM(C18:H18)</f>
        <v>255000</v>
      </c>
      <c r="J18" t="s">
        <v>15</v>
      </c>
      <c r="K18">
        <v>270000</v>
      </c>
    </row>
    <row r="19" spans="2:11" x14ac:dyDescent="0.2">
      <c r="B19" t="s">
        <v>10</v>
      </c>
      <c r="C19">
        <f>C13*C$7</f>
        <v>0</v>
      </c>
      <c r="D19">
        <f>D13*D$7</f>
        <v>0</v>
      </c>
      <c r="E19">
        <f t="shared" si="1"/>
        <v>125000</v>
      </c>
      <c r="F19">
        <f t="shared" si="1"/>
        <v>40000</v>
      </c>
      <c r="G19">
        <f t="shared" si="1"/>
        <v>0</v>
      </c>
      <c r="H19">
        <f t="shared" si="1"/>
        <v>55000</v>
      </c>
      <c r="I19">
        <f>SUM(C19:H19)</f>
        <v>220000</v>
      </c>
      <c r="J19" t="s">
        <v>15</v>
      </c>
      <c r="K19">
        <v>225000</v>
      </c>
    </row>
    <row r="21" spans="2:11" x14ac:dyDescent="0.2">
      <c r="B21" t="s">
        <v>83</v>
      </c>
      <c r="C21" s="7">
        <f>SUMPRODUCT(C18:H19,C5:H6)</f>
        <v>8263750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1,2</vt:lpstr>
      <vt:lpstr>Sensitivity Report 1</vt:lpstr>
      <vt:lpstr>Problem 3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Nicholas (kempernb)</dc:creator>
  <cp:lastModifiedBy>Kemper, Nicholas (kempernb)</cp:lastModifiedBy>
  <dcterms:created xsi:type="dcterms:W3CDTF">2021-04-23T18:34:59Z</dcterms:created>
  <dcterms:modified xsi:type="dcterms:W3CDTF">2021-04-23T20:01:34Z</dcterms:modified>
</cp:coreProperties>
</file>