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Tugas Kampus\Semester 8\Sistem Pendukung Keputusan\Praktikum\"/>
    </mc:Choice>
  </mc:AlternateContent>
  <xr:revisionPtr revIDLastSave="0" documentId="13_ncr:1_{B6BEB1D2-DD47-45D8-941C-95940942075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Table Skal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1" l="1"/>
  <c r="F72" i="1"/>
  <c r="F73" i="1"/>
  <c r="F70" i="1"/>
  <c r="E71" i="1"/>
  <c r="E72" i="1"/>
  <c r="E73" i="1"/>
  <c r="E70" i="1"/>
  <c r="B71" i="1"/>
  <c r="B72" i="1"/>
  <c r="B73" i="1"/>
  <c r="B70" i="1"/>
  <c r="A71" i="1"/>
  <c r="A72" i="1"/>
  <c r="A73" i="1"/>
  <c r="A70" i="1"/>
  <c r="F64" i="1"/>
  <c r="F65" i="1"/>
  <c r="F66" i="1"/>
  <c r="F63" i="1"/>
  <c r="B64" i="1"/>
  <c r="C64" i="1"/>
  <c r="D64" i="1"/>
  <c r="E64" i="1"/>
  <c r="B65" i="1"/>
  <c r="C65" i="1"/>
  <c r="D65" i="1"/>
  <c r="E65" i="1"/>
  <c r="B66" i="1"/>
  <c r="C66" i="1"/>
  <c r="D66" i="1"/>
  <c r="E66" i="1"/>
  <c r="C63" i="1"/>
  <c r="D63" i="1"/>
  <c r="E63" i="1"/>
  <c r="B63" i="1"/>
  <c r="A64" i="1"/>
  <c r="A65" i="1"/>
  <c r="A66" i="1"/>
  <c r="A63" i="1"/>
  <c r="C62" i="1"/>
  <c r="D62" i="1"/>
  <c r="E62" i="1"/>
  <c r="B62" i="1"/>
  <c r="C55" i="1"/>
  <c r="D55" i="1"/>
  <c r="E55" i="1"/>
  <c r="B55" i="1"/>
  <c r="A57" i="1"/>
  <c r="A58" i="1"/>
  <c r="A59" i="1"/>
  <c r="A56" i="1"/>
  <c r="E46" i="1"/>
  <c r="F45" i="1"/>
  <c r="B46" i="1" s="1"/>
  <c r="E45" i="1"/>
  <c r="D45" i="1"/>
  <c r="C45" i="1"/>
  <c r="B45" i="1"/>
  <c r="C44" i="1"/>
  <c r="D44" i="1"/>
  <c r="E44" i="1"/>
  <c r="B44" i="1"/>
  <c r="B40" i="1"/>
  <c r="C40" i="1"/>
  <c r="D40" i="1"/>
  <c r="E40" i="1"/>
  <c r="B41" i="1"/>
  <c r="C41" i="1"/>
  <c r="D41" i="1"/>
  <c r="E41" i="1"/>
  <c r="B42" i="1"/>
  <c r="C42" i="1"/>
  <c r="D42" i="1"/>
  <c r="E42" i="1"/>
  <c r="B39" i="1"/>
  <c r="D39" i="1"/>
  <c r="E39" i="1"/>
  <c r="C39" i="1"/>
  <c r="A42" i="1"/>
  <c r="A40" i="1"/>
  <c r="A41" i="1"/>
  <c r="A39" i="1"/>
  <c r="E38" i="1"/>
  <c r="D38" i="1"/>
  <c r="C38" i="1"/>
  <c r="B38" i="1"/>
  <c r="B33" i="1"/>
  <c r="C33" i="1"/>
  <c r="D33" i="1"/>
  <c r="B34" i="1"/>
  <c r="C34" i="1"/>
  <c r="D34" i="1"/>
  <c r="B35" i="1"/>
  <c r="C35" i="1"/>
  <c r="D35" i="1"/>
  <c r="D32" i="1"/>
  <c r="C32" i="1"/>
  <c r="B32" i="1"/>
  <c r="A33" i="1"/>
  <c r="A34" i="1"/>
  <c r="A35" i="1"/>
  <c r="A32" i="1"/>
  <c r="C28" i="1"/>
  <c r="D28" i="1"/>
  <c r="B28" i="1"/>
  <c r="B25" i="1"/>
  <c r="C25" i="1"/>
  <c r="D25" i="1"/>
  <c r="B26" i="1"/>
  <c r="C26" i="1"/>
  <c r="D26" i="1"/>
  <c r="B27" i="1"/>
  <c r="C27" i="1"/>
  <c r="D27" i="1"/>
  <c r="C24" i="1"/>
  <c r="D24" i="1"/>
  <c r="B24" i="1"/>
  <c r="A25" i="1"/>
  <c r="A26" i="1"/>
  <c r="A27" i="1"/>
  <c r="A24" i="1"/>
  <c r="J20" i="1"/>
  <c r="I20" i="1"/>
  <c r="H20" i="1"/>
  <c r="G20" i="1"/>
  <c r="F20" i="1"/>
  <c r="E20" i="1"/>
  <c r="B19" i="1"/>
  <c r="C19" i="1"/>
  <c r="D19" i="1"/>
  <c r="G19" i="1"/>
  <c r="F19" i="1"/>
  <c r="E19" i="1"/>
  <c r="C20" i="1"/>
  <c r="B20" i="1"/>
  <c r="D20" i="1"/>
  <c r="B18" i="1"/>
  <c r="C18" i="1"/>
  <c r="D18" i="1"/>
  <c r="E18" i="1"/>
  <c r="F18" i="1"/>
  <c r="G18" i="1"/>
  <c r="H18" i="1"/>
  <c r="I18" i="1"/>
  <c r="J18" i="1"/>
  <c r="K18" i="1"/>
  <c r="L18" i="1"/>
  <c r="M18" i="1"/>
  <c r="H19" i="1"/>
  <c r="I19" i="1"/>
  <c r="J19" i="1"/>
  <c r="K19" i="1"/>
  <c r="L19" i="1"/>
  <c r="M19" i="1"/>
  <c r="K20" i="1"/>
  <c r="L20" i="1"/>
  <c r="M20" i="1"/>
  <c r="M17" i="1"/>
  <c r="L17" i="1"/>
  <c r="K17" i="1"/>
  <c r="J17" i="1"/>
  <c r="I17" i="1"/>
  <c r="H17" i="1"/>
  <c r="G17" i="1"/>
  <c r="F17" i="1"/>
  <c r="E17" i="1"/>
  <c r="D17" i="1"/>
  <c r="B17" i="1"/>
  <c r="C17" i="1"/>
  <c r="L12" i="1"/>
  <c r="M12" i="1" s="1"/>
  <c r="L11" i="1"/>
  <c r="M11" i="1" s="1"/>
  <c r="L10" i="1"/>
  <c r="M10" i="1" s="1"/>
  <c r="L9" i="1"/>
  <c r="M9" i="1" s="1"/>
  <c r="I12" i="1"/>
  <c r="J12" i="1" s="1"/>
  <c r="I11" i="1"/>
  <c r="J11" i="1" s="1"/>
  <c r="I10" i="1"/>
  <c r="J10" i="1" s="1"/>
  <c r="I9" i="1"/>
  <c r="J9" i="1" s="1"/>
  <c r="F12" i="1"/>
  <c r="G12" i="1" s="1"/>
  <c r="F11" i="1"/>
  <c r="G11" i="1" s="1"/>
  <c r="F10" i="1"/>
  <c r="G10" i="1" s="1"/>
  <c r="F9" i="1"/>
  <c r="G9" i="1" s="1"/>
  <c r="C10" i="1"/>
  <c r="D10" i="1" s="1"/>
  <c r="C11" i="1"/>
  <c r="D11" i="1"/>
  <c r="C12" i="1"/>
  <c r="D12" i="1" s="1"/>
  <c r="K8" i="1"/>
  <c r="K15" i="1" s="1"/>
  <c r="H8" i="1"/>
  <c r="H15" i="1" s="1"/>
  <c r="E8" i="1"/>
  <c r="E15" i="1" s="1"/>
  <c r="B8" i="1"/>
  <c r="B15" i="1" s="1"/>
  <c r="F5" i="2"/>
  <c r="G6" i="2" s="1"/>
  <c r="G5" i="2"/>
  <c r="F6" i="2"/>
  <c r="G7" i="2" s="1"/>
  <c r="F7" i="2"/>
  <c r="F8" i="2"/>
  <c r="G9" i="2" s="1"/>
  <c r="G8" i="2"/>
  <c r="F9" i="2"/>
  <c r="G10" i="2" s="1"/>
  <c r="F10" i="2"/>
  <c r="F4" i="2"/>
  <c r="G4" i="2"/>
  <c r="F3" i="2"/>
  <c r="B4" i="2"/>
  <c r="B5" i="2"/>
  <c r="B6" i="2"/>
  <c r="B7" i="2"/>
  <c r="B8" i="2"/>
  <c r="B9" i="2"/>
  <c r="B10" i="2"/>
  <c r="C4" i="2"/>
  <c r="C5" i="2"/>
  <c r="C6" i="2"/>
  <c r="C7" i="2"/>
  <c r="C8" i="2"/>
  <c r="C9" i="2"/>
  <c r="C10" i="2"/>
  <c r="C3" i="2"/>
  <c r="A10" i="1"/>
  <c r="A18" i="1" s="1"/>
  <c r="A11" i="1"/>
  <c r="A19" i="1" s="1"/>
  <c r="A12" i="1"/>
  <c r="A20" i="1" s="1"/>
  <c r="A9" i="1"/>
  <c r="A17" i="1" s="1"/>
  <c r="D46" i="1" l="1"/>
  <c r="C46" i="1"/>
  <c r="F46" i="1" s="1"/>
  <c r="D9" i="1"/>
</calcChain>
</file>

<file path=xl/sharedStrings.xml><?xml version="1.0" encoding="utf-8"?>
<sst xmlns="http://schemas.openxmlformats.org/spreadsheetml/2006/main" count="57" uniqueCount="39">
  <si>
    <t>C1</t>
  </si>
  <si>
    <t>C2</t>
  </si>
  <si>
    <t>C3</t>
  </si>
  <si>
    <t>C4</t>
  </si>
  <si>
    <t>Kode</t>
  </si>
  <si>
    <t>Kriteria</t>
  </si>
  <si>
    <t>Bambu China</t>
  </si>
  <si>
    <t>Bambu Kuning</t>
  </si>
  <si>
    <t>Kaktus Minima Blue</t>
  </si>
  <si>
    <t>Oxalis (Kupu-kupu)</t>
  </si>
  <si>
    <t>Intensitas</t>
  </si>
  <si>
    <t>TFN</t>
  </si>
  <si>
    <t>Kebalikan</t>
  </si>
  <si>
    <t>m</t>
  </si>
  <si>
    <t>u</t>
  </si>
  <si>
    <t>l</t>
  </si>
  <si>
    <t>Sintesis Fuzzy</t>
  </si>
  <si>
    <t>Fuzzy Tringular</t>
  </si>
  <si>
    <t>Matriks Pairwise Comparision</t>
  </si>
  <si>
    <t>Matriks Perbandingan Kriteria</t>
  </si>
  <si>
    <t>Normalisasi Bobot Vektor</t>
  </si>
  <si>
    <t>W \'</t>
  </si>
  <si>
    <t>W</t>
  </si>
  <si>
    <t>Total</t>
  </si>
  <si>
    <t>Alternatif</t>
  </si>
  <si>
    <t>A1</t>
  </si>
  <si>
    <t>A2</t>
  </si>
  <si>
    <t>A3</t>
  </si>
  <si>
    <t>A4</t>
  </si>
  <si>
    <t>Tanaman</t>
  </si>
  <si>
    <t>Ukuran Tanaman</t>
  </si>
  <si>
    <t>Daya Tahan</t>
  </si>
  <si>
    <t>Pencahayaan</t>
  </si>
  <si>
    <t>Harga</t>
  </si>
  <si>
    <t>Nilai</t>
  </si>
  <si>
    <t>Rank</t>
  </si>
  <si>
    <t>Hasil</t>
  </si>
  <si>
    <t>Pembobotan</t>
  </si>
  <si>
    <t>Normalisasi Pembobotan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</si>
</sst>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topLeftCell="A61" workbookViewId="0">
      <selection activeCell="I70" sqref="I70"/>
    </sheetView>
  </sheetViews>
  <sheetFormatPr defaultRowHeight="15" x14ac:dyDescent="0.25"/>
  <cols>
    <col min="1" max="1" width="11.28515625" style="1" customWidth="1"/>
    <col min="2" max="13" width="8.28515625" style="1" customWidth="1"/>
  </cols>
  <sheetData>
    <row r="1" spans="1:13" x14ac:dyDescent="0.25">
      <c r="A1" s="15" t="s">
        <v>4</v>
      </c>
      <c r="B1" s="14" t="s">
        <v>5</v>
      </c>
      <c r="C1" s="14"/>
      <c r="D1" s="14"/>
    </row>
    <row r="2" spans="1:13" x14ac:dyDescent="0.25">
      <c r="A2" s="15" t="s">
        <v>0</v>
      </c>
      <c r="B2" s="8" t="s">
        <v>30</v>
      </c>
      <c r="C2" s="8"/>
      <c r="D2" s="8"/>
    </row>
    <row r="3" spans="1:13" x14ac:dyDescent="0.25">
      <c r="A3" s="15" t="s">
        <v>1</v>
      </c>
      <c r="B3" s="8" t="s">
        <v>31</v>
      </c>
      <c r="C3" s="8"/>
      <c r="D3" s="8"/>
    </row>
    <row r="4" spans="1:13" x14ac:dyDescent="0.25">
      <c r="A4" s="15" t="s">
        <v>2</v>
      </c>
      <c r="B4" s="8" t="s">
        <v>32</v>
      </c>
      <c r="C4" s="8"/>
      <c r="D4" s="8"/>
    </row>
    <row r="5" spans="1:13" x14ac:dyDescent="0.25">
      <c r="A5" s="15" t="s">
        <v>3</v>
      </c>
      <c r="B5" s="8" t="s">
        <v>33</v>
      </c>
      <c r="C5" s="8"/>
      <c r="D5" s="8"/>
    </row>
    <row r="7" spans="1:13" x14ac:dyDescent="0.25">
      <c r="A7" s="14" t="s">
        <v>19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15"/>
      <c r="B8" s="14" t="str">
        <f>A2</f>
        <v>C1</v>
      </c>
      <c r="C8" s="14"/>
      <c r="D8" s="14"/>
      <c r="E8" s="14" t="str">
        <f>A3</f>
        <v>C2</v>
      </c>
      <c r="F8" s="14"/>
      <c r="G8" s="14"/>
      <c r="H8" s="14" t="str">
        <f>A4</f>
        <v>C3</v>
      </c>
      <c r="I8" s="14"/>
      <c r="J8" s="14"/>
      <c r="K8" s="14" t="str">
        <f>A5</f>
        <v>C4</v>
      </c>
      <c r="L8" s="14"/>
      <c r="M8" s="14"/>
    </row>
    <row r="9" spans="1:13" x14ac:dyDescent="0.25">
      <c r="A9" s="15" t="str">
        <f>A2</f>
        <v>C1</v>
      </c>
      <c r="B9" s="5">
        <v>1</v>
      </c>
      <c r="C9" s="5">
        <v>1</v>
      </c>
      <c r="D9" s="5">
        <f>C9</f>
        <v>1</v>
      </c>
      <c r="E9" s="5">
        <v>5</v>
      </c>
      <c r="F9" s="5">
        <f>E9</f>
        <v>5</v>
      </c>
      <c r="G9" s="5">
        <f>F9</f>
        <v>5</v>
      </c>
      <c r="H9" s="5">
        <v>2</v>
      </c>
      <c r="I9" s="5">
        <f>H9</f>
        <v>2</v>
      </c>
      <c r="J9" s="5">
        <f>I9</f>
        <v>2</v>
      </c>
      <c r="K9" s="5">
        <v>3</v>
      </c>
      <c r="L9" s="5">
        <f>K9</f>
        <v>3</v>
      </c>
      <c r="M9" s="5">
        <f>L9</f>
        <v>3</v>
      </c>
    </row>
    <row r="10" spans="1:13" x14ac:dyDescent="0.25">
      <c r="A10" s="15" t="str">
        <f>A3</f>
        <v>C2</v>
      </c>
      <c r="B10" s="5">
        <v>0</v>
      </c>
      <c r="C10" s="5">
        <f t="shared" ref="C10:D10" si="0">B10</f>
        <v>0</v>
      </c>
      <c r="D10" s="5">
        <f t="shared" si="0"/>
        <v>0</v>
      </c>
      <c r="E10" s="5">
        <v>1</v>
      </c>
      <c r="F10" s="5">
        <f t="shared" ref="F10:G10" si="1">E10</f>
        <v>1</v>
      </c>
      <c r="G10" s="5">
        <f t="shared" si="1"/>
        <v>1</v>
      </c>
      <c r="H10" s="5">
        <v>3</v>
      </c>
      <c r="I10" s="5">
        <f t="shared" ref="I10:J10" si="2">H10</f>
        <v>3</v>
      </c>
      <c r="J10" s="5">
        <f t="shared" si="2"/>
        <v>3</v>
      </c>
      <c r="K10" s="5">
        <v>7</v>
      </c>
      <c r="L10" s="5">
        <f t="shared" ref="L10:M10" si="3">K10</f>
        <v>7</v>
      </c>
      <c r="M10" s="5">
        <f t="shared" si="3"/>
        <v>7</v>
      </c>
    </row>
    <row r="11" spans="1:13" x14ac:dyDescent="0.25">
      <c r="A11" s="15" t="str">
        <f>A4</f>
        <v>C3</v>
      </c>
      <c r="B11" s="5">
        <v>0</v>
      </c>
      <c r="C11" s="5">
        <f t="shared" ref="C11:D11" si="4">B11</f>
        <v>0</v>
      </c>
      <c r="D11" s="5">
        <f t="shared" si="4"/>
        <v>0</v>
      </c>
      <c r="E11" s="5">
        <v>0</v>
      </c>
      <c r="F11" s="5">
        <f t="shared" ref="F11:G11" si="5">E11</f>
        <v>0</v>
      </c>
      <c r="G11" s="5">
        <f t="shared" si="5"/>
        <v>0</v>
      </c>
      <c r="H11" s="5">
        <v>1</v>
      </c>
      <c r="I11" s="5">
        <f t="shared" ref="I11:J11" si="6">H11</f>
        <v>1</v>
      </c>
      <c r="J11" s="5">
        <f t="shared" si="6"/>
        <v>1</v>
      </c>
      <c r="K11" s="5">
        <v>3</v>
      </c>
      <c r="L11" s="5">
        <f t="shared" ref="L11:M11" si="7">K11</f>
        <v>3</v>
      </c>
      <c r="M11" s="5">
        <f t="shared" si="7"/>
        <v>3</v>
      </c>
    </row>
    <row r="12" spans="1:13" x14ac:dyDescent="0.25">
      <c r="A12" s="15" t="str">
        <f>A5</f>
        <v>C4</v>
      </c>
      <c r="B12" s="5">
        <v>0</v>
      </c>
      <c r="C12" s="5">
        <f t="shared" ref="C12:D12" si="8">B12</f>
        <v>0</v>
      </c>
      <c r="D12" s="5">
        <f t="shared" si="8"/>
        <v>0</v>
      </c>
      <c r="E12" s="5">
        <v>0</v>
      </c>
      <c r="F12" s="5">
        <f t="shared" ref="F12:G12" si="9">E12</f>
        <v>0</v>
      </c>
      <c r="G12" s="5">
        <f t="shared" si="9"/>
        <v>0</v>
      </c>
      <c r="H12" s="5">
        <v>0</v>
      </c>
      <c r="I12" s="5">
        <f t="shared" ref="I12:J12" si="10">H12</f>
        <v>0</v>
      </c>
      <c r="J12" s="5">
        <f t="shared" si="10"/>
        <v>0</v>
      </c>
      <c r="K12" s="5">
        <v>1</v>
      </c>
      <c r="L12" s="5">
        <f t="shared" ref="L12:M12" si="11">K12</f>
        <v>1</v>
      </c>
      <c r="M12" s="5">
        <f t="shared" si="11"/>
        <v>1</v>
      </c>
    </row>
    <row r="14" spans="1:13" x14ac:dyDescent="0.25">
      <c r="A14" s="14" t="s">
        <v>18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5">
      <c r="A15" s="15"/>
      <c r="B15" s="14" t="str">
        <f>B8</f>
        <v>C1</v>
      </c>
      <c r="C15" s="14"/>
      <c r="D15" s="14"/>
      <c r="E15" s="14" t="str">
        <f>E8</f>
        <v>C2</v>
      </c>
      <c r="F15" s="14"/>
      <c r="G15" s="14"/>
      <c r="H15" s="14" t="str">
        <f>H8</f>
        <v>C3</v>
      </c>
      <c r="I15" s="14"/>
      <c r="J15" s="14"/>
      <c r="K15" s="14" t="str">
        <f>K8</f>
        <v>C4</v>
      </c>
      <c r="L15" s="14"/>
      <c r="M15" s="14"/>
    </row>
    <row r="16" spans="1:13" x14ac:dyDescent="0.25">
      <c r="A16" s="16"/>
      <c r="B16" s="15" t="s">
        <v>15</v>
      </c>
      <c r="C16" s="15" t="s">
        <v>13</v>
      </c>
      <c r="D16" s="15" t="s">
        <v>14</v>
      </c>
      <c r="E16" s="15" t="s">
        <v>15</v>
      </c>
      <c r="F16" s="15" t="s">
        <v>13</v>
      </c>
      <c r="G16" s="15" t="s">
        <v>14</v>
      </c>
      <c r="H16" s="15" t="s">
        <v>15</v>
      </c>
      <c r="I16" s="15" t="s">
        <v>13</v>
      </c>
      <c r="J16" s="15" t="s">
        <v>14</v>
      </c>
      <c r="K16" s="15" t="s">
        <v>15</v>
      </c>
      <c r="L16" s="15" t="s">
        <v>13</v>
      </c>
      <c r="M16" s="15" t="s">
        <v>14</v>
      </c>
    </row>
    <row r="17" spans="1:13" x14ac:dyDescent="0.25">
      <c r="A17" s="15" t="str">
        <f>A9</f>
        <v>C1</v>
      </c>
      <c r="B17" s="7">
        <f>VLOOKUP(B9, 'Table Skala'!$A$2:$G$10,2,FALSE)</f>
        <v>1</v>
      </c>
      <c r="C17" s="7">
        <f>VLOOKUP(C9, 'Table Skala'!$A$2:$G$10,3,FALSE)</f>
        <v>1</v>
      </c>
      <c r="D17" s="7">
        <f>VLOOKUP(D9, 'Table Skala'!$A$2:$G$10,4,FALSE)</f>
        <v>1</v>
      </c>
      <c r="E17" s="7">
        <f>VLOOKUP(E9, 'Table Skala'!$A$2:$G$10,2,FALSE)</f>
        <v>2</v>
      </c>
      <c r="F17" s="7">
        <f>VLOOKUP(F9, 'Table Skala'!$A$2:$G$10,3,FALSE)</f>
        <v>2.5</v>
      </c>
      <c r="G17" s="7">
        <f>VLOOKUP(G9, 'Table Skala'!$A$2:$G$10,4,FALSE)</f>
        <v>3</v>
      </c>
      <c r="H17" s="7">
        <f>VLOOKUP(H9, 'Table Skala'!$A$2:$G$10,2,FALSE)</f>
        <v>0.5</v>
      </c>
      <c r="I17" s="7">
        <f>VLOOKUP(I9, 'Table Skala'!$A$2:$G$10,3,FALSE)</f>
        <v>1</v>
      </c>
      <c r="J17" s="7">
        <f>VLOOKUP(J9, 'Table Skala'!$A$2:$G$10,4,FALSE)</f>
        <v>1.5</v>
      </c>
      <c r="K17" s="7">
        <f>VLOOKUP(K9, 'Table Skala'!$A$2:$G$10,2,FALSE)</f>
        <v>1</v>
      </c>
      <c r="L17" s="7">
        <f>VLOOKUP(L9, 'Table Skala'!$A$2:$G$10,3,FALSE)</f>
        <v>1.5</v>
      </c>
      <c r="M17" s="7">
        <f>VLOOKUP(M9, 'Table Skala'!$A$2:$G$10,4,FALSE)</f>
        <v>2</v>
      </c>
    </row>
    <row r="18" spans="1:13" x14ac:dyDescent="0.25">
      <c r="A18" s="15" t="str">
        <f>A10</f>
        <v>C2</v>
      </c>
      <c r="B18" s="7">
        <f>'Table Skala'!$E$4</f>
        <v>0.5</v>
      </c>
      <c r="C18" s="7">
        <f>'Table Skala'!$E$3</f>
        <v>0.66666666666666663</v>
      </c>
      <c r="D18" s="7">
        <f>'Table Skala'!$E$2</f>
        <v>1</v>
      </c>
      <c r="E18" s="7">
        <f>VLOOKUP(E10, 'Table Skala'!$A$2:$G$10,2,FALSE)</f>
        <v>1</v>
      </c>
      <c r="F18" s="7">
        <f>VLOOKUP(F10, 'Table Skala'!$A$2:$G$10,3,FALSE)</f>
        <v>1</v>
      </c>
      <c r="G18" s="7">
        <f>VLOOKUP(G10, 'Table Skala'!$A$2:$G$10,4,FALSE)</f>
        <v>1</v>
      </c>
      <c r="H18" s="7">
        <f>VLOOKUP(H10, 'Table Skala'!$A$2:$G$10,2,FALSE)</f>
        <v>1</v>
      </c>
      <c r="I18" s="7">
        <f>VLOOKUP(I10, 'Table Skala'!$A$2:$G$10,3,FALSE)</f>
        <v>1.5</v>
      </c>
      <c r="J18" s="7">
        <f>VLOOKUP(J10, 'Table Skala'!$A$2:$G$10,4,FALSE)</f>
        <v>2</v>
      </c>
      <c r="K18" s="7">
        <f>VLOOKUP(K10, 'Table Skala'!$A$2:$G$10,2,FALSE)</f>
        <v>3</v>
      </c>
      <c r="L18" s="7">
        <f>VLOOKUP(L10, 'Table Skala'!$A$2:$G$10,3,FALSE)</f>
        <v>3.5</v>
      </c>
      <c r="M18" s="7">
        <f>VLOOKUP(M10, 'Table Skala'!$A$2:$G$10,4,FALSE)</f>
        <v>4</v>
      </c>
    </row>
    <row r="19" spans="1:13" x14ac:dyDescent="0.25">
      <c r="A19" s="15" t="str">
        <f>A11</f>
        <v>C3</v>
      </c>
      <c r="B19" s="7">
        <f>'Table Skala'!$E$6</f>
        <v>0.33333333333333331</v>
      </c>
      <c r="C19" s="7">
        <f>'Table Skala'!$E$5</f>
        <v>0.4</v>
      </c>
      <c r="D19" s="7">
        <f>B18</f>
        <v>0.5</v>
      </c>
      <c r="E19" s="7">
        <f>'Table Skala'!$E$4</f>
        <v>0.5</v>
      </c>
      <c r="F19" s="7">
        <f>'Table Skala'!$E$3</f>
        <v>0.66666666666666663</v>
      </c>
      <c r="G19" s="7">
        <f>'Table Skala'!$E$2</f>
        <v>1</v>
      </c>
      <c r="H19" s="7">
        <f>VLOOKUP(H11, 'Table Skala'!$A$2:$G$10,2,FALSE)</f>
        <v>1</v>
      </c>
      <c r="I19" s="7">
        <f>VLOOKUP(I11, 'Table Skala'!$A$2:$G$10,3,FALSE)</f>
        <v>1</v>
      </c>
      <c r="J19" s="7">
        <f>VLOOKUP(J11, 'Table Skala'!$A$2:$G$10,4,FALSE)</f>
        <v>1</v>
      </c>
      <c r="K19" s="7">
        <f>VLOOKUP(K11, 'Table Skala'!$A$2:$G$10,2,FALSE)</f>
        <v>1</v>
      </c>
      <c r="L19" s="7">
        <f>VLOOKUP(L11, 'Table Skala'!$A$2:$G$10,3,FALSE)</f>
        <v>1.5</v>
      </c>
      <c r="M19" s="7">
        <f>VLOOKUP(M11, 'Table Skala'!$A$2:$G$10,4,FALSE)</f>
        <v>2</v>
      </c>
    </row>
    <row r="20" spans="1:13" x14ac:dyDescent="0.25">
      <c r="A20" s="15" t="str">
        <f>A12</f>
        <v>C4</v>
      </c>
      <c r="B20" s="7">
        <f>'Table Skala'!$E$8</f>
        <v>0.25</v>
      </c>
      <c r="C20" s="7">
        <f>'Table Skala'!$E$7</f>
        <v>0.2857142857142857</v>
      </c>
      <c r="D20" s="7">
        <f>B19</f>
        <v>0.33333333333333331</v>
      </c>
      <c r="E20" s="7">
        <f>'Table Skala'!$E$6</f>
        <v>0.33333333333333331</v>
      </c>
      <c r="F20" s="7">
        <f>'Table Skala'!$E$5</f>
        <v>0.4</v>
      </c>
      <c r="G20" s="7">
        <f>E19</f>
        <v>0.5</v>
      </c>
      <c r="H20" s="7">
        <f>'Table Skala'!$E$4</f>
        <v>0.5</v>
      </c>
      <c r="I20" s="7">
        <f>'Table Skala'!$E$3</f>
        <v>0.66666666666666663</v>
      </c>
      <c r="J20" s="7">
        <f>'Table Skala'!$E$2</f>
        <v>1</v>
      </c>
      <c r="K20" s="7">
        <f>VLOOKUP(K12, 'Table Skala'!$A$2:$G$10,2,FALSE)</f>
        <v>1</v>
      </c>
      <c r="L20" s="7">
        <f>VLOOKUP(L12, 'Table Skala'!$A$2:$G$10,3,FALSE)</f>
        <v>1</v>
      </c>
      <c r="M20" s="7">
        <f>VLOOKUP(M12, 'Table Skala'!$A$2:$G$10,4,FALSE)</f>
        <v>1</v>
      </c>
    </row>
    <row r="22" spans="1:13" x14ac:dyDescent="0.25">
      <c r="A22" s="14" t="s">
        <v>17</v>
      </c>
      <c r="B22" s="14"/>
      <c r="C22" s="14"/>
      <c r="D22" s="14"/>
    </row>
    <row r="23" spans="1:13" x14ac:dyDescent="0.25">
      <c r="A23" s="15"/>
      <c r="B23" s="15" t="s">
        <v>15</v>
      </c>
      <c r="C23" s="15" t="s">
        <v>13</v>
      </c>
      <c r="D23" s="15" t="s">
        <v>14</v>
      </c>
    </row>
    <row r="24" spans="1:13" x14ac:dyDescent="0.25">
      <c r="A24" s="15" t="str">
        <f>A17</f>
        <v>C1</v>
      </c>
      <c r="B24" s="7">
        <f>SUM(B17,E17,H17,K17)</f>
        <v>4.5</v>
      </c>
      <c r="C24" s="7">
        <f t="shared" ref="C24:D24" si="12">SUM(C17,F17,I17,L17)</f>
        <v>6</v>
      </c>
      <c r="D24" s="7">
        <f t="shared" si="12"/>
        <v>7.5</v>
      </c>
    </row>
    <row r="25" spans="1:13" x14ac:dyDescent="0.25">
      <c r="A25" s="15" t="str">
        <f t="shared" ref="A25:A27" si="13">A18</f>
        <v>C2</v>
      </c>
      <c r="B25" s="7">
        <f t="shared" ref="B25:B27" si="14">SUM(B18,E18,H18,K18)</f>
        <v>5.5</v>
      </c>
      <c r="C25" s="7">
        <f t="shared" ref="C25:C27" si="15">SUM(C18,F18,I18,L18)</f>
        <v>6.6666666666666661</v>
      </c>
      <c r="D25" s="7">
        <f t="shared" ref="D25:D27" si="16">SUM(D18,G18,J18,M18)</f>
        <v>8</v>
      </c>
    </row>
    <row r="26" spans="1:13" x14ac:dyDescent="0.25">
      <c r="A26" s="15" t="str">
        <f t="shared" si="13"/>
        <v>C3</v>
      </c>
      <c r="B26" s="7">
        <f t="shared" si="14"/>
        <v>2.833333333333333</v>
      </c>
      <c r="C26" s="7">
        <f t="shared" si="15"/>
        <v>3.5666666666666664</v>
      </c>
      <c r="D26" s="7">
        <f t="shared" si="16"/>
        <v>4.5</v>
      </c>
    </row>
    <row r="27" spans="1:13" x14ac:dyDescent="0.25">
      <c r="A27" s="15" t="str">
        <f t="shared" si="13"/>
        <v>C4</v>
      </c>
      <c r="B27" s="7">
        <f t="shared" si="14"/>
        <v>2.083333333333333</v>
      </c>
      <c r="C27" s="7">
        <f t="shared" si="15"/>
        <v>2.3523809523809525</v>
      </c>
      <c r="D27" s="7">
        <f t="shared" si="16"/>
        <v>2.833333333333333</v>
      </c>
    </row>
    <row r="28" spans="1:13" x14ac:dyDescent="0.25">
      <c r="A28" s="16"/>
      <c r="B28" s="9">
        <f>SUM(B24:B27)</f>
        <v>14.916666666666664</v>
      </c>
      <c r="C28" s="9">
        <f t="shared" ref="C28:D28" si="17">SUM(C24:C27)</f>
        <v>18.585714285714285</v>
      </c>
      <c r="D28" s="9">
        <f t="shared" si="17"/>
        <v>22.833333333333332</v>
      </c>
    </row>
    <row r="30" spans="1:13" x14ac:dyDescent="0.25">
      <c r="A30" s="14" t="s">
        <v>16</v>
      </c>
      <c r="B30" s="14"/>
      <c r="C30" s="14"/>
      <c r="D30" s="14"/>
    </row>
    <row r="31" spans="1:13" x14ac:dyDescent="0.25">
      <c r="A31" s="15"/>
      <c r="B31" s="15" t="s">
        <v>15</v>
      </c>
      <c r="C31" s="15" t="s">
        <v>13</v>
      </c>
      <c r="D31" s="15" t="s">
        <v>14</v>
      </c>
    </row>
    <row r="32" spans="1:13" x14ac:dyDescent="0.25">
      <c r="A32" s="15" t="str">
        <f>A24</f>
        <v>C1</v>
      </c>
      <c r="B32" s="7">
        <f>B24*(1/D$28)</f>
        <v>0.19708029197080293</v>
      </c>
      <c r="C32" s="7">
        <f>C24*(1/C$28)</f>
        <v>0.32282859338970027</v>
      </c>
      <c r="D32" s="7">
        <f>D24*(1/B$28)</f>
        <v>0.50279329608938561</v>
      </c>
    </row>
    <row r="33" spans="1:12" x14ac:dyDescent="0.25">
      <c r="A33" s="15" t="str">
        <f t="shared" ref="A33:A35" si="18">A25</f>
        <v>C2</v>
      </c>
      <c r="B33" s="7">
        <f t="shared" ref="B33:B35" si="19">B25*(1/D$28)</f>
        <v>0.24087591240875914</v>
      </c>
      <c r="C33" s="7">
        <f t="shared" ref="C33:C35" si="20">C25*(1/C$28)</f>
        <v>0.35869843709966692</v>
      </c>
      <c r="D33" s="7">
        <f t="shared" ref="D33:D35" si="21">D25*(1/B$28)</f>
        <v>0.53631284916201127</v>
      </c>
    </row>
    <row r="34" spans="1:12" x14ac:dyDescent="0.25">
      <c r="A34" s="15" t="str">
        <f t="shared" si="18"/>
        <v>C3</v>
      </c>
      <c r="B34" s="7">
        <f t="shared" si="19"/>
        <v>0.1240875912408759</v>
      </c>
      <c r="C34" s="7">
        <f t="shared" si="20"/>
        <v>0.1919036638483218</v>
      </c>
      <c r="D34" s="7">
        <f t="shared" si="21"/>
        <v>0.30167597765363136</v>
      </c>
    </row>
    <row r="35" spans="1:12" x14ac:dyDescent="0.25">
      <c r="A35" s="15" t="str">
        <f t="shared" si="18"/>
        <v>C4</v>
      </c>
      <c r="B35" s="7">
        <f t="shared" si="19"/>
        <v>9.1240875912408745E-2</v>
      </c>
      <c r="C35" s="7">
        <f t="shared" si="20"/>
        <v>0.12656930566231106</v>
      </c>
      <c r="D35" s="7">
        <f t="shared" si="21"/>
        <v>0.18994413407821231</v>
      </c>
    </row>
    <row r="37" spans="1:12" x14ac:dyDescent="0.25">
      <c r="A37" s="17" t="s">
        <v>20</v>
      </c>
      <c r="B37" s="18"/>
      <c r="C37" s="18"/>
      <c r="D37" s="18"/>
      <c r="E37" s="19"/>
      <c r="J37" s="4"/>
      <c r="K37" s="4"/>
      <c r="L37" s="4"/>
    </row>
    <row r="38" spans="1:12" x14ac:dyDescent="0.25">
      <c r="A38" s="15"/>
      <c r="B38" s="15" t="str">
        <f>A32</f>
        <v>C1</v>
      </c>
      <c r="C38" s="15" t="str">
        <f>A33</f>
        <v>C2</v>
      </c>
      <c r="D38" s="15" t="str">
        <f>A34</f>
        <v>C3</v>
      </c>
      <c r="E38" s="15" t="str">
        <f>A35</f>
        <v>C4</v>
      </c>
    </row>
    <row r="39" spans="1:12" x14ac:dyDescent="0.25">
      <c r="A39" s="15" t="str">
        <f>A32</f>
        <v>C1</v>
      </c>
      <c r="B39" s="7" t="str">
        <f>IF($A39=B$38,"",IF(VLOOKUP($A39,$A$32:$D$35,3,FALSE)&gt;=VLOOKUP(B$38,$A$32:$D$35,3,FALSE),1,(VLOOKUP(B$38,$A$32:$D$35,2,FALSE)-VLOOKUP($A39,$A$32:$D$35,4,FALSE))/((VLOOKUP($A39,$A$32:$D$35,3,FALSE)-VLOOKUP($A39,$A$32:$D$35,4,FALSE))-(VLOOKUP(B$38,$A$32:$D$35,3,FALSE)-VLOOKUP(B$38,$A$32:$D$35,2,FALSE)))))</f>
        <v/>
      </c>
      <c r="C39" s="7">
        <f>IF($A39=C$38,"",IF(VLOOKUP($A39,$A$32:$D$35,3,FALSE)&gt;=VLOOKUP(C$38,$A$32:$D$35,3,FALSE),1,(VLOOKUP(C$38,$A$32:$D$35,2,FALSE)-VLOOKUP($A39,$A$32:$D$35,4,FALSE))/((VLOOKUP($A39,$A$32:$D$35,3,FALSE)-VLOOKUP($A39,$A$32:$D$35,4,FALSE))-(VLOOKUP(C$38,$A$32:$D$35,3,FALSE)-VLOOKUP(C$38,$A$32:$D$35,2,FALSE)))))</f>
        <v>0.87954539211005867</v>
      </c>
      <c r="D39" s="7">
        <f t="shared" ref="D39:E42" si="22">IF($A39=D$38,"",IF(VLOOKUP($A39,$A$32:$D$35,3,FALSE)&gt;=VLOOKUP(D$38,$A$32:$D$35,3,FALSE),1,(VLOOKUP(D$38,$A$32:$D$35,2,FALSE)-VLOOKUP($A39,$A$32:$D$35,4,FALSE))/((VLOOKUP($A39,$A$32:$D$35,3,FALSE)-VLOOKUP($A39,$A$32:$D$35,4,FALSE))-(VLOOKUP(D$38,$A$32:$D$35,3,FALSE)-VLOOKUP(D$38,$A$32:$D$35,2,FALSE)))))</f>
        <v>1</v>
      </c>
      <c r="E39" s="7">
        <f t="shared" si="22"/>
        <v>1</v>
      </c>
    </row>
    <row r="40" spans="1:12" x14ac:dyDescent="0.25">
      <c r="A40" s="15" t="str">
        <f t="shared" ref="A40:A41" si="23">A33</f>
        <v>C2</v>
      </c>
      <c r="B40" s="7">
        <f t="shared" ref="B40:C42" si="24">IF($A40=B$38,"",IF(VLOOKUP($A40,$A$32:$D$35,3,FALSE)&gt;=VLOOKUP(B$38,$A$32:$D$35,3,FALSE),1,(VLOOKUP(B$38,$A$32:$D$35,2,FALSE)-VLOOKUP($A40,$A$32:$D$35,4,FALSE))/((VLOOKUP($A40,$A$32:$D$35,3,FALSE)-VLOOKUP($A40,$A$32:$D$35,4,FALSE))-(VLOOKUP(B$38,$A$32:$D$35,3,FALSE)-VLOOKUP(B$38,$A$32:$D$35,2,FALSE)))))</f>
        <v>1</v>
      </c>
      <c r="C40" s="7" t="str">
        <f t="shared" si="24"/>
        <v/>
      </c>
      <c r="D40" s="7">
        <f t="shared" si="22"/>
        <v>1</v>
      </c>
      <c r="E40" s="7">
        <f t="shared" si="22"/>
        <v>1</v>
      </c>
    </row>
    <row r="41" spans="1:12" x14ac:dyDescent="0.25">
      <c r="A41" s="15" t="str">
        <f t="shared" si="23"/>
        <v>C3</v>
      </c>
      <c r="B41" s="7">
        <f t="shared" si="24"/>
        <v>0.44410416295515026</v>
      </c>
      <c r="C41" s="7">
        <f t="shared" si="24"/>
        <v>0.26714167002465977</v>
      </c>
      <c r="D41" s="7" t="str">
        <f t="shared" si="22"/>
        <v/>
      </c>
      <c r="E41" s="7">
        <f t="shared" si="22"/>
        <v>1</v>
      </c>
    </row>
    <row r="42" spans="1:12" x14ac:dyDescent="0.25">
      <c r="A42" s="15" t="str">
        <f>A35</f>
        <v>C4</v>
      </c>
      <c r="B42" s="7">
        <f t="shared" si="24"/>
        <v>-3.7732866936075665E-2</v>
      </c>
      <c r="C42" s="7">
        <f t="shared" si="24"/>
        <v>-0.28108456032756973</v>
      </c>
      <c r="D42" s="7">
        <f t="shared" si="22"/>
        <v>0.50199017099224263</v>
      </c>
      <c r="E42" s="7" t="str">
        <f t="shared" si="22"/>
        <v/>
      </c>
    </row>
    <row r="44" spans="1:12" x14ac:dyDescent="0.25">
      <c r="A44" s="15"/>
      <c r="B44" s="15" t="str">
        <f>B38</f>
        <v>C1</v>
      </c>
      <c r="C44" s="15" t="str">
        <f>C38</f>
        <v>C2</v>
      </c>
      <c r="D44" s="15" t="str">
        <f>D38</f>
        <v>C3</v>
      </c>
      <c r="E44" s="15" t="str">
        <f>E38</f>
        <v>C4</v>
      </c>
      <c r="F44" s="15" t="s">
        <v>23</v>
      </c>
    </row>
    <row r="45" spans="1:12" x14ac:dyDescent="0.25">
      <c r="A45" s="15" t="s">
        <v>21</v>
      </c>
      <c r="B45" s="7">
        <f>MIN(C39:E39)</f>
        <v>0.87954539211005867</v>
      </c>
      <c r="C45" s="7">
        <f>MIN(B40,D40:E40)</f>
        <v>1</v>
      </c>
      <c r="D45" s="7">
        <f>MIN(B41:C41,E41)</f>
        <v>0.26714167002465977</v>
      </c>
      <c r="E45" s="7">
        <f>MIN(B42:D42)</f>
        <v>-0.28108456032756973</v>
      </c>
      <c r="F45" s="7">
        <f>SUM(B45:E45)</f>
        <v>1.8656025018071485</v>
      </c>
    </row>
    <row r="46" spans="1:12" x14ac:dyDescent="0.25">
      <c r="A46" s="15" t="s">
        <v>22</v>
      </c>
      <c r="B46" s="7">
        <f>B45/$F45</f>
        <v>0.47145380179222079</v>
      </c>
      <c r="C46" s="7">
        <f>C45/$F45</f>
        <v>0.53601986437696802</v>
      </c>
      <c r="D46" s="7">
        <f>D45/$F45</f>
        <v>0.14319324173605488</v>
      </c>
      <c r="E46" s="7">
        <f>E45/$F45</f>
        <v>-0.15066690790524362</v>
      </c>
      <c r="F46" s="7">
        <f>SUM(B46:E46)</f>
        <v>1</v>
      </c>
    </row>
    <row r="48" spans="1:12" x14ac:dyDescent="0.25">
      <c r="A48" s="15" t="s">
        <v>24</v>
      </c>
      <c r="B48" s="14" t="s">
        <v>29</v>
      </c>
      <c r="C48" s="14"/>
      <c r="D48" s="14"/>
    </row>
    <row r="49" spans="1:7" x14ac:dyDescent="0.25">
      <c r="A49" s="15" t="s">
        <v>25</v>
      </c>
      <c r="B49" s="8" t="s">
        <v>6</v>
      </c>
      <c r="C49" s="8"/>
      <c r="D49" s="8"/>
    </row>
    <row r="50" spans="1:7" x14ac:dyDescent="0.25">
      <c r="A50" s="15" t="s">
        <v>26</v>
      </c>
      <c r="B50" s="8" t="s">
        <v>7</v>
      </c>
      <c r="C50" s="8"/>
      <c r="D50" s="8"/>
    </row>
    <row r="51" spans="1:7" x14ac:dyDescent="0.25">
      <c r="A51" s="15" t="s">
        <v>27</v>
      </c>
      <c r="B51" s="8" t="s">
        <v>8</v>
      </c>
      <c r="C51" s="8"/>
      <c r="D51" s="8"/>
    </row>
    <row r="52" spans="1:7" x14ac:dyDescent="0.25">
      <c r="A52" s="15" t="s">
        <v>28</v>
      </c>
      <c r="B52" s="8" t="s">
        <v>9</v>
      </c>
      <c r="C52" s="8"/>
      <c r="D52" s="8"/>
    </row>
    <row r="54" spans="1:7" x14ac:dyDescent="0.25">
      <c r="A54" s="14" t="s">
        <v>37</v>
      </c>
      <c r="B54" s="14"/>
      <c r="C54" s="14"/>
      <c r="D54" s="14"/>
      <c r="E54" s="14"/>
    </row>
    <row r="55" spans="1:7" x14ac:dyDescent="0.25">
      <c r="A55" s="15"/>
      <c r="B55" s="15" t="str">
        <f>B44</f>
        <v>C1</v>
      </c>
      <c r="C55" s="15" t="str">
        <f t="shared" ref="C55:E55" si="25">C44</f>
        <v>C2</v>
      </c>
      <c r="D55" s="15" t="str">
        <f t="shared" si="25"/>
        <v>C3</v>
      </c>
      <c r="E55" s="15" t="str">
        <f t="shared" si="25"/>
        <v>C4</v>
      </c>
    </row>
    <row r="56" spans="1:7" x14ac:dyDescent="0.25">
      <c r="A56" s="15" t="str">
        <f>A49</f>
        <v>A1</v>
      </c>
      <c r="B56" s="5">
        <v>3</v>
      </c>
      <c r="C56" s="5">
        <v>3</v>
      </c>
      <c r="D56" s="5">
        <v>2</v>
      </c>
      <c r="E56" s="5">
        <v>2</v>
      </c>
    </row>
    <row r="57" spans="1:7" x14ac:dyDescent="0.25">
      <c r="A57" s="15" t="str">
        <f>A50</f>
        <v>A2</v>
      </c>
      <c r="B57" s="5">
        <v>5</v>
      </c>
      <c r="C57" s="5">
        <v>3</v>
      </c>
      <c r="D57" s="5">
        <v>2</v>
      </c>
      <c r="E57" s="5">
        <v>2</v>
      </c>
    </row>
    <row r="58" spans="1:7" x14ac:dyDescent="0.25">
      <c r="A58" s="15" t="str">
        <f>A51</f>
        <v>A3</v>
      </c>
      <c r="B58" s="5">
        <v>1</v>
      </c>
      <c r="C58" s="5">
        <v>1</v>
      </c>
      <c r="D58" s="5">
        <v>3</v>
      </c>
      <c r="E58" s="5">
        <v>1</v>
      </c>
    </row>
    <row r="59" spans="1:7" x14ac:dyDescent="0.25">
      <c r="A59" s="15" t="str">
        <f>A52</f>
        <v>A4</v>
      </c>
      <c r="B59" s="5">
        <v>2</v>
      </c>
      <c r="C59" s="5">
        <v>1</v>
      </c>
      <c r="D59" s="5">
        <v>3</v>
      </c>
      <c r="E59" s="5">
        <v>1</v>
      </c>
    </row>
    <row r="61" spans="1:7" x14ac:dyDescent="0.25">
      <c r="A61" s="14" t="s">
        <v>38</v>
      </c>
      <c r="B61" s="14"/>
      <c r="C61" s="14"/>
      <c r="D61" s="14"/>
      <c r="E61" s="14"/>
      <c r="F61" s="14"/>
    </row>
    <row r="62" spans="1:7" x14ac:dyDescent="0.25">
      <c r="A62" s="15"/>
      <c r="B62" s="15" t="str">
        <f>B55</f>
        <v>C1</v>
      </c>
      <c r="C62" s="15" t="str">
        <f t="shared" ref="C62:E62" si="26">C55</f>
        <v>C2</v>
      </c>
      <c r="D62" s="15" t="str">
        <f t="shared" si="26"/>
        <v>C3</v>
      </c>
      <c r="E62" s="15" t="str">
        <f t="shared" si="26"/>
        <v>C4</v>
      </c>
      <c r="F62" s="15" t="s">
        <v>34</v>
      </c>
    </row>
    <row r="63" spans="1:7" x14ac:dyDescent="0.25">
      <c r="A63" s="15" t="str">
        <f>A56</f>
        <v>A1</v>
      </c>
      <c r="B63" s="7">
        <f>B56*B$46</f>
        <v>1.4143614053766624</v>
      </c>
      <c r="C63" s="7">
        <f t="shared" ref="C63:E63" si="27">C56*C$46</f>
        <v>1.6080595931309041</v>
      </c>
      <c r="D63" s="7">
        <f t="shared" si="27"/>
        <v>0.28638648347210977</v>
      </c>
      <c r="E63" s="7">
        <f t="shared" si="27"/>
        <v>-0.30133381581048724</v>
      </c>
      <c r="F63" s="9">
        <f>SUM(B63:E63)</f>
        <v>3.0074736661691892</v>
      </c>
      <c r="G63" s="3"/>
    </row>
    <row r="64" spans="1:7" x14ac:dyDescent="0.25">
      <c r="A64" s="15" t="str">
        <f t="shared" ref="A64:A66" si="28">A57</f>
        <v>A2</v>
      </c>
      <c r="B64" s="7">
        <f t="shared" ref="B64:E64" si="29">B57*B$46</f>
        <v>2.3572690089611039</v>
      </c>
      <c r="C64" s="7">
        <f t="shared" si="29"/>
        <v>1.6080595931309041</v>
      </c>
      <c r="D64" s="7">
        <f t="shared" si="29"/>
        <v>0.28638648347210977</v>
      </c>
      <c r="E64" s="7">
        <f t="shared" si="29"/>
        <v>-0.30133381581048724</v>
      </c>
      <c r="F64" s="9">
        <f t="shared" ref="F64:F66" si="30">SUM(B64:E64)</f>
        <v>3.9503812697536302</v>
      </c>
    </row>
    <row r="65" spans="1:6" x14ac:dyDescent="0.25">
      <c r="A65" s="15" t="str">
        <f t="shared" si="28"/>
        <v>A3</v>
      </c>
      <c r="B65" s="7">
        <f t="shared" ref="B65:E65" si="31">B58*B$46</f>
        <v>0.47145380179222079</v>
      </c>
      <c r="C65" s="7">
        <f t="shared" si="31"/>
        <v>0.53601986437696802</v>
      </c>
      <c r="D65" s="7">
        <f t="shared" si="31"/>
        <v>0.42957972520816468</v>
      </c>
      <c r="E65" s="7">
        <f t="shared" si="31"/>
        <v>-0.15066690790524362</v>
      </c>
      <c r="F65" s="9">
        <f t="shared" si="30"/>
        <v>1.2863864834721097</v>
      </c>
    </row>
    <row r="66" spans="1:6" x14ac:dyDescent="0.25">
      <c r="A66" s="15" t="str">
        <f t="shared" si="28"/>
        <v>A4</v>
      </c>
      <c r="B66" s="7">
        <f t="shared" ref="B66:E66" si="32">B59*B$46</f>
        <v>0.94290760358444159</v>
      </c>
      <c r="C66" s="7">
        <f t="shared" si="32"/>
        <v>0.53601986437696802</v>
      </c>
      <c r="D66" s="7">
        <f t="shared" si="32"/>
        <v>0.42957972520816468</v>
      </c>
      <c r="E66" s="7">
        <f t="shared" si="32"/>
        <v>-0.15066690790524362</v>
      </c>
      <c r="F66" s="9">
        <f t="shared" si="30"/>
        <v>1.7578402852643307</v>
      </c>
    </row>
    <row r="68" spans="1:6" x14ac:dyDescent="0.25">
      <c r="A68" s="14" t="s">
        <v>36</v>
      </c>
      <c r="B68" s="14"/>
      <c r="C68" s="14"/>
      <c r="D68" s="14"/>
      <c r="E68" s="14"/>
      <c r="F68" s="14"/>
    </row>
    <row r="69" spans="1:6" x14ac:dyDescent="0.25">
      <c r="A69" s="15" t="s">
        <v>4</v>
      </c>
      <c r="B69" s="14" t="s">
        <v>24</v>
      </c>
      <c r="C69" s="14"/>
      <c r="D69" s="14"/>
      <c r="E69" s="15" t="s">
        <v>34</v>
      </c>
      <c r="F69" s="15" t="s">
        <v>35</v>
      </c>
    </row>
    <row r="70" spans="1:6" x14ac:dyDescent="0.25">
      <c r="A70" s="15" t="str">
        <f>A63</f>
        <v>A1</v>
      </c>
      <c r="B70" s="6" t="str">
        <f>B49</f>
        <v>Bambu China</v>
      </c>
      <c r="C70" s="6"/>
      <c r="D70" s="6"/>
      <c r="E70" s="7">
        <f>F63</f>
        <v>3.0074736661691892</v>
      </c>
      <c r="F70" s="10">
        <f>RANK(E70,$E$70:$E$73,0)</f>
        <v>2</v>
      </c>
    </row>
    <row r="71" spans="1:6" x14ac:dyDescent="0.25">
      <c r="A71" s="11" t="str">
        <f t="shared" ref="A71:A73" si="33">A64</f>
        <v>A2</v>
      </c>
      <c r="B71" s="12" t="str">
        <f t="shared" ref="B71:B73" si="34">B50</f>
        <v>Bambu Kuning</v>
      </c>
      <c r="C71" s="12"/>
      <c r="D71" s="12"/>
      <c r="E71" s="13">
        <f t="shared" ref="E71:E73" si="35">F64</f>
        <v>3.9503812697536302</v>
      </c>
      <c r="F71" s="11">
        <f t="shared" ref="F71:F73" si="36">RANK(E71,$E$70:$E$73,0)</f>
        <v>1</v>
      </c>
    </row>
    <row r="72" spans="1:6" x14ac:dyDescent="0.25">
      <c r="A72" s="15" t="str">
        <f t="shared" si="33"/>
        <v>A3</v>
      </c>
      <c r="B72" s="6" t="str">
        <f t="shared" si="34"/>
        <v>Kaktus Minima Blue</v>
      </c>
      <c r="C72" s="6"/>
      <c r="D72" s="6"/>
      <c r="E72" s="7">
        <f t="shared" si="35"/>
        <v>1.2863864834721097</v>
      </c>
      <c r="F72" s="10">
        <f t="shared" si="36"/>
        <v>4</v>
      </c>
    </row>
    <row r="73" spans="1:6" x14ac:dyDescent="0.25">
      <c r="A73" s="15" t="str">
        <f t="shared" si="33"/>
        <v>A4</v>
      </c>
      <c r="B73" s="6" t="str">
        <f t="shared" si="34"/>
        <v>Oxalis (Kupu-kupu)</v>
      </c>
      <c r="C73" s="6"/>
      <c r="D73" s="6"/>
      <c r="E73" s="7">
        <f t="shared" si="35"/>
        <v>1.7578402852643307</v>
      </c>
      <c r="F73" s="10">
        <f t="shared" si="36"/>
        <v>3</v>
      </c>
    </row>
  </sheetData>
  <mergeCells count="31">
    <mergeCell ref="A14:M14"/>
    <mergeCell ref="A7:M7"/>
    <mergeCell ref="A68:F68"/>
    <mergeCell ref="A54:E54"/>
    <mergeCell ref="A61:F61"/>
    <mergeCell ref="B71:D71"/>
    <mergeCell ref="B72:D72"/>
    <mergeCell ref="B73:D73"/>
    <mergeCell ref="B69:D69"/>
    <mergeCell ref="A37:E37"/>
    <mergeCell ref="B50:D50"/>
    <mergeCell ref="B51:D51"/>
    <mergeCell ref="B52:D52"/>
    <mergeCell ref="B48:D48"/>
    <mergeCell ref="B70:D70"/>
    <mergeCell ref="B15:D15"/>
    <mergeCell ref="E15:G15"/>
    <mergeCell ref="H15:J15"/>
    <mergeCell ref="K15:M15"/>
    <mergeCell ref="B49:D49"/>
    <mergeCell ref="A30:D30"/>
    <mergeCell ref="A22:D22"/>
    <mergeCell ref="B2:D2"/>
    <mergeCell ref="B3:D3"/>
    <mergeCell ref="B4:D4"/>
    <mergeCell ref="B5:D5"/>
    <mergeCell ref="B1:D1"/>
    <mergeCell ref="B8:D8"/>
    <mergeCell ref="E8:G8"/>
    <mergeCell ref="H8:J8"/>
    <mergeCell ref="K8:M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FF6F-35FD-4C35-B6D9-537C84EDCB34}">
  <dimension ref="A1:G15"/>
  <sheetViews>
    <sheetView workbookViewId="0">
      <selection activeCell="F10" sqref="F10"/>
    </sheetView>
  </sheetViews>
  <sheetFormatPr defaultRowHeight="15" x14ac:dyDescent="0.25"/>
  <cols>
    <col min="1" max="1" width="11.5703125" customWidth="1"/>
    <col min="2" max="2" width="8" customWidth="1"/>
  </cols>
  <sheetData>
    <row r="1" spans="1:7" x14ac:dyDescent="0.25">
      <c r="A1" s="15" t="s">
        <v>10</v>
      </c>
      <c r="B1" s="14" t="s">
        <v>11</v>
      </c>
      <c r="C1" s="14"/>
      <c r="D1" s="14"/>
      <c r="E1" s="14" t="s">
        <v>12</v>
      </c>
      <c r="F1" s="14"/>
      <c r="G1" s="14"/>
    </row>
    <row r="2" spans="1:7" x14ac:dyDescent="0.25">
      <c r="A2" s="15">
        <v>1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</row>
    <row r="3" spans="1:7" x14ac:dyDescent="0.25">
      <c r="A3" s="15">
        <v>2</v>
      </c>
      <c r="B3" s="7">
        <v>0.5</v>
      </c>
      <c r="C3" s="7">
        <f>D2</f>
        <v>1</v>
      </c>
      <c r="D3" s="7">
        <v>1.5</v>
      </c>
      <c r="E3" s="7">
        <v>0.66666666666666663</v>
      </c>
      <c r="F3" s="7">
        <f>E2</f>
        <v>1</v>
      </c>
      <c r="G3" s="7">
        <v>2</v>
      </c>
    </row>
    <row r="4" spans="1:7" x14ac:dyDescent="0.25">
      <c r="A4" s="15">
        <v>3</v>
      </c>
      <c r="B4" s="7">
        <f t="shared" ref="B4:B10" si="0">C3</f>
        <v>1</v>
      </c>
      <c r="C4" s="7">
        <f t="shared" ref="C4:C10" si="1">D3</f>
        <v>1.5</v>
      </c>
      <c r="D4" s="7">
        <v>2</v>
      </c>
      <c r="E4" s="7">
        <v>0.5</v>
      </c>
      <c r="F4" s="7">
        <f>E3</f>
        <v>0.66666666666666663</v>
      </c>
      <c r="G4" s="7">
        <f>F3</f>
        <v>1</v>
      </c>
    </row>
    <row r="5" spans="1:7" x14ac:dyDescent="0.25">
      <c r="A5" s="15">
        <v>4</v>
      </c>
      <c r="B5" s="7">
        <f t="shared" si="0"/>
        <v>1.5</v>
      </c>
      <c r="C5" s="7">
        <f t="shared" si="1"/>
        <v>2</v>
      </c>
      <c r="D5" s="7">
        <v>2.5</v>
      </c>
      <c r="E5" s="7">
        <v>0.4</v>
      </c>
      <c r="F5" s="7">
        <f t="shared" ref="F5:G10" si="2">E4</f>
        <v>0.5</v>
      </c>
      <c r="G5" s="7">
        <f t="shared" si="2"/>
        <v>0.66666666666666663</v>
      </c>
    </row>
    <row r="6" spans="1:7" x14ac:dyDescent="0.25">
      <c r="A6" s="15">
        <v>5</v>
      </c>
      <c r="B6" s="7">
        <f t="shared" si="0"/>
        <v>2</v>
      </c>
      <c r="C6" s="7">
        <f t="shared" si="1"/>
        <v>2.5</v>
      </c>
      <c r="D6" s="7">
        <v>3</v>
      </c>
      <c r="E6" s="7">
        <v>0.33333333333333331</v>
      </c>
      <c r="F6" s="7">
        <f t="shared" si="2"/>
        <v>0.4</v>
      </c>
      <c r="G6" s="7">
        <f t="shared" si="2"/>
        <v>0.5</v>
      </c>
    </row>
    <row r="7" spans="1:7" x14ac:dyDescent="0.25">
      <c r="A7" s="15">
        <v>6</v>
      </c>
      <c r="B7" s="7">
        <f t="shared" si="0"/>
        <v>2.5</v>
      </c>
      <c r="C7" s="7">
        <f t="shared" si="1"/>
        <v>3</v>
      </c>
      <c r="D7" s="7">
        <v>3.5</v>
      </c>
      <c r="E7" s="7">
        <v>0.2857142857142857</v>
      </c>
      <c r="F7" s="7">
        <f t="shared" si="2"/>
        <v>0.33333333333333331</v>
      </c>
      <c r="G7" s="7">
        <f t="shared" si="2"/>
        <v>0.4</v>
      </c>
    </row>
    <row r="8" spans="1:7" x14ac:dyDescent="0.25">
      <c r="A8" s="15">
        <v>7</v>
      </c>
      <c r="B8" s="7">
        <f t="shared" si="0"/>
        <v>3</v>
      </c>
      <c r="C8" s="7">
        <f t="shared" si="1"/>
        <v>3.5</v>
      </c>
      <c r="D8" s="7">
        <v>4</v>
      </c>
      <c r="E8" s="7">
        <v>0.25</v>
      </c>
      <c r="F8" s="7">
        <f t="shared" si="2"/>
        <v>0.2857142857142857</v>
      </c>
      <c r="G8" s="7">
        <f t="shared" si="2"/>
        <v>0.33333333333333331</v>
      </c>
    </row>
    <row r="9" spans="1:7" x14ac:dyDescent="0.25">
      <c r="A9" s="15">
        <v>8</v>
      </c>
      <c r="B9" s="7">
        <f t="shared" si="0"/>
        <v>3.5</v>
      </c>
      <c r="C9" s="7">
        <f t="shared" si="1"/>
        <v>4</v>
      </c>
      <c r="D9" s="7">
        <v>4.5</v>
      </c>
      <c r="E9" s="7">
        <v>0.22222222222222221</v>
      </c>
      <c r="F9" s="7">
        <f t="shared" si="2"/>
        <v>0.25</v>
      </c>
      <c r="G9" s="7">
        <f t="shared" si="2"/>
        <v>0.2857142857142857</v>
      </c>
    </row>
    <row r="10" spans="1:7" x14ac:dyDescent="0.25">
      <c r="A10" s="15">
        <v>9</v>
      </c>
      <c r="B10" s="7">
        <f t="shared" si="0"/>
        <v>4</v>
      </c>
      <c r="C10" s="7">
        <f t="shared" si="1"/>
        <v>4.5</v>
      </c>
      <c r="D10" s="7">
        <v>4.5</v>
      </c>
      <c r="E10" s="7">
        <v>0.22222222222222221</v>
      </c>
      <c r="F10" s="7">
        <f t="shared" si="2"/>
        <v>0.22222222222222221</v>
      </c>
      <c r="G10" s="7">
        <f t="shared" si="2"/>
        <v>0.25</v>
      </c>
    </row>
    <row r="14" spans="1:7" x14ac:dyDescent="0.25">
      <c r="F14" s="2"/>
    </row>
    <row r="15" spans="1:7" x14ac:dyDescent="0.25">
      <c r="F15" s="2"/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Skala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Universal Goggles</dc:creator>
  <cp:lastModifiedBy>Universal Goggles</cp:lastModifiedBy>
  <dcterms:created xsi:type="dcterms:W3CDTF">2015-06-05T18:17:20Z</dcterms:created>
  <dcterms:modified xsi:type="dcterms:W3CDTF">2023-06-25T14:53:32Z</dcterms:modified>
</cp:coreProperties>
</file>