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2"/>
  <workbookPr defaultThemeVersion="166925"/>
  <xr:revisionPtr revIDLastSave="0" documentId="8_{20EFB0F4-1F0C-4D44-A0CE-97034BEE8A1B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9" i="1" l="1"/>
  <c r="AJ9" i="1"/>
  <c r="AI9" i="1"/>
  <c r="AG9" i="1"/>
  <c r="AF9" i="1"/>
  <c r="G9" i="1"/>
  <c r="F9" i="1"/>
  <c r="E9" i="1"/>
  <c r="BA8" i="1"/>
  <c r="AJ8" i="1"/>
  <c r="AI8" i="1"/>
  <c r="AG8" i="1"/>
  <c r="AF8" i="1"/>
  <c r="G8" i="1"/>
  <c r="F8" i="1"/>
  <c r="E8" i="1"/>
  <c r="BA7" i="1"/>
  <c r="AJ7" i="1"/>
  <c r="AI7" i="1"/>
  <c r="AG7" i="1"/>
  <c r="AF7" i="1"/>
  <c r="G7" i="1"/>
  <c r="F7" i="1"/>
  <c r="E7" i="1"/>
  <c r="BA6" i="1"/>
  <c r="AJ6" i="1"/>
  <c r="AI6" i="1"/>
  <c r="AG6" i="1"/>
  <c r="AF6" i="1"/>
  <c r="G6" i="1"/>
  <c r="F6" i="1"/>
  <c r="E6" i="1"/>
  <c r="BA5" i="1"/>
  <c r="AJ5" i="1"/>
  <c r="AI5" i="1"/>
  <c r="AG5" i="1"/>
  <c r="AF5" i="1"/>
  <c r="G5" i="1"/>
  <c r="F5" i="1"/>
  <c r="E5" i="1"/>
  <c r="BA4" i="1"/>
  <c r="AJ4" i="1"/>
  <c r="AI4" i="1"/>
  <c r="AG4" i="1"/>
  <c r="AF4" i="1"/>
  <c r="G4" i="1"/>
  <c r="F4" i="1"/>
  <c r="E4" i="1"/>
  <c r="BA3" i="1"/>
  <c r="AJ3" i="1"/>
  <c r="AI3" i="1"/>
  <c r="AG3" i="1"/>
  <c r="AF3" i="1"/>
  <c r="G3" i="1"/>
  <c r="F3" i="1"/>
  <c r="E3" i="1"/>
  <c r="BA2" i="1"/>
  <c r="AJ2" i="1"/>
  <c r="AI2" i="1"/>
  <c r="AG2" i="1"/>
  <c r="AF2" i="1"/>
  <c r="G2" i="1"/>
  <c r="F2" i="1"/>
  <c r="E2" i="1"/>
</calcChain>
</file>

<file path=xl/sharedStrings.xml><?xml version="1.0" encoding="utf-8"?>
<sst xmlns="http://schemas.openxmlformats.org/spreadsheetml/2006/main" count="184" uniqueCount="98">
  <si>
    <t>Account Number</t>
  </si>
  <si>
    <t>Unit Serial Number</t>
  </si>
  <si>
    <t>Customer Name</t>
  </si>
  <si>
    <t>Customer Identification Type</t>
  </si>
  <si>
    <t>Customer Identification</t>
  </si>
  <si>
    <t>Customer Phone Number</t>
  </si>
  <si>
    <t>Customer Phone Number Alternative</t>
  </si>
  <si>
    <t>Financier</t>
  </si>
  <si>
    <t>Payment Receiver</t>
  </si>
  <si>
    <t>Account Status</t>
  </si>
  <si>
    <t>Account Sub-Status</t>
  </si>
  <si>
    <t>Registration Date</t>
  </si>
  <si>
    <t>Activation Date</t>
  </si>
  <si>
    <t>Last Top-Up Date</t>
  </si>
  <si>
    <t>Close Date</t>
  </si>
  <si>
    <t>E-Wallet</t>
  </si>
  <si>
    <t>Currency</t>
  </si>
  <si>
    <t>Unit Credit Expiry Date</t>
  </si>
  <si>
    <t>Total Top-Ups</t>
  </si>
  <si>
    <t>Total Credit (Days)</t>
  </si>
  <si>
    <t>Contract Length (Days)</t>
  </si>
  <si>
    <t>Remaining (Days)</t>
  </si>
  <si>
    <t>Days out of Credit</t>
  </si>
  <si>
    <t>Payment Plan Id</t>
  </si>
  <si>
    <t>Payment Plan Name</t>
  </si>
  <si>
    <t>Payment Plan Price</t>
  </si>
  <si>
    <t>Payment Plan Outstanding Balance</t>
  </si>
  <si>
    <t>Amount Paid</t>
  </si>
  <si>
    <t>Product</t>
  </si>
  <si>
    <t>Product Version</t>
  </si>
  <si>
    <t>Customer Agent</t>
  </si>
  <si>
    <t>Customer Agent Phone Number</t>
  </si>
  <si>
    <t>Customer Agent Phone Number Alternative</t>
  </si>
  <si>
    <t>Customer Agent Manager</t>
  </si>
  <si>
    <t>Customer Agent Manager Phone Number</t>
  </si>
  <si>
    <t>Customer Agent Manager Phone Number Alternative</t>
  </si>
  <si>
    <t>Tier 1</t>
  </si>
  <si>
    <t>Installer Name</t>
  </si>
  <si>
    <t>Original Customer Agent</t>
  </si>
  <si>
    <t>Address</t>
  </si>
  <si>
    <t>Village</t>
  </si>
  <si>
    <t>Sub-region</t>
  </si>
  <si>
    <t>Region</t>
  </si>
  <si>
    <t>Latitude</t>
  </si>
  <si>
    <t>Longitude</t>
  </si>
  <si>
    <t>Location Type</t>
  </si>
  <si>
    <t>Location Provider</t>
  </si>
  <si>
    <t>Customer Id</t>
  </si>
  <si>
    <t>Total Non Revenue Credit (Days)</t>
  </si>
  <si>
    <t>Lifetime Utilisation (%)</t>
  </si>
  <si>
    <t>Days Since Activation</t>
  </si>
  <si>
    <t>Days In Credit</t>
  </si>
  <si>
    <t>Last Topup Phone Number</t>
  </si>
  <si>
    <t>Customer Agent Id</t>
  </si>
  <si>
    <t>SA21023</t>
  </si>
  <si>
    <t>Silvia Awino Okuna</t>
  </si>
  <si>
    <t>Not Specified</t>
  </si>
  <si>
    <t>Ushanga House</t>
  </si>
  <si>
    <t>Open</t>
  </si>
  <si>
    <t>Active</t>
  </si>
  <si>
    <t>KES</t>
  </si>
  <si>
    <t>RUH - Quad New (No Unlock) - 0</t>
  </si>
  <si>
    <t>Quad</t>
  </si>
  <si>
    <t>Daniel Okoth Amollo (SA)</t>
  </si>
  <si>
    <t>Freezer Ruth Owino (TL)</t>
  </si>
  <si>
    <t>Central Nyanza-PeterO</t>
  </si>
  <si>
    <t>kisumu,Nyando,Ayweyo,</t>
  </si>
  <si>
    <t>SA25523</t>
  </si>
  <si>
    <t>Susan Adhiambo Olango</t>
  </si>
  <si>
    <t>Kisumu,Nyakach,,LISANA PRIMARY SCHOOL</t>
  </si>
  <si>
    <t>SA26339</t>
  </si>
  <si>
    <t>Nicholus Omondi Mireri</t>
  </si>
  <si>
    <t>Jael Atieno Adongo</t>
  </si>
  <si>
    <t>Kisumu,Nyakach,Ragen,</t>
  </si>
  <si>
    <t>SA26759</t>
  </si>
  <si>
    <t>Contas Ogola Okech</t>
  </si>
  <si>
    <t>Tom Mboya Oreko(NR)</t>
  </si>
  <si>
    <t>Katolo Pr School Nyando</t>
  </si>
  <si>
    <t>SA27133</t>
  </si>
  <si>
    <t>Fredrick Otieno</t>
  </si>
  <si>
    <t>George Odhiambo Ogutu</t>
  </si>
  <si>
    <t>Everlyn On'ginjo(TL)</t>
  </si>
  <si>
    <t>Moses O Owino</t>
  </si>
  <si>
    <t>Saiya,Siaya,Mbaga</t>
  </si>
  <si>
    <t>Estimate</t>
  </si>
  <si>
    <t>GPS</t>
  </si>
  <si>
    <t>SA29689</t>
  </si>
  <si>
    <t>Cosmus Onyango Okech</t>
  </si>
  <si>
    <t>Anthony Willice Omoso</t>
  </si>
  <si>
    <t>Davies  Omare (TL)</t>
  </si>
  <si>
    <t>Siaya bondo Dunya Pri School</t>
  </si>
  <si>
    <t>SA32259</t>
  </si>
  <si>
    <t>Walter Otieno Agola</t>
  </si>
  <si>
    <t>Jacob O Ojwang</t>
  </si>
  <si>
    <t>Siaya,Rarieda,West uyoma,Near Majengo ACK</t>
  </si>
  <si>
    <t>SA34925</t>
  </si>
  <si>
    <t>Charles Kipyegon Ngetich</t>
  </si>
  <si>
    <t>Chepyegon Pr School 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</si>
</sst>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"/>
  <sheetViews>
    <sheetView tabSelected="1" workbookViewId="0"/>
  </sheetViews>
  <sheetFormatPr defaultRowHeight="15"/>
  <sheetData>
    <row r="1" spans="1:5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1" t="s">
        <v>49</v>
      </c>
      <c r="AY1" t="s">
        <v>50</v>
      </c>
      <c r="AZ1" t="s">
        <v>51</v>
      </c>
      <c r="BA1" s="1" t="s">
        <v>52</v>
      </c>
      <c r="BB1" t="s">
        <v>53</v>
      </c>
    </row>
    <row r="2" spans="1:54">
      <c r="A2" t="s">
        <v>54</v>
      </c>
      <c r="B2" s="1">
        <v>21063258</v>
      </c>
      <c r="C2" s="1" t="s">
        <v>55</v>
      </c>
      <c r="D2" t="s">
        <v>56</v>
      </c>
      <c r="E2" t="str">
        <f>"2697837"</f>
        <v>2697837</v>
      </c>
      <c r="F2" s="1" t="str">
        <f>"0700289247"</f>
        <v>0700289247</v>
      </c>
      <c r="G2" s="1" t="str">
        <f>"0722963271"</f>
        <v>0722963271</v>
      </c>
      <c r="H2" s="1" t="s">
        <v>57</v>
      </c>
      <c r="I2" t="s">
        <v>57</v>
      </c>
      <c r="J2" t="s">
        <v>58</v>
      </c>
      <c r="K2" t="s">
        <v>59</v>
      </c>
      <c r="L2" s="2">
        <v>42544</v>
      </c>
      <c r="M2" s="2">
        <v>42544</v>
      </c>
      <c r="N2" s="2">
        <v>44210</v>
      </c>
      <c r="P2" s="1">
        <v>0</v>
      </c>
      <c r="Q2" t="s">
        <v>60</v>
      </c>
      <c r="R2" s="2">
        <v>44217</v>
      </c>
      <c r="S2">
        <v>63</v>
      </c>
      <c r="T2">
        <v>511</v>
      </c>
      <c r="U2">
        <v>567</v>
      </c>
      <c r="V2" s="1">
        <v>56</v>
      </c>
      <c r="W2" s="1">
        <v>5</v>
      </c>
      <c r="X2">
        <v>383</v>
      </c>
      <c r="Y2" s="1" t="s">
        <v>61</v>
      </c>
      <c r="Z2" s="1">
        <v>27540</v>
      </c>
      <c r="AA2" s="1">
        <v>2720</v>
      </c>
      <c r="AB2" s="1">
        <v>24820</v>
      </c>
      <c r="AC2" t="s">
        <v>62</v>
      </c>
      <c r="AD2" t="s">
        <v>62</v>
      </c>
      <c r="AE2" s="1" t="s">
        <v>63</v>
      </c>
      <c r="AF2" s="1" t="str">
        <f>"0724622007"</f>
        <v>0724622007</v>
      </c>
      <c r="AG2" t="str">
        <f>"0110002997"</f>
        <v>0110002997</v>
      </c>
      <c r="AH2" t="s">
        <v>64</v>
      </c>
      <c r="AI2" t="str">
        <f>"0719764811"</f>
        <v>0719764811</v>
      </c>
      <c r="AJ2" t="str">
        <f>"0110097754"</f>
        <v>0110097754</v>
      </c>
      <c r="AK2" s="1" t="s">
        <v>65</v>
      </c>
      <c r="AM2" t="s">
        <v>63</v>
      </c>
      <c r="AQ2" t="s">
        <v>66</v>
      </c>
      <c r="AR2">
        <v>0</v>
      </c>
      <c r="AS2">
        <v>0</v>
      </c>
      <c r="AV2">
        <v>21023</v>
      </c>
      <c r="AW2">
        <v>4</v>
      </c>
      <c r="AX2" s="1">
        <v>30.7</v>
      </c>
      <c r="AY2">
        <v>1679</v>
      </c>
      <c r="AZ2">
        <v>515</v>
      </c>
      <c r="BA2" s="1" t="str">
        <f>"0724622007"</f>
        <v>0724622007</v>
      </c>
      <c r="BB2">
        <v>529</v>
      </c>
    </row>
    <row r="3" spans="1:54">
      <c r="A3" t="s">
        <v>67</v>
      </c>
      <c r="B3" s="1">
        <v>21123060</v>
      </c>
      <c r="C3" s="1" t="s">
        <v>68</v>
      </c>
      <c r="D3" t="s">
        <v>56</v>
      </c>
      <c r="E3" t="str">
        <f>"21004000"</f>
        <v>21004000</v>
      </c>
      <c r="F3" s="1" t="str">
        <f>"0706434700"</f>
        <v>0706434700</v>
      </c>
      <c r="G3" s="1" t="str">
        <f>"0713482548"</f>
        <v>0713482548</v>
      </c>
      <c r="H3" s="1" t="s">
        <v>57</v>
      </c>
      <c r="I3" t="s">
        <v>57</v>
      </c>
      <c r="J3" t="s">
        <v>58</v>
      </c>
      <c r="K3" t="s">
        <v>59</v>
      </c>
      <c r="L3" s="2">
        <v>42697</v>
      </c>
      <c r="M3" s="2">
        <v>42697</v>
      </c>
      <c r="N3" s="2">
        <v>44209</v>
      </c>
      <c r="P3" s="1">
        <v>0</v>
      </c>
      <c r="Q3" t="s">
        <v>60</v>
      </c>
      <c r="R3" s="2">
        <v>44216</v>
      </c>
      <c r="S3">
        <v>64</v>
      </c>
      <c r="T3">
        <v>469</v>
      </c>
      <c r="U3">
        <v>567</v>
      </c>
      <c r="V3" s="1">
        <v>98</v>
      </c>
      <c r="W3" s="1">
        <v>6</v>
      </c>
      <c r="X3">
        <v>383</v>
      </c>
      <c r="Y3" s="1" t="s">
        <v>61</v>
      </c>
      <c r="Z3" s="1">
        <v>27540</v>
      </c>
      <c r="AA3" s="1">
        <v>4760</v>
      </c>
      <c r="AB3" s="1">
        <v>22780</v>
      </c>
      <c r="AC3" t="s">
        <v>62</v>
      </c>
      <c r="AD3" t="s">
        <v>62</v>
      </c>
      <c r="AE3" s="1" t="s">
        <v>63</v>
      </c>
      <c r="AF3" s="1" t="str">
        <f>"0724622007"</f>
        <v>0724622007</v>
      </c>
      <c r="AG3" t="str">
        <f>"0110002997"</f>
        <v>0110002997</v>
      </c>
      <c r="AH3" t="s">
        <v>64</v>
      </c>
      <c r="AI3" t="str">
        <f>"0719764811"</f>
        <v>0719764811</v>
      </c>
      <c r="AJ3" t="str">
        <f>"0110097754"</f>
        <v>0110097754</v>
      </c>
      <c r="AK3" s="1" t="s">
        <v>65</v>
      </c>
      <c r="AM3" t="s">
        <v>63</v>
      </c>
      <c r="AQ3" t="s">
        <v>69</v>
      </c>
      <c r="AR3">
        <v>0</v>
      </c>
      <c r="AS3">
        <v>0</v>
      </c>
      <c r="AV3">
        <v>25523</v>
      </c>
      <c r="AW3">
        <v>0</v>
      </c>
      <c r="AX3" s="1">
        <v>30.7</v>
      </c>
      <c r="AY3">
        <v>1526</v>
      </c>
      <c r="AZ3">
        <v>469</v>
      </c>
      <c r="BA3" s="1" t="str">
        <f>"254115191333"</f>
        <v>254115191333</v>
      </c>
      <c r="BB3">
        <v>529</v>
      </c>
    </row>
    <row r="4" spans="1:54">
      <c r="A4" t="s">
        <v>70</v>
      </c>
      <c r="B4" s="1">
        <v>21127412</v>
      </c>
      <c r="C4" s="1" t="s">
        <v>71</v>
      </c>
      <c r="D4" t="s">
        <v>56</v>
      </c>
      <c r="E4" t="str">
        <f>"242446936"</f>
        <v>242446936</v>
      </c>
      <c r="F4" s="1" t="str">
        <f>"0704046728"</f>
        <v>0704046728</v>
      </c>
      <c r="G4" s="1" t="str">
        <f>"0715018433"</f>
        <v>0715018433</v>
      </c>
      <c r="H4" s="1" t="s">
        <v>57</v>
      </c>
      <c r="I4" t="s">
        <v>57</v>
      </c>
      <c r="J4" t="s">
        <v>58</v>
      </c>
      <c r="K4" t="s">
        <v>59</v>
      </c>
      <c r="L4" s="2">
        <v>42687</v>
      </c>
      <c r="M4" s="2">
        <v>42687</v>
      </c>
      <c r="N4" s="2">
        <v>44201</v>
      </c>
      <c r="P4" s="1">
        <v>50</v>
      </c>
      <c r="Q4" t="s">
        <v>60</v>
      </c>
      <c r="R4" s="2">
        <v>44208</v>
      </c>
      <c r="S4">
        <v>57</v>
      </c>
      <c r="T4">
        <v>525</v>
      </c>
      <c r="U4">
        <v>567</v>
      </c>
      <c r="V4" s="1">
        <v>42</v>
      </c>
      <c r="W4" s="1">
        <v>14</v>
      </c>
      <c r="X4">
        <v>383</v>
      </c>
      <c r="Y4" s="1" t="s">
        <v>61</v>
      </c>
      <c r="Z4" s="1">
        <v>27540</v>
      </c>
      <c r="AA4" s="1">
        <v>2040</v>
      </c>
      <c r="AB4" s="1">
        <v>25500</v>
      </c>
      <c r="AC4" t="s">
        <v>62</v>
      </c>
      <c r="AD4" t="s">
        <v>62</v>
      </c>
      <c r="AE4" s="1" t="s">
        <v>72</v>
      </c>
      <c r="AF4" s="1" t="str">
        <f>"0727109389"</f>
        <v>0727109389</v>
      </c>
      <c r="AG4" t="str">
        <f>"0707407375"</f>
        <v>0707407375</v>
      </c>
      <c r="AH4" t="s">
        <v>64</v>
      </c>
      <c r="AI4" t="str">
        <f>"0719764811"</f>
        <v>0719764811</v>
      </c>
      <c r="AJ4" t="str">
        <f>"0110097754"</f>
        <v>0110097754</v>
      </c>
      <c r="AK4" s="1" t="s">
        <v>65</v>
      </c>
      <c r="AM4" t="s">
        <v>72</v>
      </c>
      <c r="AQ4" t="s">
        <v>73</v>
      </c>
      <c r="AR4">
        <v>0</v>
      </c>
      <c r="AS4">
        <v>0</v>
      </c>
      <c r="AV4">
        <v>26339</v>
      </c>
      <c r="AW4">
        <v>1</v>
      </c>
      <c r="AX4" s="1">
        <v>34.200000000000003</v>
      </c>
      <c r="AY4">
        <v>1536</v>
      </c>
      <c r="AZ4">
        <v>526</v>
      </c>
      <c r="BA4" s="1" t="str">
        <f>"0704046728"</f>
        <v>0704046728</v>
      </c>
      <c r="BB4">
        <v>525</v>
      </c>
    </row>
    <row r="5" spans="1:54">
      <c r="A5" t="s">
        <v>74</v>
      </c>
      <c r="B5" s="1">
        <v>21200106</v>
      </c>
      <c r="C5" s="1" t="s">
        <v>75</v>
      </c>
      <c r="D5" t="s">
        <v>56</v>
      </c>
      <c r="E5" t="str">
        <f>"20311719"</f>
        <v>20311719</v>
      </c>
      <c r="F5" s="1" t="str">
        <f>"0728842347"</f>
        <v>0728842347</v>
      </c>
      <c r="G5" s="1" t="str">
        <f>"0717613771"</f>
        <v>0717613771</v>
      </c>
      <c r="H5" s="1" t="s">
        <v>57</v>
      </c>
      <c r="I5" t="s">
        <v>57</v>
      </c>
      <c r="J5" t="s">
        <v>58</v>
      </c>
      <c r="K5" t="s">
        <v>59</v>
      </c>
      <c r="L5" s="2">
        <v>42806</v>
      </c>
      <c r="M5" s="2">
        <v>42806</v>
      </c>
      <c r="N5" s="2">
        <v>44212</v>
      </c>
      <c r="P5" s="1">
        <v>0</v>
      </c>
      <c r="Q5" t="s">
        <v>60</v>
      </c>
      <c r="R5" s="2">
        <v>44219</v>
      </c>
      <c r="S5">
        <v>71</v>
      </c>
      <c r="T5">
        <v>518</v>
      </c>
      <c r="U5">
        <v>567</v>
      </c>
      <c r="V5" s="1">
        <v>49</v>
      </c>
      <c r="W5" s="1">
        <v>3</v>
      </c>
      <c r="X5">
        <v>383</v>
      </c>
      <c r="Y5" s="1" t="s">
        <v>61</v>
      </c>
      <c r="Z5" s="1">
        <v>27540</v>
      </c>
      <c r="AA5" s="1">
        <v>2380</v>
      </c>
      <c r="AB5" s="1">
        <v>25160</v>
      </c>
      <c r="AC5" t="s">
        <v>62</v>
      </c>
      <c r="AD5" t="s">
        <v>62</v>
      </c>
      <c r="AE5" s="1" t="s">
        <v>76</v>
      </c>
      <c r="AF5" s="1" t="str">
        <f>"0721152191"</f>
        <v>0721152191</v>
      </c>
      <c r="AG5" t="str">
        <f>"0110099456"</f>
        <v>0110099456</v>
      </c>
      <c r="AH5" t="s">
        <v>64</v>
      </c>
      <c r="AI5" t="str">
        <f>"0719764811"</f>
        <v>0719764811</v>
      </c>
      <c r="AJ5" t="str">
        <f>"0110097754"</f>
        <v>0110097754</v>
      </c>
      <c r="AK5" s="1" t="s">
        <v>65</v>
      </c>
      <c r="AM5" t="s">
        <v>76</v>
      </c>
      <c r="AQ5" t="s">
        <v>77</v>
      </c>
      <c r="AR5">
        <v>0</v>
      </c>
      <c r="AS5">
        <v>0</v>
      </c>
      <c r="AV5">
        <v>26759</v>
      </c>
      <c r="AW5">
        <v>1</v>
      </c>
      <c r="AX5" s="1">
        <v>36.6</v>
      </c>
      <c r="AY5">
        <v>1417</v>
      </c>
      <c r="AZ5">
        <v>519</v>
      </c>
      <c r="BA5" s="1" t="str">
        <f>"0728842347"</f>
        <v>0728842347</v>
      </c>
      <c r="BB5">
        <v>495</v>
      </c>
    </row>
    <row r="6" spans="1:54">
      <c r="A6" t="s">
        <v>78</v>
      </c>
      <c r="B6" s="1">
        <v>21202437</v>
      </c>
      <c r="C6" s="1" t="s">
        <v>79</v>
      </c>
      <c r="D6" t="s">
        <v>56</v>
      </c>
      <c r="E6" t="str">
        <f>"30256926"</f>
        <v>30256926</v>
      </c>
      <c r="F6" s="1" t="str">
        <f>"0741392797"</f>
        <v>0741392797</v>
      </c>
      <c r="G6" s="1" t="str">
        <f>"0786161358"</f>
        <v>0786161358</v>
      </c>
      <c r="H6" s="1" t="s">
        <v>57</v>
      </c>
      <c r="I6" t="s">
        <v>57</v>
      </c>
      <c r="J6" t="s">
        <v>58</v>
      </c>
      <c r="K6" t="s">
        <v>59</v>
      </c>
      <c r="L6" s="2">
        <v>42759</v>
      </c>
      <c r="M6" s="2">
        <v>42759</v>
      </c>
      <c r="N6" s="2">
        <v>44203</v>
      </c>
      <c r="P6" s="1">
        <v>100</v>
      </c>
      <c r="Q6" t="s">
        <v>60</v>
      </c>
      <c r="R6" s="2">
        <v>44210</v>
      </c>
      <c r="S6">
        <v>67</v>
      </c>
      <c r="T6">
        <v>497</v>
      </c>
      <c r="U6">
        <v>567</v>
      </c>
      <c r="V6" s="1">
        <v>70</v>
      </c>
      <c r="W6" s="1">
        <v>12</v>
      </c>
      <c r="X6">
        <v>383</v>
      </c>
      <c r="Y6" s="1" t="s">
        <v>61</v>
      </c>
      <c r="Z6" s="1">
        <v>27540</v>
      </c>
      <c r="AA6" s="1">
        <v>3400</v>
      </c>
      <c r="AB6" s="1">
        <v>24140</v>
      </c>
      <c r="AC6" t="s">
        <v>62</v>
      </c>
      <c r="AD6" t="s">
        <v>62</v>
      </c>
      <c r="AE6" s="1" t="s">
        <v>80</v>
      </c>
      <c r="AF6" s="1" t="str">
        <f>"0720320802"</f>
        <v>0720320802</v>
      </c>
      <c r="AG6" t="str">
        <f>"0110002942"</f>
        <v>0110002942</v>
      </c>
      <c r="AH6" t="s">
        <v>81</v>
      </c>
      <c r="AI6" t="str">
        <f>"0711672262"</f>
        <v>0711672262</v>
      </c>
      <c r="AJ6" t="str">
        <f>"0110099439"</f>
        <v>0110099439</v>
      </c>
      <c r="AK6" s="1" t="s">
        <v>65</v>
      </c>
      <c r="AM6" t="s">
        <v>82</v>
      </c>
      <c r="AQ6" t="s">
        <v>83</v>
      </c>
      <c r="AR6">
        <v>7.8442999999999999E-2</v>
      </c>
      <c r="AS6">
        <v>34.275019999999998</v>
      </c>
      <c r="AT6" t="s">
        <v>84</v>
      </c>
      <c r="AU6" t="s">
        <v>85</v>
      </c>
      <c r="AV6">
        <v>27133</v>
      </c>
      <c r="AW6">
        <v>0</v>
      </c>
      <c r="AX6" s="1">
        <v>33.9</v>
      </c>
      <c r="AY6">
        <v>1464</v>
      </c>
      <c r="AZ6">
        <v>497</v>
      </c>
      <c r="BA6" s="1" t="str">
        <f>"0748070153"</f>
        <v>0748070153</v>
      </c>
      <c r="BB6">
        <v>11689</v>
      </c>
    </row>
    <row r="7" spans="1:54">
      <c r="A7" t="s">
        <v>86</v>
      </c>
      <c r="B7" s="1">
        <v>21220054</v>
      </c>
      <c r="C7" s="1" t="s">
        <v>87</v>
      </c>
      <c r="D7" t="s">
        <v>56</v>
      </c>
      <c r="E7" t="str">
        <f>"23173388"</f>
        <v>23173388</v>
      </c>
      <c r="F7" s="1" t="str">
        <f>"0724132089"</f>
        <v>0724132089</v>
      </c>
      <c r="G7" s="1" t="str">
        <f>"0710578753"</f>
        <v>0710578753</v>
      </c>
      <c r="H7" s="1" t="s">
        <v>57</v>
      </c>
      <c r="I7" t="s">
        <v>57</v>
      </c>
      <c r="J7" t="s">
        <v>58</v>
      </c>
      <c r="K7" t="s">
        <v>59</v>
      </c>
      <c r="L7" s="2">
        <v>42774</v>
      </c>
      <c r="M7" s="2">
        <v>42774</v>
      </c>
      <c r="N7" s="2">
        <v>44212</v>
      </c>
      <c r="P7" s="1">
        <v>0</v>
      </c>
      <c r="Q7" t="s">
        <v>60</v>
      </c>
      <c r="R7" s="2">
        <v>44219</v>
      </c>
      <c r="S7">
        <v>61</v>
      </c>
      <c r="T7">
        <v>469</v>
      </c>
      <c r="U7">
        <v>567</v>
      </c>
      <c r="V7" s="1">
        <v>98</v>
      </c>
      <c r="W7" s="1">
        <v>3</v>
      </c>
      <c r="X7">
        <v>383</v>
      </c>
      <c r="Y7" s="1" t="s">
        <v>61</v>
      </c>
      <c r="Z7" s="1">
        <v>27540</v>
      </c>
      <c r="AA7" s="1">
        <v>4760</v>
      </c>
      <c r="AB7" s="1">
        <v>22780</v>
      </c>
      <c r="AC7" t="s">
        <v>62</v>
      </c>
      <c r="AD7" t="s">
        <v>62</v>
      </c>
      <c r="AE7" s="1" t="s">
        <v>88</v>
      </c>
      <c r="AF7" s="1" t="str">
        <f>"0712170842"</f>
        <v>0712170842</v>
      </c>
      <c r="AG7" t="str">
        <f>"0110099388"</f>
        <v>0110099388</v>
      </c>
      <c r="AH7" t="s">
        <v>89</v>
      </c>
      <c r="AI7" t="str">
        <f>"0714354805"</f>
        <v>0714354805</v>
      </c>
      <c r="AJ7" t="str">
        <f>"0713740924"</f>
        <v>0713740924</v>
      </c>
      <c r="AK7" s="1" t="s">
        <v>65</v>
      </c>
      <c r="AM7" t="s">
        <v>88</v>
      </c>
      <c r="AQ7" t="s">
        <v>90</v>
      </c>
      <c r="AR7">
        <v>0</v>
      </c>
      <c r="AS7">
        <v>0</v>
      </c>
      <c r="AV7">
        <v>29689</v>
      </c>
      <c r="AW7">
        <v>0</v>
      </c>
      <c r="AX7" s="1">
        <v>32.4</v>
      </c>
      <c r="AY7">
        <v>1449</v>
      </c>
      <c r="AZ7">
        <v>470</v>
      </c>
      <c r="BA7" s="1" t="str">
        <f>"0791730528"</f>
        <v>0791730528</v>
      </c>
      <c r="BB7">
        <v>517</v>
      </c>
    </row>
    <row r="8" spans="1:54">
      <c r="A8" t="s">
        <v>91</v>
      </c>
      <c r="B8" s="1">
        <v>21246257</v>
      </c>
      <c r="C8" s="1" t="s">
        <v>92</v>
      </c>
      <c r="D8" t="s">
        <v>56</v>
      </c>
      <c r="E8" t="str">
        <f>"25020705"</f>
        <v>25020705</v>
      </c>
      <c r="F8" s="1" t="str">
        <f>"0792284238"</f>
        <v>0792284238</v>
      </c>
      <c r="G8" s="1" t="str">
        <f>"0734856491"</f>
        <v>0734856491</v>
      </c>
      <c r="H8" s="1" t="s">
        <v>57</v>
      </c>
      <c r="I8" t="s">
        <v>57</v>
      </c>
      <c r="J8" t="s">
        <v>58</v>
      </c>
      <c r="K8" t="s">
        <v>59</v>
      </c>
      <c r="L8" s="2">
        <v>42825</v>
      </c>
      <c r="M8" s="2">
        <v>42825</v>
      </c>
      <c r="N8" s="2">
        <v>44211</v>
      </c>
      <c r="P8" s="1">
        <v>45</v>
      </c>
      <c r="Q8" t="s">
        <v>60</v>
      </c>
      <c r="R8" s="2">
        <v>44218</v>
      </c>
      <c r="S8">
        <v>56</v>
      </c>
      <c r="T8">
        <v>420</v>
      </c>
      <c r="U8">
        <v>567</v>
      </c>
      <c r="V8" s="1">
        <v>147</v>
      </c>
      <c r="W8" s="1">
        <v>4</v>
      </c>
      <c r="X8">
        <v>383</v>
      </c>
      <c r="Y8" s="1" t="s">
        <v>61</v>
      </c>
      <c r="Z8" s="1">
        <v>27540</v>
      </c>
      <c r="AA8" s="1">
        <v>7140</v>
      </c>
      <c r="AB8" s="1">
        <v>20400</v>
      </c>
      <c r="AC8" t="s">
        <v>62</v>
      </c>
      <c r="AD8" t="s">
        <v>62</v>
      </c>
      <c r="AE8" s="1" t="s">
        <v>93</v>
      </c>
      <c r="AF8" s="1" t="str">
        <f>"0724128322"</f>
        <v>0724128322</v>
      </c>
      <c r="AG8" t="str">
        <f>"0110097686"</f>
        <v>0110097686</v>
      </c>
      <c r="AH8" t="s">
        <v>89</v>
      </c>
      <c r="AI8" t="str">
        <f>"0714354805"</f>
        <v>0714354805</v>
      </c>
      <c r="AJ8" t="str">
        <f>"0713740924"</f>
        <v>0713740924</v>
      </c>
      <c r="AK8" s="1" t="s">
        <v>65</v>
      </c>
      <c r="AM8" t="s">
        <v>93</v>
      </c>
      <c r="AQ8" t="s">
        <v>94</v>
      </c>
      <c r="AR8">
        <v>0</v>
      </c>
      <c r="AS8">
        <v>0</v>
      </c>
      <c r="AV8">
        <v>32259</v>
      </c>
      <c r="AW8">
        <v>7</v>
      </c>
      <c r="AX8" s="1">
        <v>30.5</v>
      </c>
      <c r="AY8">
        <v>1398</v>
      </c>
      <c r="AZ8">
        <v>427</v>
      </c>
      <c r="BA8" s="1" t="str">
        <f>"254112743588"</f>
        <v>254112743588</v>
      </c>
      <c r="BB8">
        <v>2307</v>
      </c>
    </row>
    <row r="9" spans="1:54">
      <c r="A9" t="s">
        <v>95</v>
      </c>
      <c r="B9" s="1">
        <v>21270393</v>
      </c>
      <c r="C9" s="1" t="s">
        <v>96</v>
      </c>
      <c r="D9" t="s">
        <v>56</v>
      </c>
      <c r="E9" t="str">
        <f>"14439875"</f>
        <v>14439875</v>
      </c>
      <c r="F9" s="1" t="str">
        <f>"0724493000"</f>
        <v>0724493000</v>
      </c>
      <c r="G9" s="1" t="str">
        <f>"0724493000"</f>
        <v>0724493000</v>
      </c>
      <c r="H9" s="1" t="s">
        <v>57</v>
      </c>
      <c r="I9" t="s">
        <v>57</v>
      </c>
      <c r="J9" t="s">
        <v>58</v>
      </c>
      <c r="K9" t="s">
        <v>59</v>
      </c>
      <c r="L9" s="2">
        <v>42858</v>
      </c>
      <c r="M9" s="2">
        <v>42858</v>
      </c>
      <c r="N9" s="2">
        <v>44207</v>
      </c>
      <c r="P9" s="1">
        <v>20</v>
      </c>
      <c r="Q9" t="s">
        <v>60</v>
      </c>
      <c r="R9" s="2">
        <v>44214</v>
      </c>
      <c r="S9">
        <v>71</v>
      </c>
      <c r="T9">
        <v>518</v>
      </c>
      <c r="U9">
        <v>567</v>
      </c>
      <c r="V9" s="1">
        <v>49</v>
      </c>
      <c r="W9" s="1">
        <v>8</v>
      </c>
      <c r="X9">
        <v>383</v>
      </c>
      <c r="Y9" s="1" t="s">
        <v>61</v>
      </c>
      <c r="Z9" s="1">
        <v>27540</v>
      </c>
      <c r="AA9" s="1">
        <v>2380</v>
      </c>
      <c r="AB9" s="1">
        <v>25160</v>
      </c>
      <c r="AC9" t="s">
        <v>62</v>
      </c>
      <c r="AD9" t="s">
        <v>62</v>
      </c>
      <c r="AE9" s="1" t="s">
        <v>76</v>
      </c>
      <c r="AF9" s="1" t="str">
        <f>"0721152191"</f>
        <v>0721152191</v>
      </c>
      <c r="AG9" t="str">
        <f>"0110099456"</f>
        <v>0110099456</v>
      </c>
      <c r="AH9" t="s">
        <v>64</v>
      </c>
      <c r="AI9" t="str">
        <f>"0719764811"</f>
        <v>0719764811</v>
      </c>
      <c r="AJ9" t="str">
        <f>"0110097754"</f>
        <v>0110097754</v>
      </c>
      <c r="AK9" s="1" t="s">
        <v>65</v>
      </c>
      <c r="AM9" t="s">
        <v>76</v>
      </c>
      <c r="AQ9" t="s">
        <v>97</v>
      </c>
      <c r="AR9">
        <v>0</v>
      </c>
      <c r="AS9">
        <v>0</v>
      </c>
      <c r="AV9">
        <v>34925</v>
      </c>
      <c r="AW9">
        <v>2</v>
      </c>
      <c r="AX9" s="1">
        <v>38</v>
      </c>
      <c r="AY9">
        <v>1365</v>
      </c>
      <c r="AZ9">
        <v>519</v>
      </c>
      <c r="BA9" s="1" t="str">
        <f>"0724493000"</f>
        <v>0724493000</v>
      </c>
      <c r="BB9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2021-02-09T06:44:22Z</dcterms:created>
  <dcterms:modified xsi:type="dcterms:W3CDTF">2021-02-09T06:44:58Z</dcterms:modified>
  <cp:category/>
  <cp:contentStatus/>
</cp:coreProperties>
</file>