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en\GitHub\CampbellMuscleLab\Projects\project_grant_analysis\data\"/>
    </mc:Choice>
  </mc:AlternateContent>
  <bookViews>
    <workbookView xWindow="0" yWindow="0" windowWidth="25695" windowHeight="4425"/>
  </bookViews>
  <sheets>
    <sheet name="2021" sheetId="10" r:id="rId1"/>
    <sheet name="2020" sheetId="9" r:id="rId2"/>
    <sheet name="2019" sheetId="8" r:id="rId3"/>
    <sheet name="2018" sheetId="7" r:id="rId4"/>
    <sheet name="2017" sheetId="1" r:id="rId5"/>
    <sheet name="2016" sheetId="2" r:id="rId6"/>
    <sheet name="2015" sheetId="3" r:id="rId7"/>
    <sheet name="2014" sheetId="4" r:id="rId8"/>
    <sheet name="2013" sheetId="5" r:id="rId9"/>
    <sheet name="2012" sheetId="6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0" l="1"/>
  <c r="I9" i="10"/>
  <c r="I4" i="10"/>
  <c r="I5" i="10"/>
  <c r="I6" i="10"/>
  <c r="I7" i="10"/>
  <c r="I8" i="10"/>
  <c r="I3" i="10"/>
  <c r="I2" i="10"/>
  <c r="I17" i="10" s="1"/>
  <c r="I6" i="9"/>
  <c r="I5" i="9"/>
  <c r="I4" i="9"/>
  <c r="I3" i="9"/>
  <c r="I2" i="9"/>
  <c r="I14" i="9" s="1"/>
  <c r="L7" i="8"/>
  <c r="L6" i="8"/>
  <c r="L5" i="8"/>
  <c r="L4" i="8"/>
  <c r="L3" i="8"/>
  <c r="L2" i="8"/>
  <c r="L14" i="8" s="1"/>
  <c r="L12" i="7"/>
  <c r="L11" i="7"/>
  <c r="L10" i="7"/>
  <c r="L9" i="7"/>
  <c r="L8" i="7"/>
  <c r="L7" i="7"/>
  <c r="L6" i="7"/>
  <c r="L5" i="7"/>
  <c r="L4" i="7"/>
  <c r="L3" i="7"/>
  <c r="L2" i="7"/>
  <c r="L14" i="7" s="1"/>
  <c r="L9" i="1"/>
  <c r="L8" i="1"/>
  <c r="L7" i="1"/>
  <c r="L6" i="1"/>
  <c r="L5" i="1"/>
  <c r="L4" i="1"/>
  <c r="L3" i="1"/>
  <c r="L2" i="1"/>
  <c r="L14" i="1" s="1"/>
  <c r="L11" i="2"/>
  <c r="L10" i="2"/>
  <c r="L9" i="2"/>
  <c r="L8" i="2"/>
  <c r="L7" i="2"/>
  <c r="L6" i="2"/>
  <c r="L5" i="2"/>
  <c r="L4" i="2"/>
  <c r="L3" i="2"/>
  <c r="L2" i="2"/>
  <c r="L14" i="2" s="1"/>
  <c r="L14" i="3"/>
  <c r="L9" i="3"/>
  <c r="L10" i="3"/>
  <c r="L11" i="3"/>
  <c r="L12" i="3"/>
  <c r="L8" i="3"/>
  <c r="L7" i="3"/>
  <c r="L6" i="3"/>
  <c r="L5" i="3"/>
  <c r="L4" i="3"/>
  <c r="L3" i="3"/>
  <c r="L2" i="3"/>
  <c r="L5" i="4"/>
  <c r="L4" i="4"/>
  <c r="L3" i="4"/>
  <c r="L2" i="4"/>
  <c r="L12" i="4" s="1"/>
  <c r="L5" i="5"/>
  <c r="L6" i="5"/>
  <c r="L7" i="5"/>
  <c r="L8" i="5"/>
  <c r="L4" i="5"/>
  <c r="L3" i="5"/>
  <c r="L2" i="5"/>
  <c r="L12" i="5" s="1"/>
  <c r="L12" i="6"/>
  <c r="L3" i="6"/>
  <c r="L4" i="6"/>
  <c r="L2" i="6"/>
  <c r="G16" i="10"/>
  <c r="F16" i="10"/>
  <c r="E16" i="10"/>
  <c r="G12" i="9"/>
  <c r="F12" i="9"/>
  <c r="E12" i="9"/>
  <c r="H12" i="8" l="1"/>
  <c r="J12" i="8" l="1"/>
  <c r="I12" i="8"/>
  <c r="I14" i="7"/>
  <c r="J14" i="7"/>
  <c r="J12" i="6"/>
  <c r="J12" i="5"/>
  <c r="J13" i="4"/>
  <c r="J14" i="3"/>
  <c r="J13" i="2"/>
  <c r="J12" i="1"/>
</calcChain>
</file>

<file path=xl/sharedStrings.xml><?xml version="1.0" encoding="utf-8"?>
<sst xmlns="http://schemas.openxmlformats.org/spreadsheetml/2006/main" count="702" uniqueCount="208">
  <si>
    <t>Agency</t>
  </si>
  <si>
    <t>Grant type</t>
  </si>
  <si>
    <t>Grant number</t>
  </si>
  <si>
    <t>Title</t>
  </si>
  <si>
    <t>Budget</t>
  </si>
  <si>
    <t>Available to Campbell</t>
  </si>
  <si>
    <t>Campbell effort</t>
  </si>
  <si>
    <t>Years</t>
  </si>
  <si>
    <t>Total column effort</t>
  </si>
  <si>
    <t>Uses Gill Biorepository</t>
  </si>
  <si>
    <t>Direct yearly</t>
  </si>
  <si>
    <t>Indirect yearly</t>
  </si>
  <si>
    <t>Status</t>
  </si>
  <si>
    <t>Score</t>
  </si>
  <si>
    <t>Percentile</t>
  </si>
  <si>
    <t>Comments</t>
  </si>
  <si>
    <t>NSF</t>
  </si>
  <si>
    <t>Project</t>
  </si>
  <si>
    <t>No number</t>
  </si>
  <si>
    <t>Data-driven optimization of therapy for heart failure</t>
  </si>
  <si>
    <t>Yes</t>
  </si>
  <si>
    <t>Pending</t>
  </si>
  <si>
    <t xml:space="preserve">NIH </t>
  </si>
  <si>
    <t>R01</t>
  </si>
  <si>
    <t>Amylin-triggered impairment of capillary-myocyte interface in diabetic hearts</t>
  </si>
  <si>
    <t>Sanda Despa</t>
  </si>
  <si>
    <t>NIH</t>
  </si>
  <si>
    <t>T32</t>
  </si>
  <si>
    <t>Physiology training grant</t>
  </si>
  <si>
    <t>No</t>
  </si>
  <si>
    <t>Chan Zuckerberg</t>
  </si>
  <si>
    <t>Pediatric mapping</t>
  </si>
  <si>
    <t>Funded</t>
  </si>
  <si>
    <t>COVID through CTSA</t>
  </si>
  <si>
    <t>CTSA</t>
  </si>
  <si>
    <t>CTSA grant</t>
  </si>
  <si>
    <t>Mitigating human type 1 diabetic cardiomyopathy by ketone bodies</t>
  </si>
  <si>
    <t>Withdrawn</t>
  </si>
  <si>
    <t>Suresh Tyagi</t>
  </si>
  <si>
    <t>British Heart Foundation</t>
  </si>
  <si>
    <t>Project Grant</t>
  </si>
  <si>
    <t>Atrial-ventricular coupling</t>
  </si>
  <si>
    <t>Steve Neiderer</t>
  </si>
  <si>
    <t>Fellowship</t>
  </si>
  <si>
    <t>Greg Milburn</t>
  </si>
  <si>
    <t>Austin Wellettte-Hunsucker</t>
  </si>
  <si>
    <t>TL1</t>
  </si>
  <si>
    <t>Total</t>
  </si>
  <si>
    <t>AHA</t>
  </si>
  <si>
    <t>Transformative Project</t>
  </si>
  <si>
    <t>Dual filament control of myocardial power and hemodynamics</t>
  </si>
  <si>
    <t>Not funded</t>
  </si>
  <si>
    <t>Multiscale modeling of proprioceptive encoding</t>
  </si>
  <si>
    <t>Postdoc felloswhip</t>
  </si>
  <si>
    <t>Kosta</t>
  </si>
  <si>
    <t>Submission date</t>
  </si>
  <si>
    <t>Campbell role</t>
  </si>
  <si>
    <t>PI</t>
  </si>
  <si>
    <t>Campbell</t>
  </si>
  <si>
    <t>DOD</t>
  </si>
  <si>
    <t>Pre-proposal</t>
  </si>
  <si>
    <t>Contractile dysfunction in human cardiomyopathies</t>
  </si>
  <si>
    <t>Not invited</t>
  </si>
  <si>
    <t>Co-I</t>
  </si>
  <si>
    <t>Dostal (Texas)</t>
  </si>
  <si>
    <t>Periostin signaling in heart failure</t>
  </si>
  <si>
    <t>Co-PI</t>
  </si>
  <si>
    <t>Campbell / Tanner</t>
  </si>
  <si>
    <t>Length-dependent activation in human heart failure</t>
  </si>
  <si>
    <t>Campbell / McDonald</t>
  </si>
  <si>
    <t>Dual filament control of myocardial power</t>
  </si>
  <si>
    <t>Sponsor</t>
  </si>
  <si>
    <t>Moonschi</t>
  </si>
  <si>
    <t>Postdoc Fellowship</t>
  </si>
  <si>
    <t>Calcium dependent stiffening of myocardium</t>
  </si>
  <si>
    <t>Streamlined</t>
  </si>
  <si>
    <t>Faruk's grant</t>
  </si>
  <si>
    <t>CCTS</t>
  </si>
  <si>
    <t>Pilot proposal</t>
  </si>
  <si>
    <t>Thick filament based therapies for heart failure</t>
  </si>
  <si>
    <t>Uses Gill BioRepository</t>
  </si>
  <si>
    <t>UK CV ASL</t>
  </si>
  <si>
    <t>Ignite award</t>
  </si>
  <si>
    <t>First genomic and transcriptomic analysis of patients with heart failure in Kentucky: A pilot collaorative study</t>
  </si>
  <si>
    <t>Wever-Pinzon / Campbell</t>
  </si>
  <si>
    <t>Utah / UK CTSA</t>
  </si>
  <si>
    <t>Pilot award</t>
  </si>
  <si>
    <t>Inter-institutional pilot project</t>
  </si>
  <si>
    <t>R21</t>
  </si>
  <si>
    <t>Identification of novel small molecule modulators of skeletal muscle hypertrophy</t>
  </si>
  <si>
    <t>Thompson</t>
  </si>
  <si>
    <t>Dupont-Versteegden</t>
  </si>
  <si>
    <t>P30</t>
  </si>
  <si>
    <t>MyoMetrics Center for Muscle Biology</t>
  </si>
  <si>
    <t>Stelzer / Campbell</t>
  </si>
  <si>
    <t>NIH 1R01 HL146676</t>
  </si>
  <si>
    <t>Computer modeling of myosin binding protein-C and its effects on cardiac contraction</t>
  </si>
  <si>
    <t>Jin</t>
  </si>
  <si>
    <t>Not available</t>
  </si>
  <si>
    <t>Calcification of heart values</t>
  </si>
  <si>
    <t>Not discussed</t>
  </si>
  <si>
    <t>1 R01 HL149164-01</t>
  </si>
  <si>
    <t>McDonald</t>
  </si>
  <si>
    <t>1 R01 HL148785-01</t>
  </si>
  <si>
    <t>Power regulation of myocytes</t>
  </si>
  <si>
    <t>Tanner</t>
  </si>
  <si>
    <t>Transformative LOI</t>
  </si>
  <si>
    <t>19TPA34860008</t>
  </si>
  <si>
    <t>Mavacamtem in human heart failure</t>
  </si>
  <si>
    <t>Payline was 15%</t>
  </si>
  <si>
    <t>Campbell / Stelzer</t>
  </si>
  <si>
    <t>National Institutes of Health</t>
  </si>
  <si>
    <t>HL142034</t>
  </si>
  <si>
    <t>Elucidating the physiological roles and therapeutic potential of cardiac myosin binding protein C through in silico modeling</t>
  </si>
  <si>
    <t>Triaged</t>
  </si>
  <si>
    <t>Never reviewed because of administrative oversight</t>
  </si>
  <si>
    <t>Campbell / Pruitt (Stanford) / Rincinio (Stanford)</t>
  </si>
  <si>
    <t>Chan Zuckerberg Foundation</t>
  </si>
  <si>
    <t>Cell Atlas</t>
  </si>
  <si>
    <t>Cell atlas of the heart</t>
  </si>
  <si>
    <t>Consortium</t>
  </si>
  <si>
    <t>European Commission</t>
  </si>
  <si>
    <t>Personalized Medicine</t>
  </si>
  <si>
    <t>HeartSafe</t>
  </si>
  <si>
    <t>No score available</t>
  </si>
  <si>
    <t>American Heart Association</t>
  </si>
  <si>
    <t>Grant in Aid</t>
  </si>
  <si>
    <t>17GRNT33671165</t>
  </si>
  <si>
    <t>Recruitment from the super-relaxed state of myosin enhances cardiac contractility</t>
  </si>
  <si>
    <t>AR072877</t>
  </si>
  <si>
    <t>Campbell / Wenk</t>
  </si>
  <si>
    <t>Collaborative Science Award</t>
  </si>
  <si>
    <t>17CSA333580003</t>
  </si>
  <si>
    <t>Multiscale modeling of inherited cardiomyopathies and therapeutic interventions</t>
  </si>
  <si>
    <t>National Science Foundation</t>
  </si>
  <si>
    <t>IOS preliminary proposal</t>
  </si>
  <si>
    <t>Eccentric muscle contraction and the super-relaxed state of myosin</t>
  </si>
  <si>
    <t>NSF letter of intent</t>
  </si>
  <si>
    <t>HL137873</t>
  </si>
  <si>
    <t>A new computer model that predicts the impact of the super-relaxed state of myosin on cardiac contractility</t>
  </si>
  <si>
    <t>U01</t>
  </si>
  <si>
    <t>HL133359</t>
  </si>
  <si>
    <t>Innovative Research Grant</t>
  </si>
  <si>
    <t>17IRG33410403</t>
  </si>
  <si>
    <t>Thick filament regulation of cardiac contractility</t>
  </si>
  <si>
    <t>EB023871</t>
  </si>
  <si>
    <t>Modeling and simulation of the contractile properties of skeletal and cardiac muscle</t>
  </si>
  <si>
    <t>R41</t>
  </si>
  <si>
    <t>AR070050</t>
  </si>
  <si>
    <t>MyoVision: Automated detection and analysis of myotube size</t>
  </si>
  <si>
    <t>PI of sub-contract</t>
  </si>
  <si>
    <t>Ting (Emory)</t>
  </si>
  <si>
    <t>DO906824</t>
  </si>
  <si>
    <t>Multi-scale models of proprioceptive encoding for sensorimotor control</t>
  </si>
  <si>
    <t>Collaborative Science Grant</t>
  </si>
  <si>
    <t>16CSA28710005</t>
  </si>
  <si>
    <t>Borejdo (UNT)</t>
  </si>
  <si>
    <t>HL135178-01</t>
  </si>
  <si>
    <t>Differences between left and right ventricles of human hearts</t>
  </si>
  <si>
    <t>HL135178-01A1</t>
  </si>
  <si>
    <t>Differences of myosin function in the right ventricles of non-failing and failing human hearts</t>
  </si>
  <si>
    <t>Despa</t>
  </si>
  <si>
    <t>HL13500</t>
  </si>
  <si>
    <t>Role of myocytes Na+-dysregulation in diabetic heart disease</t>
  </si>
  <si>
    <t>15GRNT25460003</t>
  </si>
  <si>
    <t>Transmural variation in cellular level contraction</t>
  </si>
  <si>
    <t>Kentucky Science and Engineering Foundation</t>
  </si>
  <si>
    <t>Research and Development Excellence Program</t>
  </si>
  <si>
    <t>KSEF-13-RDE-018</t>
  </si>
  <si>
    <t>Molecular mechanisms driving sex differences in heart failure</t>
  </si>
  <si>
    <t>No score given</t>
  </si>
  <si>
    <t>PI of subproject</t>
  </si>
  <si>
    <t>Standard grant</t>
  </si>
  <si>
    <t>Invited for full application</t>
  </si>
  <si>
    <t>Collaborative proposal</t>
  </si>
  <si>
    <t>Precision medicine using adaptively randomized mobile interventions (PARMI)</t>
  </si>
  <si>
    <t>15IRG22930015</t>
  </si>
  <si>
    <t>Direct activation of human cardiac myosin</t>
  </si>
  <si>
    <t>Wenk (UK)</t>
  </si>
  <si>
    <t>Multiscale modeling of left and right ventricular function</t>
  </si>
  <si>
    <t>HL127406-A1</t>
  </si>
  <si>
    <t>Predictive multiscale modeling of ventricular function</t>
  </si>
  <si>
    <t>HL130074</t>
  </si>
  <si>
    <t>Transmural variation in human myocardium</t>
  </si>
  <si>
    <t>IOS Preliminary Application</t>
  </si>
  <si>
    <t>Dynamic strain patterns at sarcomere and tissue levels in skeletal muscle</t>
  </si>
  <si>
    <t>HL121199-A1</t>
  </si>
  <si>
    <t>14GRNT20240028</t>
  </si>
  <si>
    <t>IOS LOI</t>
  </si>
  <si>
    <t>Muscle contraction as a massively coordinated emergent phenomenon</t>
  </si>
  <si>
    <t>HL121199</t>
  </si>
  <si>
    <t>Campbell / Yengo (Penn State)</t>
  </si>
  <si>
    <t>Letter of intent</t>
  </si>
  <si>
    <t>Myocardial dysfunction in human heart failure</t>
  </si>
  <si>
    <t>Campbell / Taberner (Auckland)</t>
  </si>
  <si>
    <t>Royal Society of New Zealand</t>
  </si>
  <si>
    <t>International Mobility Fund</t>
  </si>
  <si>
    <t>No data</t>
  </si>
  <si>
    <t>The energetics of cross-bridge cycling in human myocardium</t>
  </si>
  <si>
    <t>13IRG14680031</t>
  </si>
  <si>
    <t>Mechanical unloading improves the function of failing myocardium</t>
  </si>
  <si>
    <t>Mechanical resiliency is an emergent property of skeletal muscle fibers</t>
  </si>
  <si>
    <t>Established Investigator Award</t>
  </si>
  <si>
    <t>12EIA9110012</t>
  </si>
  <si>
    <t>Molecular mechanisms of improved myofilament function in heart failure patients after mechanical unloading</t>
  </si>
  <si>
    <t>Ye (UK)</t>
  </si>
  <si>
    <t>Accurate and efficient algorithms for computing exponentials of large matrices with applications</t>
  </si>
  <si>
    <t>12GRNT11900056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</si>
</sst>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6" fontId="0" fillId="0" borderId="0" xfId="0" applyNumberFormat="1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N14" sqref="N14"/>
    </sheetView>
  </sheetViews>
  <sheetFormatPr defaultRowHeight="15" x14ac:dyDescent="0.25"/>
  <cols>
    <col min="2" max="2" width="12.140625" customWidth="1"/>
    <col min="3" max="3" width="14.7109375" customWidth="1"/>
    <col min="4" max="4" width="61.7109375" customWidth="1"/>
    <col min="5" max="5" width="12.28515625" customWidth="1"/>
    <col min="8" max="9" width="15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8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s="7">
        <v>834203</v>
      </c>
      <c r="F2" s="8">
        <v>220000</v>
      </c>
      <c r="G2" s="3">
        <v>0.1</v>
      </c>
      <c r="H2">
        <v>3</v>
      </c>
      <c r="I2" s="3">
        <f>H2*G2</f>
        <v>0.30000000000000004</v>
      </c>
      <c r="J2" t="s">
        <v>20</v>
      </c>
      <c r="M2" t="s">
        <v>51</v>
      </c>
    </row>
    <row r="3" spans="1:16" ht="30" x14ac:dyDescent="0.25">
      <c r="A3" t="s">
        <v>22</v>
      </c>
      <c r="B3" t="s">
        <v>23</v>
      </c>
      <c r="D3" s="9" t="s">
        <v>24</v>
      </c>
      <c r="E3" s="7">
        <v>2000000</v>
      </c>
      <c r="F3" s="8">
        <v>150000</v>
      </c>
      <c r="G3" s="3">
        <v>0.05</v>
      </c>
      <c r="H3">
        <v>4</v>
      </c>
      <c r="I3" s="3">
        <f t="shared" ref="I3:I10" si="0">H3*G3</f>
        <v>0.2</v>
      </c>
      <c r="J3" t="s">
        <v>20</v>
      </c>
      <c r="M3" t="s">
        <v>51</v>
      </c>
      <c r="P3" t="s">
        <v>25</v>
      </c>
    </row>
    <row r="4" spans="1:16" x14ac:dyDescent="0.25">
      <c r="A4" t="s">
        <v>26</v>
      </c>
      <c r="B4" t="s">
        <v>27</v>
      </c>
      <c r="D4" t="s">
        <v>28</v>
      </c>
      <c r="E4" s="7"/>
      <c r="F4" s="8">
        <v>100000</v>
      </c>
      <c r="G4" s="3">
        <v>0.1</v>
      </c>
      <c r="H4">
        <v>5</v>
      </c>
      <c r="I4" s="3">
        <f t="shared" si="0"/>
        <v>0.5</v>
      </c>
      <c r="J4" t="s">
        <v>29</v>
      </c>
      <c r="M4" t="s">
        <v>21</v>
      </c>
    </row>
    <row r="5" spans="1:16" x14ac:dyDescent="0.25">
      <c r="A5" t="s">
        <v>30</v>
      </c>
      <c r="D5" t="s">
        <v>31</v>
      </c>
      <c r="E5" s="7">
        <v>100000</v>
      </c>
      <c r="F5" s="8">
        <v>100000</v>
      </c>
      <c r="G5" s="3">
        <v>0.05</v>
      </c>
      <c r="H5">
        <v>3</v>
      </c>
      <c r="I5" s="3">
        <f t="shared" si="0"/>
        <v>0.15000000000000002</v>
      </c>
      <c r="M5" t="s">
        <v>32</v>
      </c>
    </row>
    <row r="6" spans="1:16" x14ac:dyDescent="0.25">
      <c r="A6" t="s">
        <v>26</v>
      </c>
      <c r="D6" t="s">
        <v>33</v>
      </c>
      <c r="F6" s="8"/>
      <c r="G6" s="3">
        <v>0.1</v>
      </c>
      <c r="H6">
        <v>3</v>
      </c>
      <c r="I6" s="3">
        <f t="shared" si="0"/>
        <v>0.30000000000000004</v>
      </c>
      <c r="M6" t="s">
        <v>21</v>
      </c>
    </row>
    <row r="7" spans="1:16" x14ac:dyDescent="0.25">
      <c r="A7" t="s">
        <v>22</v>
      </c>
      <c r="B7" t="s">
        <v>34</v>
      </c>
      <c r="D7" t="s">
        <v>35</v>
      </c>
      <c r="E7" s="7"/>
      <c r="F7" s="8">
        <v>150000</v>
      </c>
      <c r="G7" s="3">
        <v>0.15</v>
      </c>
      <c r="H7">
        <v>5</v>
      </c>
      <c r="I7" s="3">
        <f t="shared" si="0"/>
        <v>0.75</v>
      </c>
      <c r="M7" t="s">
        <v>32</v>
      </c>
    </row>
    <row r="8" spans="1:16" x14ac:dyDescent="0.25">
      <c r="A8" t="s">
        <v>22</v>
      </c>
      <c r="B8" t="s">
        <v>23</v>
      </c>
      <c r="D8" t="s">
        <v>36</v>
      </c>
      <c r="F8">
        <v>135000</v>
      </c>
      <c r="G8" s="3">
        <v>0.05</v>
      </c>
      <c r="H8">
        <v>4</v>
      </c>
      <c r="I8" s="3">
        <f t="shared" si="0"/>
        <v>0.2</v>
      </c>
      <c r="M8" t="s">
        <v>37</v>
      </c>
      <c r="O8" s="3"/>
      <c r="P8" t="s">
        <v>38</v>
      </c>
    </row>
    <row r="9" spans="1:16" x14ac:dyDescent="0.25">
      <c r="A9" t="s">
        <v>26</v>
      </c>
      <c r="B9" t="s">
        <v>23</v>
      </c>
      <c r="D9" t="s">
        <v>19</v>
      </c>
      <c r="E9" s="7"/>
      <c r="F9" s="8">
        <v>1133948</v>
      </c>
      <c r="G9" s="3">
        <v>0.2</v>
      </c>
      <c r="H9">
        <v>4</v>
      </c>
      <c r="I9" s="3">
        <f t="shared" si="0"/>
        <v>0.8</v>
      </c>
      <c r="M9" t="s">
        <v>21</v>
      </c>
      <c r="O9" s="4"/>
    </row>
    <row r="10" spans="1:16" x14ac:dyDescent="0.25">
      <c r="A10" t="s">
        <v>39</v>
      </c>
      <c r="B10" t="s">
        <v>40</v>
      </c>
      <c r="D10" t="s">
        <v>41</v>
      </c>
      <c r="E10" s="7"/>
      <c r="F10" s="8">
        <v>60000</v>
      </c>
      <c r="G10" s="3">
        <v>0</v>
      </c>
      <c r="H10">
        <v>1</v>
      </c>
      <c r="I10" s="3">
        <f t="shared" si="0"/>
        <v>0</v>
      </c>
      <c r="J10" t="s">
        <v>20</v>
      </c>
      <c r="M10" t="s">
        <v>32</v>
      </c>
      <c r="P10" t="s">
        <v>42</v>
      </c>
    </row>
    <row r="11" spans="1:16" x14ac:dyDescent="0.25">
      <c r="A11" t="s">
        <v>27</v>
      </c>
      <c r="B11" t="s">
        <v>43</v>
      </c>
      <c r="D11" t="s">
        <v>44</v>
      </c>
      <c r="F11" s="8">
        <v>40000</v>
      </c>
      <c r="G11">
        <v>0</v>
      </c>
      <c r="H11">
        <v>1</v>
      </c>
      <c r="I11" s="3"/>
      <c r="M11" t="s">
        <v>32</v>
      </c>
    </row>
    <row r="12" spans="1:16" x14ac:dyDescent="0.25">
      <c r="A12" t="s">
        <v>27</v>
      </c>
      <c r="B12" t="s">
        <v>43</v>
      </c>
      <c r="D12" t="s">
        <v>45</v>
      </c>
      <c r="F12" s="8">
        <v>40000</v>
      </c>
      <c r="G12">
        <v>0</v>
      </c>
      <c r="H12">
        <v>1</v>
      </c>
      <c r="I12" s="3"/>
      <c r="M12" t="s">
        <v>32</v>
      </c>
    </row>
    <row r="13" spans="1:16" x14ac:dyDescent="0.25">
      <c r="A13" t="s">
        <v>46</v>
      </c>
      <c r="B13" t="s">
        <v>43</v>
      </c>
      <c r="D13" t="s">
        <v>44</v>
      </c>
      <c r="F13" s="8">
        <v>40000</v>
      </c>
      <c r="G13">
        <v>0</v>
      </c>
      <c r="I13" s="3"/>
      <c r="M13" t="s">
        <v>21</v>
      </c>
    </row>
    <row r="14" spans="1:16" x14ac:dyDescent="0.25">
      <c r="A14" t="s">
        <v>16</v>
      </c>
      <c r="B14" t="s">
        <v>43</v>
      </c>
      <c r="D14" t="s">
        <v>45</v>
      </c>
      <c r="F14" s="8"/>
      <c r="I14" s="3"/>
      <c r="M14" t="s">
        <v>21</v>
      </c>
    </row>
    <row r="15" spans="1:16" x14ac:dyDescent="0.25">
      <c r="F15" s="8"/>
      <c r="I15" s="3"/>
    </row>
    <row r="16" spans="1:16" x14ac:dyDescent="0.25">
      <c r="D16" t="s">
        <v>47</v>
      </c>
      <c r="E16" s="8">
        <f>SUM(E2:E15)</f>
        <v>2934203</v>
      </c>
      <c r="F16" s="8">
        <f>SUM(F2:F15)</f>
        <v>2168948</v>
      </c>
      <c r="G16" s="3">
        <f>SUM(G2:G10)</f>
        <v>0.8</v>
      </c>
    </row>
    <row r="17" spans="4:9" x14ac:dyDescent="0.25">
      <c r="I17" s="3">
        <f>SUM(I2:I16)</f>
        <v>3.2</v>
      </c>
    </row>
    <row r="18" spans="4:9" x14ac:dyDescent="0.25">
      <c r="D18" t="s">
        <v>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K1" sqref="K1"/>
    </sheetView>
  </sheetViews>
  <sheetFormatPr defaultRowHeight="15" x14ac:dyDescent="0.25"/>
  <cols>
    <col min="1" max="1" width="15.7109375" bestFit="1" customWidth="1"/>
    <col min="2" max="2" width="13.5703125" bestFit="1" customWidth="1"/>
    <col min="3" max="3" width="9.42578125" bestFit="1" customWidth="1"/>
    <col min="4" max="4" width="25.85546875" bestFit="1" customWidth="1"/>
    <col min="5" max="5" width="11.42578125" bestFit="1" customWidth="1"/>
    <col min="6" max="6" width="16" bestFit="1" customWidth="1"/>
    <col min="7" max="7" width="44.7109375" bestFit="1" customWidth="1"/>
    <col min="8" max="8" width="11.140625" bestFit="1" customWidth="1"/>
    <col min="9" max="9" width="20.85546875" bestFit="1" customWidth="1"/>
    <col min="10" max="10" width="15.140625" bestFit="1" customWidth="1"/>
    <col min="11" max="12" width="15.140625" customWidth="1"/>
    <col min="13" max="13" width="11.140625" bestFit="1" customWidth="1"/>
    <col min="14" max="14" width="5.85546875" bestFit="1" customWidth="1"/>
  </cols>
  <sheetData>
    <row r="1" spans="1:16" x14ac:dyDescent="0.25">
      <c r="A1" s="1" t="s">
        <v>55</v>
      </c>
      <c r="B1" t="s">
        <v>56</v>
      </c>
      <c r="C1" t="s">
        <v>57</v>
      </c>
      <c r="D1" t="s">
        <v>0</v>
      </c>
      <c r="E1" t="s">
        <v>1</v>
      </c>
      <c r="F1" t="s">
        <v>2</v>
      </c>
      <c r="G1" t="s">
        <v>3</v>
      </c>
      <c r="H1" s="5" t="s">
        <v>4</v>
      </c>
      <c r="I1" t="s">
        <v>5</v>
      </c>
      <c r="J1" t="s">
        <v>6</v>
      </c>
      <c r="K1" t="s">
        <v>7</v>
      </c>
      <c r="L1" t="s">
        <v>8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>
        <v>41091</v>
      </c>
      <c r="B2" t="s">
        <v>57</v>
      </c>
      <c r="C2" t="s">
        <v>58</v>
      </c>
      <c r="D2" t="s">
        <v>125</v>
      </c>
      <c r="E2" t="s">
        <v>202</v>
      </c>
      <c r="F2" t="s">
        <v>203</v>
      </c>
      <c r="G2" t="s">
        <v>204</v>
      </c>
      <c r="H2" s="7">
        <v>400000</v>
      </c>
      <c r="I2" s="7">
        <v>400000</v>
      </c>
      <c r="J2" s="3">
        <v>0.3</v>
      </c>
      <c r="K2">
        <v>5</v>
      </c>
      <c r="L2" s="3">
        <f>K2*J2</f>
        <v>1.5</v>
      </c>
      <c r="M2" t="s">
        <v>51</v>
      </c>
      <c r="N2" t="s">
        <v>75</v>
      </c>
      <c r="O2" s="3"/>
    </row>
    <row r="3" spans="1:16" x14ac:dyDescent="0.25">
      <c r="A3" s="1">
        <v>41258</v>
      </c>
      <c r="B3" t="s">
        <v>63</v>
      </c>
      <c r="C3" t="s">
        <v>205</v>
      </c>
      <c r="D3" t="s">
        <v>134</v>
      </c>
      <c r="E3" t="s">
        <v>172</v>
      </c>
      <c r="F3" t="s">
        <v>197</v>
      </c>
      <c r="G3" t="s">
        <v>206</v>
      </c>
      <c r="H3">
        <v>260000</v>
      </c>
      <c r="I3">
        <v>75000</v>
      </c>
      <c r="J3" s="3">
        <v>0.36</v>
      </c>
      <c r="K3">
        <v>3</v>
      </c>
      <c r="L3" s="3">
        <f t="shared" ref="L3:L4" si="0">K3*J3</f>
        <v>1.08</v>
      </c>
      <c r="M3" t="s">
        <v>51</v>
      </c>
      <c r="N3" t="s">
        <v>124</v>
      </c>
    </row>
    <row r="4" spans="1:16" x14ac:dyDescent="0.25">
      <c r="A4" s="1">
        <v>41306</v>
      </c>
      <c r="B4" t="s">
        <v>57</v>
      </c>
      <c r="C4" t="s">
        <v>58</v>
      </c>
      <c r="D4" t="s">
        <v>125</v>
      </c>
      <c r="E4" t="s">
        <v>126</v>
      </c>
      <c r="F4" t="s">
        <v>207</v>
      </c>
      <c r="G4" t="s">
        <v>204</v>
      </c>
      <c r="H4" s="7">
        <v>140000</v>
      </c>
      <c r="I4" s="7">
        <v>140000</v>
      </c>
      <c r="J4" s="3">
        <v>0.1</v>
      </c>
      <c r="K4">
        <v>3</v>
      </c>
      <c r="L4" s="3">
        <f t="shared" si="0"/>
        <v>0.30000000000000004</v>
      </c>
      <c r="M4" t="s">
        <v>51</v>
      </c>
      <c r="N4" t="s">
        <v>75</v>
      </c>
      <c r="O4" s="3"/>
    </row>
    <row r="11" spans="1:16" x14ac:dyDescent="0.25">
      <c r="J11" s="3"/>
      <c r="L11" s="3"/>
    </row>
    <row r="12" spans="1:16" x14ac:dyDescent="0.25">
      <c r="J12" s="3">
        <f>SUM(J1:J10)</f>
        <v>0.7599999999999999</v>
      </c>
      <c r="L12" s="3">
        <f>SUM(L2:L11)</f>
        <v>2.88</v>
      </c>
    </row>
  </sheetData>
  <sortState ref="A2:P4">
    <sortCondition ref="A2:A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A3" sqref="A3:XFD3"/>
    </sheetView>
  </sheetViews>
  <sheetFormatPr defaultRowHeight="15" x14ac:dyDescent="0.25"/>
  <cols>
    <col min="1" max="1" width="21.42578125" customWidth="1"/>
    <col min="2" max="2" width="26.5703125" customWidth="1"/>
    <col min="3" max="3" width="20.7109375" customWidth="1"/>
    <col min="4" max="4" width="23.85546875" customWidth="1"/>
    <col min="5" max="5" width="11.28515625" bestFit="1" customWidth="1"/>
    <col min="8" max="9" width="15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8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48</v>
      </c>
      <c r="B2" t="s">
        <v>49</v>
      </c>
      <c r="C2" t="s">
        <v>18</v>
      </c>
      <c r="D2" t="s">
        <v>50</v>
      </c>
      <c r="E2" s="7">
        <v>100000</v>
      </c>
      <c r="F2" s="8">
        <v>100000</v>
      </c>
      <c r="G2" s="3">
        <v>0.1</v>
      </c>
      <c r="H2">
        <v>3</v>
      </c>
      <c r="I2" s="3">
        <f>H2*G2</f>
        <v>0.30000000000000004</v>
      </c>
      <c r="J2" t="s">
        <v>20</v>
      </c>
      <c r="M2" t="s">
        <v>21</v>
      </c>
    </row>
    <row r="3" spans="1:16" x14ac:dyDescent="0.25">
      <c r="A3" t="s">
        <v>39</v>
      </c>
      <c r="B3" t="s">
        <v>40</v>
      </c>
      <c r="D3" t="s">
        <v>41</v>
      </c>
      <c r="E3" s="7"/>
      <c r="F3" s="8">
        <v>60000</v>
      </c>
      <c r="G3" s="3">
        <v>0</v>
      </c>
      <c r="H3">
        <v>1</v>
      </c>
      <c r="I3" s="3">
        <f t="shared" ref="I3:I6" si="0">H3*G3</f>
        <v>0</v>
      </c>
      <c r="J3" t="s">
        <v>20</v>
      </c>
      <c r="M3" t="s">
        <v>51</v>
      </c>
    </row>
    <row r="4" spans="1:16" x14ac:dyDescent="0.25">
      <c r="A4" t="s">
        <v>26</v>
      </c>
      <c r="B4" t="s">
        <v>23</v>
      </c>
      <c r="D4" t="s">
        <v>52</v>
      </c>
      <c r="E4" s="7"/>
      <c r="F4" s="8">
        <v>100000</v>
      </c>
      <c r="G4" s="3">
        <v>0.1</v>
      </c>
      <c r="H4">
        <v>4</v>
      </c>
      <c r="I4" s="3">
        <f t="shared" si="0"/>
        <v>0.4</v>
      </c>
      <c r="J4" t="s">
        <v>29</v>
      </c>
      <c r="M4" t="s">
        <v>21</v>
      </c>
    </row>
    <row r="5" spans="1:16" x14ac:dyDescent="0.25">
      <c r="A5" t="s">
        <v>39</v>
      </c>
      <c r="B5" t="s">
        <v>40</v>
      </c>
      <c r="D5" t="s">
        <v>41</v>
      </c>
      <c r="E5" s="7"/>
      <c r="F5" s="8">
        <v>60000</v>
      </c>
      <c r="G5" s="3">
        <v>0</v>
      </c>
      <c r="H5">
        <v>3</v>
      </c>
      <c r="I5" s="3">
        <f t="shared" si="0"/>
        <v>0</v>
      </c>
      <c r="J5" t="s">
        <v>20</v>
      </c>
      <c r="M5" t="s">
        <v>51</v>
      </c>
    </row>
    <row r="6" spans="1:16" x14ac:dyDescent="0.25">
      <c r="A6" t="s">
        <v>48</v>
      </c>
      <c r="B6" t="s">
        <v>53</v>
      </c>
      <c r="F6" s="8">
        <v>164000</v>
      </c>
      <c r="G6" s="3">
        <v>0</v>
      </c>
      <c r="H6">
        <v>0</v>
      </c>
      <c r="I6" s="3">
        <f t="shared" si="0"/>
        <v>0</v>
      </c>
      <c r="J6" t="s">
        <v>20</v>
      </c>
      <c r="M6" t="s">
        <v>32</v>
      </c>
      <c r="P6" t="s">
        <v>54</v>
      </c>
    </row>
    <row r="7" spans="1:16" x14ac:dyDescent="0.25">
      <c r="E7" s="7"/>
      <c r="F7" s="8"/>
      <c r="G7" s="3"/>
      <c r="I7" s="3"/>
      <c r="O7" s="3"/>
    </row>
    <row r="8" spans="1:16" x14ac:dyDescent="0.25">
      <c r="E8" s="7"/>
      <c r="F8" s="8"/>
      <c r="G8" s="3"/>
      <c r="I8" s="3"/>
      <c r="O8" s="4"/>
    </row>
    <row r="9" spans="1:16" x14ac:dyDescent="0.25">
      <c r="E9" s="7"/>
      <c r="F9" s="8"/>
      <c r="G9" s="3"/>
      <c r="I9" s="3"/>
    </row>
    <row r="10" spans="1:16" x14ac:dyDescent="0.25">
      <c r="F10" s="8"/>
      <c r="I10" s="3"/>
    </row>
    <row r="11" spans="1:16" x14ac:dyDescent="0.25">
      <c r="F11" s="8"/>
      <c r="I11" s="3"/>
    </row>
    <row r="12" spans="1:16" x14ac:dyDescent="0.25">
      <c r="D12" t="s">
        <v>47</v>
      </c>
      <c r="E12" s="8">
        <f>SUM(E2:E11)</f>
        <v>100000</v>
      </c>
      <c r="F12" s="8">
        <f>SUM(F2:F11)</f>
        <v>484000</v>
      </c>
      <c r="G12" s="3">
        <f>SUM(G2:G9)</f>
        <v>0.2</v>
      </c>
      <c r="I12" s="3"/>
    </row>
    <row r="14" spans="1:16" x14ac:dyDescent="0.25">
      <c r="I14" s="3">
        <f>SUM(I2:I13)</f>
        <v>0.70000000000000007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opLeftCell="F1" workbookViewId="0">
      <selection activeCell="K8" sqref="K8:L12"/>
    </sheetView>
  </sheetViews>
  <sheetFormatPr defaultRowHeight="15" x14ac:dyDescent="0.25"/>
  <cols>
    <col min="1" max="1" width="15.7109375" style="1" bestFit="1" customWidth="1"/>
    <col min="2" max="2" width="13.5703125" bestFit="1" customWidth="1"/>
    <col min="3" max="3" width="17.7109375" bestFit="1" customWidth="1"/>
    <col min="4" max="4" width="16.140625" customWidth="1"/>
    <col min="5" max="5" width="14.85546875" customWidth="1"/>
    <col min="6" max="6" width="14.42578125" customWidth="1"/>
    <col min="7" max="7" width="50.85546875" customWidth="1"/>
    <col min="8" max="8" width="12.85546875" bestFit="1" customWidth="1"/>
    <col min="9" max="9" width="20.85546875" style="8" bestFit="1" customWidth="1"/>
    <col min="10" max="10" width="15" bestFit="1" customWidth="1"/>
    <col min="11" max="12" width="15.140625" customWidth="1"/>
    <col min="13" max="15" width="15" customWidth="1"/>
    <col min="16" max="16" width="11" bestFit="1" customWidth="1"/>
    <col min="17" max="18" width="11" customWidth="1"/>
  </cols>
  <sheetData>
    <row r="1" spans="1:19" x14ac:dyDescent="0.25">
      <c r="A1" s="1" t="s">
        <v>55</v>
      </c>
      <c r="B1" t="s">
        <v>56</v>
      </c>
      <c r="C1" t="s">
        <v>57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s="8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5">
      <c r="A2" s="1">
        <v>43538</v>
      </c>
      <c r="B2" t="s">
        <v>57</v>
      </c>
      <c r="C2" t="s">
        <v>58</v>
      </c>
      <c r="D2" t="s">
        <v>59</v>
      </c>
      <c r="E2" t="s">
        <v>60</v>
      </c>
      <c r="F2" t="s">
        <v>18</v>
      </c>
      <c r="G2" t="s">
        <v>61</v>
      </c>
      <c r="H2" s="7">
        <v>1500000</v>
      </c>
      <c r="J2" s="3">
        <v>0</v>
      </c>
      <c r="K2">
        <v>3</v>
      </c>
      <c r="L2" s="3">
        <f>K2*J2</f>
        <v>0</v>
      </c>
      <c r="M2" t="s">
        <v>20</v>
      </c>
      <c r="P2" t="s">
        <v>62</v>
      </c>
    </row>
    <row r="3" spans="1:19" x14ac:dyDescent="0.25">
      <c r="A3" s="1">
        <v>43538</v>
      </c>
      <c r="B3" t="s">
        <v>63</v>
      </c>
      <c r="C3" t="s">
        <v>64</v>
      </c>
      <c r="D3" t="s">
        <v>59</v>
      </c>
      <c r="E3" t="s">
        <v>60</v>
      </c>
      <c r="F3" t="s">
        <v>18</v>
      </c>
      <c r="G3" t="s">
        <v>65</v>
      </c>
      <c r="H3" s="7">
        <v>1500000</v>
      </c>
      <c r="J3" s="3">
        <v>0</v>
      </c>
      <c r="K3">
        <v>3</v>
      </c>
      <c r="L3" s="3">
        <f t="shared" ref="L3:L7" si="0">K3*J3</f>
        <v>0</v>
      </c>
      <c r="M3" t="s">
        <v>20</v>
      </c>
      <c r="P3" t="s">
        <v>62</v>
      </c>
    </row>
    <row r="4" spans="1:19" x14ac:dyDescent="0.25">
      <c r="A4" s="1">
        <v>43651</v>
      </c>
      <c r="B4" t="s">
        <v>66</v>
      </c>
      <c r="C4" t="s">
        <v>67</v>
      </c>
      <c r="D4" t="s">
        <v>26</v>
      </c>
      <c r="E4" t="s">
        <v>23</v>
      </c>
      <c r="G4" t="s">
        <v>68</v>
      </c>
      <c r="H4" s="7">
        <v>2946363</v>
      </c>
      <c r="I4" s="8">
        <v>626735</v>
      </c>
      <c r="J4" s="3">
        <v>0.2</v>
      </c>
      <c r="K4">
        <v>4</v>
      </c>
      <c r="L4" s="3">
        <f t="shared" si="0"/>
        <v>0.8</v>
      </c>
      <c r="M4" t="s">
        <v>20</v>
      </c>
      <c r="P4" t="s">
        <v>32</v>
      </c>
      <c r="Q4">
        <v>30</v>
      </c>
      <c r="R4">
        <v>9</v>
      </c>
    </row>
    <row r="5" spans="1:19" x14ac:dyDescent="0.25">
      <c r="A5" s="1">
        <v>43651</v>
      </c>
      <c r="B5" t="s">
        <v>66</v>
      </c>
      <c r="C5" t="s">
        <v>69</v>
      </c>
      <c r="D5" t="s">
        <v>26</v>
      </c>
      <c r="E5" t="s">
        <v>23</v>
      </c>
      <c r="G5" t="s">
        <v>70</v>
      </c>
      <c r="H5" s="7">
        <v>2410515</v>
      </c>
      <c r="I5" s="8">
        <v>481300</v>
      </c>
      <c r="J5" s="3">
        <v>0.2</v>
      </c>
      <c r="K5">
        <v>4</v>
      </c>
      <c r="L5" s="3">
        <f t="shared" si="0"/>
        <v>0.8</v>
      </c>
      <c r="M5" t="s">
        <v>20</v>
      </c>
      <c r="P5" t="s">
        <v>32</v>
      </c>
      <c r="R5">
        <v>12</v>
      </c>
    </row>
    <row r="6" spans="1:19" x14ac:dyDescent="0.25">
      <c r="A6" s="1">
        <v>43692</v>
      </c>
      <c r="B6" t="s">
        <v>71</v>
      </c>
      <c r="C6" t="s">
        <v>72</v>
      </c>
      <c r="D6" t="s">
        <v>48</v>
      </c>
      <c r="E6" t="s">
        <v>73</v>
      </c>
      <c r="G6" t="s">
        <v>74</v>
      </c>
      <c r="J6" s="3">
        <v>0</v>
      </c>
      <c r="K6">
        <v>0</v>
      </c>
      <c r="L6" s="3">
        <f t="shared" si="0"/>
        <v>0</v>
      </c>
      <c r="M6" t="s">
        <v>20</v>
      </c>
      <c r="P6" t="s">
        <v>51</v>
      </c>
      <c r="Q6" t="s">
        <v>75</v>
      </c>
      <c r="S6" t="s">
        <v>76</v>
      </c>
    </row>
    <row r="7" spans="1:19" x14ac:dyDescent="0.25">
      <c r="D7" t="s">
        <v>77</v>
      </c>
      <c r="E7" t="s">
        <v>78</v>
      </c>
      <c r="F7" t="s">
        <v>18</v>
      </c>
      <c r="G7" t="s">
        <v>79</v>
      </c>
      <c r="H7" s="7">
        <v>50000</v>
      </c>
      <c r="I7" s="8">
        <v>50000</v>
      </c>
      <c r="J7" s="3">
        <v>0</v>
      </c>
      <c r="K7">
        <v>0</v>
      </c>
      <c r="L7" s="3">
        <f t="shared" si="0"/>
        <v>0</v>
      </c>
      <c r="M7" t="s">
        <v>29</v>
      </c>
      <c r="P7" t="s">
        <v>32</v>
      </c>
      <c r="R7" s="3"/>
    </row>
    <row r="8" spans="1:19" x14ac:dyDescent="0.25">
      <c r="H8" s="7"/>
      <c r="J8" s="3"/>
      <c r="L8" s="3"/>
      <c r="R8" s="4"/>
    </row>
    <row r="9" spans="1:19" x14ac:dyDescent="0.25">
      <c r="H9" s="7"/>
      <c r="J9" s="3"/>
      <c r="L9" s="3"/>
    </row>
    <row r="10" spans="1:19" x14ac:dyDescent="0.25">
      <c r="L10" s="3"/>
    </row>
    <row r="11" spans="1:19" x14ac:dyDescent="0.25">
      <c r="L11" s="3"/>
    </row>
    <row r="12" spans="1:19" x14ac:dyDescent="0.25">
      <c r="G12" t="s">
        <v>47</v>
      </c>
      <c r="H12" s="8">
        <f>SUM(H2:H11)</f>
        <v>8406878</v>
      </c>
      <c r="I12" s="8">
        <f>SUM(I2:I11)</f>
        <v>1158035</v>
      </c>
      <c r="J12" s="3">
        <f>SUM(J2:J9)</f>
        <v>0.4</v>
      </c>
      <c r="L12" s="3"/>
    </row>
    <row r="14" spans="1:19" x14ac:dyDescent="0.25">
      <c r="L14" s="3">
        <f>SUM(L2:L13)</f>
        <v>1.6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K12" sqref="K12"/>
    </sheetView>
  </sheetViews>
  <sheetFormatPr defaultRowHeight="15" x14ac:dyDescent="0.25"/>
  <cols>
    <col min="1" max="1" width="15.7109375" style="1" bestFit="1" customWidth="1"/>
    <col min="2" max="2" width="13.5703125" bestFit="1" customWidth="1"/>
    <col min="3" max="3" width="17.7109375" bestFit="1" customWidth="1"/>
    <col min="4" max="4" width="16.140625" customWidth="1"/>
    <col min="5" max="5" width="14.85546875" customWidth="1"/>
    <col min="6" max="6" width="14.42578125" customWidth="1"/>
    <col min="7" max="7" width="50.85546875" customWidth="1"/>
    <col min="8" max="8" width="12.85546875" bestFit="1" customWidth="1"/>
    <col min="9" max="9" width="20.85546875" style="8" bestFit="1" customWidth="1"/>
    <col min="10" max="10" width="15" bestFit="1" customWidth="1"/>
    <col min="11" max="12" width="15.140625" customWidth="1"/>
    <col min="13" max="15" width="15" customWidth="1"/>
    <col min="16" max="16" width="11" bestFit="1" customWidth="1"/>
    <col min="17" max="18" width="11" customWidth="1"/>
  </cols>
  <sheetData>
    <row r="1" spans="1:19" x14ac:dyDescent="0.25">
      <c r="A1" s="1" t="s">
        <v>55</v>
      </c>
      <c r="B1" t="s">
        <v>56</v>
      </c>
      <c r="C1" t="s">
        <v>57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s="8" t="s">
        <v>5</v>
      </c>
      <c r="J1" t="s">
        <v>6</v>
      </c>
      <c r="K1" t="s">
        <v>7</v>
      </c>
      <c r="L1" t="s">
        <v>8</v>
      </c>
      <c r="M1" t="s">
        <v>80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5">
      <c r="A2" s="1">
        <v>43112</v>
      </c>
      <c r="B2" t="s">
        <v>57</v>
      </c>
      <c r="C2" t="s">
        <v>58</v>
      </c>
      <c r="D2" t="s">
        <v>81</v>
      </c>
      <c r="E2" t="s">
        <v>82</v>
      </c>
      <c r="F2" t="s">
        <v>18</v>
      </c>
      <c r="G2" t="s">
        <v>83</v>
      </c>
      <c r="H2" s="7">
        <v>40000</v>
      </c>
      <c r="I2" s="8">
        <v>0</v>
      </c>
      <c r="J2" s="3">
        <v>0</v>
      </c>
      <c r="K2">
        <v>3</v>
      </c>
      <c r="L2" s="3">
        <f>K2*J2</f>
        <v>0</v>
      </c>
      <c r="M2" s="3" t="s">
        <v>20</v>
      </c>
      <c r="P2" t="s">
        <v>32</v>
      </c>
    </row>
    <row r="3" spans="1:19" x14ac:dyDescent="0.25">
      <c r="A3" s="1">
        <v>43119</v>
      </c>
      <c r="B3" t="s">
        <v>66</v>
      </c>
      <c r="C3" t="s">
        <v>84</v>
      </c>
      <c r="D3" t="s">
        <v>85</v>
      </c>
      <c r="E3" t="s">
        <v>86</v>
      </c>
      <c r="F3" t="s">
        <v>18</v>
      </c>
      <c r="G3" t="s">
        <v>87</v>
      </c>
      <c r="H3" s="7">
        <v>50000</v>
      </c>
      <c r="I3" s="8">
        <v>25000</v>
      </c>
      <c r="J3" s="3">
        <v>0</v>
      </c>
      <c r="K3">
        <v>1</v>
      </c>
      <c r="L3" s="3">
        <f t="shared" ref="L3:L12" si="0">K3*J3</f>
        <v>0</v>
      </c>
      <c r="M3" s="3" t="s">
        <v>20</v>
      </c>
      <c r="N3">
        <v>25000</v>
      </c>
      <c r="O3">
        <v>0</v>
      </c>
      <c r="P3" t="s">
        <v>32</v>
      </c>
    </row>
    <row r="4" spans="1:19" x14ac:dyDescent="0.25">
      <c r="A4" s="1">
        <v>43174</v>
      </c>
      <c r="B4" t="s">
        <v>57</v>
      </c>
      <c r="C4" t="s">
        <v>58</v>
      </c>
      <c r="D4" t="s">
        <v>26</v>
      </c>
      <c r="E4" t="s">
        <v>88</v>
      </c>
      <c r="G4" t="s">
        <v>89</v>
      </c>
      <c r="H4" s="7">
        <v>250000</v>
      </c>
      <c r="I4" s="8">
        <v>50000</v>
      </c>
      <c r="J4" s="3">
        <v>0.1</v>
      </c>
      <c r="K4">
        <v>2</v>
      </c>
      <c r="L4" s="3">
        <f t="shared" si="0"/>
        <v>0.2</v>
      </c>
      <c r="M4" s="3"/>
      <c r="N4">
        <v>150000</v>
      </c>
      <c r="O4">
        <v>72610</v>
      </c>
      <c r="P4" t="s">
        <v>51</v>
      </c>
    </row>
    <row r="5" spans="1:19" x14ac:dyDescent="0.25">
      <c r="A5" s="1">
        <v>43187</v>
      </c>
      <c r="B5" t="s">
        <v>63</v>
      </c>
      <c r="C5" t="s">
        <v>90</v>
      </c>
      <c r="D5" t="s">
        <v>48</v>
      </c>
      <c r="E5" t="s">
        <v>48</v>
      </c>
      <c r="H5" s="7"/>
      <c r="J5" s="3">
        <v>0</v>
      </c>
      <c r="K5">
        <v>4</v>
      </c>
      <c r="L5" s="3">
        <f t="shared" si="0"/>
        <v>0</v>
      </c>
      <c r="M5" s="3" t="s">
        <v>20</v>
      </c>
      <c r="P5" t="s">
        <v>51</v>
      </c>
    </row>
    <row r="6" spans="1:19" x14ac:dyDescent="0.25">
      <c r="A6" s="1">
        <v>43256</v>
      </c>
      <c r="B6" t="s">
        <v>63</v>
      </c>
      <c r="C6" t="s">
        <v>91</v>
      </c>
      <c r="D6" t="s">
        <v>26</v>
      </c>
      <c r="E6" t="s">
        <v>92</v>
      </c>
      <c r="G6" t="s">
        <v>93</v>
      </c>
      <c r="H6" s="7"/>
      <c r="I6" s="8">
        <v>50000</v>
      </c>
      <c r="J6" s="3">
        <v>0.1</v>
      </c>
      <c r="K6">
        <v>4</v>
      </c>
      <c r="L6" s="3">
        <f t="shared" si="0"/>
        <v>0.4</v>
      </c>
      <c r="M6" s="3"/>
      <c r="P6" t="s">
        <v>51</v>
      </c>
    </row>
    <row r="7" spans="1:19" x14ac:dyDescent="0.25">
      <c r="A7" s="1">
        <v>43256</v>
      </c>
      <c r="B7" t="s">
        <v>66</v>
      </c>
      <c r="C7" t="s">
        <v>94</v>
      </c>
      <c r="D7" t="s">
        <v>26</v>
      </c>
      <c r="E7" t="s">
        <v>23</v>
      </c>
      <c r="F7" t="s">
        <v>95</v>
      </c>
      <c r="G7" t="s">
        <v>96</v>
      </c>
      <c r="H7" s="7"/>
      <c r="I7" s="8">
        <v>700000</v>
      </c>
      <c r="J7" s="3">
        <v>0.2</v>
      </c>
      <c r="K7">
        <v>4</v>
      </c>
      <c r="L7" s="3">
        <f t="shared" si="0"/>
        <v>0.8</v>
      </c>
      <c r="M7" s="3"/>
      <c r="P7" t="s">
        <v>32</v>
      </c>
      <c r="Q7">
        <v>15</v>
      </c>
      <c r="R7">
        <v>1</v>
      </c>
    </row>
    <row r="8" spans="1:19" x14ac:dyDescent="0.25">
      <c r="A8" s="1">
        <v>43378</v>
      </c>
      <c r="B8" t="s">
        <v>63</v>
      </c>
      <c r="C8" t="s">
        <v>97</v>
      </c>
      <c r="D8" t="s">
        <v>26</v>
      </c>
      <c r="E8" t="s">
        <v>23</v>
      </c>
      <c r="F8" t="s">
        <v>98</v>
      </c>
      <c r="G8" t="s">
        <v>99</v>
      </c>
      <c r="H8" s="7"/>
      <c r="I8" s="8">
        <v>140000</v>
      </c>
      <c r="J8" s="3">
        <v>0.05</v>
      </c>
      <c r="K8">
        <v>4</v>
      </c>
      <c r="L8" s="3">
        <f t="shared" si="0"/>
        <v>0.2</v>
      </c>
      <c r="M8" s="3" t="s">
        <v>20</v>
      </c>
      <c r="P8" t="s">
        <v>51</v>
      </c>
      <c r="Q8" t="s">
        <v>100</v>
      </c>
    </row>
    <row r="9" spans="1:19" x14ac:dyDescent="0.25">
      <c r="A9" s="1">
        <v>43439</v>
      </c>
      <c r="B9" t="s">
        <v>66</v>
      </c>
      <c r="C9" t="s">
        <v>67</v>
      </c>
      <c r="D9" t="s">
        <v>26</v>
      </c>
      <c r="E9" t="s">
        <v>23</v>
      </c>
      <c r="F9" t="s">
        <v>101</v>
      </c>
      <c r="G9" t="s">
        <v>68</v>
      </c>
      <c r="H9" s="7">
        <v>2700000</v>
      </c>
      <c r="I9" s="8">
        <v>650000</v>
      </c>
      <c r="J9" s="3">
        <v>0.2</v>
      </c>
      <c r="K9">
        <v>4</v>
      </c>
      <c r="L9" s="3">
        <f t="shared" si="0"/>
        <v>0.8</v>
      </c>
      <c r="M9" s="3" t="s">
        <v>20</v>
      </c>
      <c r="P9" t="s">
        <v>51</v>
      </c>
      <c r="Q9" t="s">
        <v>100</v>
      </c>
      <c r="R9" s="3"/>
    </row>
    <row r="10" spans="1:19" x14ac:dyDescent="0.25">
      <c r="A10" s="1">
        <v>43388</v>
      </c>
      <c r="B10" t="s">
        <v>63</v>
      </c>
      <c r="C10" t="s">
        <v>102</v>
      </c>
      <c r="D10" t="s">
        <v>26</v>
      </c>
      <c r="E10" t="s">
        <v>23</v>
      </c>
      <c r="F10" t="s">
        <v>103</v>
      </c>
      <c r="G10" t="s">
        <v>104</v>
      </c>
      <c r="H10" s="7">
        <v>1250000</v>
      </c>
      <c r="I10" s="8">
        <v>300000</v>
      </c>
      <c r="J10" s="3">
        <v>0.1</v>
      </c>
      <c r="K10">
        <v>4</v>
      </c>
      <c r="L10" s="3">
        <f t="shared" si="0"/>
        <v>0.4</v>
      </c>
      <c r="M10" s="3" t="s">
        <v>20</v>
      </c>
      <c r="P10" t="s">
        <v>51</v>
      </c>
      <c r="Q10" t="s">
        <v>100</v>
      </c>
      <c r="R10" s="4"/>
    </row>
    <row r="11" spans="1:19" x14ac:dyDescent="0.25">
      <c r="A11" s="1">
        <v>43382</v>
      </c>
      <c r="B11" t="s">
        <v>63</v>
      </c>
      <c r="C11" t="s">
        <v>105</v>
      </c>
      <c r="D11" t="s">
        <v>48</v>
      </c>
      <c r="E11" t="s">
        <v>106</v>
      </c>
      <c r="F11" t="s">
        <v>107</v>
      </c>
      <c r="G11" t="s">
        <v>108</v>
      </c>
      <c r="H11" s="7">
        <v>200000</v>
      </c>
      <c r="I11" s="8">
        <v>60000</v>
      </c>
      <c r="J11" s="3">
        <v>0.1</v>
      </c>
      <c r="K11">
        <v>3</v>
      </c>
      <c r="L11" s="3">
        <f t="shared" si="0"/>
        <v>0.30000000000000004</v>
      </c>
      <c r="M11" s="3" t="s">
        <v>20</v>
      </c>
      <c r="P11" t="s">
        <v>32</v>
      </c>
      <c r="Q11">
        <v>1.74</v>
      </c>
      <c r="R11">
        <v>25.3</v>
      </c>
      <c r="S11" t="s">
        <v>109</v>
      </c>
    </row>
    <row r="12" spans="1:19" x14ac:dyDescent="0.25">
      <c r="L12" s="3">
        <f t="shared" si="0"/>
        <v>0</v>
      </c>
    </row>
    <row r="14" spans="1:19" x14ac:dyDescent="0.25">
      <c r="G14" t="s">
        <v>47</v>
      </c>
      <c r="I14" s="8">
        <f>SUM(I2:I13)</f>
        <v>1975000</v>
      </c>
      <c r="J14" s="3">
        <f>SUM(J2:J11)</f>
        <v>0.85</v>
      </c>
      <c r="L14" s="3">
        <f>SUM(L2:L13)</f>
        <v>3.1000000000000005</v>
      </c>
      <c r="M14" s="3"/>
    </row>
  </sheetData>
  <sortState ref="A2:S11">
    <sortCondition ref="A2:A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I12" sqref="I12"/>
    </sheetView>
  </sheetViews>
  <sheetFormatPr defaultRowHeight="15" x14ac:dyDescent="0.25"/>
  <cols>
    <col min="1" max="1" width="15.7109375" style="1" bestFit="1" customWidth="1"/>
    <col min="2" max="2" width="13.5703125" bestFit="1" customWidth="1"/>
    <col min="3" max="3" width="17.7109375" bestFit="1" customWidth="1"/>
    <col min="4" max="4" width="26.85546875" bestFit="1" customWidth="1"/>
    <col min="5" max="5" width="26.85546875" customWidth="1"/>
    <col min="6" max="6" width="14.42578125" customWidth="1"/>
    <col min="7" max="7" width="75.42578125" bestFit="1" customWidth="1"/>
    <col min="8" max="8" width="12.7109375" bestFit="1" customWidth="1"/>
    <col min="9" max="9" width="20.85546875" bestFit="1" customWidth="1"/>
    <col min="10" max="10" width="15" bestFit="1" customWidth="1"/>
    <col min="11" max="12" width="15.140625" customWidth="1"/>
    <col min="13" max="14" width="15" customWidth="1"/>
    <col min="15" max="15" width="11" bestFit="1" customWidth="1"/>
    <col min="16" max="17" width="11" customWidth="1"/>
  </cols>
  <sheetData>
    <row r="1" spans="1:18" x14ac:dyDescent="0.25">
      <c r="A1" s="1" t="s">
        <v>55</v>
      </c>
      <c r="B1" t="s">
        <v>56</v>
      </c>
      <c r="C1" t="s">
        <v>57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 s="1">
        <v>42921</v>
      </c>
      <c r="B2" t="s">
        <v>66</v>
      </c>
      <c r="C2" t="s">
        <v>110</v>
      </c>
      <c r="D2" t="s">
        <v>111</v>
      </c>
      <c r="E2" t="s">
        <v>23</v>
      </c>
      <c r="F2" t="s">
        <v>112</v>
      </c>
      <c r="G2" t="s">
        <v>113</v>
      </c>
      <c r="H2" s="7">
        <v>2485086</v>
      </c>
      <c r="I2" s="7">
        <v>539764</v>
      </c>
      <c r="J2" s="3">
        <v>0.2</v>
      </c>
      <c r="K2">
        <v>4</v>
      </c>
      <c r="L2" s="3">
        <f>K2*J2</f>
        <v>0.8</v>
      </c>
      <c r="M2">
        <v>102870</v>
      </c>
      <c r="N2">
        <v>54521</v>
      </c>
      <c r="O2" t="s">
        <v>51</v>
      </c>
      <c r="P2" t="s">
        <v>114</v>
      </c>
    </row>
    <row r="3" spans="1:18" x14ac:dyDescent="0.25">
      <c r="A3" s="1">
        <v>42921</v>
      </c>
      <c r="B3" t="s">
        <v>66</v>
      </c>
      <c r="C3" t="s">
        <v>84</v>
      </c>
      <c r="D3" t="s">
        <v>85</v>
      </c>
      <c r="E3" t="s">
        <v>86</v>
      </c>
      <c r="F3" t="s">
        <v>18</v>
      </c>
      <c r="G3" t="s">
        <v>87</v>
      </c>
      <c r="H3" s="7">
        <v>50000</v>
      </c>
      <c r="I3" s="7">
        <v>25000</v>
      </c>
      <c r="J3" s="3">
        <v>0</v>
      </c>
      <c r="K3">
        <v>1</v>
      </c>
      <c r="L3" s="3">
        <f t="shared" ref="L3:L9" si="0">K3*J3</f>
        <v>0</v>
      </c>
      <c r="M3">
        <v>25000</v>
      </c>
      <c r="N3">
        <v>0</v>
      </c>
      <c r="O3" t="s">
        <v>51</v>
      </c>
      <c r="R3" t="s">
        <v>115</v>
      </c>
    </row>
    <row r="4" spans="1:18" x14ac:dyDescent="0.25">
      <c r="A4" s="1">
        <v>42842</v>
      </c>
      <c r="B4" t="s">
        <v>66</v>
      </c>
      <c r="C4" t="s">
        <v>116</v>
      </c>
      <c r="D4" t="s">
        <v>117</v>
      </c>
      <c r="E4" t="s">
        <v>118</v>
      </c>
      <c r="F4" t="s">
        <v>18</v>
      </c>
      <c r="G4" t="s">
        <v>119</v>
      </c>
      <c r="H4" s="7">
        <v>1000000</v>
      </c>
      <c r="I4" s="7">
        <v>250000</v>
      </c>
      <c r="J4" s="3">
        <v>0.2</v>
      </c>
      <c r="K4">
        <v>2</v>
      </c>
      <c r="L4" s="3">
        <f t="shared" si="0"/>
        <v>0.4</v>
      </c>
      <c r="O4" t="s">
        <v>51</v>
      </c>
    </row>
    <row r="5" spans="1:18" x14ac:dyDescent="0.25">
      <c r="A5" s="1">
        <v>42808</v>
      </c>
      <c r="B5" t="s">
        <v>66</v>
      </c>
      <c r="C5" t="s">
        <v>120</v>
      </c>
      <c r="D5" t="s">
        <v>121</v>
      </c>
      <c r="E5" t="s">
        <v>122</v>
      </c>
      <c r="F5">
        <v>777153</v>
      </c>
      <c r="G5" t="s">
        <v>123</v>
      </c>
      <c r="H5" s="7">
        <v>4000000</v>
      </c>
      <c r="I5" s="7">
        <v>149500</v>
      </c>
      <c r="J5" s="3">
        <v>0.05</v>
      </c>
      <c r="K5">
        <v>3</v>
      </c>
      <c r="L5" s="3">
        <f t="shared" si="0"/>
        <v>0.15000000000000002</v>
      </c>
      <c r="O5" t="s">
        <v>51</v>
      </c>
      <c r="P5" t="s">
        <v>124</v>
      </c>
    </row>
    <row r="6" spans="1:18" x14ac:dyDescent="0.25">
      <c r="A6" s="1">
        <v>42783</v>
      </c>
      <c r="B6" t="s">
        <v>57</v>
      </c>
      <c r="C6" t="s">
        <v>58</v>
      </c>
      <c r="D6" t="s">
        <v>125</v>
      </c>
      <c r="E6" t="s">
        <v>126</v>
      </c>
      <c r="F6" t="s">
        <v>127</v>
      </c>
      <c r="G6" t="s">
        <v>128</v>
      </c>
      <c r="H6" s="7">
        <v>154000</v>
      </c>
      <c r="I6" s="7">
        <v>140000</v>
      </c>
      <c r="J6" s="3">
        <v>0.12</v>
      </c>
      <c r="K6">
        <v>3</v>
      </c>
      <c r="L6" s="3">
        <f t="shared" si="0"/>
        <v>0.36</v>
      </c>
      <c r="O6" t="s">
        <v>51</v>
      </c>
      <c r="P6" t="s">
        <v>75</v>
      </c>
    </row>
    <row r="7" spans="1:18" x14ac:dyDescent="0.25">
      <c r="A7" s="1">
        <v>42776</v>
      </c>
      <c r="B7" t="s">
        <v>57</v>
      </c>
      <c r="C7" t="s">
        <v>58</v>
      </c>
      <c r="D7" t="s">
        <v>111</v>
      </c>
      <c r="E7" t="s">
        <v>88</v>
      </c>
      <c r="F7" t="s">
        <v>129</v>
      </c>
      <c r="G7" t="s">
        <v>89</v>
      </c>
      <c r="H7" s="7">
        <v>275000</v>
      </c>
      <c r="I7" s="7">
        <v>275000</v>
      </c>
      <c r="J7" s="3">
        <v>0.1</v>
      </c>
      <c r="K7">
        <v>2</v>
      </c>
      <c r="L7" s="3">
        <f t="shared" si="0"/>
        <v>0.2</v>
      </c>
      <c r="O7" t="s">
        <v>51</v>
      </c>
      <c r="P7">
        <v>39</v>
      </c>
      <c r="Q7" s="3">
        <v>0.27</v>
      </c>
    </row>
    <row r="8" spans="1:18" x14ac:dyDescent="0.25">
      <c r="A8" s="1">
        <v>42774</v>
      </c>
      <c r="B8" t="s">
        <v>66</v>
      </c>
      <c r="C8" t="s">
        <v>130</v>
      </c>
      <c r="D8" t="s">
        <v>125</v>
      </c>
      <c r="E8" t="s">
        <v>131</v>
      </c>
      <c r="F8" t="s">
        <v>132</v>
      </c>
      <c r="G8" t="s">
        <v>133</v>
      </c>
      <c r="H8" s="7">
        <v>750000</v>
      </c>
      <c r="I8" s="7">
        <v>250000</v>
      </c>
      <c r="J8" s="3">
        <v>0.15</v>
      </c>
      <c r="K8">
        <v>3</v>
      </c>
      <c r="L8" s="3">
        <f t="shared" si="0"/>
        <v>0.44999999999999996</v>
      </c>
      <c r="O8" t="s">
        <v>51</v>
      </c>
      <c r="P8">
        <v>1.84</v>
      </c>
      <c r="Q8" s="4">
        <v>0.155</v>
      </c>
    </row>
    <row r="9" spans="1:18" x14ac:dyDescent="0.25">
      <c r="A9" s="1">
        <v>42754</v>
      </c>
      <c r="B9" t="s">
        <v>57</v>
      </c>
      <c r="C9" t="s">
        <v>58</v>
      </c>
      <c r="D9" t="s">
        <v>134</v>
      </c>
      <c r="E9" t="s">
        <v>135</v>
      </c>
      <c r="F9">
        <v>1731548</v>
      </c>
      <c r="G9" t="s">
        <v>136</v>
      </c>
      <c r="H9" s="7">
        <v>2</v>
      </c>
      <c r="I9" s="7">
        <v>0</v>
      </c>
      <c r="J9" s="3">
        <v>0.2</v>
      </c>
      <c r="K9">
        <v>3</v>
      </c>
      <c r="L9" s="3">
        <f t="shared" si="0"/>
        <v>0.60000000000000009</v>
      </c>
      <c r="O9" t="s">
        <v>62</v>
      </c>
      <c r="P9" t="s">
        <v>124</v>
      </c>
      <c r="R9" t="s">
        <v>137</v>
      </c>
    </row>
    <row r="10" spans="1:18" x14ac:dyDescent="0.25">
      <c r="L10" s="3"/>
    </row>
    <row r="11" spans="1:18" x14ac:dyDescent="0.25">
      <c r="L11" s="3"/>
    </row>
    <row r="12" spans="1:18" x14ac:dyDescent="0.25">
      <c r="J12" s="3">
        <f>SUM(J2:J9)</f>
        <v>1.02</v>
      </c>
      <c r="L12" s="3"/>
    </row>
    <row r="14" spans="1:18" x14ac:dyDescent="0.25">
      <c r="L14" s="3">
        <f>SUM(L2:L13)</f>
        <v>2.96</v>
      </c>
    </row>
  </sheetData>
  <sortState ref="A2:R12">
    <sortCondition descending="1" ref="A2:A12"/>
  </sortState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F1" workbookViewId="0">
      <selection activeCell="I13" sqref="I13"/>
    </sheetView>
  </sheetViews>
  <sheetFormatPr defaultRowHeight="15" x14ac:dyDescent="0.25"/>
  <cols>
    <col min="1" max="1" width="14.85546875" bestFit="1" customWidth="1"/>
    <col min="2" max="2" width="13.5703125" bestFit="1" customWidth="1"/>
    <col min="4" max="4" width="25.85546875" bestFit="1" customWidth="1"/>
    <col min="5" max="5" width="24.5703125" bestFit="1" customWidth="1"/>
    <col min="6" max="6" width="14.5703125" bestFit="1" customWidth="1"/>
    <col min="7" max="7" width="99" bestFit="1" customWidth="1"/>
    <col min="8" max="8" width="12.7109375" bestFit="1" customWidth="1"/>
    <col min="9" max="9" width="21" style="6" bestFit="1" customWidth="1"/>
    <col min="10" max="10" width="15.140625" bestFit="1" customWidth="1"/>
    <col min="11" max="12" width="15.140625" customWidth="1"/>
  </cols>
  <sheetData>
    <row r="1" spans="1:16" x14ac:dyDescent="0.25">
      <c r="A1" s="1" t="s">
        <v>55</v>
      </c>
      <c r="B1" t="s">
        <v>56</v>
      </c>
      <c r="C1" t="s">
        <v>57</v>
      </c>
      <c r="D1" t="s">
        <v>0</v>
      </c>
      <c r="E1" t="s">
        <v>1</v>
      </c>
      <c r="F1" t="s">
        <v>2</v>
      </c>
      <c r="G1" t="s">
        <v>3</v>
      </c>
      <c r="H1" s="5" t="s">
        <v>4</v>
      </c>
      <c r="I1" s="6" t="s">
        <v>5</v>
      </c>
      <c r="J1" t="s">
        <v>6</v>
      </c>
      <c r="K1" t="s">
        <v>7</v>
      </c>
      <c r="L1" t="s">
        <v>8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>
        <v>42648</v>
      </c>
      <c r="B2" t="s">
        <v>57</v>
      </c>
      <c r="C2" t="s">
        <v>58</v>
      </c>
      <c r="D2" t="s">
        <v>111</v>
      </c>
      <c r="E2" t="s">
        <v>88</v>
      </c>
      <c r="F2" t="s">
        <v>138</v>
      </c>
      <c r="G2" t="s">
        <v>139</v>
      </c>
      <c r="H2" s="7">
        <v>402765</v>
      </c>
      <c r="I2" s="7">
        <v>275000</v>
      </c>
      <c r="J2" s="3">
        <v>0.3</v>
      </c>
      <c r="K2">
        <v>2</v>
      </c>
      <c r="L2" s="3">
        <f>K2*J2</f>
        <v>0.6</v>
      </c>
      <c r="M2" t="s">
        <v>51</v>
      </c>
      <c r="N2" t="s">
        <v>100</v>
      </c>
    </row>
    <row r="3" spans="1:16" x14ac:dyDescent="0.25">
      <c r="A3" s="1">
        <v>42628</v>
      </c>
      <c r="B3" t="s">
        <v>66</v>
      </c>
      <c r="C3" t="s">
        <v>130</v>
      </c>
      <c r="D3" t="s">
        <v>111</v>
      </c>
      <c r="E3" t="s">
        <v>140</v>
      </c>
      <c r="F3" t="s">
        <v>141</v>
      </c>
      <c r="G3" t="s">
        <v>133</v>
      </c>
      <c r="H3" s="7">
        <v>3100000</v>
      </c>
      <c r="I3" s="7">
        <v>1500000</v>
      </c>
      <c r="J3" s="3">
        <v>0.3</v>
      </c>
      <c r="K3">
        <v>5</v>
      </c>
      <c r="L3" s="3">
        <f t="shared" ref="L3:L11" si="0">K3*J3</f>
        <v>1.5</v>
      </c>
      <c r="M3" t="s">
        <v>32</v>
      </c>
      <c r="N3">
        <v>26</v>
      </c>
      <c r="O3" s="3">
        <v>0.1</v>
      </c>
    </row>
    <row r="4" spans="1:16" x14ac:dyDescent="0.25">
      <c r="A4" s="1">
        <v>42571</v>
      </c>
      <c r="B4" t="s">
        <v>57</v>
      </c>
      <c r="C4" t="s">
        <v>58</v>
      </c>
      <c r="D4" t="s">
        <v>125</v>
      </c>
      <c r="E4" t="s">
        <v>142</v>
      </c>
      <c r="F4" t="s">
        <v>143</v>
      </c>
      <c r="G4" t="s">
        <v>144</v>
      </c>
      <c r="H4" s="7">
        <v>150000</v>
      </c>
      <c r="I4" s="7">
        <v>140000</v>
      </c>
      <c r="J4" s="3">
        <v>0.2</v>
      </c>
      <c r="K4">
        <v>3</v>
      </c>
      <c r="L4" s="3">
        <f t="shared" si="0"/>
        <v>0.60000000000000009</v>
      </c>
      <c r="M4" t="s">
        <v>51</v>
      </c>
      <c r="N4" t="s">
        <v>75</v>
      </c>
    </row>
    <row r="5" spans="1:16" x14ac:dyDescent="0.25">
      <c r="A5" s="1">
        <v>42526</v>
      </c>
      <c r="B5" t="s">
        <v>57</v>
      </c>
      <c r="C5" t="s">
        <v>58</v>
      </c>
      <c r="D5" t="s">
        <v>111</v>
      </c>
      <c r="E5" t="s">
        <v>23</v>
      </c>
      <c r="F5" t="s">
        <v>145</v>
      </c>
      <c r="G5" t="s">
        <v>146</v>
      </c>
      <c r="H5" s="7">
        <v>1505529</v>
      </c>
      <c r="I5" s="7">
        <v>1000000</v>
      </c>
      <c r="J5" s="3">
        <v>0.4</v>
      </c>
      <c r="K5">
        <v>4</v>
      </c>
      <c r="L5" s="3">
        <f t="shared" si="0"/>
        <v>1.6</v>
      </c>
      <c r="M5" t="s">
        <v>51</v>
      </c>
      <c r="N5" t="s">
        <v>100</v>
      </c>
    </row>
    <row r="6" spans="1:16" x14ac:dyDescent="0.25">
      <c r="A6" s="1">
        <v>42465</v>
      </c>
      <c r="B6" t="s">
        <v>57</v>
      </c>
      <c r="C6" t="s">
        <v>58</v>
      </c>
      <c r="D6" t="s">
        <v>111</v>
      </c>
      <c r="E6" t="s">
        <v>147</v>
      </c>
      <c r="F6" t="s">
        <v>148</v>
      </c>
      <c r="G6" t="s">
        <v>149</v>
      </c>
      <c r="H6" s="7">
        <v>164734</v>
      </c>
      <c r="I6" s="7">
        <v>25000</v>
      </c>
      <c r="J6" s="3">
        <v>0.1</v>
      </c>
      <c r="K6">
        <v>2</v>
      </c>
      <c r="L6" s="3">
        <f t="shared" si="0"/>
        <v>0.2</v>
      </c>
      <c r="M6" t="s">
        <v>51</v>
      </c>
      <c r="N6">
        <v>50</v>
      </c>
    </row>
    <row r="7" spans="1:16" x14ac:dyDescent="0.25">
      <c r="A7" s="1">
        <v>42444</v>
      </c>
      <c r="B7" t="s">
        <v>150</v>
      </c>
      <c r="C7" t="s">
        <v>151</v>
      </c>
      <c r="D7" t="s">
        <v>111</v>
      </c>
      <c r="E7" t="s">
        <v>23</v>
      </c>
      <c r="F7" t="s">
        <v>152</v>
      </c>
      <c r="G7" t="s">
        <v>153</v>
      </c>
      <c r="H7" s="7">
        <v>2200000</v>
      </c>
      <c r="I7" s="7">
        <v>225750</v>
      </c>
      <c r="J7" s="3">
        <v>0.15</v>
      </c>
      <c r="K7">
        <v>4</v>
      </c>
      <c r="L7" s="3">
        <f t="shared" si="0"/>
        <v>0.6</v>
      </c>
      <c r="M7" t="s">
        <v>32</v>
      </c>
      <c r="N7" t="s">
        <v>124</v>
      </c>
    </row>
    <row r="8" spans="1:16" x14ac:dyDescent="0.25">
      <c r="A8" s="1">
        <v>42410</v>
      </c>
      <c r="B8" t="s">
        <v>66</v>
      </c>
      <c r="C8" t="s">
        <v>130</v>
      </c>
      <c r="D8" t="s">
        <v>125</v>
      </c>
      <c r="E8" t="s">
        <v>154</v>
      </c>
      <c r="F8" t="s">
        <v>155</v>
      </c>
      <c r="G8" t="s">
        <v>133</v>
      </c>
      <c r="H8" s="7">
        <v>750000</v>
      </c>
      <c r="I8" s="7">
        <v>325000</v>
      </c>
      <c r="J8" s="3">
        <v>0.2</v>
      </c>
      <c r="K8">
        <v>5</v>
      </c>
      <c r="L8" s="3">
        <f t="shared" si="0"/>
        <v>1</v>
      </c>
      <c r="M8" t="s">
        <v>51</v>
      </c>
      <c r="N8" t="s">
        <v>75</v>
      </c>
    </row>
    <row r="9" spans="1:16" x14ac:dyDescent="0.25">
      <c r="A9" s="1">
        <v>42405</v>
      </c>
      <c r="B9" t="s">
        <v>63</v>
      </c>
      <c r="C9" t="s">
        <v>156</v>
      </c>
      <c r="D9" t="s">
        <v>111</v>
      </c>
      <c r="E9" t="s">
        <v>23</v>
      </c>
      <c r="F9" t="s">
        <v>157</v>
      </c>
      <c r="G9" t="s">
        <v>158</v>
      </c>
      <c r="H9" s="7">
        <v>25000</v>
      </c>
      <c r="I9" s="7">
        <v>25000</v>
      </c>
      <c r="J9" s="3">
        <v>0.05</v>
      </c>
      <c r="K9">
        <v>4</v>
      </c>
      <c r="L9" s="3">
        <f t="shared" si="0"/>
        <v>0.2</v>
      </c>
      <c r="M9" t="s">
        <v>51</v>
      </c>
      <c r="N9" t="s">
        <v>100</v>
      </c>
    </row>
    <row r="10" spans="1:16" x14ac:dyDescent="0.25">
      <c r="A10" s="1">
        <v>42405</v>
      </c>
      <c r="B10" t="s">
        <v>63</v>
      </c>
      <c r="C10" t="s">
        <v>156</v>
      </c>
      <c r="D10" t="s">
        <v>111</v>
      </c>
      <c r="E10" t="s">
        <v>23</v>
      </c>
      <c r="F10" t="s">
        <v>159</v>
      </c>
      <c r="G10" t="s">
        <v>160</v>
      </c>
      <c r="H10" s="7">
        <v>25000</v>
      </c>
      <c r="I10" s="7">
        <v>25000</v>
      </c>
      <c r="J10" s="3">
        <v>0.05</v>
      </c>
      <c r="K10">
        <v>4</v>
      </c>
      <c r="L10" s="3">
        <f t="shared" si="0"/>
        <v>0.2</v>
      </c>
      <c r="M10" t="s">
        <v>51</v>
      </c>
      <c r="N10" t="s">
        <v>100</v>
      </c>
    </row>
    <row r="11" spans="1:16" x14ac:dyDescent="0.25">
      <c r="A11" s="1">
        <v>42405</v>
      </c>
      <c r="B11" t="s">
        <v>63</v>
      </c>
      <c r="C11" t="s">
        <v>161</v>
      </c>
      <c r="D11" t="s">
        <v>111</v>
      </c>
      <c r="E11" t="s">
        <v>23</v>
      </c>
      <c r="F11" t="s">
        <v>162</v>
      </c>
      <c r="G11" t="s">
        <v>163</v>
      </c>
      <c r="H11" s="7">
        <v>1500000</v>
      </c>
      <c r="I11" s="7">
        <v>50000</v>
      </c>
      <c r="J11" s="3">
        <v>0.05</v>
      </c>
      <c r="K11">
        <v>4</v>
      </c>
      <c r="L11" s="3">
        <f t="shared" si="0"/>
        <v>0.2</v>
      </c>
      <c r="M11" t="s">
        <v>32</v>
      </c>
      <c r="N11" t="s">
        <v>124</v>
      </c>
    </row>
    <row r="12" spans="1:16" x14ac:dyDescent="0.25">
      <c r="L12" s="3"/>
    </row>
    <row r="13" spans="1:16" x14ac:dyDescent="0.25">
      <c r="J13" s="3">
        <f>SUM(J2:J11)</f>
        <v>1.8000000000000003</v>
      </c>
    </row>
    <row r="14" spans="1:16" x14ac:dyDescent="0.25">
      <c r="L14" s="3">
        <f>SUM(L2:L13)</f>
        <v>6.7000000000000011</v>
      </c>
    </row>
  </sheetData>
  <sortState ref="A2:P18">
    <sortCondition descending="1" ref="A2:A1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K1" sqref="K1"/>
    </sheetView>
  </sheetViews>
  <sheetFormatPr defaultRowHeight="15" x14ac:dyDescent="0.25"/>
  <cols>
    <col min="1" max="1" width="15.7109375" bestFit="1" customWidth="1"/>
    <col min="2" max="2" width="13.5703125" bestFit="1" customWidth="1"/>
    <col min="3" max="3" width="9.42578125" bestFit="1" customWidth="1"/>
    <col min="4" max="4" width="25.85546875" bestFit="1" customWidth="1"/>
    <col min="5" max="5" width="11.42578125" bestFit="1" customWidth="1"/>
    <col min="6" max="6" width="16" bestFit="1" customWidth="1"/>
    <col min="7" max="7" width="44.7109375" bestFit="1" customWidth="1"/>
    <col min="8" max="8" width="10.85546875" bestFit="1" customWidth="1"/>
    <col min="9" max="9" width="20.7109375" bestFit="1" customWidth="1"/>
    <col min="10" max="10" width="15.140625" bestFit="1" customWidth="1"/>
    <col min="11" max="12" width="15.140625" customWidth="1"/>
    <col min="13" max="13" width="11.140625" bestFit="1" customWidth="1"/>
    <col min="14" max="14" width="5.85546875" bestFit="1" customWidth="1"/>
  </cols>
  <sheetData>
    <row r="1" spans="1:16" x14ac:dyDescent="0.25">
      <c r="A1" s="1" t="s">
        <v>55</v>
      </c>
      <c r="B1" t="s">
        <v>56</v>
      </c>
      <c r="C1" t="s">
        <v>57</v>
      </c>
      <c r="D1" t="s">
        <v>0</v>
      </c>
      <c r="E1" t="s">
        <v>1</v>
      </c>
      <c r="F1" t="s">
        <v>2</v>
      </c>
      <c r="G1" t="s">
        <v>3</v>
      </c>
      <c r="H1" s="5" t="s">
        <v>4</v>
      </c>
      <c r="I1" t="s">
        <v>5</v>
      </c>
      <c r="J1" t="s">
        <v>6</v>
      </c>
      <c r="K1" t="s">
        <v>7</v>
      </c>
      <c r="L1" t="s">
        <v>8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>
        <v>42045</v>
      </c>
      <c r="B2" t="s">
        <v>57</v>
      </c>
      <c r="C2" t="s">
        <v>58</v>
      </c>
      <c r="D2" t="s">
        <v>125</v>
      </c>
      <c r="E2" t="s">
        <v>126</v>
      </c>
      <c r="F2" t="s">
        <v>164</v>
      </c>
      <c r="G2" t="s">
        <v>165</v>
      </c>
      <c r="H2" s="2">
        <v>140000</v>
      </c>
      <c r="I2" s="2">
        <v>140000</v>
      </c>
      <c r="J2" s="3">
        <v>0.1</v>
      </c>
      <c r="K2">
        <v>3</v>
      </c>
      <c r="L2" s="3">
        <f>K2*J2</f>
        <v>0.30000000000000004</v>
      </c>
      <c r="M2" t="s">
        <v>32</v>
      </c>
      <c r="N2">
        <v>1.21</v>
      </c>
      <c r="O2" s="4">
        <v>3.1199999999999999E-2</v>
      </c>
    </row>
    <row r="3" spans="1:16" x14ac:dyDescent="0.25">
      <c r="A3" s="1">
        <v>42354</v>
      </c>
      <c r="B3" t="s">
        <v>57</v>
      </c>
      <c r="C3" t="s">
        <v>58</v>
      </c>
      <c r="D3" t="s">
        <v>166</v>
      </c>
      <c r="E3" t="s">
        <v>167</v>
      </c>
      <c r="F3" t="s">
        <v>168</v>
      </c>
      <c r="G3" t="s">
        <v>169</v>
      </c>
      <c r="H3" s="2">
        <v>30000</v>
      </c>
      <c r="I3" s="2">
        <v>30000</v>
      </c>
      <c r="J3" s="3">
        <v>0</v>
      </c>
      <c r="K3">
        <v>1</v>
      </c>
      <c r="L3" s="3">
        <f t="shared" ref="L3:L12" si="0">K3*J3</f>
        <v>0</v>
      </c>
      <c r="M3" t="s">
        <v>51</v>
      </c>
      <c r="N3" t="s">
        <v>170</v>
      </c>
    </row>
    <row r="4" spans="1:16" x14ac:dyDescent="0.25">
      <c r="A4" s="1">
        <v>42310</v>
      </c>
      <c r="B4" t="s">
        <v>66</v>
      </c>
      <c r="C4" t="s">
        <v>130</v>
      </c>
      <c r="D4" t="s">
        <v>111</v>
      </c>
      <c r="E4" t="s">
        <v>140</v>
      </c>
      <c r="F4" t="s">
        <v>141</v>
      </c>
      <c r="G4" t="s">
        <v>133</v>
      </c>
      <c r="H4" s="2">
        <v>3100000</v>
      </c>
      <c r="I4" s="2">
        <v>1300000</v>
      </c>
      <c r="J4" s="3">
        <v>0.3</v>
      </c>
      <c r="K4">
        <v>4</v>
      </c>
      <c r="L4" s="3">
        <f t="shared" si="0"/>
        <v>1.2</v>
      </c>
      <c r="M4" t="s">
        <v>51</v>
      </c>
      <c r="N4">
        <v>41</v>
      </c>
      <c r="O4" s="3">
        <v>0.33</v>
      </c>
    </row>
    <row r="5" spans="1:16" x14ac:dyDescent="0.25">
      <c r="A5" s="1">
        <v>42306</v>
      </c>
      <c r="B5" t="s">
        <v>171</v>
      </c>
      <c r="C5" t="s">
        <v>151</v>
      </c>
      <c r="D5" t="s">
        <v>134</v>
      </c>
      <c r="E5" t="s">
        <v>172</v>
      </c>
      <c r="F5" t="s">
        <v>98</v>
      </c>
      <c r="G5" t="s">
        <v>153</v>
      </c>
      <c r="H5" s="2">
        <v>2200000</v>
      </c>
      <c r="I5" s="2">
        <v>225750</v>
      </c>
      <c r="J5" s="3">
        <v>0.15</v>
      </c>
      <c r="K5">
        <v>4</v>
      </c>
      <c r="L5" s="3">
        <f t="shared" si="0"/>
        <v>0.6</v>
      </c>
      <c r="M5" t="s">
        <v>173</v>
      </c>
      <c r="N5" t="s">
        <v>170</v>
      </c>
    </row>
    <row r="6" spans="1:16" x14ac:dyDescent="0.25">
      <c r="A6" s="1">
        <v>42271</v>
      </c>
      <c r="B6" t="s">
        <v>57</v>
      </c>
      <c r="C6" t="s">
        <v>58</v>
      </c>
      <c r="D6" t="s">
        <v>111</v>
      </c>
      <c r="E6" t="s">
        <v>147</v>
      </c>
      <c r="F6" t="s">
        <v>148</v>
      </c>
      <c r="G6" t="s">
        <v>149</v>
      </c>
      <c r="H6">
        <v>164734</v>
      </c>
      <c r="I6" s="6">
        <v>25000</v>
      </c>
      <c r="J6" s="3">
        <v>0.1</v>
      </c>
      <c r="K6">
        <v>2</v>
      </c>
      <c r="L6" s="3">
        <f t="shared" si="0"/>
        <v>0.2</v>
      </c>
      <c r="M6" t="s">
        <v>51</v>
      </c>
      <c r="N6">
        <v>57</v>
      </c>
    </row>
    <row r="7" spans="1:16" x14ac:dyDescent="0.25">
      <c r="A7" s="1">
        <v>42214</v>
      </c>
      <c r="B7" t="s">
        <v>57</v>
      </c>
      <c r="C7" t="s">
        <v>58</v>
      </c>
      <c r="D7" t="s">
        <v>134</v>
      </c>
      <c r="E7" t="s">
        <v>174</v>
      </c>
      <c r="F7" t="s">
        <v>98</v>
      </c>
      <c r="G7" t="s">
        <v>175</v>
      </c>
      <c r="H7" s="2">
        <v>28267</v>
      </c>
      <c r="I7" s="2">
        <v>28267</v>
      </c>
      <c r="J7" s="3">
        <v>7.4999999999999997E-2</v>
      </c>
      <c r="K7">
        <v>3</v>
      </c>
      <c r="L7" s="3">
        <f t="shared" si="0"/>
        <v>0.22499999999999998</v>
      </c>
      <c r="M7" t="s">
        <v>51</v>
      </c>
      <c r="N7" t="s">
        <v>170</v>
      </c>
    </row>
    <row r="8" spans="1:16" x14ac:dyDescent="0.25">
      <c r="A8" s="1">
        <v>42202</v>
      </c>
      <c r="B8" t="s">
        <v>57</v>
      </c>
      <c r="C8" t="s">
        <v>58</v>
      </c>
      <c r="D8" t="s">
        <v>125</v>
      </c>
      <c r="E8" t="s">
        <v>142</v>
      </c>
      <c r="F8" t="s">
        <v>176</v>
      </c>
      <c r="G8" t="s">
        <v>177</v>
      </c>
      <c r="H8" s="2">
        <v>150000</v>
      </c>
      <c r="I8" s="2">
        <v>150000</v>
      </c>
      <c r="J8" s="3">
        <v>0.05</v>
      </c>
      <c r="K8">
        <v>3</v>
      </c>
      <c r="L8" s="3">
        <f t="shared" si="0"/>
        <v>0.15000000000000002</v>
      </c>
      <c r="M8" t="s">
        <v>51</v>
      </c>
      <c r="N8">
        <v>2.0299999999999998</v>
      </c>
      <c r="O8" s="4">
        <v>0.20369999999999999</v>
      </c>
    </row>
    <row r="9" spans="1:16" x14ac:dyDescent="0.25">
      <c r="A9" s="1">
        <v>42180</v>
      </c>
      <c r="B9" t="s">
        <v>63</v>
      </c>
      <c r="C9" t="s">
        <v>178</v>
      </c>
      <c r="D9" t="s">
        <v>134</v>
      </c>
      <c r="E9" t="s">
        <v>172</v>
      </c>
      <c r="F9">
        <v>1538754</v>
      </c>
      <c r="G9" t="s">
        <v>179</v>
      </c>
      <c r="H9" s="2">
        <v>300000</v>
      </c>
      <c r="I9" s="2">
        <v>30000</v>
      </c>
      <c r="J9" s="3">
        <v>7.0000000000000007E-2</v>
      </c>
      <c r="K9">
        <v>3</v>
      </c>
      <c r="L9" s="3">
        <f t="shared" si="0"/>
        <v>0.21000000000000002</v>
      </c>
      <c r="M9" t="s">
        <v>32</v>
      </c>
      <c r="N9" t="s">
        <v>124</v>
      </c>
    </row>
    <row r="10" spans="1:16" x14ac:dyDescent="0.25">
      <c r="A10" s="1">
        <v>42083</v>
      </c>
      <c r="B10" t="s">
        <v>63</v>
      </c>
      <c r="C10" t="s">
        <v>178</v>
      </c>
      <c r="D10" t="s">
        <v>111</v>
      </c>
      <c r="E10" t="s">
        <v>88</v>
      </c>
      <c r="F10" t="s">
        <v>180</v>
      </c>
      <c r="G10" t="s">
        <v>181</v>
      </c>
      <c r="H10" s="2">
        <v>275000</v>
      </c>
      <c r="I10" s="2">
        <v>20000</v>
      </c>
      <c r="J10" s="3">
        <v>0.1</v>
      </c>
      <c r="K10">
        <v>2</v>
      </c>
      <c r="L10" s="3">
        <f t="shared" si="0"/>
        <v>0.2</v>
      </c>
      <c r="M10" t="s">
        <v>51</v>
      </c>
      <c r="N10" t="s">
        <v>124</v>
      </c>
    </row>
    <row r="11" spans="1:16" x14ac:dyDescent="0.25">
      <c r="A11" s="1">
        <v>42037</v>
      </c>
      <c r="B11" t="s">
        <v>57</v>
      </c>
      <c r="C11" t="s">
        <v>58</v>
      </c>
      <c r="D11" t="s">
        <v>111</v>
      </c>
      <c r="E11" t="s">
        <v>23</v>
      </c>
      <c r="F11" t="s">
        <v>182</v>
      </c>
      <c r="G11" t="s">
        <v>183</v>
      </c>
      <c r="H11" s="2">
        <v>1137654</v>
      </c>
      <c r="I11" s="2">
        <v>1137654</v>
      </c>
      <c r="J11" s="3">
        <v>0.4</v>
      </c>
      <c r="K11">
        <v>4</v>
      </c>
      <c r="L11" s="3">
        <f t="shared" si="0"/>
        <v>1.6</v>
      </c>
      <c r="M11" t="s">
        <v>51</v>
      </c>
      <c r="N11" t="s">
        <v>100</v>
      </c>
    </row>
    <row r="12" spans="1:16" x14ac:dyDescent="0.25">
      <c r="A12" s="1">
        <v>42020</v>
      </c>
      <c r="B12" t="s">
        <v>57</v>
      </c>
      <c r="C12" t="s">
        <v>58</v>
      </c>
      <c r="D12" t="s">
        <v>134</v>
      </c>
      <c r="E12" t="s">
        <v>184</v>
      </c>
      <c r="F12">
        <v>1529381</v>
      </c>
      <c r="G12" t="s">
        <v>185</v>
      </c>
      <c r="H12" s="2">
        <v>2</v>
      </c>
      <c r="I12" s="2">
        <v>2</v>
      </c>
      <c r="J12" s="3">
        <v>0.1</v>
      </c>
      <c r="K12">
        <v>3</v>
      </c>
      <c r="L12" s="3">
        <f t="shared" si="0"/>
        <v>0.30000000000000004</v>
      </c>
      <c r="M12" t="s">
        <v>62</v>
      </c>
      <c r="N12" t="s">
        <v>170</v>
      </c>
    </row>
    <row r="14" spans="1:16" x14ac:dyDescent="0.25">
      <c r="J14" s="3">
        <f>SUM(J3:J12)</f>
        <v>1.345</v>
      </c>
      <c r="L14" s="3">
        <f>SUM(L2:L13)</f>
        <v>4.9850000000000003</v>
      </c>
    </row>
  </sheetData>
  <sortState ref="A2:P12">
    <sortCondition descending="1" ref="A2:A12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K6" sqref="K6:L8"/>
    </sheetView>
  </sheetViews>
  <sheetFormatPr defaultRowHeight="15" x14ac:dyDescent="0.25"/>
  <cols>
    <col min="1" max="1" width="15.7109375" bestFit="1" customWidth="1"/>
    <col min="2" max="2" width="13.5703125" bestFit="1" customWidth="1"/>
    <col min="3" max="3" width="9.42578125" bestFit="1" customWidth="1"/>
    <col min="4" max="4" width="25.85546875" bestFit="1" customWidth="1"/>
    <col min="5" max="5" width="11.42578125" bestFit="1" customWidth="1"/>
    <col min="6" max="6" width="16" bestFit="1" customWidth="1"/>
    <col min="7" max="7" width="44.7109375" bestFit="1" customWidth="1"/>
    <col min="8" max="8" width="11.140625" bestFit="1" customWidth="1"/>
    <col min="9" max="9" width="20.85546875" bestFit="1" customWidth="1"/>
    <col min="10" max="10" width="15.140625" bestFit="1" customWidth="1"/>
    <col min="11" max="12" width="15.140625" customWidth="1"/>
    <col min="13" max="13" width="11.140625" bestFit="1" customWidth="1"/>
    <col min="14" max="14" width="5.85546875" bestFit="1" customWidth="1"/>
  </cols>
  <sheetData>
    <row r="1" spans="1:16" x14ac:dyDescent="0.25">
      <c r="A1" s="1" t="s">
        <v>55</v>
      </c>
      <c r="B1" t="s">
        <v>56</v>
      </c>
      <c r="C1" t="s">
        <v>57</v>
      </c>
      <c r="D1" t="s">
        <v>0</v>
      </c>
      <c r="E1" t="s">
        <v>1</v>
      </c>
      <c r="F1" t="s">
        <v>2</v>
      </c>
      <c r="G1" t="s">
        <v>3</v>
      </c>
      <c r="H1" s="5" t="s">
        <v>4</v>
      </c>
      <c r="I1" t="s">
        <v>5</v>
      </c>
      <c r="J1" t="s">
        <v>6</v>
      </c>
      <c r="K1" t="s">
        <v>7</v>
      </c>
      <c r="L1" t="s">
        <v>8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>
        <v>41805</v>
      </c>
      <c r="B2" t="s">
        <v>63</v>
      </c>
      <c r="C2" t="s">
        <v>178</v>
      </c>
      <c r="D2" t="s">
        <v>111</v>
      </c>
      <c r="E2" t="s">
        <v>88</v>
      </c>
      <c r="F2" t="s">
        <v>180</v>
      </c>
      <c r="G2" t="s">
        <v>181</v>
      </c>
      <c r="H2" s="2">
        <v>275000</v>
      </c>
      <c r="I2" s="2">
        <v>20000</v>
      </c>
      <c r="J2" s="3">
        <v>0.1</v>
      </c>
      <c r="K2">
        <v>1</v>
      </c>
      <c r="L2" s="3">
        <f>K2*J2</f>
        <v>0.1</v>
      </c>
      <c r="M2" t="s">
        <v>51</v>
      </c>
      <c r="N2">
        <v>48</v>
      </c>
      <c r="O2" s="3">
        <v>0.46</v>
      </c>
    </row>
    <row r="3" spans="1:16" x14ac:dyDescent="0.25">
      <c r="A3" s="1">
        <v>41703</v>
      </c>
      <c r="B3" t="s">
        <v>57</v>
      </c>
      <c r="C3" t="s">
        <v>58</v>
      </c>
      <c r="D3" t="s">
        <v>111</v>
      </c>
      <c r="E3" t="s">
        <v>23</v>
      </c>
      <c r="F3" t="s">
        <v>186</v>
      </c>
      <c r="G3" t="s">
        <v>183</v>
      </c>
      <c r="H3">
        <v>1000000</v>
      </c>
      <c r="I3">
        <v>1000000</v>
      </c>
      <c r="J3" s="3">
        <v>0.4</v>
      </c>
      <c r="K3">
        <v>4</v>
      </c>
      <c r="L3" s="3">
        <f t="shared" ref="L3:L5" si="0">K3*J3</f>
        <v>1.6</v>
      </c>
      <c r="M3" t="s">
        <v>51</v>
      </c>
      <c r="N3">
        <v>46</v>
      </c>
      <c r="O3" s="3">
        <v>0.35</v>
      </c>
    </row>
    <row r="4" spans="1:16" x14ac:dyDescent="0.25">
      <c r="A4" s="1">
        <v>41671</v>
      </c>
      <c r="B4" t="s">
        <v>57</v>
      </c>
      <c r="C4" t="s">
        <v>58</v>
      </c>
      <c r="D4" t="s">
        <v>125</v>
      </c>
      <c r="E4" t="s">
        <v>126</v>
      </c>
      <c r="F4" t="s">
        <v>187</v>
      </c>
      <c r="G4" t="s">
        <v>165</v>
      </c>
      <c r="H4" s="7">
        <v>140000</v>
      </c>
      <c r="I4" s="7">
        <v>140000</v>
      </c>
      <c r="J4" s="3">
        <v>0.1</v>
      </c>
      <c r="K4">
        <v>3</v>
      </c>
      <c r="L4" s="3">
        <f t="shared" si="0"/>
        <v>0.30000000000000004</v>
      </c>
      <c r="M4" t="s">
        <v>51</v>
      </c>
      <c r="N4">
        <v>1.76</v>
      </c>
      <c r="O4" s="3">
        <v>0.26</v>
      </c>
    </row>
    <row r="5" spans="1:16" x14ac:dyDescent="0.25">
      <c r="A5" s="1">
        <v>41649</v>
      </c>
      <c r="B5" t="s">
        <v>57</v>
      </c>
      <c r="C5" t="s">
        <v>58</v>
      </c>
      <c r="D5" t="s">
        <v>134</v>
      </c>
      <c r="E5" t="s">
        <v>188</v>
      </c>
      <c r="F5">
        <v>1424523</v>
      </c>
      <c r="G5" t="s">
        <v>189</v>
      </c>
      <c r="H5">
        <v>2</v>
      </c>
      <c r="I5">
        <v>0</v>
      </c>
      <c r="J5" s="3">
        <v>0.1</v>
      </c>
      <c r="K5">
        <v>3</v>
      </c>
      <c r="L5" s="3">
        <f t="shared" si="0"/>
        <v>0.30000000000000004</v>
      </c>
      <c r="M5" t="s">
        <v>62</v>
      </c>
      <c r="N5" t="s">
        <v>124</v>
      </c>
    </row>
    <row r="6" spans="1:16" x14ac:dyDescent="0.25">
      <c r="L6" s="3"/>
    </row>
    <row r="7" spans="1:16" x14ac:dyDescent="0.25">
      <c r="L7" s="3"/>
    </row>
    <row r="8" spans="1:16" x14ac:dyDescent="0.25">
      <c r="L8" s="3"/>
    </row>
    <row r="11" spans="1:16" x14ac:dyDescent="0.25">
      <c r="L11" s="3"/>
    </row>
    <row r="12" spans="1:16" x14ac:dyDescent="0.25">
      <c r="L12" s="3">
        <f>SUM(L2:L11)</f>
        <v>2.2999999999999998</v>
      </c>
    </row>
    <row r="13" spans="1:16" x14ac:dyDescent="0.25">
      <c r="J13" s="3">
        <f>SUM(J2:J11)</f>
        <v>0.7</v>
      </c>
    </row>
  </sheetData>
  <sortState ref="A2:P5">
    <sortCondition descending="1" ref="A2:A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K1" sqref="K1"/>
    </sheetView>
  </sheetViews>
  <sheetFormatPr defaultRowHeight="15" x14ac:dyDescent="0.25"/>
  <cols>
    <col min="1" max="1" width="15.7109375" bestFit="1" customWidth="1"/>
    <col min="2" max="2" width="13.5703125" bestFit="1" customWidth="1"/>
    <col min="3" max="3" width="9.42578125" bestFit="1" customWidth="1"/>
    <col min="4" max="4" width="25.85546875" bestFit="1" customWidth="1"/>
    <col min="5" max="5" width="11.42578125" bestFit="1" customWidth="1"/>
    <col min="6" max="6" width="16" bestFit="1" customWidth="1"/>
    <col min="7" max="7" width="44.7109375" bestFit="1" customWidth="1"/>
    <col min="8" max="8" width="11.140625" bestFit="1" customWidth="1"/>
    <col min="9" max="9" width="20.85546875" bestFit="1" customWidth="1"/>
    <col min="10" max="10" width="15.140625" bestFit="1" customWidth="1"/>
    <col min="11" max="12" width="15.140625" customWidth="1"/>
    <col min="13" max="13" width="11.140625" bestFit="1" customWidth="1"/>
    <col min="14" max="14" width="5.85546875" bestFit="1" customWidth="1"/>
  </cols>
  <sheetData>
    <row r="1" spans="1:16" x14ac:dyDescent="0.25">
      <c r="A1" s="1" t="s">
        <v>55</v>
      </c>
      <c r="B1" t="s">
        <v>56</v>
      </c>
      <c r="C1" t="s">
        <v>57</v>
      </c>
      <c r="D1" t="s">
        <v>0</v>
      </c>
      <c r="E1" t="s">
        <v>1</v>
      </c>
      <c r="F1" t="s">
        <v>2</v>
      </c>
      <c r="G1" t="s">
        <v>3</v>
      </c>
      <c r="H1" s="5" t="s">
        <v>4</v>
      </c>
      <c r="I1" t="s">
        <v>5</v>
      </c>
      <c r="J1" t="s">
        <v>6</v>
      </c>
      <c r="K1" t="s">
        <v>7</v>
      </c>
      <c r="L1" t="s">
        <v>8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>
        <v>41805</v>
      </c>
      <c r="B2" t="s">
        <v>63</v>
      </c>
      <c r="C2" t="s">
        <v>178</v>
      </c>
      <c r="D2" t="s">
        <v>111</v>
      </c>
      <c r="E2" t="s">
        <v>88</v>
      </c>
      <c r="F2" t="s">
        <v>180</v>
      </c>
      <c r="G2" t="s">
        <v>181</v>
      </c>
      <c r="H2" s="2">
        <v>275000</v>
      </c>
      <c r="I2" s="2">
        <v>20000</v>
      </c>
      <c r="J2" s="3">
        <v>0.1</v>
      </c>
      <c r="K2">
        <v>2</v>
      </c>
      <c r="L2" s="3">
        <f>K2*J2</f>
        <v>0.2</v>
      </c>
      <c r="M2" t="s">
        <v>51</v>
      </c>
      <c r="N2">
        <v>48</v>
      </c>
      <c r="O2" s="3">
        <v>0.46</v>
      </c>
    </row>
    <row r="3" spans="1:16" x14ac:dyDescent="0.25">
      <c r="A3" s="1">
        <v>41703</v>
      </c>
      <c r="B3" t="s">
        <v>57</v>
      </c>
      <c r="C3" t="s">
        <v>58</v>
      </c>
      <c r="D3" t="s">
        <v>111</v>
      </c>
      <c r="E3" t="s">
        <v>23</v>
      </c>
      <c r="F3" t="s">
        <v>190</v>
      </c>
      <c r="G3" t="s">
        <v>183</v>
      </c>
      <c r="H3">
        <v>1000000</v>
      </c>
      <c r="I3">
        <v>1000000</v>
      </c>
      <c r="J3" s="3">
        <v>0.4</v>
      </c>
      <c r="K3">
        <v>4</v>
      </c>
      <c r="L3" s="3">
        <f t="shared" ref="L3:L8" si="0">K3*J3</f>
        <v>1.6</v>
      </c>
      <c r="M3" t="s">
        <v>51</v>
      </c>
      <c r="N3" t="s">
        <v>100</v>
      </c>
      <c r="O3" s="3"/>
    </row>
    <row r="4" spans="1:16" x14ac:dyDescent="0.25">
      <c r="A4" s="1">
        <v>41579</v>
      </c>
      <c r="B4" t="s">
        <v>66</v>
      </c>
      <c r="C4" t="s">
        <v>191</v>
      </c>
      <c r="D4" t="s">
        <v>125</v>
      </c>
      <c r="E4" t="s">
        <v>131</v>
      </c>
      <c r="F4" t="s">
        <v>192</v>
      </c>
      <c r="G4" t="s">
        <v>193</v>
      </c>
      <c r="H4" s="7">
        <v>0</v>
      </c>
      <c r="I4" s="7">
        <v>0</v>
      </c>
      <c r="J4" s="3">
        <v>0.1</v>
      </c>
      <c r="K4">
        <v>2</v>
      </c>
      <c r="L4" s="3">
        <f t="shared" si="0"/>
        <v>0.2</v>
      </c>
      <c r="M4" t="s">
        <v>62</v>
      </c>
      <c r="O4" s="3"/>
    </row>
    <row r="5" spans="1:16" x14ac:dyDescent="0.25">
      <c r="A5" s="1">
        <v>41579</v>
      </c>
      <c r="B5" t="s">
        <v>66</v>
      </c>
      <c r="C5" t="s">
        <v>194</v>
      </c>
      <c r="D5" t="s">
        <v>195</v>
      </c>
      <c r="E5" t="s">
        <v>196</v>
      </c>
      <c r="F5" t="s">
        <v>197</v>
      </c>
      <c r="G5" t="s">
        <v>198</v>
      </c>
      <c r="H5" s="2">
        <v>20000</v>
      </c>
      <c r="I5" s="2">
        <v>20000</v>
      </c>
      <c r="J5" s="3">
        <v>0.05</v>
      </c>
      <c r="K5">
        <v>2</v>
      </c>
      <c r="L5" s="3">
        <f t="shared" si="0"/>
        <v>0.1</v>
      </c>
      <c r="M5" t="s">
        <v>32</v>
      </c>
    </row>
    <row r="6" spans="1:16" x14ac:dyDescent="0.25">
      <c r="A6" s="1">
        <v>41456</v>
      </c>
      <c r="B6" t="s">
        <v>57</v>
      </c>
      <c r="C6" t="s">
        <v>58</v>
      </c>
      <c r="D6" t="s">
        <v>125</v>
      </c>
      <c r="E6" t="s">
        <v>142</v>
      </c>
      <c r="F6" t="s">
        <v>199</v>
      </c>
      <c r="G6" t="s">
        <v>200</v>
      </c>
      <c r="H6" s="7">
        <v>150000</v>
      </c>
      <c r="I6" s="7">
        <v>150000</v>
      </c>
      <c r="J6" s="3">
        <v>0.2</v>
      </c>
      <c r="K6">
        <v>2</v>
      </c>
      <c r="L6" s="3">
        <f t="shared" si="0"/>
        <v>0.4</v>
      </c>
      <c r="M6" t="s">
        <v>51</v>
      </c>
      <c r="N6" t="s">
        <v>75</v>
      </c>
      <c r="O6" s="3"/>
    </row>
    <row r="7" spans="1:16" x14ac:dyDescent="0.25">
      <c r="A7" s="1">
        <v>41306</v>
      </c>
      <c r="B7" t="s">
        <v>57</v>
      </c>
      <c r="C7" t="s">
        <v>58</v>
      </c>
      <c r="D7" t="s">
        <v>125</v>
      </c>
      <c r="E7" t="s">
        <v>126</v>
      </c>
      <c r="F7" t="s">
        <v>187</v>
      </c>
      <c r="G7" t="s">
        <v>165</v>
      </c>
      <c r="H7" s="7">
        <v>140000</v>
      </c>
      <c r="I7" s="7">
        <v>140000</v>
      </c>
      <c r="J7" s="3">
        <v>0.1</v>
      </c>
      <c r="K7">
        <v>3</v>
      </c>
      <c r="L7" s="3">
        <f t="shared" si="0"/>
        <v>0.30000000000000004</v>
      </c>
      <c r="M7" t="s">
        <v>51</v>
      </c>
      <c r="N7">
        <v>2.2400000000000002</v>
      </c>
      <c r="O7" s="3">
        <v>0.34</v>
      </c>
    </row>
    <row r="8" spans="1:16" x14ac:dyDescent="0.25">
      <c r="A8" s="1">
        <v>41284</v>
      </c>
      <c r="B8" t="s">
        <v>57</v>
      </c>
      <c r="C8" t="s">
        <v>58</v>
      </c>
      <c r="D8" t="s">
        <v>134</v>
      </c>
      <c r="E8" t="s">
        <v>188</v>
      </c>
      <c r="F8">
        <v>1321886</v>
      </c>
      <c r="G8" t="s">
        <v>201</v>
      </c>
      <c r="H8">
        <v>2</v>
      </c>
      <c r="I8">
        <v>0</v>
      </c>
      <c r="J8" s="3">
        <v>0.1</v>
      </c>
      <c r="K8">
        <v>3</v>
      </c>
      <c r="L8" s="3">
        <f t="shared" si="0"/>
        <v>0.30000000000000004</v>
      </c>
      <c r="M8" t="s">
        <v>62</v>
      </c>
      <c r="N8" t="s">
        <v>124</v>
      </c>
    </row>
    <row r="11" spans="1:16" x14ac:dyDescent="0.25">
      <c r="L11" s="3"/>
    </row>
    <row r="12" spans="1:16" x14ac:dyDescent="0.25">
      <c r="J12" s="3">
        <f>SUM(J1:J10)</f>
        <v>1.05</v>
      </c>
      <c r="L12" s="3">
        <f>SUM(L2:L11)</f>
        <v>3.0999999999999996</v>
      </c>
    </row>
  </sheetData>
  <sortState ref="A2:P8">
    <sortCondition descending="1" ref="A2:A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1" ma:contentTypeDescription="Create a new document." ma:contentTypeScope="" ma:versionID="7075716d581bf93cb418c2f4acf5e382">
  <xsd:schema xmlns:xsd="http://www.w3.org/2001/XMLSchema" xmlns:xs="http://www.w3.org/2001/XMLSchema" xmlns:p="http://schemas.microsoft.com/office/2006/metadata/properties" xmlns:ns2="5d5a2885-0f9b-4d04-9bc1-f867a2376b8a" targetNamespace="http://schemas.microsoft.com/office/2006/metadata/properties" ma:root="true" ma:fieldsID="52baa8d459689466367e285274189058" ns2:_="">
    <xsd:import namespace="5d5a2885-0f9b-4d04-9bc1-f867a2376b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38F631-63A9-4FAC-B907-21AF7922F3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37D5BF-E9F6-4931-A574-C9E3AEA9003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91D3DE7-BFF6-4E7C-99A7-693E356890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Campbell</dc:creator>
  <cp:keywords/>
  <dc:description/>
  <cp:lastModifiedBy>Campbell, Kenneth</cp:lastModifiedBy>
  <cp:revision/>
  <dcterms:created xsi:type="dcterms:W3CDTF">2018-03-29T12:14:32Z</dcterms:created>
  <dcterms:modified xsi:type="dcterms:W3CDTF">2021-08-11T23:16:10Z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  <property fmtid="{D5CDD505-2E9C-101B-9397-08002B2CF9AE}" pid="3" name="AuthorIds_UIVersion_6144">
    <vt:lpwstr>11</vt:lpwstr>
  </property>
</Properties>
</file>