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6410" windowHeight="7605" activeTab="1"/>
  </bookViews>
  <sheets>
    <sheet name="Enunciado" sheetId="4" r:id="rId1"/>
    <sheet name="Solucion" sheetId="3" r:id="rId2"/>
  </sheets>
  <calcPr calcId="145621" concurrentCalc="0"/>
</workbook>
</file>

<file path=xl/calcChain.xml><?xml version="1.0" encoding="utf-8"?>
<calcChain xmlns="http://schemas.openxmlformats.org/spreadsheetml/2006/main">
  <c r="M212" i="3"/>
  <c r="L212"/>
  <c r="N206"/>
  <c r="N205"/>
  <c r="N212"/>
  <c r="J14"/>
  <c r="E181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42"/>
  <c r="E143"/>
  <c r="I181"/>
  <c r="F181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42"/>
  <c r="F143"/>
  <c r="J181"/>
  <c r="J177"/>
  <c r="I178"/>
  <c r="I149"/>
  <c r="J149"/>
  <c r="L149"/>
  <c r="G178" i="4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F169"/>
  <c r="E169"/>
  <c r="D169"/>
  <c r="G168"/>
  <c r="F168"/>
  <c r="E168"/>
  <c r="D168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F152"/>
  <c r="E152"/>
  <c r="D152"/>
  <c r="G151"/>
  <c r="F151"/>
  <c r="E151"/>
  <c r="D151"/>
  <c r="G150"/>
  <c r="F150"/>
  <c r="E150"/>
  <c r="D150"/>
  <c r="G149"/>
  <c r="F149"/>
  <c r="E149"/>
  <c r="D149"/>
  <c r="G148"/>
  <c r="F148"/>
  <c r="F180"/>
  <c r="E148"/>
  <c r="E180"/>
  <c r="D148"/>
  <c r="D180"/>
  <c r="D181" i="3"/>
  <c r="F116"/>
  <c r="D149"/>
  <c r="G149"/>
  <c r="D150"/>
  <c r="G150"/>
  <c r="D151"/>
  <c r="G151"/>
  <c r="D152"/>
  <c r="G152"/>
  <c r="D153"/>
  <c r="G153"/>
  <c r="D154"/>
  <c r="G154"/>
  <c r="D155"/>
  <c r="G155"/>
  <c r="D156"/>
  <c r="G156"/>
  <c r="D157"/>
  <c r="G157"/>
  <c r="D158"/>
  <c r="G158"/>
  <c r="D159"/>
  <c r="G159"/>
  <c r="D160"/>
  <c r="G160"/>
  <c r="D161"/>
  <c r="G161"/>
  <c r="D162"/>
  <c r="G162"/>
  <c r="D163"/>
  <c r="G163"/>
  <c r="D164"/>
  <c r="G164"/>
  <c r="D165"/>
  <c r="G165"/>
  <c r="D166"/>
  <c r="G166"/>
  <c r="D167"/>
  <c r="G167"/>
  <c r="D168"/>
  <c r="G168"/>
  <c r="D169"/>
  <c r="G169"/>
  <c r="D170"/>
  <c r="G170"/>
  <c r="D171"/>
  <c r="G171"/>
  <c r="D172"/>
  <c r="G172"/>
  <c r="D173"/>
  <c r="G173"/>
  <c r="D174"/>
  <c r="G174"/>
  <c r="D175"/>
  <c r="G175"/>
  <c r="D176"/>
  <c r="G176"/>
  <c r="D177"/>
  <c r="G177"/>
  <c r="D178"/>
  <c r="G178"/>
  <c r="E148"/>
  <c r="E180"/>
  <c r="F148"/>
  <c r="F180"/>
  <c r="G148"/>
  <c r="D148"/>
  <c r="D180"/>
  <c r="I169"/>
  <c r="I159"/>
  <c r="I170"/>
  <c r="I157"/>
  <c r="I156"/>
  <c r="J158"/>
  <c r="I153"/>
  <c r="J175"/>
  <c r="J156"/>
  <c r="I174"/>
  <c r="I176"/>
  <c r="I150"/>
  <c r="I163"/>
  <c r="I172"/>
  <c r="J178"/>
  <c r="I168"/>
  <c r="I164"/>
  <c r="J154"/>
  <c r="I151"/>
  <c r="I160"/>
  <c r="J165"/>
  <c r="I158"/>
  <c r="J173"/>
  <c r="J161"/>
  <c r="I173"/>
  <c r="I167"/>
  <c r="I152"/>
  <c r="J171"/>
  <c r="I165"/>
  <c r="I177"/>
  <c r="I162"/>
  <c r="I175"/>
  <c r="I161"/>
  <c r="I171"/>
  <c r="I166"/>
  <c r="I154"/>
  <c r="I155"/>
  <c r="L158"/>
  <c r="J160"/>
  <c r="L160"/>
  <c r="J150"/>
  <c r="L150"/>
  <c r="J151"/>
  <c r="L151"/>
  <c r="J152"/>
  <c r="L152"/>
  <c r="J153"/>
  <c r="L153"/>
  <c r="L154"/>
  <c r="J155"/>
  <c r="L155"/>
  <c r="L156"/>
  <c r="J157"/>
  <c r="L157"/>
  <c r="J159"/>
  <c r="L159"/>
  <c r="L161"/>
  <c r="J162"/>
  <c r="L162"/>
  <c r="J163"/>
  <c r="L163"/>
  <c r="J164"/>
  <c r="L164"/>
  <c r="L165"/>
  <c r="J166"/>
  <c r="L166"/>
  <c r="J167"/>
  <c r="L167"/>
  <c r="J168"/>
  <c r="L168"/>
  <c r="J169"/>
  <c r="L169"/>
  <c r="J170"/>
  <c r="L170"/>
  <c r="L171"/>
  <c r="J172"/>
  <c r="L172"/>
  <c r="L173"/>
  <c r="J174"/>
  <c r="L174"/>
  <c r="L175"/>
  <c r="J176"/>
  <c r="L176"/>
  <c r="L177"/>
  <c r="L178"/>
  <c r="M160"/>
  <c r="N173"/>
  <c r="O173"/>
  <c r="M170"/>
  <c r="M166"/>
  <c r="M171"/>
  <c r="N149"/>
  <c r="O149"/>
  <c r="M149"/>
  <c r="N163"/>
  <c r="O163"/>
  <c r="N152"/>
  <c r="O152"/>
  <c r="M173"/>
  <c r="M152"/>
  <c r="M169"/>
  <c r="N172"/>
  <c r="O172"/>
  <c r="N158"/>
  <c r="O158"/>
  <c r="N171"/>
  <c r="O171"/>
  <c r="M153"/>
  <c r="M154"/>
  <c r="N170"/>
  <c r="O170"/>
  <c r="N166"/>
  <c r="O166"/>
  <c r="M162"/>
  <c r="N168"/>
  <c r="O168"/>
  <c r="M172"/>
  <c r="M155"/>
  <c r="M159"/>
  <c r="N154"/>
  <c r="O154"/>
  <c r="M174"/>
  <c r="N153"/>
  <c r="O153"/>
  <c r="N174"/>
  <c r="O174"/>
  <c r="M165"/>
  <c r="N159"/>
  <c r="O159"/>
  <c r="N156"/>
  <c r="O156"/>
  <c r="M177"/>
  <c r="N162"/>
  <c r="O162"/>
  <c r="N161"/>
  <c r="O161"/>
  <c r="N160"/>
  <c r="O160"/>
  <c r="M161"/>
  <c r="N177"/>
  <c r="O177"/>
  <c r="N176"/>
  <c r="O176"/>
  <c r="M158"/>
  <c r="N178"/>
  <c r="O178"/>
  <c r="N139"/>
  <c r="M151"/>
  <c r="M175"/>
  <c r="N150"/>
  <c r="O150"/>
  <c r="N157"/>
  <c r="O157"/>
  <c r="M150"/>
  <c r="N151"/>
  <c r="O151"/>
  <c r="N165"/>
  <c r="O165"/>
  <c r="M156"/>
  <c r="M164"/>
  <c r="N167"/>
  <c r="O167"/>
  <c r="M157"/>
  <c r="N175"/>
  <c r="O175"/>
  <c r="M168"/>
  <c r="M163"/>
  <c r="M167"/>
  <c r="N169"/>
  <c r="O169"/>
  <c r="N155"/>
  <c r="O155"/>
  <c r="M176"/>
  <c r="M178"/>
  <c r="N140"/>
  <c r="N164"/>
  <c r="O164"/>
  <c r="O182"/>
  <c r="O181"/>
  <c r="P184"/>
  <c r="O184"/>
</calcChain>
</file>

<file path=xl/sharedStrings.xml><?xml version="1.0" encoding="utf-8"?>
<sst xmlns="http://schemas.openxmlformats.org/spreadsheetml/2006/main" count="406" uniqueCount="177">
  <si>
    <t>Estudios</t>
  </si>
  <si>
    <t>Score</t>
  </si>
  <si>
    <t>Juan</t>
  </si>
  <si>
    <t>1=Básico</t>
  </si>
  <si>
    <t>2=Secundaria</t>
  </si>
  <si>
    <t>Ana</t>
  </si>
  <si>
    <t>Luis</t>
  </si>
  <si>
    <t>Pedro</t>
  </si>
  <si>
    <t>Diego</t>
  </si>
  <si>
    <t>Lucas</t>
  </si>
  <si>
    <t>José</t>
  </si>
  <si>
    <t>Manuel</t>
  </si>
  <si>
    <t>Tere</t>
  </si>
  <si>
    <t>Sofía</t>
  </si>
  <si>
    <t>Mary</t>
  </si>
  <si>
    <t>John</t>
  </si>
  <si>
    <t>Peter</t>
  </si>
  <si>
    <t>Xiao</t>
  </si>
  <si>
    <t>Arty</t>
  </si>
  <si>
    <t>Sonia</t>
  </si>
  <si>
    <t>Laura</t>
  </si>
  <si>
    <t>Isabel</t>
  </si>
  <si>
    <t>Edu</t>
  </si>
  <si>
    <t>Paco</t>
  </si>
  <si>
    <t>Ester</t>
  </si>
  <si>
    <t>Mara</t>
  </si>
  <si>
    <t>Paula</t>
  </si>
  <si>
    <t>Xisca</t>
  </si>
  <si>
    <t>Cesar</t>
  </si>
  <si>
    <t>Marga</t>
  </si>
  <si>
    <t>Pere</t>
  </si>
  <si>
    <t>Tania</t>
  </si>
  <si>
    <t>Silvia</t>
  </si>
  <si>
    <t>Flor</t>
  </si>
  <si>
    <t>Diana</t>
  </si>
  <si>
    <t>IngresosmesN</t>
  </si>
  <si>
    <t>EstudiosN</t>
  </si>
  <si>
    <t>Distancia con Juan</t>
  </si>
  <si>
    <t>K vecinos más cercanos</t>
  </si>
  <si>
    <t>Malo</t>
  </si>
  <si>
    <t>Juan tiene:</t>
  </si>
  <si>
    <t>0=Sin estudios</t>
  </si>
  <si>
    <t>3=Bachiller</t>
  </si>
  <si>
    <t>5=Máster</t>
  </si>
  <si>
    <t>El más cercano</t>
  </si>
  <si>
    <t>Ingresos mes</t>
  </si>
  <si>
    <t>Ingresos</t>
  </si>
  <si>
    <t>Mínimo</t>
  </si>
  <si>
    <t>Máximo</t>
  </si>
  <si>
    <t>Cliente</t>
  </si>
  <si>
    <t>Ingresos Mes</t>
  </si>
  <si>
    <t>¿Qué vamos a aprender?</t>
  </si>
  <si>
    <t>Ingredientes:</t>
  </si>
  <si>
    <t>Credit scoring con algoritmo KNN</t>
  </si>
  <si>
    <t>Enunciado:</t>
  </si>
  <si>
    <t xml:space="preserve">  -   Una empresa dispone de datos históricos de 15 clientes "buenos" y 15 "malos" y quiere realizar un credit scoring</t>
  </si>
  <si>
    <t xml:space="preserve">  -   Se trata de clasificar a Juan, un cliente potencial que ha solicitado un crédito, como "bueno" o "malo"</t>
  </si>
  <si>
    <t xml:space="preserve">  - Este tipo de algoritmos son la base del reconocimiento de patrones, la minería de datos o big data</t>
  </si>
  <si>
    <t>4=Graduado Universidad</t>
  </si>
  <si>
    <t xml:space="preserve">  - Utilizaremos uno de los algoritmos más sencillos, el KNN (k-nearest neighbor) o del Vecino más Cercano</t>
  </si>
  <si>
    <t>Queremos que el modelo de credit scoring clasifique a Juan como "bueno" o "malo"</t>
  </si>
  <si>
    <t>Estas son las dos variables:</t>
  </si>
  <si>
    <t>Nivel Estudios</t>
  </si>
  <si>
    <t>Bueno</t>
  </si>
  <si>
    <t xml:space="preserve">  -   Dispone de dos variables: los ingresos mensuales y el nivel de estudios. Los credit scoring reales utilizan muchas variables</t>
  </si>
  <si>
    <t>Estos son los datos de 30 clientes (15 buenos y 15 malos). Los credit scoring reales utilizan miles de datos</t>
  </si>
  <si>
    <t>Vecinos malos --&gt;</t>
  </si>
  <si>
    <t>Juan es clasificado como:</t>
  </si>
  <si>
    <t>El vecino es...</t>
  </si>
  <si>
    <t>Vecino más cercano</t>
  </si>
  <si>
    <t>- Insertar gráfico -&gt; XY Dispersión -&gt; Solo marcadores</t>
  </si>
  <si>
    <t>- Seleccionar el rango: cliente, ingesos y estudios</t>
  </si>
  <si>
    <t>- Se trata de hacer tres series: malos, buenos y Juan</t>
  </si>
  <si>
    <t>- Lo haremos en Diseño -&gt; Seleccionar datos</t>
  </si>
  <si>
    <t>- Editamos la primera serie, "Malos"</t>
  </si>
  <si>
    <t>- Lo mismo con Buenos y con Juan</t>
  </si>
  <si>
    <t xml:space="preserve">   - En valores X se seleccionan los ingresos de los malos</t>
  </si>
  <si>
    <t xml:space="preserve">   - En Nombre se escribe Malos</t>
  </si>
  <si>
    <t xml:space="preserve">   - En valores Y se seleccionan los estudios</t>
  </si>
  <si>
    <t>- Formato de serie, color rojo a los malos y resto</t>
  </si>
  <si>
    <t>Gráfico de dispersión</t>
  </si>
  <si>
    <t>Como solo son dos variables podemos visualizarlo mediante un diagrama de dispersión</t>
  </si>
  <si>
    <t>Si tuviéramos más de dos variables no se podría</t>
  </si>
  <si>
    <t>El algoritmo KNN calcula la distancia entre Juan y sus vecinos</t>
  </si>
  <si>
    <t>La ventaja es que podemos ver los vecinos de Juan</t>
  </si>
  <si>
    <t>Pero esto es posible porque solo hay dos variables</t>
  </si>
  <si>
    <t>Es necesario aplicar un algoritmo para cuando haya más variables</t>
  </si>
  <si>
    <t>"Dime con quien andas y te diré quién eres"</t>
  </si>
  <si>
    <t>Para calcular la distancia entre dos puntos A y B usamos el Teorema de Pitágoras</t>
  </si>
  <si>
    <t>d(Ana, Manuel)</t>
  </si>
  <si>
    <t>=raiz(1^2+3^2)</t>
  </si>
  <si>
    <t>=raiz(1+9)</t>
  </si>
  <si>
    <t>=raiz(10)</t>
  </si>
  <si>
    <t>Pero hay un problema y es que el salario y el nivel de estudios están medidos en escalas diferentes</t>
  </si>
  <si>
    <t>El salario mensual son miles de euros y el nivel de estudios va de 1 a 5</t>
  </si>
  <si>
    <t xml:space="preserve">Entonces hay que normalizarlo, para que estén en la misma escala. </t>
  </si>
  <si>
    <t>Así al que gana más (Isabel) le ponemos un 1 y al que gana menos (Peter) un 0</t>
  </si>
  <si>
    <t>Es decir:</t>
  </si>
  <si>
    <t>Número de vecinos (K)</t>
  </si>
  <si>
    <t>Vecinos buenos --&gt;</t>
  </si>
  <si>
    <t xml:space="preserve">  -   Gráficos de dispersión</t>
  </si>
  <si>
    <t>La función K.ESIMO.MENOR permite saber cual es el menor, el segundo menor, etc</t>
  </si>
  <si>
    <t>¿Qué valor es el menor?</t>
  </si>
  <si>
    <t>¿Qué valor es el segundo menor?</t>
  </si>
  <si>
    <t>Si hay más de dos variables se calcula la distancia euclídea, que es el caso general:</t>
  </si>
  <si>
    <t>Una forma es transformar tanto los ingresos como el nivel de estudio a la escala [0-1]</t>
  </si>
  <si>
    <t>Si la mayor parte de sus vecinos son buenos clientes lo más probable es que sea un buen cliente</t>
  </si>
  <si>
    <t>Tenemos que elegir el número de vecinos</t>
  </si>
  <si>
    <r>
      <t xml:space="preserve">  -   La funcion </t>
    </r>
    <r>
      <rPr>
        <b/>
        <sz val="12"/>
        <color indexed="8"/>
        <rFont val="Arial"/>
        <family val="2"/>
      </rPr>
      <t>MIN()</t>
    </r>
    <r>
      <rPr>
        <sz val="12"/>
        <color indexed="8"/>
        <rFont val="Arial"/>
        <family val="2"/>
      </rPr>
      <t xml:space="preserve"> y </t>
    </r>
    <r>
      <rPr>
        <b/>
        <sz val="12"/>
        <color indexed="8"/>
        <rFont val="Arial"/>
        <family val="2"/>
      </rPr>
      <t>MAX()</t>
    </r>
    <r>
      <rPr>
        <sz val="12"/>
        <color indexed="8"/>
        <rFont val="Arial"/>
        <family val="2"/>
      </rPr>
      <t xml:space="preserve"> calcula el mínimo y máximo respectivamente</t>
    </r>
  </si>
  <si>
    <r>
      <t xml:space="preserve">  -   La funcion </t>
    </r>
    <r>
      <rPr>
        <b/>
        <sz val="12"/>
        <color indexed="8"/>
        <rFont val="Arial"/>
        <family val="2"/>
      </rPr>
      <t xml:space="preserve">RAIZ() </t>
    </r>
    <r>
      <rPr>
        <sz val="12"/>
        <color indexed="8"/>
        <rFont val="Arial"/>
        <family val="2"/>
      </rPr>
      <t>calcula la raiz cuadrada</t>
    </r>
  </si>
  <si>
    <r>
      <t xml:space="preserve">  -   La funcion </t>
    </r>
    <r>
      <rPr>
        <b/>
        <sz val="12"/>
        <color indexed="8"/>
        <rFont val="Arial"/>
        <family val="2"/>
      </rPr>
      <t>K.ESIMO.MENOR</t>
    </r>
    <r>
      <rPr>
        <sz val="12"/>
        <color indexed="8"/>
        <rFont val="Arial"/>
        <family val="2"/>
      </rPr>
      <t xml:space="preserve"> devuelve el k-ésimo menor valor de un conjunto de datos</t>
    </r>
  </si>
  <si>
    <r>
      <t xml:space="preserve">  -   La función condicional </t>
    </r>
    <r>
      <rPr>
        <b/>
        <sz val="12"/>
        <color indexed="8"/>
        <rFont val="Arial"/>
        <family val="2"/>
      </rPr>
      <t>SI()</t>
    </r>
  </si>
  <si>
    <r>
      <t>- Ingresos mes:</t>
    </r>
    <r>
      <rPr>
        <b/>
        <sz val="12"/>
        <color indexed="17"/>
        <rFont val="Berlin Sans FB Demi"/>
        <family val="2"/>
      </rPr>
      <t xml:space="preserve"> </t>
    </r>
    <r>
      <rPr>
        <b/>
        <sz val="14"/>
        <color indexed="17"/>
        <rFont val="Berlin Sans FB Demi"/>
        <family val="2"/>
      </rPr>
      <t>1.800</t>
    </r>
    <r>
      <rPr>
        <sz val="12"/>
        <color indexed="62"/>
        <rFont val="Berlin Sans FB Demi"/>
        <family val="2"/>
      </rPr>
      <t xml:space="preserve"> euros</t>
    </r>
  </si>
  <si>
    <t>- Nivel de estudios, de 0 a 5</t>
  </si>
  <si>
    <t>=D71</t>
  </si>
  <si>
    <t>Malos</t>
  </si>
  <si>
    <t>Buenos</t>
  </si>
  <si>
    <t>=D37</t>
  </si>
  <si>
    <t>=SI(L149&lt;=K.ESIMO.MENOR(L$149:L$178;1);"El más cercano";"")</t>
  </si>
  <si>
    <t>=SI(N149="Cercano";G149;"")</t>
  </si>
  <si>
    <t>=RAIZ((E113-E114)^2+(F113-F114)^2)</t>
  </si>
  <si>
    <t>SI(O181&gt;O182;"N";"J")</t>
  </si>
  <si>
    <t>=K.ESIMO.MENOR(L$149:L$178;1)</t>
  </si>
  <si>
    <t>cambiar 1 por 2</t>
  </si>
  <si>
    <t>=(E149-E$142)/(E$143-E$142)</t>
  </si>
  <si>
    <t>=RAIZ((I149-I$181)^2+(J149-J$181)^2)</t>
  </si>
  <si>
    <t>=CONTAR.SI(O149:O178;"Malo")</t>
  </si>
  <si>
    <t>=CONTAR.SI(O149:O178;"Bueno")</t>
  </si>
  <si>
    <t>=SI(O181&gt;O182;"Malo";"Bueno")</t>
  </si>
  <si>
    <t xml:space="preserve">Letra Wingdings N o J </t>
  </si>
  <si>
    <t xml:space="preserve">  - En esta hoja diseñaremos un sistema de credit scoring para conceder créditos.  </t>
  </si>
  <si>
    <t>datos de las personas que más se parecen al cliente que queremos analizar</t>
  </si>
  <si>
    <t>El algoritmo K-NN o del vecino más cercano lo que hace es comparar con los</t>
  </si>
  <si>
    <t xml:space="preserve">http://es.wikipedia.org/wiki/Knn </t>
  </si>
  <si>
    <t>¿?</t>
  </si>
  <si>
    <t>Juan gana 1800€ al mes y su nivel de estudios es Bachiller, es decir: 3. ¿Le daríamos un crédito?</t>
  </si>
  <si>
    <t>=MIN()</t>
  </si>
  <si>
    <t>=MAX()</t>
  </si>
  <si>
    <t>por ejemplo, 7 vecinos</t>
  </si>
  <si>
    <r>
      <rPr>
        <b/>
        <sz val="11"/>
        <color indexed="10"/>
        <rFont val="Calibri"/>
        <family val="2"/>
      </rPr>
      <t xml:space="preserve">1) </t>
    </r>
    <r>
      <rPr>
        <b/>
        <sz val="11"/>
        <color indexed="8"/>
        <rFont val="Calibri"/>
        <family val="2"/>
      </rPr>
      <t>Normalizamos los datos de los clientes</t>
    </r>
  </si>
  <si>
    <r>
      <rPr>
        <b/>
        <sz val="11"/>
        <color indexed="10"/>
        <rFont val="Calibri"/>
        <family val="2"/>
      </rPr>
      <t xml:space="preserve">2) </t>
    </r>
    <r>
      <rPr>
        <b/>
        <sz val="11"/>
        <color indexed="8"/>
        <rFont val="Calibri"/>
        <family val="2"/>
      </rPr>
      <t>Se trata de averiguar quienes son los vecinos de Juan y cuántos son "buenos" y "malos"</t>
    </r>
  </si>
  <si>
    <r>
      <rPr>
        <b/>
        <sz val="11"/>
        <color indexed="10"/>
        <rFont val="Calibri"/>
        <family val="2"/>
      </rPr>
      <t xml:space="preserve">3) </t>
    </r>
    <r>
      <rPr>
        <b/>
        <sz val="11"/>
        <color indexed="8"/>
        <rFont val="Calibri"/>
        <family val="2"/>
      </rPr>
      <t>Ahora analizamos a Juan</t>
    </r>
  </si>
  <si>
    <r>
      <rPr>
        <b/>
        <sz val="11"/>
        <color indexed="10"/>
        <rFont val="Calibri"/>
        <family val="2"/>
      </rPr>
      <t xml:space="preserve">4) </t>
    </r>
    <r>
      <rPr>
        <b/>
        <sz val="11"/>
        <color indexed="8"/>
        <rFont val="Calibri"/>
        <family val="2"/>
      </rPr>
      <t>Los datos de Juan normalizados</t>
    </r>
  </si>
  <si>
    <r>
      <rPr>
        <b/>
        <sz val="11"/>
        <color indexed="10"/>
        <rFont val="Calibri"/>
        <family val="2"/>
      </rPr>
      <t>7)</t>
    </r>
    <r>
      <rPr>
        <b/>
        <sz val="11"/>
        <color indexed="8"/>
        <rFont val="Calibri"/>
        <family val="2"/>
      </rPr>
      <t xml:space="preserve"> Usa letra Wingdings N o J </t>
    </r>
  </si>
  <si>
    <r>
      <rPr>
        <b/>
        <sz val="11"/>
        <color indexed="10"/>
        <rFont val="Calibri"/>
        <family val="2"/>
      </rPr>
      <t>6)</t>
    </r>
    <r>
      <rPr>
        <b/>
        <sz val="11"/>
        <color indexed="8"/>
        <rFont val="Calibri"/>
        <family val="2"/>
      </rPr>
      <t xml:space="preserve"> Clasifica a Juan como "bueno" o "malo"</t>
    </r>
  </si>
  <si>
    <r>
      <rPr>
        <b/>
        <sz val="11"/>
        <color indexed="10"/>
        <rFont val="Calibri"/>
        <family val="2"/>
      </rPr>
      <t xml:space="preserve">5) </t>
    </r>
    <r>
      <rPr>
        <b/>
        <sz val="11"/>
        <color indexed="8"/>
        <rFont val="Calibri"/>
        <family val="2"/>
      </rPr>
      <t>Cuenta cuántos vecinos "malos" y "buenos" tiene Juan</t>
    </r>
  </si>
  <si>
    <t>=(E181-E$142)/(E$143-E$142)</t>
  </si>
  <si>
    <r>
      <t xml:space="preserve">  - Utilizaremos uno de los algoritmos más sencillos, el </t>
    </r>
    <r>
      <rPr>
        <b/>
        <sz val="12"/>
        <color indexed="60"/>
        <rFont val="Arial"/>
        <family val="2"/>
      </rPr>
      <t>KNN</t>
    </r>
    <r>
      <rPr>
        <sz val="12"/>
        <color indexed="8"/>
        <rFont val="Arial"/>
        <family val="2"/>
      </rPr>
      <t xml:space="preserve"> (k-nearest neighbor) o del </t>
    </r>
    <r>
      <rPr>
        <b/>
        <sz val="12"/>
        <color indexed="60"/>
        <rFont val="Arial"/>
        <family val="2"/>
      </rPr>
      <t>Vecino más Cercano</t>
    </r>
  </si>
  <si>
    <t>=raiz((2-1)^2+(4-1)^2)</t>
  </si>
  <si>
    <t>=K.ESIMO.MENOR(K11:K15;2)</t>
  </si>
  <si>
    <t>=K.ESIMO.MAYOR(K11:K15;2)</t>
  </si>
  <si>
    <t>Otras técnicas</t>
  </si>
  <si>
    <t>Simplemente introducimos los datos de los clientes nuevos:</t>
  </si>
  <si>
    <t>Y se obtiene la predicción, que oscila entre 0 (malo) y 1 (bueno):</t>
  </si>
  <si>
    <t>f(z)</t>
  </si>
  <si>
    <t>Z</t>
  </si>
  <si>
    <t>Prediccion</t>
  </si>
  <si>
    <t>f(z) = 1 / (1 + e^-z)</t>
  </si>
  <si>
    <t>Coef. Beta</t>
  </si>
  <si>
    <t>Valor</t>
  </si>
  <si>
    <t>Rasgo</t>
  </si>
  <si>
    <t>b0</t>
  </si>
  <si>
    <t>Constante</t>
  </si>
  <si>
    <t>b1</t>
  </si>
  <si>
    <t>b2</t>
  </si>
  <si>
    <t>...</t>
  </si>
  <si>
    <t>....</t>
  </si>
  <si>
    <t>Z = b0 + b1*Ingresos + b2*Estudios + bi*Variable i +...</t>
  </si>
  <si>
    <t>http://www.saedsayad.com/data_mining_map.htm</t>
  </si>
  <si>
    <t>- Regresión Logística</t>
  </si>
  <si>
    <t>- Análisis Discriminante</t>
  </si>
  <si>
    <t>- Redes Neuronales Artificiales</t>
  </si>
  <si>
    <t>- Support Vector Machine</t>
  </si>
  <si>
    <t>Existen muchas técnicas que permiten modelizar credit scoring</t>
  </si>
  <si>
    <r>
      <t xml:space="preserve">La técnica más utilizada es la </t>
    </r>
    <r>
      <rPr>
        <b/>
        <sz val="11"/>
        <color indexed="60"/>
        <rFont val="Calibri"/>
        <family val="2"/>
      </rPr>
      <t>regresion logística</t>
    </r>
  </si>
  <si>
    <t>- ...</t>
  </si>
  <si>
    <t xml:space="preserve">A partir de los datos de los clientes se ha estimado una regresión logística. Cualquier programa de estadística, como SPSS, sirve </t>
  </si>
</sst>
</file>

<file path=xl/styles.xml><?xml version="1.0" encoding="utf-8"?>
<styleSheet xmlns="http://schemas.openxmlformats.org/spreadsheetml/2006/main">
  <numFmts count="5">
    <numFmt numFmtId="165" formatCode="#,##0\ &quot;€&quot;;[Red]\-#,##0\ &quot;€&quot;"/>
    <numFmt numFmtId="170" formatCode="_-* #,##0.00\ &quot;€&quot;_-;\-* #,##0.00\ &quot;€&quot;_-;_-* &quot;-&quot;??\ &quot;€&quot;_-;_-@_-"/>
    <numFmt numFmtId="172" formatCode="0.0000"/>
    <numFmt numFmtId="177" formatCode="0.0"/>
    <numFmt numFmtId="183" formatCode="0.000"/>
  </numFmts>
  <fonts count="3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indexed="62"/>
      <name val="Berlin Sans FB Demi"/>
      <family val="2"/>
    </font>
    <font>
      <b/>
      <sz val="12"/>
      <color indexed="17"/>
      <name val="Berlin Sans FB Demi"/>
      <family val="2"/>
    </font>
    <font>
      <b/>
      <sz val="14"/>
      <color indexed="17"/>
      <name val="Berlin Sans FB Dem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Arial"/>
      <family val="2"/>
    </font>
    <font>
      <b/>
      <sz val="12"/>
      <color indexed="60"/>
      <name val="Arial"/>
      <family val="2"/>
    </font>
    <font>
      <b/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Wingdings 3"/>
      <family val="1"/>
      <charset val="2"/>
    </font>
    <font>
      <sz val="11"/>
      <color theme="1"/>
      <name val="Wingdings"/>
      <charset val="2"/>
    </font>
    <font>
      <sz val="20"/>
      <color rgb="FFFF0000"/>
      <name val="Wingdings"/>
      <charset val="2"/>
    </font>
    <font>
      <sz val="12"/>
      <color theme="4"/>
      <name val="Berlin Sans FB Demi"/>
      <family val="2"/>
    </font>
    <font>
      <sz val="12"/>
      <color theme="1"/>
      <name val="Berlin Sans FB Demi"/>
      <family val="2"/>
    </font>
    <font>
      <sz val="14"/>
      <color rgb="FF00B050"/>
      <name val="Webdings"/>
      <family val="1"/>
      <charset val="2"/>
    </font>
    <font>
      <sz val="20"/>
      <color rgb="FFFF0000"/>
      <name val="Berlin Sans FB Demi"/>
      <family val="2"/>
    </font>
    <font>
      <sz val="13"/>
      <color rgb="FF00B050"/>
      <name val="Berlin Sans FB Dem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4"/>
      <color theme="10"/>
      <name val="Arial"/>
      <family val="2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170" fontId="13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0" fillId="2" borderId="0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6" fillId="0" borderId="0" xfId="0" applyFont="1"/>
    <xf numFmtId="0" fontId="16" fillId="5" borderId="54" xfId="0" applyFont="1" applyFill="1" applyBorder="1"/>
    <xf numFmtId="0" fontId="17" fillId="5" borderId="55" xfId="0" applyFont="1" applyFill="1" applyBorder="1"/>
    <xf numFmtId="0" fontId="16" fillId="5" borderId="55" xfId="0" applyFont="1" applyFill="1" applyBorder="1"/>
    <xf numFmtId="0" fontId="16" fillId="5" borderId="56" xfId="0" applyFont="1" applyFill="1" applyBorder="1"/>
    <xf numFmtId="0" fontId="16" fillId="5" borderId="57" xfId="0" applyFont="1" applyFill="1" applyBorder="1"/>
    <xf numFmtId="0" fontId="16" fillId="5" borderId="0" xfId="0" applyFont="1" applyFill="1" applyBorder="1"/>
    <xf numFmtId="0" fontId="16" fillId="5" borderId="58" xfId="0" applyFont="1" applyFill="1" applyBorder="1"/>
    <xf numFmtId="0" fontId="16" fillId="5" borderId="59" xfId="0" applyFont="1" applyFill="1" applyBorder="1"/>
    <xf numFmtId="0" fontId="16" fillId="5" borderId="60" xfId="0" applyFont="1" applyFill="1" applyBorder="1"/>
    <xf numFmtId="0" fontId="16" fillId="5" borderId="61" xfId="0" applyFont="1" applyFill="1" applyBorder="1"/>
    <xf numFmtId="2" fontId="0" fillId="4" borderId="3" xfId="0" applyNumberFormat="1" applyFill="1" applyBorder="1" applyAlignment="1">
      <alignment horizontal="center"/>
    </xf>
    <xf numFmtId="0" fontId="18" fillId="0" borderId="0" xfId="0" applyFont="1"/>
    <xf numFmtId="165" fontId="13" fillId="4" borderId="0" xfId="2" applyNumberFormat="1" applyFont="1" applyFill="1" applyBorder="1" applyAlignment="1">
      <alignment horizontal="center"/>
    </xf>
    <xf numFmtId="165" fontId="13" fillId="4" borderId="2" xfId="2" applyNumberFormat="1" applyFont="1" applyFill="1" applyBorder="1" applyAlignment="1">
      <alignment horizontal="center"/>
    </xf>
    <xf numFmtId="165" fontId="13" fillId="3" borderId="0" xfId="2" applyNumberFormat="1" applyFont="1" applyFill="1" applyBorder="1" applyAlignment="1">
      <alignment horizontal="center"/>
    </xf>
    <xf numFmtId="165" fontId="13" fillId="3" borderId="2" xfId="2" applyNumberFormat="1" applyFont="1" applyFill="1" applyBorder="1" applyAlignment="1">
      <alignment horizontal="center"/>
    </xf>
    <xf numFmtId="0" fontId="17" fillId="6" borderId="6" xfId="0" applyFont="1" applyFill="1" applyBorder="1" applyProtection="1"/>
    <xf numFmtId="0" fontId="17" fillId="6" borderId="7" xfId="0" applyFont="1" applyFill="1" applyBorder="1" applyProtection="1"/>
    <xf numFmtId="0" fontId="16" fillId="7" borderId="8" xfId="0" applyFont="1" applyFill="1" applyBorder="1"/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0" fillId="8" borderId="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quotePrefix="1" applyFill="1" applyBorder="1" applyAlignment="1">
      <alignment horizontal="left"/>
    </xf>
    <xf numFmtId="0" fontId="0" fillId="9" borderId="0" xfId="0" applyFill="1" applyBorder="1"/>
    <xf numFmtId="0" fontId="0" fillId="9" borderId="3" xfId="0" applyFill="1" applyBorder="1"/>
    <xf numFmtId="0" fontId="0" fillId="9" borderId="1" xfId="0" applyFill="1" applyBorder="1" applyAlignment="1">
      <alignment horizontal="left"/>
    </xf>
    <xf numFmtId="0" fontId="0" fillId="9" borderId="2" xfId="0" applyFill="1" applyBorder="1"/>
    <xf numFmtId="0" fontId="0" fillId="9" borderId="4" xfId="0" applyFill="1" applyBorder="1"/>
    <xf numFmtId="0" fontId="17" fillId="6" borderId="8" xfId="0" applyFont="1" applyFill="1" applyBorder="1" applyProtection="1"/>
    <xf numFmtId="0" fontId="0" fillId="2" borderId="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18" fillId="2" borderId="0" xfId="0" applyFont="1" applyFill="1" applyBorder="1"/>
    <xf numFmtId="0" fontId="18" fillId="2" borderId="5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8" fillId="2" borderId="3" xfId="0" applyFont="1" applyFill="1" applyBorder="1"/>
    <xf numFmtId="0" fontId="19" fillId="9" borderId="9" xfId="0" applyFont="1" applyFill="1" applyBorder="1" applyAlignment="1">
      <alignment horizontal="left"/>
    </xf>
    <xf numFmtId="0" fontId="0" fillId="9" borderId="11" xfId="0" applyFill="1" applyBorder="1"/>
    <xf numFmtId="0" fontId="0" fillId="2" borderId="15" xfId="0" applyFill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right"/>
    </xf>
    <xf numFmtId="0" fontId="15" fillId="7" borderId="19" xfId="0" applyFont="1" applyFill="1" applyBorder="1" applyAlignment="1">
      <alignment horizontal="right"/>
    </xf>
    <xf numFmtId="0" fontId="0" fillId="10" borderId="20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5" fillId="7" borderId="24" xfId="0" applyFont="1" applyFill="1" applyBorder="1" applyAlignment="1">
      <alignment horizontal="right"/>
    </xf>
    <xf numFmtId="0" fontId="0" fillId="11" borderId="25" xfId="0" applyFill="1" applyBorder="1" applyAlignment="1">
      <alignment horizontal="center"/>
    </xf>
    <xf numFmtId="0" fontId="0" fillId="9" borderId="26" xfId="0" quotePrefix="1" applyFill="1" applyBorder="1"/>
    <xf numFmtId="0" fontId="0" fillId="9" borderId="20" xfId="0" quotePrefix="1" applyFill="1" applyBorder="1"/>
    <xf numFmtId="0" fontId="0" fillId="9" borderId="27" xfId="0" quotePrefix="1" applyFill="1" applyBorder="1"/>
    <xf numFmtId="0" fontId="19" fillId="8" borderId="15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8" borderId="17" xfId="0" applyFont="1" applyFill="1" applyBorder="1" applyAlignment="1">
      <alignment horizontal="center"/>
    </xf>
    <xf numFmtId="2" fontId="0" fillId="11" borderId="19" xfId="0" applyNumberFormat="1" applyFill="1" applyBorder="1" applyAlignment="1">
      <alignment horizontal="center"/>
    </xf>
    <xf numFmtId="2" fontId="0" fillId="11" borderId="23" xfId="0" applyNumberFormat="1" applyFill="1" applyBorder="1" applyAlignment="1">
      <alignment horizontal="center"/>
    </xf>
    <xf numFmtId="0" fontId="15" fillId="10" borderId="28" xfId="0" applyFont="1" applyFill="1" applyBorder="1" applyAlignment="1">
      <alignment horizontal="center"/>
    </xf>
    <xf numFmtId="0" fontId="19" fillId="7" borderId="29" xfId="0" applyFont="1" applyFill="1" applyBorder="1" applyAlignment="1">
      <alignment horizontal="center"/>
    </xf>
    <xf numFmtId="183" fontId="0" fillId="11" borderId="30" xfId="0" applyNumberFormat="1" applyFill="1" applyBorder="1" applyAlignment="1">
      <alignment horizontal="center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0" fillId="2" borderId="3" xfId="0" applyFont="1" applyFill="1" applyBorder="1" applyAlignment="1">
      <alignment horizontal="right"/>
    </xf>
    <xf numFmtId="0" fontId="19" fillId="7" borderId="24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right" vertical="center"/>
    </xf>
    <xf numFmtId="0" fontId="19" fillId="11" borderId="17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right" vertical="center"/>
    </xf>
    <xf numFmtId="0" fontId="19" fillId="11" borderId="23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11" borderId="20" xfId="0" applyFont="1" applyFill="1" applyBorder="1" applyAlignment="1">
      <alignment horizontal="center"/>
    </xf>
    <xf numFmtId="0" fontId="0" fillId="11" borderId="2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vertical="center"/>
    </xf>
    <xf numFmtId="0" fontId="24" fillId="9" borderId="0" xfId="0" applyFont="1" applyFill="1" applyBorder="1"/>
    <xf numFmtId="0" fontId="24" fillId="9" borderId="3" xfId="0" applyFont="1" applyFill="1" applyBorder="1"/>
    <xf numFmtId="0" fontId="24" fillId="9" borderId="2" xfId="0" applyFont="1" applyFill="1" applyBorder="1"/>
    <xf numFmtId="0" fontId="24" fillId="9" borderId="4" xfId="0" applyFont="1" applyFill="1" applyBorder="1"/>
    <xf numFmtId="0" fontId="25" fillId="9" borderId="31" xfId="0" applyFont="1" applyFill="1" applyBorder="1"/>
    <xf numFmtId="0" fontId="24" fillId="9" borderId="32" xfId="0" applyFont="1" applyFill="1" applyBorder="1"/>
    <xf numFmtId="0" fontId="24" fillId="9" borderId="33" xfId="0" applyFont="1" applyFill="1" applyBorder="1"/>
    <xf numFmtId="0" fontId="25" fillId="9" borderId="34" xfId="0" applyFont="1" applyFill="1" applyBorder="1"/>
    <xf numFmtId="0" fontId="25" fillId="9" borderId="35" xfId="0" applyFont="1" applyFill="1" applyBorder="1"/>
    <xf numFmtId="0" fontId="26" fillId="9" borderId="0" xfId="0" applyFont="1" applyFill="1" applyBorder="1" applyAlignment="1">
      <alignment horizontal="right"/>
    </xf>
    <xf numFmtId="0" fontId="27" fillId="9" borderId="34" xfId="0" applyFont="1" applyFill="1" applyBorder="1"/>
    <xf numFmtId="0" fontId="24" fillId="9" borderId="32" xfId="0" quotePrefix="1" applyFont="1" applyFill="1" applyBorder="1"/>
    <xf numFmtId="0" fontId="24" fillId="9" borderId="0" xfId="0" quotePrefix="1" applyFont="1" applyFill="1" applyBorder="1"/>
    <xf numFmtId="0" fontId="24" fillId="9" borderId="0" xfId="0" applyFont="1" applyFill="1" applyBorder="1" applyAlignment="1">
      <alignment horizontal="left"/>
    </xf>
    <xf numFmtId="0" fontId="28" fillId="9" borderId="0" xfId="0" applyFont="1" applyFill="1" applyBorder="1" applyAlignment="1">
      <alignment horizontal="left"/>
    </xf>
    <xf numFmtId="0" fontId="24" fillId="9" borderId="2" xfId="0" applyFont="1" applyFill="1" applyBorder="1" applyAlignment="1">
      <alignment horizontal="left"/>
    </xf>
    <xf numFmtId="0" fontId="29" fillId="9" borderId="36" xfId="0" quotePrefix="1" applyFont="1" applyFill="1" applyBorder="1"/>
    <xf numFmtId="0" fontId="29" fillId="9" borderId="37" xfId="0" applyFont="1" applyFill="1" applyBorder="1"/>
    <xf numFmtId="0" fontId="0" fillId="9" borderId="38" xfId="0" applyFill="1" applyBorder="1"/>
    <xf numFmtId="0" fontId="0" fillId="9" borderId="39" xfId="0" quotePrefix="1" applyFont="1" applyFill="1" applyBorder="1"/>
    <xf numFmtId="0" fontId="0" fillId="9" borderId="40" xfId="0" applyFill="1" applyBorder="1"/>
    <xf numFmtId="0" fontId="0" fillId="9" borderId="41" xfId="0" quotePrefix="1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165" fontId="13" fillId="11" borderId="22" xfId="2" applyNumberFormat="1" applyFon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9" borderId="16" xfId="0" quotePrefix="1" applyFont="1" applyFill="1" applyBorder="1"/>
    <xf numFmtId="2" fontId="0" fillId="11" borderId="5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183" fontId="0" fillId="11" borderId="5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83" fontId="0" fillId="11" borderId="1" xfId="0" applyNumberForma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9" borderId="22" xfId="0" quotePrefix="1" applyFont="1" applyFill="1" applyBorder="1"/>
    <xf numFmtId="0" fontId="0" fillId="9" borderId="42" xfId="0" quotePrefix="1" applyFont="1" applyFill="1" applyBorder="1"/>
    <xf numFmtId="0" fontId="0" fillId="9" borderId="43" xfId="0" applyFill="1" applyBorder="1"/>
    <xf numFmtId="0" fontId="0" fillId="9" borderId="44" xfId="0" applyFill="1" applyBorder="1"/>
    <xf numFmtId="0" fontId="0" fillId="9" borderId="40" xfId="0" quotePrefix="1" applyFill="1" applyBorder="1"/>
    <xf numFmtId="0" fontId="0" fillId="9" borderId="45" xfId="0" applyFill="1" applyBorder="1"/>
    <xf numFmtId="0" fontId="0" fillId="9" borderId="46" xfId="0" applyFill="1" applyBorder="1"/>
    <xf numFmtId="0" fontId="0" fillId="9" borderId="41" xfId="0" applyFill="1" applyBorder="1"/>
    <xf numFmtId="0" fontId="0" fillId="9" borderId="36" xfId="0" quotePrefix="1" applyFont="1" applyFill="1" applyBorder="1"/>
    <xf numFmtId="0" fontId="19" fillId="7" borderId="9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7" borderId="11" xfId="0" applyFont="1" applyFill="1" applyBorder="1"/>
    <xf numFmtId="0" fontId="0" fillId="9" borderId="47" xfId="0" quotePrefix="1" applyFill="1" applyBorder="1"/>
    <xf numFmtId="0" fontId="30" fillId="9" borderId="40" xfId="0" quotePrefix="1" applyFont="1" applyFill="1" applyBorder="1"/>
    <xf numFmtId="0" fontId="30" fillId="9" borderId="45" xfId="0" applyFont="1" applyFill="1" applyBorder="1"/>
    <xf numFmtId="0" fontId="30" fillId="9" borderId="37" xfId="0" applyFont="1" applyFill="1" applyBorder="1"/>
    <xf numFmtId="0" fontId="0" fillId="9" borderId="20" xfId="0" applyFill="1" applyBorder="1"/>
    <xf numFmtId="0" fontId="31" fillId="5" borderId="0" xfId="1" applyFont="1" applyFill="1" applyBorder="1"/>
    <xf numFmtId="0" fontId="32" fillId="9" borderId="4" xfId="0" applyFont="1" applyFill="1" applyBorder="1" applyAlignment="1">
      <alignment horizontal="center"/>
    </xf>
    <xf numFmtId="0" fontId="29" fillId="9" borderId="22" xfId="0" quotePrefix="1" applyFont="1" applyFill="1" applyBorder="1"/>
    <xf numFmtId="0" fontId="29" fillId="9" borderId="16" xfId="0" quotePrefix="1" applyFont="1" applyFill="1" applyBorder="1"/>
    <xf numFmtId="0" fontId="15" fillId="2" borderId="0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right"/>
    </xf>
    <xf numFmtId="0" fontId="32" fillId="2" borderId="0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left"/>
    </xf>
    <xf numFmtId="0" fontId="33" fillId="9" borderId="40" xfId="0" quotePrefix="1" applyFont="1" applyFill="1" applyBorder="1"/>
    <xf numFmtId="0" fontId="16" fillId="3" borderId="48" xfId="0" applyFont="1" applyFill="1" applyBorder="1" applyAlignment="1">
      <alignment horizontal="center"/>
    </xf>
    <xf numFmtId="0" fontId="16" fillId="3" borderId="49" xfId="0" applyFont="1" applyFill="1" applyBorder="1" applyAlignment="1">
      <alignment horizontal="center"/>
    </xf>
    <xf numFmtId="0" fontId="16" fillId="3" borderId="50" xfId="0" applyFont="1" applyFill="1" applyBorder="1" applyAlignment="1">
      <alignment horizontal="center"/>
    </xf>
    <xf numFmtId="0" fontId="18" fillId="11" borderId="30" xfId="0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left"/>
    </xf>
    <xf numFmtId="2" fontId="0" fillId="2" borderId="0" xfId="0" applyNumberFormat="1" applyFill="1" applyBorder="1" applyAlignment="1">
      <alignment horizontal="left"/>
    </xf>
    <xf numFmtId="2" fontId="0" fillId="12" borderId="12" xfId="0" applyNumberFormat="1" applyFill="1" applyBorder="1" applyAlignment="1">
      <alignment horizontal="center"/>
    </xf>
    <xf numFmtId="2" fontId="15" fillId="12" borderId="13" xfId="0" applyNumberFormat="1" applyFont="1" applyFill="1" applyBorder="1" applyAlignment="1">
      <alignment horizontal="left"/>
    </xf>
    <xf numFmtId="2" fontId="0" fillId="12" borderId="13" xfId="0" applyNumberFormat="1" applyFill="1" applyBorder="1" applyAlignment="1">
      <alignment horizontal="center"/>
    </xf>
    <xf numFmtId="2" fontId="0" fillId="12" borderId="1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left"/>
    </xf>
    <xf numFmtId="2" fontId="0" fillId="12" borderId="0" xfId="0" applyNumberFormat="1" applyFill="1" applyBorder="1" applyAlignment="1">
      <alignment horizontal="center"/>
    </xf>
    <xf numFmtId="2" fontId="0" fillId="12" borderId="3" xfId="0" applyNumberFormat="1" applyFill="1" applyBorder="1" applyAlignment="1">
      <alignment horizontal="center"/>
    </xf>
    <xf numFmtId="2" fontId="15" fillId="3" borderId="30" xfId="0" applyNumberFormat="1" applyFon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left"/>
    </xf>
    <xf numFmtId="2" fontId="0" fillId="12" borderId="2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15" fillId="3" borderId="51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72" fontId="15" fillId="3" borderId="2" xfId="0" applyNumberFormat="1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15" fillId="3" borderId="19" xfId="0" applyNumberFormat="1" applyFont="1" applyFill="1" applyBorder="1" applyAlignment="1">
      <alignment horizontal="center"/>
    </xf>
    <xf numFmtId="177" fontId="34" fillId="13" borderId="23" xfId="0" applyNumberFormat="1" applyFont="1" applyFill="1" applyBorder="1" applyAlignment="1">
      <alignment horizontal="center"/>
    </xf>
    <xf numFmtId="0" fontId="15" fillId="10" borderId="23" xfId="0" applyNumberFormat="1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15" fillId="10" borderId="22" xfId="4" applyNumberFormat="1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left"/>
    </xf>
    <xf numFmtId="0" fontId="14" fillId="2" borderId="0" xfId="1" applyFill="1" applyBorder="1"/>
    <xf numFmtId="0" fontId="0" fillId="2" borderId="0" xfId="0" quotePrefix="1" applyFill="1" applyBorder="1"/>
    <xf numFmtId="0" fontId="15" fillId="3" borderId="52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left"/>
    </xf>
    <xf numFmtId="0" fontId="15" fillId="3" borderId="3" xfId="0" applyFont="1" applyFill="1" applyBorder="1" applyAlignment="1">
      <alignment horizontal="left"/>
    </xf>
    <xf numFmtId="0" fontId="35" fillId="3" borderId="3" xfId="0" applyFont="1" applyFill="1" applyBorder="1" applyAlignment="1">
      <alignment horizontal="left"/>
    </xf>
    <xf numFmtId="0" fontId="35" fillId="3" borderId="4" xfId="0" applyFont="1" applyFill="1" applyBorder="1" applyAlignment="1">
      <alignment horizontal="left"/>
    </xf>
    <xf numFmtId="183" fontId="15" fillId="3" borderId="0" xfId="0" applyNumberFormat="1" applyFont="1" applyFill="1" applyBorder="1" applyAlignment="1">
      <alignment horizontal="center"/>
    </xf>
    <xf numFmtId="0" fontId="17" fillId="4" borderId="48" xfId="0" applyFont="1" applyFill="1" applyBorder="1" applyAlignment="1">
      <alignment horizontal="center" vertical="center"/>
    </xf>
    <xf numFmtId="0" fontId="17" fillId="4" borderId="49" xfId="0" applyFont="1" applyFill="1" applyBorder="1" applyAlignment="1">
      <alignment horizontal="center" vertical="center"/>
    </xf>
    <xf numFmtId="0" fontId="17" fillId="4" borderId="50" xfId="0" applyFont="1" applyFill="1" applyBorder="1" applyAlignment="1">
      <alignment horizontal="center" vertical="center"/>
    </xf>
    <xf numFmtId="0" fontId="17" fillId="3" borderId="48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</cellXfs>
  <cellStyles count="5">
    <cellStyle name="Hipervínculo" xfId="1" builtinId="8"/>
    <cellStyle name="Moneda" xfId="2" builtinId="4"/>
    <cellStyle name="Normal" xfId="0" builtinId="0"/>
    <cellStyle name="Normal 2" xfId="3"/>
    <cellStyle name="Porcentaje 2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strRef>
          <c:f>Solucion!$D$82</c:f>
          <c:strCache>
            <c:ptCount val="1"/>
            <c:pt idx="0">
              <c:v>Vecino más cercano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Malos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Solucion!$E$149:$E$163</c:f>
              <c:numCache>
                <c:formatCode>#,##0\ "€";[Red]\-#,##0\ "€"</c:formatCode>
                <c:ptCount val="15"/>
                <c:pt idx="0">
                  <c:v>1100</c:v>
                </c:pt>
                <c:pt idx="1">
                  <c:v>983</c:v>
                </c:pt>
                <c:pt idx="2">
                  <c:v>1203</c:v>
                </c:pt>
                <c:pt idx="3">
                  <c:v>995</c:v>
                </c:pt>
                <c:pt idx="4">
                  <c:v>725</c:v>
                </c:pt>
                <c:pt idx="5">
                  <c:v>1750</c:v>
                </c:pt>
                <c:pt idx="6">
                  <c:v>2100</c:v>
                </c:pt>
                <c:pt idx="7">
                  <c:v>1590</c:v>
                </c:pt>
                <c:pt idx="8">
                  <c:v>1009</c:v>
                </c:pt>
                <c:pt idx="9">
                  <c:v>850</c:v>
                </c:pt>
                <c:pt idx="10">
                  <c:v>700</c:v>
                </c:pt>
                <c:pt idx="11">
                  <c:v>602</c:v>
                </c:pt>
                <c:pt idx="12">
                  <c:v>760</c:v>
                </c:pt>
                <c:pt idx="13">
                  <c:v>1100</c:v>
                </c:pt>
                <c:pt idx="14">
                  <c:v>2001</c:v>
                </c:pt>
              </c:numCache>
            </c:numRef>
          </c:xVal>
          <c:yVal>
            <c:numRef>
              <c:f>Solucion!$F$149:$F$163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yVal>
        </c:ser>
        <c:ser>
          <c:idx val="1"/>
          <c:order val="1"/>
          <c:tx>
            <c:v>Buenos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Solucion!$E$164:$E$178</c:f>
              <c:numCache>
                <c:formatCode>#,##0\ "€";[Red]\-#,##0\ "€"</c:formatCode>
                <c:ptCount val="15"/>
                <c:pt idx="0">
                  <c:v>2500</c:v>
                </c:pt>
                <c:pt idx="1">
                  <c:v>2650</c:v>
                </c:pt>
                <c:pt idx="2">
                  <c:v>1700</c:v>
                </c:pt>
                <c:pt idx="3">
                  <c:v>1321</c:v>
                </c:pt>
                <c:pt idx="4">
                  <c:v>2311</c:v>
                </c:pt>
                <c:pt idx="5">
                  <c:v>1512</c:v>
                </c:pt>
                <c:pt idx="6">
                  <c:v>2432</c:v>
                </c:pt>
                <c:pt idx="7">
                  <c:v>2550</c:v>
                </c:pt>
                <c:pt idx="8">
                  <c:v>1567</c:v>
                </c:pt>
                <c:pt idx="9">
                  <c:v>1250</c:v>
                </c:pt>
                <c:pt idx="10">
                  <c:v>1003</c:v>
                </c:pt>
                <c:pt idx="11">
                  <c:v>2005</c:v>
                </c:pt>
                <c:pt idx="12">
                  <c:v>1580</c:v>
                </c:pt>
                <c:pt idx="13">
                  <c:v>1350</c:v>
                </c:pt>
                <c:pt idx="14">
                  <c:v>2201</c:v>
                </c:pt>
              </c:numCache>
            </c:numRef>
          </c:xVal>
          <c:yVal>
            <c:numRef>
              <c:f>Solucion!$F$164:$F$178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</c:numCache>
            </c:numRef>
          </c:yVal>
        </c:ser>
        <c:ser>
          <c:idx val="2"/>
          <c:order val="2"/>
          <c:tx>
            <c:strRef>
              <c:f>Solucion!$D$71</c:f>
              <c:strCache>
                <c:ptCount val="1"/>
                <c:pt idx="0">
                  <c:v>Juan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Solucion!$E$71</c:f>
              <c:numCache>
                <c:formatCode>#,##0\ "€";[Red]\-#,##0\ "€"</c:formatCode>
                <c:ptCount val="1"/>
                <c:pt idx="0">
                  <c:v>1800</c:v>
                </c:pt>
              </c:numCache>
            </c:numRef>
          </c:xVal>
          <c:yVal>
            <c:numRef>
              <c:f>Solucion!$F$71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</c:ser>
        <c:axId val="143961088"/>
        <c:axId val="143896960"/>
      </c:scatterChart>
      <c:valAx>
        <c:axId val="143961088"/>
        <c:scaling>
          <c:orientation val="minMax"/>
        </c:scaling>
        <c:axPos val="b"/>
        <c:title>
          <c:tx>
            <c:strRef>
              <c:f>Solucion!$E$25</c:f>
              <c:strCache>
                <c:ptCount val="1"/>
                <c:pt idx="0">
                  <c:v>- Ingresos mes: 1.800 euros</c:v>
                </c:pt>
              </c:strCache>
            </c:strRef>
          </c:tx>
          <c:layout/>
          <c:txPr>
            <a:bodyPr/>
            <a:lstStyle/>
            <a:p>
              <a:pPr>
                <a:defRPr sz="1400"/>
              </a:pPr>
              <a:endParaRPr lang="es-MX"/>
            </a:p>
          </c:txPr>
        </c:title>
        <c:numFmt formatCode="#,##0\ &quot;€&quot;;[Red]\-#,##0\ &quot;€&quot;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43896960"/>
        <c:crosses val="autoZero"/>
        <c:crossBetween val="midCat"/>
      </c:valAx>
      <c:valAx>
        <c:axId val="143896960"/>
        <c:scaling>
          <c:orientation val="minMax"/>
        </c:scaling>
        <c:axPos val="l"/>
        <c:title>
          <c:tx>
            <c:strRef>
              <c:f>Solucion!$E$26</c:f>
              <c:strCache>
                <c:ptCount val="1"/>
                <c:pt idx="0">
                  <c:v>- Nivel de estudios, de 0 a 5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 sz="1400"/>
              </a:pPr>
              <a:endParaRPr lang="es-MX"/>
            </a:p>
          </c:txPr>
        </c:title>
        <c:numFmt formatCode="General" sourceLinked="1"/>
        <c:tickLblPos val="nextTo"/>
        <c:crossAx val="1439610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3.png"/><Relationship Id="rId3" Type="http://schemas.openxmlformats.org/officeDocument/2006/relationships/image" Target="../media/image2.png"/><Relationship Id="rId7" Type="http://schemas.openxmlformats.org/officeDocument/2006/relationships/image" Target="../media/image9.png"/><Relationship Id="rId12" Type="http://schemas.openxmlformats.org/officeDocument/2006/relationships/image" Target="../media/image1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1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8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133</xdr:row>
      <xdr:rowOff>123825</xdr:rowOff>
    </xdr:from>
    <xdr:to>
      <xdr:col>8</xdr:col>
      <xdr:colOff>790575</xdr:colOff>
      <xdr:row>136</xdr:row>
      <xdr:rowOff>66675</xdr:rowOff>
    </xdr:to>
    <xdr:pic>
      <xdr:nvPicPr>
        <xdr:cNvPr id="132223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6622375"/>
          <a:ext cx="2724150" cy="542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122</xdr:row>
      <xdr:rowOff>114300</xdr:rowOff>
    </xdr:from>
    <xdr:to>
      <xdr:col>6</xdr:col>
      <xdr:colOff>857250</xdr:colOff>
      <xdr:row>126</xdr:row>
      <xdr:rowOff>161925</xdr:rowOff>
    </xdr:to>
    <xdr:pic>
      <xdr:nvPicPr>
        <xdr:cNvPr id="132224" name="4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2650" y="24412575"/>
          <a:ext cx="1819275" cy="847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6</xdr:col>
      <xdr:colOff>168088</xdr:colOff>
      <xdr:row>180</xdr:row>
      <xdr:rowOff>22412</xdr:rowOff>
    </xdr:from>
    <xdr:to>
      <xdr:col>6</xdr:col>
      <xdr:colOff>974912</xdr:colOff>
      <xdr:row>180</xdr:row>
      <xdr:rowOff>22412</xdr:rowOff>
    </xdr:to>
    <xdr:cxnSp macro="">
      <xdr:nvCxnSpPr>
        <xdr:cNvPr id="7" name="6 Conector recto de flecha"/>
        <xdr:cNvCxnSpPr/>
      </xdr:nvCxnSpPr>
      <xdr:spPr>
        <a:xfrm>
          <a:off x="3282763" y="35607812"/>
          <a:ext cx="806824" cy="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89648</xdr:colOff>
      <xdr:row>26</xdr:row>
      <xdr:rowOff>89646</xdr:rowOff>
    </xdr:from>
    <xdr:to>
      <xdr:col>4</xdr:col>
      <xdr:colOff>908546</xdr:colOff>
      <xdr:row>29</xdr:row>
      <xdr:rowOff>94525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302045">
          <a:off x="1251698" y="5223621"/>
          <a:ext cx="818898" cy="7287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505487</xdr:colOff>
      <xdr:row>135</xdr:row>
      <xdr:rowOff>93487</xdr:rowOff>
    </xdr:from>
    <xdr:to>
      <xdr:col>11</xdr:col>
      <xdr:colOff>1000174</xdr:colOff>
      <xdr:row>145</xdr:row>
      <xdr:rowOff>178074</xdr:rowOff>
    </xdr:to>
    <xdr:sp macro="" textlink="">
      <xdr:nvSpPr>
        <xdr:cNvPr id="10" name="9 Arco"/>
        <xdr:cNvSpPr/>
      </xdr:nvSpPr>
      <xdr:spPr>
        <a:xfrm rot="1555133" flipH="1" flipV="1">
          <a:off x="3620722" y="27110869"/>
          <a:ext cx="4114187" cy="2090440"/>
        </a:xfrm>
        <a:prstGeom prst="arc">
          <a:avLst/>
        </a:prstGeom>
        <a:ln w="38100">
          <a:solidFill>
            <a:srgbClr val="FF0000"/>
          </a:solidFill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 editAs="oneCell">
    <xdr:from>
      <xdr:col>14</xdr:col>
      <xdr:colOff>28575</xdr:colOff>
      <xdr:row>184</xdr:row>
      <xdr:rowOff>47625</xdr:rowOff>
    </xdr:from>
    <xdr:to>
      <xdr:col>14</xdr:col>
      <xdr:colOff>304800</xdr:colOff>
      <xdr:row>185</xdr:row>
      <xdr:rowOff>180975</xdr:rowOff>
    </xdr:to>
    <xdr:pic>
      <xdr:nvPicPr>
        <xdr:cNvPr id="132228" name="10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rot="-1238160">
          <a:off x="10744200" y="36518850"/>
          <a:ext cx="27622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193493</xdr:colOff>
      <xdr:row>182</xdr:row>
      <xdr:rowOff>2319</xdr:rowOff>
    </xdr:from>
    <xdr:to>
      <xdr:col>16</xdr:col>
      <xdr:colOff>82568</xdr:colOff>
      <xdr:row>183</xdr:row>
      <xdr:rowOff>159077</xdr:rowOff>
    </xdr:to>
    <xdr:sp macro="" textlink="">
      <xdr:nvSpPr>
        <xdr:cNvPr id="12" name="11 Arco"/>
        <xdr:cNvSpPr/>
      </xdr:nvSpPr>
      <xdr:spPr>
        <a:xfrm rot="8721583">
          <a:off x="10917522" y="36208525"/>
          <a:ext cx="1682017" cy="358464"/>
        </a:xfrm>
        <a:prstGeom prst="arc">
          <a:avLst>
            <a:gd name="adj1" fmla="val 16200000"/>
            <a:gd name="adj2" fmla="val 25747"/>
          </a:avLst>
        </a:prstGeom>
        <a:ln w="38100">
          <a:solidFill>
            <a:srgbClr val="FF0000"/>
          </a:solidFill>
          <a:headEnd type="stealth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 editAs="oneCell">
    <xdr:from>
      <xdr:col>8</xdr:col>
      <xdr:colOff>286200</xdr:colOff>
      <xdr:row>89</xdr:row>
      <xdr:rowOff>83032</xdr:rowOff>
    </xdr:from>
    <xdr:to>
      <xdr:col>11</xdr:col>
      <xdr:colOff>210683</xdr:colOff>
      <xdr:row>100</xdr:row>
      <xdr:rowOff>48990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21149000">
          <a:off x="4600465" y="17978826"/>
          <a:ext cx="2344953" cy="210628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10</xdr:col>
      <xdr:colOff>179293</xdr:colOff>
      <xdr:row>86</xdr:row>
      <xdr:rowOff>179295</xdr:rowOff>
    </xdr:from>
    <xdr:to>
      <xdr:col>12</xdr:col>
      <xdr:colOff>33616</xdr:colOff>
      <xdr:row>90</xdr:row>
      <xdr:rowOff>100854</xdr:rowOff>
    </xdr:to>
    <xdr:sp macro="" textlink="">
      <xdr:nvSpPr>
        <xdr:cNvPr id="14" name="13 Arco"/>
        <xdr:cNvSpPr/>
      </xdr:nvSpPr>
      <xdr:spPr>
        <a:xfrm rot="19002307" flipH="1" flipV="1">
          <a:off x="6689911" y="17503589"/>
          <a:ext cx="1367117" cy="683559"/>
        </a:xfrm>
        <a:prstGeom prst="arc">
          <a:avLst/>
        </a:prstGeom>
        <a:ln w="38100">
          <a:solidFill>
            <a:srgbClr val="FF0000"/>
          </a:solidFill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 editAs="oneCell">
    <xdr:from>
      <xdr:col>11</xdr:col>
      <xdr:colOff>190500</xdr:colOff>
      <xdr:row>24</xdr:row>
      <xdr:rowOff>19533</xdr:rowOff>
    </xdr:from>
    <xdr:to>
      <xdr:col>12</xdr:col>
      <xdr:colOff>888188</xdr:colOff>
      <xdr:row>32</xdr:row>
      <xdr:rowOff>66812</xdr:rowOff>
    </xdr:to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925235" y="4759621"/>
          <a:ext cx="1986365" cy="178419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352133</xdr:colOff>
      <xdr:row>115</xdr:row>
      <xdr:rowOff>111312</xdr:rowOff>
    </xdr:from>
    <xdr:to>
      <xdr:col>6</xdr:col>
      <xdr:colOff>744339</xdr:colOff>
      <xdr:row>121</xdr:row>
      <xdr:rowOff>58459</xdr:rowOff>
    </xdr:to>
    <xdr:sp macro="" textlink="">
      <xdr:nvSpPr>
        <xdr:cNvPr id="15" name="14 Arco"/>
        <xdr:cNvSpPr/>
      </xdr:nvSpPr>
      <xdr:spPr>
        <a:xfrm rot="11090955" flipH="1" flipV="1">
          <a:off x="2492457" y="23150606"/>
          <a:ext cx="1367117" cy="1101353"/>
        </a:xfrm>
        <a:prstGeom prst="arc">
          <a:avLst/>
        </a:prstGeom>
        <a:ln w="38100">
          <a:solidFill>
            <a:srgbClr val="FF0000"/>
          </a:solidFill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oneCellAnchor>
    <xdr:from>
      <xdr:col>6</xdr:col>
      <xdr:colOff>822900</xdr:colOff>
      <xdr:row>138</xdr:row>
      <xdr:rowOff>98325</xdr:rowOff>
    </xdr:from>
    <xdr:ext cx="1569597" cy="264560"/>
    <xdr:sp macro="" textlink="">
      <xdr:nvSpPr>
        <xdr:cNvPr id="3" name="2 CuadroTexto"/>
        <xdr:cNvSpPr txBox="1"/>
      </xdr:nvSpPr>
      <xdr:spPr>
        <a:xfrm rot="1559060">
          <a:off x="3938135" y="27776854"/>
          <a:ext cx="15695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normalizamos los datos</a:t>
          </a:r>
        </a:p>
      </xdr:txBody>
    </xdr:sp>
    <xdr:clientData/>
  </xdr:oneCellAnchor>
  <xdr:twoCellAnchor editAs="oneCell">
    <xdr:from>
      <xdr:col>10</xdr:col>
      <xdr:colOff>89646</xdr:colOff>
      <xdr:row>106</xdr:row>
      <xdr:rowOff>44784</xdr:rowOff>
    </xdr:from>
    <xdr:to>
      <xdr:col>14</xdr:col>
      <xdr:colOff>549088</xdr:colOff>
      <xdr:row>126</xdr:row>
      <xdr:rowOff>51744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600264" y="21302343"/>
          <a:ext cx="4672853" cy="395143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11</xdr:col>
      <xdr:colOff>285750</xdr:colOff>
      <xdr:row>9</xdr:row>
      <xdr:rowOff>95250</xdr:rowOff>
    </xdr:from>
    <xdr:to>
      <xdr:col>12</xdr:col>
      <xdr:colOff>628650</xdr:colOff>
      <xdr:row>12</xdr:row>
      <xdr:rowOff>161925</xdr:rowOff>
    </xdr:to>
    <xdr:sp macro="" textlink="">
      <xdr:nvSpPr>
        <xdr:cNvPr id="17" name="9 Llamada rectangular redondeada"/>
        <xdr:cNvSpPr/>
      </xdr:nvSpPr>
      <xdr:spPr>
        <a:xfrm>
          <a:off x="7019925" y="1885950"/>
          <a:ext cx="1628775" cy="676275"/>
        </a:xfrm>
        <a:prstGeom prst="wedgeRoundRectCallout">
          <a:avLst>
            <a:gd name="adj1" fmla="val -60081"/>
            <a:gd name="adj2" fmla="val 2635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300">
              <a:solidFill>
                <a:schemeClr val="tx1"/>
              </a:solidFill>
            </a:rPr>
            <a:t>¿Cuál es el segundo</a:t>
          </a:r>
          <a:r>
            <a:rPr lang="es-ES" sz="1300" baseline="0">
              <a:solidFill>
                <a:schemeClr val="tx1"/>
              </a:solidFill>
            </a:rPr>
            <a:t> menor valor de esta lista? -&gt; el "5"</a:t>
          </a:r>
          <a:endParaRPr lang="es-ES" sz="1300">
            <a:solidFill>
              <a:srgbClr val="FF6600"/>
            </a:solidFill>
          </a:endParaRPr>
        </a:p>
      </xdr:txBody>
    </xdr:sp>
    <xdr:clientData/>
  </xdr:twoCellAnchor>
  <xdr:twoCellAnchor editAs="oneCell">
    <xdr:from>
      <xdr:col>5</xdr:col>
      <xdr:colOff>723899</xdr:colOff>
      <xdr:row>13</xdr:row>
      <xdr:rowOff>46203</xdr:rowOff>
    </xdr:from>
    <xdr:to>
      <xdr:col>8</xdr:col>
      <xdr:colOff>752475</xdr:colOff>
      <xdr:row>14</xdr:row>
      <xdr:rowOff>82786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867024" y="2656053"/>
          <a:ext cx="2200276" cy="246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108137</xdr:colOff>
      <xdr:row>1</xdr:row>
      <xdr:rowOff>145734</xdr:rowOff>
    </xdr:from>
    <xdr:to>
      <xdr:col>21</xdr:col>
      <xdr:colOff>374837</xdr:colOff>
      <xdr:row>14</xdr:row>
      <xdr:rowOff>194312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3387108" y="347440"/>
          <a:ext cx="3314700" cy="268196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13</xdr:col>
      <xdr:colOff>47625</xdr:colOff>
      <xdr:row>1</xdr:row>
      <xdr:rowOff>9525</xdr:rowOff>
    </xdr:from>
    <xdr:to>
      <xdr:col>17</xdr:col>
      <xdr:colOff>142875</xdr:colOff>
      <xdr:row>17</xdr:row>
      <xdr:rowOff>19050</xdr:rowOff>
    </xdr:to>
    <xdr:pic>
      <xdr:nvPicPr>
        <xdr:cNvPr id="132239" name="19 Imagen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105900" y="209550"/>
          <a:ext cx="4314825" cy="3228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179294</xdr:colOff>
      <xdr:row>1</xdr:row>
      <xdr:rowOff>168088</xdr:rowOff>
    </xdr:from>
    <xdr:to>
      <xdr:col>17</xdr:col>
      <xdr:colOff>449355</xdr:colOff>
      <xdr:row>4</xdr:row>
      <xdr:rowOff>104215</xdr:rowOff>
    </xdr:to>
    <xdr:sp macro="" textlink="">
      <xdr:nvSpPr>
        <xdr:cNvPr id="20" name="19 Arco"/>
        <xdr:cNvSpPr/>
      </xdr:nvSpPr>
      <xdr:spPr>
        <a:xfrm>
          <a:off x="11956676" y="369794"/>
          <a:ext cx="1771650" cy="552450"/>
        </a:xfrm>
        <a:prstGeom prst="arc">
          <a:avLst/>
        </a:prstGeom>
        <a:ln w="76200">
          <a:solidFill>
            <a:srgbClr val="FF0000"/>
          </a:solidFill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79</xdr:row>
      <xdr:rowOff>76200</xdr:rowOff>
    </xdr:from>
    <xdr:to>
      <xdr:col>13</xdr:col>
      <xdr:colOff>1181100</xdr:colOff>
      <xdr:row>99</xdr:row>
      <xdr:rowOff>171450</xdr:rowOff>
    </xdr:to>
    <xdr:graphicFrame macro="">
      <xdr:nvGraphicFramePr>
        <xdr:cNvPr id="238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238125</xdr:colOff>
      <xdr:row>133</xdr:row>
      <xdr:rowOff>123825</xdr:rowOff>
    </xdr:from>
    <xdr:to>
      <xdr:col>8</xdr:col>
      <xdr:colOff>790575</xdr:colOff>
      <xdr:row>136</xdr:row>
      <xdr:rowOff>66675</xdr:rowOff>
    </xdr:to>
    <xdr:pic>
      <xdr:nvPicPr>
        <xdr:cNvPr id="2386" name="3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81250" y="26631900"/>
          <a:ext cx="2724150" cy="542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122</xdr:row>
      <xdr:rowOff>114300</xdr:rowOff>
    </xdr:from>
    <xdr:to>
      <xdr:col>6</xdr:col>
      <xdr:colOff>857250</xdr:colOff>
      <xdr:row>126</xdr:row>
      <xdr:rowOff>161925</xdr:rowOff>
    </xdr:to>
    <xdr:pic>
      <xdr:nvPicPr>
        <xdr:cNvPr id="2387" name="4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52650" y="24422100"/>
          <a:ext cx="1819275" cy="8477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219075</xdr:colOff>
      <xdr:row>1</xdr:row>
      <xdr:rowOff>66658</xdr:rowOff>
    </xdr:from>
    <xdr:to>
      <xdr:col>21</xdr:col>
      <xdr:colOff>485775</xdr:colOff>
      <xdr:row>14</xdr:row>
      <xdr:rowOff>129243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496925" y="266683"/>
          <a:ext cx="3314700" cy="268196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>
    <xdr:from>
      <xdr:col>6</xdr:col>
      <xdr:colOff>168088</xdr:colOff>
      <xdr:row>180</xdr:row>
      <xdr:rowOff>22412</xdr:rowOff>
    </xdr:from>
    <xdr:to>
      <xdr:col>6</xdr:col>
      <xdr:colOff>974912</xdr:colOff>
      <xdr:row>180</xdr:row>
      <xdr:rowOff>22412</xdr:rowOff>
    </xdr:to>
    <xdr:cxnSp macro="">
      <xdr:nvCxnSpPr>
        <xdr:cNvPr id="4" name="3 Conector recto de flecha"/>
        <xdr:cNvCxnSpPr/>
      </xdr:nvCxnSpPr>
      <xdr:spPr>
        <a:xfrm>
          <a:off x="3283323" y="34984765"/>
          <a:ext cx="806824" cy="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790575</xdr:colOff>
      <xdr:row>86</xdr:row>
      <xdr:rowOff>66675</xdr:rowOff>
    </xdr:from>
    <xdr:to>
      <xdr:col>12</xdr:col>
      <xdr:colOff>628650</xdr:colOff>
      <xdr:row>92</xdr:row>
      <xdr:rowOff>47625</xdr:rowOff>
    </xdr:to>
    <xdr:sp macro="" textlink="">
      <xdr:nvSpPr>
        <xdr:cNvPr id="5" name="4 Elipse"/>
        <xdr:cNvSpPr/>
      </xdr:nvSpPr>
      <xdr:spPr>
        <a:xfrm>
          <a:off x="7524750" y="17287875"/>
          <a:ext cx="1123950" cy="1123950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 editAs="oneCell">
    <xdr:from>
      <xdr:col>4</xdr:col>
      <xdr:colOff>89648</xdr:colOff>
      <xdr:row>26</xdr:row>
      <xdr:rowOff>89646</xdr:rowOff>
    </xdr:from>
    <xdr:to>
      <xdr:col>4</xdr:col>
      <xdr:colOff>908546</xdr:colOff>
      <xdr:row>29</xdr:row>
      <xdr:rowOff>94526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302045">
          <a:off x="1243854" y="5244352"/>
          <a:ext cx="818898" cy="73326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316813</xdr:colOff>
      <xdr:row>134</xdr:row>
      <xdr:rowOff>87480</xdr:rowOff>
    </xdr:from>
    <xdr:to>
      <xdr:col>11</xdr:col>
      <xdr:colOff>251989</xdr:colOff>
      <xdr:row>146</xdr:row>
      <xdr:rowOff>24105</xdr:rowOff>
    </xdr:to>
    <xdr:sp macro="" textlink="">
      <xdr:nvSpPr>
        <xdr:cNvPr id="6" name="5 Arco"/>
        <xdr:cNvSpPr/>
      </xdr:nvSpPr>
      <xdr:spPr>
        <a:xfrm rot="1555133" flipH="1" flipV="1">
          <a:off x="3432048" y="26903156"/>
          <a:ext cx="3554676" cy="2334684"/>
        </a:xfrm>
        <a:prstGeom prst="arc">
          <a:avLst/>
        </a:prstGeom>
        <a:ln w="38100">
          <a:solidFill>
            <a:srgbClr val="FF0000"/>
          </a:solidFill>
          <a:head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 editAs="oneCell">
    <xdr:from>
      <xdr:col>11</xdr:col>
      <xdr:colOff>190500</xdr:colOff>
      <xdr:row>24</xdr:row>
      <xdr:rowOff>19533</xdr:rowOff>
    </xdr:from>
    <xdr:to>
      <xdr:col>12</xdr:col>
      <xdr:colOff>888188</xdr:colOff>
      <xdr:row>32</xdr:row>
      <xdr:rowOff>66811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924675" y="4734408"/>
          <a:ext cx="1983563" cy="178082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6</xdr:col>
      <xdr:colOff>954247</xdr:colOff>
      <xdr:row>141</xdr:row>
      <xdr:rowOff>84358</xdr:rowOff>
    </xdr:from>
    <xdr:ext cx="1569597" cy="264560"/>
    <xdr:sp macro="" textlink="">
      <xdr:nvSpPr>
        <xdr:cNvPr id="12" name="11 CuadroTexto"/>
        <xdr:cNvSpPr txBox="1"/>
      </xdr:nvSpPr>
      <xdr:spPr>
        <a:xfrm rot="2009704">
          <a:off x="4068922" y="28192633"/>
          <a:ext cx="15695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normalizamos los datos</a:t>
          </a:r>
        </a:p>
      </xdr:txBody>
    </xdr:sp>
    <xdr:clientData/>
  </xdr:oneCellAnchor>
  <xdr:twoCellAnchor>
    <xdr:from>
      <xdr:col>4</xdr:col>
      <xdr:colOff>56029</xdr:colOff>
      <xdr:row>181</xdr:row>
      <xdr:rowOff>78442</xdr:rowOff>
    </xdr:from>
    <xdr:to>
      <xdr:col>4</xdr:col>
      <xdr:colOff>459441</xdr:colOff>
      <xdr:row>183</xdr:row>
      <xdr:rowOff>1</xdr:rowOff>
    </xdr:to>
    <xdr:cxnSp macro="">
      <xdr:nvCxnSpPr>
        <xdr:cNvPr id="13" name="12 Conector recto de flecha"/>
        <xdr:cNvCxnSpPr/>
      </xdr:nvCxnSpPr>
      <xdr:spPr>
        <a:xfrm flipH="1" flipV="1">
          <a:off x="1210235" y="36049324"/>
          <a:ext cx="403412" cy="336177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838200</xdr:colOff>
      <xdr:row>0</xdr:row>
      <xdr:rowOff>171450</xdr:rowOff>
    </xdr:from>
    <xdr:to>
      <xdr:col>16</xdr:col>
      <xdr:colOff>657225</xdr:colOff>
      <xdr:row>17</xdr:row>
      <xdr:rowOff>0</xdr:rowOff>
    </xdr:to>
    <xdr:pic>
      <xdr:nvPicPr>
        <xdr:cNvPr id="2396" name="7 Imagen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858250" y="171450"/>
          <a:ext cx="4314825" cy="3257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682756</xdr:colOff>
      <xdr:row>107</xdr:row>
      <xdr:rowOff>48526</xdr:rowOff>
    </xdr:from>
    <xdr:to>
      <xdr:col>13</xdr:col>
      <xdr:colOff>1238250</xdr:colOff>
      <xdr:row>125</xdr:row>
      <xdr:rowOff>167473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988181" y="21384526"/>
          <a:ext cx="4308344" cy="364319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13</xdr:col>
      <xdr:colOff>1485900</xdr:colOff>
      <xdr:row>81</xdr:row>
      <xdr:rowOff>161925</xdr:rowOff>
    </xdr:from>
    <xdr:to>
      <xdr:col>15</xdr:col>
      <xdr:colOff>571475</xdr:colOff>
      <xdr:row>86</xdr:row>
      <xdr:rowOff>2764</xdr:rowOff>
    </xdr:to>
    <xdr:sp macro="" textlink="">
      <xdr:nvSpPr>
        <xdr:cNvPr id="18" name="9 Llamada rectangular redondeada"/>
        <xdr:cNvSpPr/>
      </xdr:nvSpPr>
      <xdr:spPr>
        <a:xfrm>
          <a:off x="10544175" y="16411575"/>
          <a:ext cx="1800200" cy="812389"/>
        </a:xfrm>
        <a:prstGeom prst="wedgeRoundRectCallout">
          <a:avLst>
            <a:gd name="adj1" fmla="val -60081"/>
            <a:gd name="adj2" fmla="val 2635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>
              <a:solidFill>
                <a:schemeClr val="tx1"/>
              </a:solidFill>
            </a:rPr>
            <a:t>¿Concedemos el crédito a Juan?</a:t>
          </a:r>
          <a:endParaRPr lang="es-ES">
            <a:solidFill>
              <a:srgbClr val="FF6600"/>
            </a:solidFill>
          </a:endParaRPr>
        </a:p>
      </xdr:txBody>
    </xdr:sp>
    <xdr:clientData/>
  </xdr:twoCellAnchor>
  <xdr:twoCellAnchor>
    <xdr:from>
      <xdr:col>13</xdr:col>
      <xdr:colOff>1476374</xdr:colOff>
      <xdr:row>86</xdr:row>
      <xdr:rowOff>121064</xdr:rowOff>
    </xdr:from>
    <xdr:to>
      <xdr:col>15</xdr:col>
      <xdr:colOff>581024</xdr:colOff>
      <xdr:row>91</xdr:row>
      <xdr:rowOff>119726</xdr:rowOff>
    </xdr:to>
    <xdr:sp macro="" textlink="">
      <xdr:nvSpPr>
        <xdr:cNvPr id="19" name="10 Llamada rectangular redondeada"/>
        <xdr:cNvSpPr/>
      </xdr:nvSpPr>
      <xdr:spPr>
        <a:xfrm flipH="1">
          <a:off x="10534649" y="17342264"/>
          <a:ext cx="1819275" cy="951162"/>
        </a:xfrm>
        <a:prstGeom prst="wedgeRoundRectCallout">
          <a:avLst>
            <a:gd name="adj1" fmla="val 62579"/>
            <a:gd name="adj2" fmla="val -2343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effectLst>
          <a:outerShdw blurRad="50800" dist="38100" dir="2700000" sx="103000" sy="103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>
              <a:solidFill>
                <a:schemeClr val="tx1"/>
              </a:solidFill>
            </a:rPr>
            <a:t>De los 7 vecinos, 5 devolvieron el crédito y 2 no </a:t>
          </a:r>
          <a:endParaRPr lang="es-ES" b="1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14</xdr:col>
      <xdr:colOff>209550</xdr:colOff>
      <xdr:row>92</xdr:row>
      <xdr:rowOff>152399</xdr:rowOff>
    </xdr:from>
    <xdr:to>
      <xdr:col>14</xdr:col>
      <xdr:colOff>961079</xdr:colOff>
      <xdr:row>96</xdr:row>
      <xdr:rowOff>106126</xdr:rowOff>
    </xdr:to>
    <xdr:pic>
      <xdr:nvPicPr>
        <xdr:cNvPr id="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 rot="20521760">
          <a:off x="10925175" y="18516599"/>
          <a:ext cx="751529" cy="7443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285750</xdr:colOff>
      <xdr:row>9</xdr:row>
      <xdr:rowOff>95250</xdr:rowOff>
    </xdr:from>
    <xdr:to>
      <xdr:col>12</xdr:col>
      <xdr:colOff>628650</xdr:colOff>
      <xdr:row>12</xdr:row>
      <xdr:rowOff>161925</xdr:rowOff>
    </xdr:to>
    <xdr:sp macro="" textlink="">
      <xdr:nvSpPr>
        <xdr:cNvPr id="21" name="9 Llamada rectangular redondeada"/>
        <xdr:cNvSpPr/>
      </xdr:nvSpPr>
      <xdr:spPr>
        <a:xfrm>
          <a:off x="7019925" y="1885950"/>
          <a:ext cx="1628775" cy="676275"/>
        </a:xfrm>
        <a:prstGeom prst="wedgeRoundRectCallout">
          <a:avLst>
            <a:gd name="adj1" fmla="val -60081"/>
            <a:gd name="adj2" fmla="val 26352"/>
            <a:gd name="adj3" fmla="val 16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300">
              <a:solidFill>
                <a:schemeClr val="tx1"/>
              </a:solidFill>
            </a:rPr>
            <a:t>¿Cuál es el segundo</a:t>
          </a:r>
          <a:r>
            <a:rPr lang="es-ES" sz="1300" baseline="0">
              <a:solidFill>
                <a:schemeClr val="tx1"/>
              </a:solidFill>
            </a:rPr>
            <a:t> menor valor de esta lista? -&gt; el "5"</a:t>
          </a:r>
          <a:endParaRPr lang="es-ES" sz="1300">
            <a:solidFill>
              <a:srgbClr val="FF6600"/>
            </a:solidFill>
          </a:endParaRPr>
        </a:p>
      </xdr:txBody>
    </xdr:sp>
    <xdr:clientData/>
  </xdr:twoCellAnchor>
  <xdr:twoCellAnchor editAs="oneCell">
    <xdr:from>
      <xdr:col>5</xdr:col>
      <xdr:colOff>723899</xdr:colOff>
      <xdr:row>13</xdr:row>
      <xdr:rowOff>46203</xdr:rowOff>
    </xdr:from>
    <xdr:to>
      <xdr:col>8</xdr:col>
      <xdr:colOff>752475</xdr:colOff>
      <xdr:row>14</xdr:row>
      <xdr:rowOff>82786</xdr:rowOff>
    </xdr:to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867024" y="2656053"/>
          <a:ext cx="2200276" cy="246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14</xdr:col>
      <xdr:colOff>971550</xdr:colOff>
      <xdr:row>1</xdr:row>
      <xdr:rowOff>104775</xdr:rowOff>
    </xdr:from>
    <xdr:to>
      <xdr:col>17</xdr:col>
      <xdr:colOff>180975</xdr:colOff>
      <xdr:row>4</xdr:row>
      <xdr:rowOff>47625</xdr:rowOff>
    </xdr:to>
    <xdr:sp macro="" textlink="">
      <xdr:nvSpPr>
        <xdr:cNvPr id="7" name="6 Arco"/>
        <xdr:cNvSpPr/>
      </xdr:nvSpPr>
      <xdr:spPr>
        <a:xfrm>
          <a:off x="11687175" y="304800"/>
          <a:ext cx="1771650" cy="552450"/>
        </a:xfrm>
        <a:prstGeom prst="arc">
          <a:avLst/>
        </a:prstGeom>
        <a:ln w="76200">
          <a:solidFill>
            <a:srgbClr val="FF0000"/>
          </a:solidFill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MX"/>
        </a:p>
      </xdr:txBody>
    </xdr:sp>
    <xdr:clientData/>
  </xdr:twoCellAnchor>
  <xdr:twoCellAnchor>
    <xdr:from>
      <xdr:col>7</xdr:col>
      <xdr:colOff>123825</xdr:colOff>
      <xdr:row>211</xdr:row>
      <xdr:rowOff>190500</xdr:rowOff>
    </xdr:from>
    <xdr:to>
      <xdr:col>9</xdr:col>
      <xdr:colOff>95250</xdr:colOff>
      <xdr:row>211</xdr:row>
      <xdr:rowOff>190500</xdr:rowOff>
    </xdr:to>
    <xdr:cxnSp macro="">
      <xdr:nvCxnSpPr>
        <xdr:cNvPr id="26" name="25 Conector recto de flecha"/>
        <xdr:cNvCxnSpPr/>
      </xdr:nvCxnSpPr>
      <xdr:spPr>
        <a:xfrm>
          <a:off x="4267200" y="1171575"/>
          <a:ext cx="314325" cy="0"/>
        </a:xfrm>
        <a:prstGeom prst="straightConnector1">
          <a:avLst/>
        </a:prstGeom>
        <a:ln w="38100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323849</xdr:colOff>
      <xdr:row>187</xdr:row>
      <xdr:rowOff>55563</xdr:rowOff>
    </xdr:from>
    <xdr:to>
      <xdr:col>13</xdr:col>
      <xdr:colOff>676274</xdr:colOff>
      <xdr:row>199</xdr:row>
      <xdr:rowOff>122268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058024" y="37117338"/>
          <a:ext cx="2676525" cy="239080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315804</xdr:colOff>
      <xdr:row>187</xdr:row>
      <xdr:rowOff>57149</xdr:rowOff>
    </xdr:from>
    <xdr:to>
      <xdr:col>10</xdr:col>
      <xdr:colOff>56605</xdr:colOff>
      <xdr:row>198</xdr:row>
      <xdr:rowOff>161296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630629" y="37118924"/>
          <a:ext cx="1941076" cy="223774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771525</xdr:colOff>
      <xdr:row>194</xdr:row>
      <xdr:rowOff>137984</xdr:rowOff>
    </xdr:from>
    <xdr:to>
      <xdr:col>16</xdr:col>
      <xdr:colOff>599409</xdr:colOff>
      <xdr:row>199</xdr:row>
      <xdr:rowOff>114111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9829800" y="38571359"/>
          <a:ext cx="3285459" cy="928627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13</xdr:col>
      <xdr:colOff>771525</xdr:colOff>
      <xdr:row>188</xdr:row>
      <xdr:rowOff>182275</xdr:rowOff>
    </xdr:from>
    <xdr:to>
      <xdr:col>15</xdr:col>
      <xdr:colOff>713738</xdr:colOff>
      <xdr:row>194</xdr:row>
      <xdr:rowOff>9283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9829800" y="37434550"/>
          <a:ext cx="2656838" cy="100810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Kn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aedsayad.com/data_mining_map.htm" TargetMode="External"/><Relationship Id="rId1" Type="http://schemas.openxmlformats.org/officeDocument/2006/relationships/hyperlink" Target="http://es.wikipedia.org/wiki/Knn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192"/>
  <sheetViews>
    <sheetView topLeftCell="K1" zoomScale="85" zoomScaleNormal="85" workbookViewId="0">
      <selection activeCell="V22" sqref="V22"/>
    </sheetView>
  </sheetViews>
  <sheetFormatPr baseColWidth="10" defaultRowHeight="15"/>
  <cols>
    <col min="1" max="2" width="2.42578125" style="2" customWidth="1"/>
    <col min="3" max="3" width="3.5703125" style="1" customWidth="1"/>
    <col min="4" max="4" width="9" style="1" customWidth="1"/>
    <col min="5" max="5" width="14.7109375" style="2" customWidth="1"/>
    <col min="6" max="6" width="14.5703125" style="2" customWidth="1"/>
    <col min="7" max="7" width="15" style="2" customWidth="1"/>
    <col min="8" max="8" width="3" style="2" customWidth="1"/>
    <col min="9" max="9" width="14.85546875" style="2" customWidth="1"/>
    <col min="10" max="10" width="18.140625" style="2" customWidth="1"/>
    <col min="11" max="11" width="3.28515625" style="2" customWidth="1"/>
    <col min="12" max="12" width="19.28515625" style="2" bestFit="1" customWidth="1"/>
    <col min="13" max="13" width="15.5703125" style="2" customWidth="1"/>
    <col min="14" max="14" width="24.85546875" style="2" customWidth="1"/>
    <col min="15" max="15" width="15.85546875" style="2" customWidth="1"/>
    <col min="16" max="16" width="11.140625" style="2" customWidth="1"/>
    <col min="17" max="16384" width="11.42578125" style="2"/>
  </cols>
  <sheetData>
    <row r="1" spans="2:16" ht="15.75" thickBot="1"/>
    <row r="2" spans="2:16" s="16" customFormat="1" ht="16.5" thickBot="1">
      <c r="B2" s="33" t="s">
        <v>53</v>
      </c>
      <c r="C2" s="34"/>
      <c r="D2" s="34"/>
      <c r="E2" s="34"/>
      <c r="F2" s="35"/>
    </row>
    <row r="3" spans="2:16" s="16" customFormat="1" ht="15.75" thickBot="1"/>
    <row r="4" spans="2:16" s="16" customFormat="1" ht="15.75">
      <c r="B4" s="17"/>
      <c r="C4" s="18" t="s">
        <v>51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</row>
    <row r="5" spans="2:16" s="16" customFormat="1">
      <c r="B5" s="21"/>
      <c r="C5" s="22" t="s">
        <v>130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2:16" s="16" customFormat="1">
      <c r="B6" s="21"/>
      <c r="C6" s="22" t="s">
        <v>59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spans="2:16" s="16" customFormat="1">
      <c r="B7" s="21"/>
      <c r="C7" s="22" t="s">
        <v>57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</row>
    <row r="8" spans="2:16" s="16" customFormat="1" ht="15.75" thickBot="1"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s="16" customFormat="1" ht="15.75" thickBot="1"/>
    <row r="10" spans="2:16" s="16" customFormat="1" ht="16.5" thickBot="1">
      <c r="B10" s="17"/>
      <c r="C10" s="18" t="s">
        <v>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2:16" s="16" customFormat="1" ht="15.75">
      <c r="B11" s="21"/>
      <c r="C11" s="22" t="s">
        <v>108</v>
      </c>
      <c r="D11" s="22"/>
      <c r="E11" s="22"/>
      <c r="F11" s="22"/>
      <c r="G11" s="22"/>
      <c r="H11" s="22"/>
      <c r="I11" s="22"/>
      <c r="J11" s="22"/>
      <c r="K11" s="172">
        <v>7</v>
      </c>
      <c r="L11" s="22"/>
      <c r="M11" s="22"/>
      <c r="N11" s="22"/>
      <c r="O11" s="22"/>
      <c r="P11" s="23"/>
    </row>
    <row r="12" spans="2:16" s="16" customFormat="1" ht="15.75">
      <c r="B12" s="21"/>
      <c r="C12" s="22" t="s">
        <v>109</v>
      </c>
      <c r="D12" s="22"/>
      <c r="E12" s="22"/>
      <c r="F12" s="22"/>
      <c r="G12" s="22"/>
      <c r="H12" s="22"/>
      <c r="I12" s="22"/>
      <c r="J12" s="22"/>
      <c r="K12" s="173">
        <v>9</v>
      </c>
      <c r="L12" s="22"/>
      <c r="M12" s="22"/>
      <c r="N12" s="22"/>
      <c r="O12" s="22"/>
      <c r="P12" s="23"/>
    </row>
    <row r="13" spans="2:16" s="16" customFormat="1" ht="16.5" thickBot="1">
      <c r="B13" s="21"/>
      <c r="C13" s="22" t="s">
        <v>110</v>
      </c>
      <c r="D13" s="22"/>
      <c r="E13" s="22"/>
      <c r="F13" s="22"/>
      <c r="G13" s="22"/>
      <c r="H13" s="22"/>
      <c r="I13" s="22"/>
      <c r="J13" s="22"/>
      <c r="K13" s="173">
        <v>8</v>
      </c>
      <c r="L13" s="22"/>
      <c r="M13" s="22"/>
      <c r="N13" s="22"/>
      <c r="O13" s="22"/>
      <c r="P13" s="23"/>
    </row>
    <row r="14" spans="2:16" s="16" customFormat="1" ht="16.5" thickBot="1">
      <c r="B14" s="21"/>
      <c r="C14" s="22" t="s">
        <v>100</v>
      </c>
      <c r="D14" s="22"/>
      <c r="E14" s="22"/>
      <c r="F14" s="22"/>
      <c r="G14" s="22"/>
      <c r="H14" s="22"/>
      <c r="I14" s="22"/>
      <c r="J14" s="175"/>
      <c r="K14" s="173">
        <v>2</v>
      </c>
      <c r="L14" s="83" t="s">
        <v>149</v>
      </c>
      <c r="M14" s="83"/>
      <c r="N14" s="22"/>
      <c r="O14" s="22"/>
      <c r="P14" s="23"/>
    </row>
    <row r="15" spans="2:16" s="16" customFormat="1" ht="16.5" thickBot="1">
      <c r="B15" s="21"/>
      <c r="C15" s="22" t="s">
        <v>111</v>
      </c>
      <c r="D15" s="22"/>
      <c r="E15" s="22"/>
      <c r="F15" s="22"/>
      <c r="G15" s="22"/>
      <c r="H15" s="22"/>
      <c r="I15" s="22"/>
      <c r="J15" s="22"/>
      <c r="K15" s="174">
        <v>5</v>
      </c>
      <c r="L15" s="83" t="s">
        <v>150</v>
      </c>
      <c r="M15" s="83"/>
      <c r="N15" s="22"/>
      <c r="O15" s="22"/>
      <c r="P15" s="23"/>
    </row>
    <row r="16" spans="2:16" s="16" customFormat="1" ht="15.75" thickBot="1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2:16" ht="15.75" thickBot="1"/>
    <row r="18" spans="2:16" s="16" customFormat="1" ht="15.75">
      <c r="B18" s="17"/>
      <c r="C18" s="18" t="s">
        <v>54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2:16" s="16" customFormat="1">
      <c r="B19" s="21"/>
      <c r="C19" s="22" t="s">
        <v>55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2:16" s="16" customFormat="1">
      <c r="B20" s="21"/>
      <c r="C20" s="22" t="s">
        <v>64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2:16" s="16" customFormat="1">
      <c r="B21" s="21"/>
      <c r="C21" s="22" t="s">
        <v>56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s="16" customFormat="1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2:16" s="16" customFormat="1">
      <c r="B23" s="21"/>
      <c r="C23" s="22"/>
      <c r="D23" s="22" t="s">
        <v>61</v>
      </c>
      <c r="E23" s="22"/>
      <c r="F23" s="22"/>
      <c r="G23" s="22"/>
      <c r="H23" s="22"/>
      <c r="I23" s="22"/>
      <c r="J23" s="22"/>
      <c r="K23" s="22"/>
      <c r="L23" s="22" t="s">
        <v>132</v>
      </c>
      <c r="M23" s="22"/>
      <c r="N23" s="22"/>
      <c r="O23" s="22"/>
      <c r="P23" s="23"/>
    </row>
    <row r="24" spans="2:16" s="16" customFormat="1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 t="s">
        <v>131</v>
      </c>
      <c r="M24" s="22"/>
      <c r="N24" s="22"/>
      <c r="O24" s="22"/>
      <c r="P24" s="23"/>
    </row>
    <row r="25" spans="2:16" s="16" customFormat="1" ht="18">
      <c r="B25" s="21"/>
      <c r="C25" s="22"/>
      <c r="D25" s="113"/>
      <c r="E25" s="120" t="s">
        <v>112</v>
      </c>
      <c r="F25" s="114"/>
      <c r="G25" s="115"/>
      <c r="H25" s="22"/>
      <c r="I25" s="22"/>
      <c r="J25" s="22"/>
      <c r="K25" s="22"/>
      <c r="L25" s="22"/>
      <c r="M25" s="22"/>
      <c r="N25" s="163" t="s">
        <v>133</v>
      </c>
      <c r="O25" s="22"/>
      <c r="P25" s="23"/>
    </row>
    <row r="26" spans="2:16" s="16" customFormat="1">
      <c r="B26" s="21"/>
      <c r="C26" s="22"/>
      <c r="D26" s="116"/>
      <c r="E26" s="121" t="s">
        <v>113</v>
      </c>
      <c r="F26" s="109"/>
      <c r="G26" s="110"/>
      <c r="H26" s="22"/>
      <c r="I26" s="22"/>
      <c r="J26" s="22"/>
      <c r="K26" s="22"/>
      <c r="L26" s="22"/>
      <c r="M26" s="22"/>
      <c r="N26" s="22"/>
      <c r="O26" s="22"/>
      <c r="P26" s="23"/>
    </row>
    <row r="27" spans="2:16" s="16" customFormat="1" ht="22.5" customHeight="1">
      <c r="B27" s="21"/>
      <c r="C27" s="22"/>
      <c r="D27" s="119" t="s">
        <v>2</v>
      </c>
      <c r="E27" s="109"/>
      <c r="F27" s="122" t="s">
        <v>41</v>
      </c>
      <c r="G27" s="110"/>
      <c r="H27" s="22"/>
      <c r="I27" s="22"/>
      <c r="J27" s="22"/>
      <c r="K27" s="22"/>
      <c r="L27" s="22"/>
      <c r="M27" s="22"/>
      <c r="N27" s="22"/>
      <c r="O27" s="22"/>
      <c r="P27" s="23"/>
    </row>
    <row r="28" spans="2:16" s="16" customFormat="1">
      <c r="B28" s="21"/>
      <c r="C28" s="22"/>
      <c r="D28" s="116"/>
      <c r="E28" s="109"/>
      <c r="F28" s="122" t="s">
        <v>3</v>
      </c>
      <c r="G28" s="110"/>
      <c r="H28" s="22"/>
      <c r="I28" s="22"/>
      <c r="J28" s="22"/>
      <c r="K28" s="22"/>
      <c r="L28" s="22"/>
      <c r="M28" s="22"/>
      <c r="N28" s="22"/>
      <c r="O28" s="22"/>
      <c r="P28" s="23"/>
    </row>
    <row r="29" spans="2:16" s="16" customFormat="1" ht="19.5">
      <c r="B29" s="21"/>
      <c r="C29" s="22"/>
      <c r="D29" s="116"/>
      <c r="E29" s="118"/>
      <c r="F29" s="122" t="s">
        <v>4</v>
      </c>
      <c r="G29" s="110"/>
      <c r="H29" s="22"/>
      <c r="I29" s="22"/>
      <c r="J29" s="22"/>
      <c r="K29" s="22"/>
      <c r="L29" s="22"/>
      <c r="M29" s="22"/>
      <c r="N29" s="22"/>
      <c r="O29" s="22"/>
      <c r="P29" s="23"/>
    </row>
    <row r="30" spans="2:16" s="16" customFormat="1" ht="15.75">
      <c r="B30" s="21"/>
      <c r="C30" s="22"/>
      <c r="D30" s="116"/>
      <c r="E30" s="109"/>
      <c r="F30" s="123" t="s">
        <v>42</v>
      </c>
      <c r="G30" s="110"/>
      <c r="H30" s="22"/>
      <c r="I30" s="22"/>
      <c r="J30" s="22"/>
      <c r="K30" s="22"/>
      <c r="L30" s="22"/>
      <c r="M30" s="22"/>
      <c r="N30" s="22"/>
      <c r="O30" s="22"/>
      <c r="P30" s="23"/>
    </row>
    <row r="31" spans="2:16" s="16" customFormat="1">
      <c r="B31" s="21"/>
      <c r="C31" s="22"/>
      <c r="D31" s="116"/>
      <c r="E31" s="109"/>
      <c r="F31" s="122" t="s">
        <v>58</v>
      </c>
      <c r="G31" s="110"/>
      <c r="H31" s="22"/>
      <c r="I31" s="22"/>
      <c r="J31" s="22"/>
      <c r="K31" s="22"/>
      <c r="L31" s="22"/>
      <c r="M31" s="22"/>
      <c r="N31" s="22"/>
      <c r="O31" s="22"/>
      <c r="P31" s="23"/>
    </row>
    <row r="32" spans="2:16" s="16" customFormat="1" ht="15.75" thickBot="1">
      <c r="B32" s="21"/>
      <c r="C32" s="22"/>
      <c r="D32" s="117"/>
      <c r="E32" s="111"/>
      <c r="F32" s="124" t="s">
        <v>43</v>
      </c>
      <c r="G32" s="112"/>
      <c r="H32" s="22"/>
      <c r="I32" s="22"/>
      <c r="J32" s="22"/>
      <c r="K32" s="22"/>
      <c r="L32" s="22"/>
      <c r="M32" s="22"/>
      <c r="N32" s="22"/>
      <c r="O32" s="22"/>
      <c r="P32" s="23"/>
    </row>
    <row r="33" spans="2:16" s="16" customFormat="1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</row>
    <row r="34" spans="2:16" s="16" customFormat="1">
      <c r="B34" s="21"/>
      <c r="C34" s="22"/>
      <c r="D34" s="22" t="s">
        <v>65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</row>
    <row r="35" spans="2:16" s="16" customFormat="1" ht="15.75" thickBot="1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</row>
    <row r="36" spans="2:16" s="16" customFormat="1" ht="16.5" thickBot="1">
      <c r="B36" s="21"/>
      <c r="C36" s="22"/>
      <c r="D36" s="36" t="s">
        <v>49</v>
      </c>
      <c r="E36" s="37" t="s">
        <v>50</v>
      </c>
      <c r="F36" s="37" t="s">
        <v>62</v>
      </c>
      <c r="G36" s="38" t="s">
        <v>1</v>
      </c>
      <c r="H36" s="22"/>
      <c r="I36" s="22"/>
      <c r="J36" s="22"/>
      <c r="K36" s="22"/>
      <c r="L36" s="22"/>
      <c r="M36" s="22"/>
      <c r="N36" s="22"/>
      <c r="O36" s="22"/>
      <c r="P36" s="23"/>
    </row>
    <row r="37" spans="2:16" s="16" customFormat="1" ht="15.75">
      <c r="B37" s="21"/>
      <c r="C37" s="22"/>
      <c r="D37" s="13" t="s">
        <v>5</v>
      </c>
      <c r="E37" s="29">
        <v>1100</v>
      </c>
      <c r="F37" s="7">
        <v>1</v>
      </c>
      <c r="G37" s="27" t="s">
        <v>39</v>
      </c>
      <c r="H37" s="22"/>
      <c r="I37" s="22"/>
      <c r="J37" s="212" t="s">
        <v>115</v>
      </c>
      <c r="K37" s="22"/>
      <c r="L37" s="22"/>
      <c r="M37" s="22"/>
      <c r="N37" s="22"/>
      <c r="O37" s="22"/>
      <c r="P37" s="23"/>
    </row>
    <row r="38" spans="2:16" s="16" customFormat="1" ht="15.75">
      <c r="B38" s="21"/>
      <c r="C38" s="22"/>
      <c r="D38" s="13" t="s">
        <v>6</v>
      </c>
      <c r="E38" s="29">
        <v>983</v>
      </c>
      <c r="F38" s="7">
        <v>0</v>
      </c>
      <c r="G38" s="9" t="s">
        <v>39</v>
      </c>
      <c r="H38" s="22"/>
      <c r="I38" s="22"/>
      <c r="J38" s="213"/>
      <c r="K38" s="22"/>
      <c r="L38" s="22"/>
      <c r="M38" s="22"/>
      <c r="N38" s="22"/>
      <c r="O38" s="22"/>
      <c r="P38" s="23"/>
    </row>
    <row r="39" spans="2:16" s="16" customFormat="1" ht="15.75">
      <c r="B39" s="21"/>
      <c r="C39" s="22"/>
      <c r="D39" s="13" t="s">
        <v>7</v>
      </c>
      <c r="E39" s="29">
        <v>1203</v>
      </c>
      <c r="F39" s="7">
        <v>1</v>
      </c>
      <c r="G39" s="9" t="s">
        <v>39</v>
      </c>
      <c r="H39" s="22"/>
      <c r="I39" s="22"/>
      <c r="J39" s="213"/>
      <c r="K39" s="22"/>
      <c r="L39" s="22"/>
      <c r="M39" s="22"/>
      <c r="N39" s="22"/>
      <c r="O39" s="22"/>
      <c r="P39" s="23"/>
    </row>
    <row r="40" spans="2:16" s="16" customFormat="1" ht="15.75">
      <c r="B40" s="21"/>
      <c r="C40" s="22"/>
      <c r="D40" s="13" t="s">
        <v>8</v>
      </c>
      <c r="E40" s="29">
        <v>995</v>
      </c>
      <c r="F40" s="7">
        <v>3</v>
      </c>
      <c r="G40" s="9" t="s">
        <v>39</v>
      </c>
      <c r="H40" s="22"/>
      <c r="I40" s="22"/>
      <c r="J40" s="213"/>
      <c r="K40" s="22"/>
      <c r="L40" s="22"/>
      <c r="M40" s="22"/>
      <c r="N40" s="22"/>
      <c r="O40" s="22"/>
      <c r="P40" s="23"/>
    </row>
    <row r="41" spans="2:16" s="16" customFormat="1" ht="15.75">
      <c r="B41" s="21"/>
      <c r="C41" s="22"/>
      <c r="D41" s="13" t="s">
        <v>9</v>
      </c>
      <c r="E41" s="29">
        <v>725</v>
      </c>
      <c r="F41" s="7">
        <v>1</v>
      </c>
      <c r="G41" s="9" t="s">
        <v>39</v>
      </c>
      <c r="H41" s="22"/>
      <c r="I41" s="22"/>
      <c r="J41" s="213"/>
      <c r="K41" s="22"/>
      <c r="L41" s="22"/>
      <c r="M41" s="22"/>
      <c r="N41" s="22"/>
      <c r="O41" s="22"/>
      <c r="P41" s="23"/>
    </row>
    <row r="42" spans="2:16" s="16" customFormat="1" ht="15.75">
      <c r="B42" s="21"/>
      <c r="C42" s="22"/>
      <c r="D42" s="13" t="s">
        <v>10</v>
      </c>
      <c r="E42" s="29">
        <v>1750</v>
      </c>
      <c r="F42" s="7">
        <v>2</v>
      </c>
      <c r="G42" s="9" t="s">
        <v>39</v>
      </c>
      <c r="H42" s="22"/>
      <c r="I42" s="22"/>
      <c r="J42" s="213"/>
      <c r="K42" s="22"/>
      <c r="L42" s="22"/>
      <c r="M42" s="22"/>
      <c r="N42" s="22"/>
      <c r="O42" s="22"/>
      <c r="P42" s="23"/>
    </row>
    <row r="43" spans="2:16" s="16" customFormat="1" ht="15.75">
      <c r="B43" s="21"/>
      <c r="C43" s="22"/>
      <c r="D43" s="13" t="s">
        <v>11</v>
      </c>
      <c r="E43" s="29">
        <v>2100</v>
      </c>
      <c r="F43" s="7">
        <v>0</v>
      </c>
      <c r="G43" s="9" t="s">
        <v>39</v>
      </c>
      <c r="H43" s="22"/>
      <c r="I43" s="22"/>
      <c r="J43" s="213"/>
      <c r="K43" s="22"/>
      <c r="L43" s="22"/>
      <c r="M43" s="22"/>
      <c r="N43" s="22"/>
      <c r="O43" s="22"/>
      <c r="P43" s="23"/>
    </row>
    <row r="44" spans="2:16" s="16" customFormat="1" ht="15.75">
      <c r="B44" s="21"/>
      <c r="C44" s="22"/>
      <c r="D44" s="13" t="s">
        <v>12</v>
      </c>
      <c r="E44" s="29">
        <v>1590</v>
      </c>
      <c r="F44" s="7">
        <v>1</v>
      </c>
      <c r="G44" s="9" t="s">
        <v>39</v>
      </c>
      <c r="H44" s="22"/>
      <c r="I44" s="22"/>
      <c r="J44" s="213"/>
      <c r="K44" s="22"/>
      <c r="L44" s="22"/>
      <c r="M44" s="22"/>
      <c r="N44" s="22"/>
      <c r="O44" s="22"/>
      <c r="P44" s="23"/>
    </row>
    <row r="45" spans="2:16" s="16" customFormat="1" ht="15.75">
      <c r="B45" s="21"/>
      <c r="C45" s="22"/>
      <c r="D45" s="13" t="s">
        <v>13</v>
      </c>
      <c r="E45" s="29">
        <v>1009</v>
      </c>
      <c r="F45" s="7">
        <v>1</v>
      </c>
      <c r="G45" s="9" t="s">
        <v>39</v>
      </c>
      <c r="H45" s="22"/>
      <c r="I45" s="22"/>
      <c r="J45" s="213"/>
      <c r="K45" s="22"/>
      <c r="L45" s="22"/>
      <c r="M45" s="22"/>
      <c r="N45" s="22"/>
      <c r="O45" s="22"/>
      <c r="P45" s="23"/>
    </row>
    <row r="46" spans="2:16" s="16" customFormat="1" ht="15.75">
      <c r="B46" s="21"/>
      <c r="C46" s="22"/>
      <c r="D46" s="13" t="s">
        <v>14</v>
      </c>
      <c r="E46" s="29">
        <v>850</v>
      </c>
      <c r="F46" s="7">
        <v>2</v>
      </c>
      <c r="G46" s="9" t="s">
        <v>39</v>
      </c>
      <c r="H46" s="22"/>
      <c r="I46" s="22"/>
      <c r="J46" s="213"/>
      <c r="K46" s="22"/>
      <c r="L46" s="22"/>
      <c r="M46" s="22"/>
      <c r="N46" s="22"/>
      <c r="O46" s="22"/>
      <c r="P46" s="23"/>
    </row>
    <row r="47" spans="2:16" s="16" customFormat="1" ht="15.75">
      <c r="B47" s="21"/>
      <c r="C47" s="22"/>
      <c r="D47" s="13" t="s">
        <v>15</v>
      </c>
      <c r="E47" s="29">
        <v>700</v>
      </c>
      <c r="F47" s="7">
        <v>4</v>
      </c>
      <c r="G47" s="9" t="s">
        <v>39</v>
      </c>
      <c r="H47" s="22"/>
      <c r="I47" s="22"/>
      <c r="J47" s="213"/>
      <c r="K47" s="22"/>
      <c r="L47" s="22"/>
      <c r="M47" s="22"/>
      <c r="N47" s="22"/>
      <c r="O47" s="22"/>
      <c r="P47" s="23"/>
    </row>
    <row r="48" spans="2:16" s="16" customFormat="1" ht="15.75">
      <c r="B48" s="21"/>
      <c r="C48" s="22"/>
      <c r="D48" s="13" t="s">
        <v>16</v>
      </c>
      <c r="E48" s="29">
        <v>602</v>
      </c>
      <c r="F48" s="7">
        <v>2</v>
      </c>
      <c r="G48" s="9" t="s">
        <v>39</v>
      </c>
      <c r="H48" s="22"/>
      <c r="I48" s="22"/>
      <c r="J48" s="213"/>
      <c r="K48" s="22"/>
      <c r="L48" s="22"/>
      <c r="M48" s="22"/>
      <c r="N48" s="22"/>
      <c r="O48" s="22"/>
      <c r="P48" s="23"/>
    </row>
    <row r="49" spans="2:16" s="16" customFormat="1" ht="15.75">
      <c r="B49" s="21"/>
      <c r="C49" s="22"/>
      <c r="D49" s="13" t="s">
        <v>17</v>
      </c>
      <c r="E49" s="29">
        <v>760</v>
      </c>
      <c r="F49" s="7">
        <v>1</v>
      </c>
      <c r="G49" s="9" t="s">
        <v>39</v>
      </c>
      <c r="H49" s="22"/>
      <c r="I49" s="22"/>
      <c r="J49" s="213"/>
      <c r="K49" s="22"/>
      <c r="L49" s="22"/>
      <c r="M49" s="22"/>
      <c r="N49" s="22"/>
      <c r="O49" s="22"/>
      <c r="P49" s="23"/>
    </row>
    <row r="50" spans="2:16" s="16" customFormat="1" ht="15.75">
      <c r="B50" s="21"/>
      <c r="C50" s="22"/>
      <c r="D50" s="13" t="s">
        <v>18</v>
      </c>
      <c r="E50" s="29">
        <v>1100</v>
      </c>
      <c r="F50" s="7">
        <v>1</v>
      </c>
      <c r="G50" s="9" t="s">
        <v>39</v>
      </c>
      <c r="H50" s="22"/>
      <c r="I50" s="22"/>
      <c r="J50" s="213"/>
      <c r="K50" s="22"/>
      <c r="L50" s="22"/>
      <c r="M50" s="22"/>
      <c r="N50" s="22"/>
      <c r="O50" s="22"/>
      <c r="P50" s="23"/>
    </row>
    <row r="51" spans="2:16" s="16" customFormat="1" ht="16.5" thickBot="1">
      <c r="B51" s="21"/>
      <c r="C51" s="22"/>
      <c r="D51" s="15" t="s">
        <v>19</v>
      </c>
      <c r="E51" s="30">
        <v>2001</v>
      </c>
      <c r="F51" s="8">
        <v>2</v>
      </c>
      <c r="G51" s="10" t="s">
        <v>39</v>
      </c>
      <c r="H51" s="22"/>
      <c r="I51" s="22"/>
      <c r="J51" s="214"/>
      <c r="K51" s="22"/>
      <c r="L51" s="22"/>
      <c r="M51" s="22"/>
      <c r="N51" s="22"/>
      <c r="O51" s="22"/>
      <c r="P51" s="23"/>
    </row>
    <row r="52" spans="2:16" s="16" customFormat="1" ht="15.75">
      <c r="B52" s="21"/>
      <c r="C52" s="22"/>
      <c r="D52" s="14" t="s">
        <v>20</v>
      </c>
      <c r="E52" s="31">
        <v>2500</v>
      </c>
      <c r="F52" s="5">
        <v>5</v>
      </c>
      <c r="G52" s="11" t="s">
        <v>63</v>
      </c>
      <c r="H52" s="22"/>
      <c r="I52" s="22"/>
      <c r="J52" s="215" t="s">
        <v>116</v>
      </c>
      <c r="K52" s="22"/>
      <c r="L52" s="22"/>
      <c r="M52" s="22"/>
      <c r="N52" s="22"/>
      <c r="O52" s="22"/>
      <c r="P52" s="23"/>
    </row>
    <row r="53" spans="2:16" s="16" customFormat="1" ht="15.75">
      <c r="B53" s="21"/>
      <c r="C53" s="22"/>
      <c r="D53" s="14" t="s">
        <v>21</v>
      </c>
      <c r="E53" s="31">
        <v>2650</v>
      </c>
      <c r="F53" s="5">
        <v>4</v>
      </c>
      <c r="G53" s="11" t="s">
        <v>63</v>
      </c>
      <c r="H53" s="22"/>
      <c r="I53" s="22"/>
      <c r="J53" s="216"/>
      <c r="K53" s="22"/>
      <c r="L53" s="22"/>
      <c r="M53" s="22"/>
      <c r="N53" s="22"/>
      <c r="O53" s="22"/>
      <c r="P53" s="23"/>
    </row>
    <row r="54" spans="2:16" s="16" customFormat="1" ht="15.75">
      <c r="B54" s="21"/>
      <c r="C54" s="22"/>
      <c r="D54" s="14" t="s">
        <v>22</v>
      </c>
      <c r="E54" s="31">
        <v>1700</v>
      </c>
      <c r="F54" s="5">
        <v>3</v>
      </c>
      <c r="G54" s="11" t="s">
        <v>63</v>
      </c>
      <c r="H54" s="22"/>
      <c r="I54" s="22"/>
      <c r="J54" s="216"/>
      <c r="K54" s="22"/>
      <c r="L54" s="22"/>
      <c r="M54" s="22"/>
      <c r="N54" s="22"/>
      <c r="O54" s="22"/>
      <c r="P54" s="23"/>
    </row>
    <row r="55" spans="2:16" s="16" customFormat="1" ht="15.75">
      <c r="B55" s="21"/>
      <c r="C55" s="22"/>
      <c r="D55" s="14" t="s">
        <v>23</v>
      </c>
      <c r="E55" s="31">
        <v>1321</v>
      </c>
      <c r="F55" s="5">
        <v>4</v>
      </c>
      <c r="G55" s="11" t="s">
        <v>63</v>
      </c>
      <c r="H55" s="22"/>
      <c r="I55" s="22"/>
      <c r="J55" s="216"/>
      <c r="K55" s="22"/>
      <c r="L55" s="22"/>
      <c r="M55" s="22"/>
      <c r="N55" s="22"/>
      <c r="O55" s="22"/>
      <c r="P55" s="23"/>
    </row>
    <row r="56" spans="2:16" s="16" customFormat="1" ht="15.75">
      <c r="B56" s="21"/>
      <c r="C56" s="22"/>
      <c r="D56" s="14" t="s">
        <v>24</v>
      </c>
      <c r="E56" s="31">
        <v>2311</v>
      </c>
      <c r="F56" s="5">
        <v>3</v>
      </c>
      <c r="G56" s="11" t="s">
        <v>63</v>
      </c>
      <c r="H56" s="22"/>
      <c r="I56" s="22"/>
      <c r="J56" s="216"/>
      <c r="K56" s="22"/>
      <c r="L56" s="22"/>
      <c r="M56" s="22"/>
      <c r="N56" s="22"/>
      <c r="O56" s="22"/>
      <c r="P56" s="23"/>
    </row>
    <row r="57" spans="2:16" s="16" customFormat="1" ht="15.75">
      <c r="B57" s="21"/>
      <c r="C57" s="22"/>
      <c r="D57" s="14" t="s">
        <v>25</v>
      </c>
      <c r="E57" s="31">
        <v>1512</v>
      </c>
      <c r="F57" s="5">
        <v>5</v>
      </c>
      <c r="G57" s="11" t="s">
        <v>63</v>
      </c>
      <c r="H57" s="22"/>
      <c r="I57" s="22"/>
      <c r="J57" s="216"/>
      <c r="K57" s="22"/>
      <c r="L57" s="22"/>
      <c r="M57" s="22"/>
      <c r="N57" s="22"/>
      <c r="O57" s="22"/>
      <c r="P57" s="23"/>
    </row>
    <row r="58" spans="2:16" s="16" customFormat="1" ht="15.75">
      <c r="B58" s="21"/>
      <c r="C58" s="22"/>
      <c r="D58" s="14" t="s">
        <v>26</v>
      </c>
      <c r="E58" s="31">
        <v>2432</v>
      </c>
      <c r="F58" s="5">
        <v>2</v>
      </c>
      <c r="G58" s="11" t="s">
        <v>63</v>
      </c>
      <c r="H58" s="22"/>
      <c r="I58" s="22"/>
      <c r="J58" s="216"/>
      <c r="K58" s="22"/>
      <c r="L58" s="22"/>
      <c r="M58" s="22"/>
      <c r="N58" s="22"/>
      <c r="O58" s="22"/>
      <c r="P58" s="23"/>
    </row>
    <row r="59" spans="2:16" s="16" customFormat="1" ht="15.75">
      <c r="B59" s="21"/>
      <c r="C59" s="22"/>
      <c r="D59" s="14" t="s">
        <v>27</v>
      </c>
      <c r="E59" s="31">
        <v>2550</v>
      </c>
      <c r="F59" s="5">
        <v>1</v>
      </c>
      <c r="G59" s="11" t="s">
        <v>63</v>
      </c>
      <c r="H59" s="22"/>
      <c r="I59" s="22"/>
      <c r="J59" s="216"/>
      <c r="K59" s="22"/>
      <c r="L59" s="22"/>
      <c r="M59" s="22"/>
      <c r="N59" s="22"/>
      <c r="O59" s="22"/>
      <c r="P59" s="23"/>
    </row>
    <row r="60" spans="2:16" s="16" customFormat="1" ht="15.75">
      <c r="B60" s="21"/>
      <c r="C60" s="22"/>
      <c r="D60" s="14" t="s">
        <v>28</v>
      </c>
      <c r="E60" s="31">
        <v>1567</v>
      </c>
      <c r="F60" s="5">
        <v>4</v>
      </c>
      <c r="G60" s="11" t="s">
        <v>63</v>
      </c>
      <c r="H60" s="22"/>
      <c r="I60" s="22"/>
      <c r="J60" s="216"/>
      <c r="K60" s="22"/>
      <c r="L60" s="22"/>
      <c r="M60" s="22"/>
      <c r="N60" s="22"/>
      <c r="O60" s="22"/>
      <c r="P60" s="23"/>
    </row>
    <row r="61" spans="2:16" s="16" customFormat="1" ht="15.75">
      <c r="B61" s="21"/>
      <c r="C61" s="22"/>
      <c r="D61" s="14" t="s">
        <v>29</v>
      </c>
      <c r="E61" s="31">
        <v>1250</v>
      </c>
      <c r="F61" s="5">
        <v>5</v>
      </c>
      <c r="G61" s="11" t="s">
        <v>63</v>
      </c>
      <c r="H61" s="22"/>
      <c r="I61" s="22"/>
      <c r="J61" s="216"/>
      <c r="K61" s="22"/>
      <c r="L61" s="22"/>
      <c r="M61" s="22"/>
      <c r="N61" s="22"/>
      <c r="O61" s="22"/>
      <c r="P61" s="23"/>
    </row>
    <row r="62" spans="2:16" s="16" customFormat="1" ht="15.75">
      <c r="B62" s="21"/>
      <c r="C62" s="22"/>
      <c r="D62" s="14" t="s">
        <v>30</v>
      </c>
      <c r="E62" s="31">
        <v>1003</v>
      </c>
      <c r="F62" s="5">
        <v>2</v>
      </c>
      <c r="G62" s="11" t="s">
        <v>63</v>
      </c>
      <c r="H62" s="22"/>
      <c r="I62" s="22"/>
      <c r="J62" s="216"/>
      <c r="K62" s="22"/>
      <c r="L62" s="22"/>
      <c r="M62" s="22"/>
      <c r="N62" s="22"/>
      <c r="O62" s="22"/>
      <c r="P62" s="23"/>
    </row>
    <row r="63" spans="2:16" s="16" customFormat="1" ht="15.75">
      <c r="B63" s="21"/>
      <c r="C63" s="22"/>
      <c r="D63" s="14" t="s">
        <v>31</v>
      </c>
      <c r="E63" s="31">
        <v>2005</v>
      </c>
      <c r="F63" s="5">
        <v>5</v>
      </c>
      <c r="G63" s="11" t="s">
        <v>63</v>
      </c>
      <c r="H63" s="22"/>
      <c r="I63" s="22"/>
      <c r="J63" s="216"/>
      <c r="K63" s="22"/>
      <c r="L63" s="22"/>
      <c r="M63" s="22"/>
      <c r="N63" s="22"/>
      <c r="O63" s="22"/>
      <c r="P63" s="23"/>
    </row>
    <row r="64" spans="2:16" s="16" customFormat="1" ht="15.75">
      <c r="B64" s="21"/>
      <c r="C64" s="22"/>
      <c r="D64" s="14" t="s">
        <v>32</v>
      </c>
      <c r="E64" s="31">
        <v>1580</v>
      </c>
      <c r="F64" s="5">
        <v>2</v>
      </c>
      <c r="G64" s="11" t="s">
        <v>63</v>
      </c>
      <c r="H64" s="22"/>
      <c r="I64" s="22"/>
      <c r="J64" s="216"/>
      <c r="K64" s="22"/>
      <c r="L64" s="22"/>
      <c r="M64" s="22"/>
      <c r="N64" s="22"/>
      <c r="O64" s="22"/>
      <c r="P64" s="23"/>
    </row>
    <row r="65" spans="2:16" s="16" customFormat="1" ht="15.75">
      <c r="B65" s="21"/>
      <c r="C65" s="22"/>
      <c r="D65" s="14" t="s">
        <v>33</v>
      </c>
      <c r="E65" s="31">
        <v>1350</v>
      </c>
      <c r="F65" s="5">
        <v>3</v>
      </c>
      <c r="G65" s="11" t="s">
        <v>63</v>
      </c>
      <c r="H65" s="22"/>
      <c r="I65" s="22"/>
      <c r="J65" s="216"/>
      <c r="K65" s="22"/>
      <c r="L65" s="22"/>
      <c r="M65" s="22"/>
      <c r="N65" s="22"/>
      <c r="O65" s="22"/>
      <c r="P65" s="23"/>
    </row>
    <row r="66" spans="2:16" s="16" customFormat="1" ht="16.5" thickBot="1">
      <c r="B66" s="21"/>
      <c r="C66" s="22"/>
      <c r="D66" s="4" t="s">
        <v>34</v>
      </c>
      <c r="E66" s="32">
        <v>2201</v>
      </c>
      <c r="F66" s="6">
        <v>4</v>
      </c>
      <c r="G66" s="12" t="s">
        <v>63</v>
      </c>
      <c r="H66" s="22"/>
      <c r="I66" s="22"/>
      <c r="J66" s="217"/>
      <c r="K66" s="22"/>
      <c r="L66" s="22"/>
      <c r="M66" s="22"/>
      <c r="N66" s="22"/>
      <c r="O66" s="22"/>
      <c r="P66" s="23"/>
    </row>
    <row r="67" spans="2:16" s="16" customFormat="1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3"/>
    </row>
    <row r="68" spans="2:16" s="16" customFormat="1">
      <c r="B68" s="21"/>
      <c r="C68" s="22"/>
      <c r="D68" s="22" t="s">
        <v>135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</row>
    <row r="69" spans="2:16" s="16" customFormat="1" ht="15.75" thickBot="1"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3"/>
    </row>
    <row r="70" spans="2:16" s="16" customFormat="1" ht="16.5" thickBot="1">
      <c r="B70" s="21"/>
      <c r="C70" s="22"/>
      <c r="D70" s="22"/>
      <c r="E70" s="39" t="s">
        <v>45</v>
      </c>
      <c r="F70" s="40" t="s">
        <v>62</v>
      </c>
      <c r="G70" s="41" t="s">
        <v>1</v>
      </c>
      <c r="H70" s="22"/>
      <c r="I70" s="22"/>
      <c r="J70" s="22"/>
      <c r="K70" s="22"/>
      <c r="L70" s="22"/>
      <c r="M70" s="22"/>
      <c r="N70" s="22"/>
      <c r="O70" s="22"/>
      <c r="P70" s="23"/>
    </row>
    <row r="71" spans="2:16" s="16" customFormat="1" ht="16.5" thickBot="1">
      <c r="B71" s="21"/>
      <c r="C71" s="22"/>
      <c r="D71" s="42" t="s">
        <v>2</v>
      </c>
      <c r="E71" s="43">
        <v>1800</v>
      </c>
      <c r="F71" s="44">
        <v>3</v>
      </c>
      <c r="G71" s="164" t="s">
        <v>134</v>
      </c>
      <c r="H71" s="22"/>
      <c r="I71" s="22"/>
      <c r="J71" s="22"/>
      <c r="K71" s="22"/>
      <c r="L71" s="22"/>
      <c r="M71" s="22"/>
      <c r="N71" s="22"/>
      <c r="O71" s="22"/>
      <c r="P71" s="23"/>
    </row>
    <row r="72" spans="2:16" s="16" customFormat="1"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3"/>
    </row>
    <row r="73" spans="2:16" s="16" customFormat="1">
      <c r="B73" s="21"/>
      <c r="C73" s="22"/>
      <c r="D73" s="22" t="s">
        <v>60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3"/>
    </row>
    <row r="74" spans="2:16" s="16" customFormat="1" ht="15.75" thickBot="1"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</row>
    <row r="75" spans="2:16" ht="15.75" thickBot="1"/>
    <row r="76" spans="2:16" ht="15.75" thickBot="1"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5"/>
    </row>
    <row r="77" spans="2:16" ht="16.5" thickBot="1">
      <c r="B77" s="56"/>
      <c r="C77" s="33" t="s">
        <v>80</v>
      </c>
      <c r="D77" s="34"/>
      <c r="E77" s="51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7"/>
    </row>
    <row r="78" spans="2:16">
      <c r="B78" s="56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7"/>
    </row>
    <row r="79" spans="2:16" ht="15.75">
      <c r="B79" s="56"/>
      <c r="C79" s="61" t="s">
        <v>81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7"/>
    </row>
    <row r="80" spans="2:16" ht="15.75">
      <c r="B80" s="56"/>
      <c r="C80" s="61" t="s">
        <v>82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7"/>
    </row>
    <row r="81" spans="2:16" ht="15.75" thickBot="1">
      <c r="B81" s="56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7"/>
    </row>
    <row r="82" spans="2:16" ht="16.5" thickBot="1">
      <c r="B82" s="56"/>
      <c r="C82" s="52"/>
      <c r="D82" s="69" t="s">
        <v>69</v>
      </c>
      <c r="E82" s="70"/>
      <c r="F82" s="58"/>
      <c r="G82" s="59"/>
      <c r="H82" s="52"/>
      <c r="I82" s="52"/>
      <c r="J82" s="52"/>
      <c r="K82" s="52"/>
      <c r="L82" s="52"/>
      <c r="M82" s="52"/>
      <c r="N82" s="52"/>
      <c r="O82" s="52"/>
      <c r="P82" s="57"/>
    </row>
    <row r="83" spans="2:16">
      <c r="B83" s="56"/>
      <c r="C83" s="52"/>
      <c r="D83" s="45" t="s">
        <v>71</v>
      </c>
      <c r="E83" s="46"/>
      <c r="F83" s="46"/>
      <c r="G83" s="47"/>
      <c r="H83" s="52"/>
      <c r="I83" s="52"/>
      <c r="J83" s="52"/>
      <c r="K83" s="52"/>
      <c r="L83" s="52"/>
      <c r="M83" s="52"/>
      <c r="N83" s="52"/>
      <c r="O83" s="52"/>
      <c r="P83" s="57"/>
    </row>
    <row r="84" spans="2:16">
      <c r="B84" s="56"/>
      <c r="C84" s="52"/>
      <c r="D84" s="45" t="s">
        <v>70</v>
      </c>
      <c r="E84" s="46"/>
      <c r="F84" s="46"/>
      <c r="G84" s="47"/>
      <c r="H84" s="52"/>
      <c r="I84" s="52"/>
      <c r="J84" s="52"/>
      <c r="K84" s="52"/>
      <c r="L84" s="52"/>
      <c r="M84" s="52"/>
      <c r="N84" s="52"/>
      <c r="O84" s="52"/>
      <c r="P84" s="57"/>
    </row>
    <row r="85" spans="2:16">
      <c r="B85" s="56"/>
      <c r="C85" s="52"/>
      <c r="D85" s="45" t="s">
        <v>72</v>
      </c>
      <c r="E85" s="46"/>
      <c r="F85" s="46"/>
      <c r="G85" s="47"/>
      <c r="H85" s="52"/>
      <c r="I85" s="52"/>
      <c r="J85" s="52"/>
      <c r="K85" s="52"/>
      <c r="L85" s="52"/>
      <c r="M85" s="52"/>
      <c r="N85" s="52"/>
      <c r="O85" s="52"/>
      <c r="P85" s="57"/>
    </row>
    <row r="86" spans="2:16">
      <c r="B86" s="56"/>
      <c r="C86" s="52"/>
      <c r="D86" s="45" t="s">
        <v>73</v>
      </c>
      <c r="E86" s="46"/>
      <c r="F86" s="46"/>
      <c r="G86" s="47"/>
      <c r="H86" s="52"/>
      <c r="I86" s="52"/>
      <c r="J86" s="52"/>
      <c r="K86" s="52"/>
      <c r="L86" s="52"/>
      <c r="M86" s="52"/>
      <c r="N86" s="52"/>
      <c r="O86" s="52"/>
      <c r="P86" s="57"/>
    </row>
    <row r="87" spans="2:16">
      <c r="B87" s="56"/>
      <c r="C87" s="52"/>
      <c r="D87" s="45" t="s">
        <v>74</v>
      </c>
      <c r="E87" s="46"/>
      <c r="F87" s="46"/>
      <c r="G87" s="47"/>
      <c r="H87" s="52"/>
      <c r="I87" s="52"/>
      <c r="J87" s="52"/>
      <c r="K87" s="52"/>
      <c r="L87" s="52"/>
      <c r="M87" s="52"/>
      <c r="N87" s="52"/>
      <c r="O87" s="52"/>
      <c r="P87" s="57"/>
    </row>
    <row r="88" spans="2:16">
      <c r="B88" s="56"/>
      <c r="C88" s="52"/>
      <c r="D88" s="45" t="s">
        <v>77</v>
      </c>
      <c r="E88" s="46"/>
      <c r="F88" s="46"/>
      <c r="G88" s="47"/>
      <c r="H88" s="52"/>
      <c r="I88" s="52"/>
      <c r="J88" s="52"/>
      <c r="K88" s="52"/>
      <c r="L88" s="52"/>
      <c r="M88" s="52"/>
      <c r="N88" s="52"/>
      <c r="O88" s="52"/>
      <c r="P88" s="57"/>
    </row>
    <row r="89" spans="2:16">
      <c r="B89" s="56"/>
      <c r="C89" s="52"/>
      <c r="D89" s="45" t="s">
        <v>76</v>
      </c>
      <c r="E89" s="46"/>
      <c r="F89" s="46"/>
      <c r="G89" s="47"/>
      <c r="H89" s="52"/>
      <c r="I89" s="52"/>
      <c r="J89" s="52"/>
      <c r="K89" s="52"/>
      <c r="L89" s="52"/>
      <c r="M89" s="52"/>
      <c r="N89" s="52"/>
      <c r="O89" s="52"/>
      <c r="P89" s="57"/>
    </row>
    <row r="90" spans="2:16">
      <c r="B90" s="56"/>
      <c r="C90" s="52"/>
      <c r="D90" s="45" t="s">
        <v>78</v>
      </c>
      <c r="E90" s="46"/>
      <c r="F90" s="46"/>
      <c r="G90" s="47"/>
      <c r="H90" s="52"/>
      <c r="I90" s="52"/>
      <c r="J90" s="52"/>
      <c r="K90" s="52"/>
      <c r="L90" s="52"/>
      <c r="M90" s="52"/>
      <c r="N90" s="52"/>
      <c r="O90" s="52"/>
      <c r="P90" s="57"/>
    </row>
    <row r="91" spans="2:16">
      <c r="B91" s="56"/>
      <c r="C91" s="52"/>
      <c r="D91" s="45" t="s">
        <v>75</v>
      </c>
      <c r="E91" s="46"/>
      <c r="F91" s="46"/>
      <c r="G91" s="47"/>
      <c r="H91" s="52"/>
      <c r="I91" s="52"/>
      <c r="J91" s="52"/>
      <c r="K91" s="52"/>
      <c r="L91" s="52"/>
      <c r="M91" s="52"/>
      <c r="N91" s="52"/>
      <c r="O91" s="52"/>
      <c r="P91" s="57"/>
    </row>
    <row r="92" spans="2:16">
      <c r="B92" s="56"/>
      <c r="C92" s="52"/>
      <c r="D92" s="45" t="s">
        <v>79</v>
      </c>
      <c r="E92" s="46"/>
      <c r="F92" s="46"/>
      <c r="G92" s="47"/>
      <c r="H92" s="52"/>
      <c r="I92" s="52"/>
      <c r="J92" s="52"/>
      <c r="K92" s="52"/>
      <c r="L92" s="52"/>
      <c r="M92" s="52"/>
      <c r="N92" s="52"/>
      <c r="O92" s="52"/>
      <c r="P92" s="57"/>
    </row>
    <row r="93" spans="2:16" ht="15.75" thickBot="1">
      <c r="B93" s="56"/>
      <c r="C93" s="52"/>
      <c r="D93" s="48"/>
      <c r="E93" s="49"/>
      <c r="F93" s="49"/>
      <c r="G93" s="50"/>
      <c r="H93" s="52"/>
      <c r="I93" s="52"/>
      <c r="J93" s="52"/>
      <c r="K93" s="52"/>
      <c r="L93" s="52"/>
      <c r="M93" s="52"/>
      <c r="N93" s="52"/>
      <c r="O93" s="52"/>
      <c r="P93" s="57"/>
    </row>
    <row r="94" spans="2:16">
      <c r="B94" s="56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7"/>
    </row>
    <row r="95" spans="2:16" ht="15.75">
      <c r="B95" s="56"/>
      <c r="C95" s="61" t="s">
        <v>84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7"/>
    </row>
    <row r="96" spans="2:16" ht="15.75">
      <c r="B96" s="56"/>
      <c r="C96" s="61" t="s">
        <v>85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7"/>
    </row>
    <row r="97" spans="2:16" ht="15.75">
      <c r="B97" s="56"/>
      <c r="C97" s="61" t="s">
        <v>86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7"/>
    </row>
    <row r="98" spans="2:16">
      <c r="B98" s="56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7"/>
    </row>
    <row r="99" spans="2:16">
      <c r="B99" s="56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7"/>
    </row>
    <row r="100" spans="2:16">
      <c r="B100" s="56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7"/>
    </row>
    <row r="101" spans="2:16" s="16" customFormat="1" ht="16.5" thickBot="1"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60"/>
    </row>
    <row r="102" spans="2:16" ht="15.75" thickBot="1"/>
    <row r="103" spans="2:16" ht="15.75" thickBot="1"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2:16" ht="16.5" thickBot="1">
      <c r="B104" s="56"/>
      <c r="C104" s="33" t="s">
        <v>69</v>
      </c>
      <c r="D104" s="34"/>
      <c r="E104" s="51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7"/>
    </row>
    <row r="105" spans="2:16">
      <c r="B105" s="56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7"/>
    </row>
    <row r="106" spans="2:16" ht="15.75">
      <c r="B106" s="56"/>
      <c r="C106" s="61" t="s">
        <v>83</v>
      </c>
      <c r="D106" s="61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7"/>
    </row>
    <row r="107" spans="2:16" ht="15.75">
      <c r="B107" s="56"/>
      <c r="C107" s="61" t="s">
        <v>106</v>
      </c>
      <c r="D107" s="61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7"/>
    </row>
    <row r="108" spans="2:16" ht="15.75">
      <c r="B108" s="56"/>
      <c r="C108" s="61" t="s">
        <v>87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7"/>
    </row>
    <row r="109" spans="2:16">
      <c r="B109" s="56"/>
      <c r="C109" s="63"/>
      <c r="D109" s="63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7"/>
    </row>
    <row r="110" spans="2:16" ht="15.75">
      <c r="B110" s="56"/>
      <c r="C110" s="63"/>
      <c r="D110" s="61" t="s">
        <v>88</v>
      </c>
      <c r="E110" s="52"/>
      <c r="F110" s="52"/>
      <c r="G110" s="52"/>
      <c r="H110" s="52"/>
      <c r="I110" s="3"/>
      <c r="J110" s="3"/>
      <c r="K110" s="52"/>
      <c r="L110" s="52"/>
      <c r="M110" s="52"/>
      <c r="N110" s="52"/>
      <c r="O110" s="52"/>
      <c r="P110" s="57"/>
    </row>
    <row r="111" spans="2:16" ht="15.75" thickBot="1">
      <c r="B111" s="56"/>
      <c r="C111" s="63"/>
      <c r="D111" s="52"/>
      <c r="E111" s="52"/>
      <c r="F111" s="52"/>
      <c r="G111" s="52"/>
      <c r="H111" s="52"/>
      <c r="I111" s="3"/>
      <c r="J111" s="3"/>
      <c r="K111" s="52"/>
      <c r="L111" s="52"/>
      <c r="M111" s="52"/>
      <c r="N111" s="52"/>
      <c r="O111" s="52"/>
      <c r="P111" s="57"/>
    </row>
    <row r="112" spans="2:16">
      <c r="B112" s="56"/>
      <c r="C112" s="63"/>
      <c r="D112" s="71"/>
      <c r="E112" s="72" t="s">
        <v>46</v>
      </c>
      <c r="F112" s="73" t="s">
        <v>0</v>
      </c>
      <c r="G112" s="52"/>
      <c r="H112" s="52"/>
      <c r="I112" s="3"/>
      <c r="J112" s="3"/>
      <c r="K112" s="52"/>
      <c r="L112" s="52"/>
      <c r="M112" s="52"/>
      <c r="N112" s="52"/>
      <c r="O112" s="52"/>
      <c r="P112" s="57"/>
    </row>
    <row r="113" spans="2:16">
      <c r="B113" s="56"/>
      <c r="C113" s="63"/>
      <c r="D113" s="74" t="s">
        <v>5</v>
      </c>
      <c r="E113" s="76">
        <v>4</v>
      </c>
      <c r="F113" s="77">
        <v>1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7"/>
    </row>
    <row r="114" spans="2:16" ht="15.75" thickBot="1">
      <c r="B114" s="56"/>
      <c r="C114" s="63"/>
      <c r="D114" s="75" t="s">
        <v>11</v>
      </c>
      <c r="E114" s="78">
        <v>1</v>
      </c>
      <c r="F114" s="79">
        <v>2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7"/>
    </row>
    <row r="115" spans="2:16" ht="15.75" thickBot="1">
      <c r="B115" s="56"/>
      <c r="C115" s="63"/>
      <c r="D115" s="63"/>
      <c r="E115" s="63"/>
      <c r="F115" s="63"/>
      <c r="G115" s="52"/>
      <c r="H115" s="52"/>
      <c r="I115" s="52"/>
      <c r="J115" s="52"/>
      <c r="K115" s="52"/>
      <c r="L115" s="52"/>
      <c r="M115" s="52"/>
      <c r="N115" s="52"/>
      <c r="O115" s="52"/>
      <c r="P115" s="57"/>
    </row>
    <row r="116" spans="2:16" ht="15.75" thickBot="1">
      <c r="B116" s="56"/>
      <c r="C116" s="63"/>
      <c r="D116" s="63"/>
      <c r="E116" s="80" t="s">
        <v>89</v>
      </c>
      <c r="F116" s="81"/>
      <c r="G116" s="52"/>
      <c r="H116" s="52"/>
      <c r="I116" s="52"/>
      <c r="J116" s="52"/>
      <c r="K116" s="52"/>
      <c r="L116" s="52"/>
      <c r="M116" s="52"/>
      <c r="N116" s="52"/>
      <c r="O116" s="52"/>
      <c r="P116" s="57"/>
    </row>
    <row r="117" spans="2:16">
      <c r="B117" s="56"/>
      <c r="C117" s="63"/>
      <c r="D117" s="52"/>
      <c r="E117" s="52"/>
      <c r="F117" s="82" t="s">
        <v>90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7"/>
    </row>
    <row r="118" spans="2:16">
      <c r="B118" s="56"/>
      <c r="C118" s="63"/>
      <c r="D118" s="52"/>
      <c r="E118" s="52"/>
      <c r="F118" s="83" t="s">
        <v>91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7"/>
    </row>
    <row r="119" spans="2:16">
      <c r="B119" s="56"/>
      <c r="C119" s="63"/>
      <c r="D119" s="52"/>
      <c r="E119" s="52"/>
      <c r="F119" s="158" t="s">
        <v>92</v>
      </c>
      <c r="G119" s="52"/>
      <c r="H119" s="52"/>
      <c r="I119" s="52"/>
      <c r="J119" s="52"/>
      <c r="K119" s="52"/>
      <c r="L119" s="52"/>
      <c r="M119" s="52"/>
      <c r="N119" s="52"/>
      <c r="O119" s="52"/>
      <c r="P119" s="57"/>
    </row>
    <row r="120" spans="2:16">
      <c r="B120" s="56"/>
      <c r="C120" s="63"/>
      <c r="D120" s="52"/>
      <c r="E120" s="52"/>
      <c r="F120" s="159" t="s">
        <v>120</v>
      </c>
      <c r="G120" s="160"/>
      <c r="H120" s="161"/>
      <c r="I120" s="52"/>
      <c r="J120" s="52"/>
      <c r="K120" s="52"/>
      <c r="L120" s="52"/>
      <c r="M120" s="52"/>
      <c r="N120" s="52"/>
      <c r="O120" s="52"/>
      <c r="P120" s="57"/>
    </row>
    <row r="121" spans="2:16">
      <c r="B121" s="56"/>
      <c r="C121" s="63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7"/>
    </row>
    <row r="122" spans="2:16" ht="15.75">
      <c r="B122" s="56"/>
      <c r="C122" s="63"/>
      <c r="D122" s="61" t="s">
        <v>104</v>
      </c>
      <c r="E122" s="52"/>
      <c r="F122" s="52"/>
      <c r="G122" s="52"/>
      <c r="H122" s="52"/>
      <c r="I122" s="3"/>
      <c r="J122" s="3"/>
      <c r="K122" s="52"/>
      <c r="L122" s="52"/>
      <c r="M122" s="52"/>
      <c r="N122" s="52"/>
      <c r="O122" s="52"/>
      <c r="P122" s="57"/>
    </row>
    <row r="123" spans="2:16" ht="15.75">
      <c r="B123" s="56"/>
      <c r="C123" s="63"/>
      <c r="D123" s="61"/>
      <c r="E123" s="52"/>
      <c r="F123" s="52"/>
      <c r="G123" s="52"/>
      <c r="H123" s="52"/>
      <c r="I123" s="3"/>
      <c r="J123" s="3"/>
      <c r="K123" s="52"/>
      <c r="L123" s="52"/>
      <c r="M123" s="52"/>
      <c r="N123" s="52"/>
      <c r="O123" s="52"/>
      <c r="P123" s="57"/>
    </row>
    <row r="124" spans="2:16" ht="15.75">
      <c r="B124" s="56"/>
      <c r="C124" s="63"/>
      <c r="D124" s="61"/>
      <c r="E124" s="52"/>
      <c r="F124" s="52"/>
      <c r="G124" s="52"/>
      <c r="H124" s="52"/>
      <c r="I124" s="3"/>
      <c r="J124" s="3"/>
      <c r="K124" s="52"/>
      <c r="L124" s="52"/>
      <c r="M124" s="52"/>
      <c r="N124" s="52"/>
      <c r="O124" s="52"/>
      <c r="P124" s="57"/>
    </row>
    <row r="125" spans="2:16" ht="15.75">
      <c r="B125" s="56"/>
      <c r="C125" s="63"/>
      <c r="D125" s="61"/>
      <c r="E125" s="52"/>
      <c r="F125" s="52"/>
      <c r="G125" s="52"/>
      <c r="H125" s="52"/>
      <c r="I125" s="3"/>
      <c r="J125" s="3"/>
      <c r="K125" s="52"/>
      <c r="L125" s="52"/>
      <c r="M125" s="52"/>
      <c r="N125" s="52"/>
      <c r="O125" s="52"/>
      <c r="P125" s="57"/>
    </row>
    <row r="126" spans="2:16" ht="15.75">
      <c r="B126" s="56"/>
      <c r="C126" s="63"/>
      <c r="D126" s="61"/>
      <c r="E126" s="52"/>
      <c r="F126" s="52"/>
      <c r="G126" s="52"/>
      <c r="H126" s="52"/>
      <c r="I126" s="3"/>
      <c r="J126" s="3"/>
      <c r="K126" s="52"/>
      <c r="L126" s="52"/>
      <c r="M126" s="52"/>
      <c r="N126" s="52"/>
      <c r="O126" s="52"/>
      <c r="P126" s="57"/>
    </row>
    <row r="127" spans="2:16" ht="15.75">
      <c r="B127" s="56"/>
      <c r="C127" s="63"/>
      <c r="D127" s="61"/>
      <c r="E127" s="52"/>
      <c r="F127" s="52"/>
      <c r="G127" s="52"/>
      <c r="H127" s="52"/>
      <c r="I127" s="3"/>
      <c r="J127" s="3"/>
      <c r="K127" s="52"/>
      <c r="L127" s="52"/>
      <c r="M127" s="52"/>
      <c r="N127" s="52"/>
      <c r="O127" s="52"/>
      <c r="P127" s="57"/>
    </row>
    <row r="128" spans="2:16" ht="15.75">
      <c r="B128" s="56"/>
      <c r="C128" s="63"/>
      <c r="D128" s="61" t="s">
        <v>93</v>
      </c>
      <c r="E128" s="52"/>
      <c r="F128" s="52"/>
      <c r="G128" s="52"/>
      <c r="H128" s="52"/>
      <c r="I128" s="3"/>
      <c r="J128" s="3"/>
      <c r="K128" s="52"/>
      <c r="L128" s="52"/>
      <c r="M128" s="52"/>
      <c r="N128" s="52"/>
      <c r="O128" s="52"/>
      <c r="P128" s="57"/>
    </row>
    <row r="129" spans="2:16" ht="15.75">
      <c r="B129" s="56"/>
      <c r="C129" s="63"/>
      <c r="D129" s="61" t="s">
        <v>94</v>
      </c>
      <c r="E129" s="52"/>
      <c r="F129" s="52"/>
      <c r="G129" s="52"/>
      <c r="H129" s="52"/>
      <c r="I129" s="3"/>
      <c r="J129" s="3"/>
      <c r="K129" s="52"/>
      <c r="L129" s="52"/>
      <c r="M129" s="52"/>
      <c r="N129" s="52"/>
      <c r="O129" s="52"/>
      <c r="P129" s="57"/>
    </row>
    <row r="130" spans="2:16" ht="15.75">
      <c r="B130" s="56"/>
      <c r="C130" s="63"/>
      <c r="D130" s="61" t="s">
        <v>95</v>
      </c>
      <c r="E130" s="52"/>
      <c r="F130" s="52"/>
      <c r="G130" s="52"/>
      <c r="H130" s="52"/>
      <c r="I130" s="3"/>
      <c r="J130" s="3"/>
      <c r="K130" s="52"/>
      <c r="L130" s="52"/>
      <c r="M130" s="52"/>
      <c r="N130" s="52"/>
      <c r="O130" s="52"/>
      <c r="P130" s="57"/>
    </row>
    <row r="131" spans="2:16" ht="15.75">
      <c r="B131" s="56"/>
      <c r="C131" s="63"/>
      <c r="D131" s="61" t="s">
        <v>105</v>
      </c>
      <c r="E131" s="52"/>
      <c r="F131" s="52"/>
      <c r="G131" s="52"/>
      <c r="H131" s="52"/>
      <c r="I131" s="3"/>
      <c r="J131" s="3"/>
      <c r="K131" s="52"/>
      <c r="L131" s="52"/>
      <c r="M131" s="52"/>
      <c r="N131" s="52"/>
      <c r="O131" s="52"/>
      <c r="P131" s="57"/>
    </row>
    <row r="132" spans="2:16" ht="15.75">
      <c r="B132" s="56"/>
      <c r="C132" s="63"/>
      <c r="D132" s="61" t="s">
        <v>96</v>
      </c>
      <c r="E132" s="52"/>
      <c r="F132" s="52"/>
      <c r="G132" s="52"/>
      <c r="H132" s="52"/>
      <c r="I132" s="3"/>
      <c r="J132" s="3"/>
      <c r="K132" s="52"/>
      <c r="L132" s="52"/>
      <c r="M132" s="52"/>
      <c r="N132" s="52"/>
      <c r="O132" s="52"/>
      <c r="P132" s="57"/>
    </row>
    <row r="133" spans="2:16" ht="15.75">
      <c r="B133" s="56"/>
      <c r="C133" s="63"/>
      <c r="D133" s="61" t="s">
        <v>97</v>
      </c>
      <c r="E133" s="52"/>
      <c r="F133" s="52"/>
      <c r="G133" s="52"/>
      <c r="H133" s="52"/>
      <c r="I133" s="3"/>
      <c r="J133" s="3"/>
      <c r="K133" s="52"/>
      <c r="L133" s="52"/>
      <c r="M133" s="52"/>
      <c r="N133" s="52"/>
      <c r="O133" s="52"/>
      <c r="P133" s="57"/>
    </row>
    <row r="134" spans="2:16" ht="15.75">
      <c r="B134" s="56"/>
      <c r="C134" s="63"/>
      <c r="D134" s="61"/>
      <c r="E134" s="52"/>
      <c r="F134" s="52"/>
      <c r="G134" s="52"/>
      <c r="H134" s="52"/>
      <c r="I134" s="3"/>
      <c r="J134" s="3"/>
      <c r="K134" s="52"/>
      <c r="L134" s="52"/>
      <c r="M134" s="52"/>
      <c r="N134" s="52"/>
      <c r="O134" s="52"/>
      <c r="P134" s="57"/>
    </row>
    <row r="135" spans="2:16" ht="15.75">
      <c r="B135" s="56"/>
      <c r="C135" s="63"/>
      <c r="D135" s="61"/>
      <c r="E135" s="52"/>
      <c r="F135" s="52"/>
      <c r="G135" s="52"/>
      <c r="H135" s="52"/>
      <c r="I135" s="3"/>
      <c r="J135" s="3"/>
      <c r="K135" s="52"/>
      <c r="L135" s="52"/>
      <c r="M135" s="52"/>
      <c r="N135" s="52"/>
      <c r="O135" s="52"/>
      <c r="P135" s="57"/>
    </row>
    <row r="136" spans="2:16" ht="15.75">
      <c r="B136" s="56"/>
      <c r="C136" s="63"/>
      <c r="D136" s="61"/>
      <c r="E136" s="52"/>
      <c r="F136" s="52"/>
      <c r="G136" s="52"/>
      <c r="H136" s="52"/>
      <c r="I136" s="3"/>
      <c r="J136" s="3"/>
      <c r="K136" s="52"/>
      <c r="L136" s="61" t="s">
        <v>101</v>
      </c>
      <c r="M136" s="52"/>
      <c r="N136" s="52"/>
      <c r="O136" s="52"/>
      <c r="P136" s="57"/>
    </row>
    <row r="137" spans="2:16" ht="15.75">
      <c r="B137" s="56"/>
      <c r="C137" s="63"/>
      <c r="D137" s="61"/>
      <c r="E137" s="52"/>
      <c r="F137" s="52"/>
      <c r="G137" s="52"/>
      <c r="H137" s="52"/>
      <c r="I137" s="3"/>
      <c r="J137" s="3"/>
      <c r="K137" s="52"/>
      <c r="L137" s="52"/>
      <c r="M137" s="52"/>
      <c r="N137" s="52"/>
      <c r="O137" s="52"/>
      <c r="P137" s="57"/>
    </row>
    <row r="138" spans="2:16" ht="15.75" thickBot="1">
      <c r="B138" s="56"/>
      <c r="C138" s="63"/>
      <c r="D138" s="93" t="s">
        <v>139</v>
      </c>
      <c r="E138" s="52"/>
      <c r="F138" s="52"/>
      <c r="G138" s="52"/>
      <c r="H138" s="52"/>
      <c r="I138" s="52"/>
      <c r="J138" s="52"/>
      <c r="K138" s="52"/>
      <c r="L138" s="52"/>
      <c r="M138" s="52"/>
      <c r="N138" s="125" t="s">
        <v>122</v>
      </c>
      <c r="O138" s="126"/>
      <c r="P138" s="57"/>
    </row>
    <row r="139" spans="2:16" ht="15.75" thickBot="1">
      <c r="B139" s="56"/>
      <c r="C139" s="63"/>
      <c r="D139" s="63"/>
      <c r="E139" s="52"/>
      <c r="F139" s="52"/>
      <c r="G139" s="52"/>
      <c r="H139" s="52"/>
      <c r="I139" s="52"/>
      <c r="J139" s="52"/>
      <c r="K139" s="52"/>
      <c r="L139" s="93"/>
      <c r="M139" s="94" t="s">
        <v>102</v>
      </c>
      <c r="N139" s="92"/>
      <c r="O139" s="52"/>
      <c r="P139" s="57"/>
    </row>
    <row r="140" spans="2:16" ht="15.75" thickBot="1">
      <c r="B140" s="56"/>
      <c r="C140" s="63"/>
      <c r="D140" s="63"/>
      <c r="E140" s="165" t="s">
        <v>136</v>
      </c>
      <c r="F140" s="165" t="s">
        <v>136</v>
      </c>
      <c r="G140" s="63"/>
      <c r="H140" s="52"/>
      <c r="I140" s="52"/>
      <c r="J140" s="52"/>
      <c r="K140" s="52"/>
      <c r="L140" s="93"/>
      <c r="M140" s="94" t="s">
        <v>103</v>
      </c>
      <c r="N140" s="92"/>
      <c r="O140" s="52" t="s">
        <v>123</v>
      </c>
      <c r="P140" s="57"/>
    </row>
    <row r="141" spans="2:16" ht="15.75" thickBot="1">
      <c r="B141" s="56"/>
      <c r="C141" s="63"/>
      <c r="D141" s="71"/>
      <c r="E141" s="72" t="s">
        <v>45</v>
      </c>
      <c r="F141" s="73" t="s">
        <v>0</v>
      </c>
      <c r="G141" s="63"/>
      <c r="H141" s="63"/>
      <c r="I141" s="52"/>
      <c r="J141" s="52"/>
      <c r="K141" s="52"/>
      <c r="L141" s="52"/>
      <c r="M141" s="52"/>
      <c r="N141" s="52"/>
      <c r="O141" s="52"/>
      <c r="P141" s="57"/>
    </row>
    <row r="142" spans="2:16" ht="15.75">
      <c r="B142" s="56"/>
      <c r="C142" s="63"/>
      <c r="D142" s="74" t="s">
        <v>47</v>
      </c>
      <c r="E142" s="106"/>
      <c r="F142" s="104"/>
      <c r="G142" s="52"/>
      <c r="H142" s="64"/>
      <c r="I142" s="52"/>
      <c r="J142" s="52"/>
      <c r="K142" s="52"/>
      <c r="L142" s="52"/>
      <c r="M142" s="52"/>
      <c r="N142" s="91" t="s">
        <v>98</v>
      </c>
      <c r="O142" s="52"/>
      <c r="P142" s="57"/>
    </row>
    <row r="143" spans="2:16" ht="15.75" thickBot="1">
      <c r="B143" s="56"/>
      <c r="C143" s="63"/>
      <c r="D143" s="75" t="s">
        <v>48</v>
      </c>
      <c r="E143" s="107"/>
      <c r="F143" s="105"/>
      <c r="G143" s="52"/>
      <c r="H143" s="64"/>
      <c r="I143" s="52"/>
      <c r="J143" s="52"/>
      <c r="K143" s="52"/>
      <c r="L143" s="52"/>
      <c r="M143" s="94" t="s">
        <v>107</v>
      </c>
      <c r="N143" s="90">
        <v>7</v>
      </c>
      <c r="O143" s="52" t="s">
        <v>138</v>
      </c>
      <c r="P143" s="57"/>
    </row>
    <row r="144" spans="2:16">
      <c r="B144" s="56"/>
      <c r="C144" s="63"/>
      <c r="D144" s="63"/>
      <c r="E144" s="166" t="s">
        <v>137</v>
      </c>
      <c r="F144" s="166" t="s">
        <v>137</v>
      </c>
      <c r="G144" s="63"/>
      <c r="H144" s="52"/>
      <c r="I144" s="52"/>
      <c r="J144" s="52"/>
      <c r="K144" s="52"/>
      <c r="L144" s="52"/>
      <c r="M144" s="52"/>
      <c r="N144" s="52"/>
      <c r="O144" s="52"/>
      <c r="P144" s="57"/>
    </row>
    <row r="145" spans="2:16">
      <c r="B145" s="56"/>
      <c r="C145" s="63"/>
      <c r="D145" s="63"/>
      <c r="E145" s="63"/>
      <c r="F145" s="63"/>
      <c r="G145" s="63"/>
      <c r="H145" s="52"/>
      <c r="I145" s="52"/>
      <c r="J145" s="52"/>
      <c r="K145" s="52"/>
      <c r="L145" s="93" t="s">
        <v>140</v>
      </c>
      <c r="M145" s="52"/>
      <c r="N145" s="52"/>
      <c r="O145" s="52"/>
      <c r="P145" s="57"/>
    </row>
    <row r="146" spans="2:16">
      <c r="B146" s="56"/>
      <c r="C146" s="63"/>
      <c r="D146" s="63"/>
      <c r="E146" s="63"/>
      <c r="F146" s="63"/>
      <c r="G146" s="63"/>
      <c r="H146" s="52"/>
      <c r="I146" s="52"/>
      <c r="J146" s="52"/>
      <c r="K146" s="52"/>
      <c r="L146" s="52"/>
      <c r="M146" s="149" t="s">
        <v>118</v>
      </c>
      <c r="N146" s="150"/>
      <c r="O146" s="151"/>
      <c r="P146" s="57"/>
    </row>
    <row r="147" spans="2:16" ht="15.75" thickBot="1">
      <c r="B147" s="56"/>
      <c r="C147" s="63"/>
      <c r="D147" s="145" t="s">
        <v>117</v>
      </c>
      <c r="E147" s="63"/>
      <c r="F147" s="63"/>
      <c r="G147" s="63"/>
      <c r="H147" s="52"/>
      <c r="I147" s="146" t="s">
        <v>124</v>
      </c>
      <c r="J147" s="147"/>
      <c r="K147" s="52"/>
      <c r="L147" s="146" t="s">
        <v>125</v>
      </c>
      <c r="M147" s="148"/>
      <c r="N147" s="52"/>
      <c r="O147" s="153" t="s">
        <v>119</v>
      </c>
      <c r="P147" s="152"/>
    </row>
    <row r="148" spans="2:16" s="28" customFormat="1" ht="15.75">
      <c r="B148" s="62"/>
      <c r="C148" s="65"/>
      <c r="D148" s="154" t="str">
        <f t="shared" ref="D148:G178" si="0">D36</f>
        <v>Cliente</v>
      </c>
      <c r="E148" s="155" t="str">
        <f t="shared" si="0"/>
        <v>Ingresos Mes</v>
      </c>
      <c r="F148" s="155" t="str">
        <f t="shared" si="0"/>
        <v>Nivel Estudios</v>
      </c>
      <c r="G148" s="156" t="str">
        <f t="shared" si="0"/>
        <v>Score</v>
      </c>
      <c r="H148" s="67"/>
      <c r="I148" s="154" t="s">
        <v>35</v>
      </c>
      <c r="J148" s="156" t="s">
        <v>36</v>
      </c>
      <c r="K148" s="67"/>
      <c r="L148" s="154" t="s">
        <v>37</v>
      </c>
      <c r="M148" s="155" t="s">
        <v>44</v>
      </c>
      <c r="N148" s="155" t="s">
        <v>38</v>
      </c>
      <c r="O148" s="157" t="s">
        <v>68</v>
      </c>
      <c r="P148" s="68"/>
    </row>
    <row r="149" spans="2:16">
      <c r="B149" s="56"/>
      <c r="C149" s="63"/>
      <c r="D149" s="13" t="str">
        <f t="shared" si="0"/>
        <v>Ana</v>
      </c>
      <c r="E149" s="29">
        <f t="shared" si="0"/>
        <v>1100</v>
      </c>
      <c r="F149" s="7">
        <f t="shared" si="0"/>
        <v>1</v>
      </c>
      <c r="G149" s="27" t="str">
        <f t="shared" si="0"/>
        <v>Malo</v>
      </c>
      <c r="H149" s="52"/>
      <c r="I149" s="135"/>
      <c r="J149" s="136"/>
      <c r="K149" s="63"/>
      <c r="L149" s="139"/>
      <c r="M149" s="140"/>
      <c r="N149" s="140"/>
      <c r="O149" s="141"/>
      <c r="P149" s="57"/>
    </row>
    <row r="150" spans="2:16">
      <c r="B150" s="56"/>
      <c r="C150" s="63"/>
      <c r="D150" s="13" t="str">
        <f t="shared" si="0"/>
        <v>Luis</v>
      </c>
      <c r="E150" s="29">
        <f t="shared" si="0"/>
        <v>983</v>
      </c>
      <c r="F150" s="7">
        <f t="shared" si="0"/>
        <v>0</v>
      </c>
      <c r="G150" s="9" t="str">
        <f t="shared" si="0"/>
        <v>Malo</v>
      </c>
      <c r="H150" s="52"/>
      <c r="I150" s="135"/>
      <c r="J150" s="136"/>
      <c r="K150" s="63"/>
      <c r="L150" s="139"/>
      <c r="M150" s="140"/>
      <c r="N150" s="140"/>
      <c r="O150" s="141"/>
      <c r="P150" s="57"/>
    </row>
    <row r="151" spans="2:16">
      <c r="B151" s="56"/>
      <c r="C151" s="63"/>
      <c r="D151" s="13" t="str">
        <f t="shared" si="0"/>
        <v>Pedro</v>
      </c>
      <c r="E151" s="29">
        <f t="shared" si="0"/>
        <v>1203</v>
      </c>
      <c r="F151" s="7">
        <f t="shared" si="0"/>
        <v>1</v>
      </c>
      <c r="G151" s="9" t="str">
        <f t="shared" si="0"/>
        <v>Malo</v>
      </c>
      <c r="H151" s="52"/>
      <c r="I151" s="135"/>
      <c r="J151" s="136"/>
      <c r="K151" s="63"/>
      <c r="L151" s="139"/>
      <c r="M151" s="140"/>
      <c r="N151" s="140"/>
      <c r="O151" s="141"/>
      <c r="P151" s="57"/>
    </row>
    <row r="152" spans="2:16">
      <c r="B152" s="56"/>
      <c r="C152" s="63"/>
      <c r="D152" s="13" t="str">
        <f t="shared" si="0"/>
        <v>Diego</v>
      </c>
      <c r="E152" s="29">
        <f t="shared" si="0"/>
        <v>995</v>
      </c>
      <c r="F152" s="7">
        <f t="shared" si="0"/>
        <v>3</v>
      </c>
      <c r="G152" s="9" t="str">
        <f t="shared" si="0"/>
        <v>Malo</v>
      </c>
      <c r="H152" s="52"/>
      <c r="I152" s="135"/>
      <c r="J152" s="136"/>
      <c r="K152" s="63"/>
      <c r="L152" s="139"/>
      <c r="M152" s="140"/>
      <c r="N152" s="140"/>
      <c r="O152" s="141"/>
      <c r="P152" s="57"/>
    </row>
    <row r="153" spans="2:16">
      <c r="B153" s="56"/>
      <c r="C153" s="63"/>
      <c r="D153" s="13" t="str">
        <f t="shared" si="0"/>
        <v>Lucas</v>
      </c>
      <c r="E153" s="29">
        <f t="shared" si="0"/>
        <v>725</v>
      </c>
      <c r="F153" s="7">
        <f t="shared" si="0"/>
        <v>1</v>
      </c>
      <c r="G153" s="9" t="str">
        <f t="shared" si="0"/>
        <v>Malo</v>
      </c>
      <c r="H153" s="52"/>
      <c r="I153" s="135"/>
      <c r="J153" s="136"/>
      <c r="K153" s="63"/>
      <c r="L153" s="139"/>
      <c r="M153" s="140"/>
      <c r="N153" s="140"/>
      <c r="O153" s="141"/>
      <c r="P153" s="57"/>
    </row>
    <row r="154" spans="2:16">
      <c r="B154" s="56"/>
      <c r="C154" s="63"/>
      <c r="D154" s="13" t="str">
        <f t="shared" si="0"/>
        <v>José</v>
      </c>
      <c r="E154" s="29">
        <f t="shared" si="0"/>
        <v>1750</v>
      </c>
      <c r="F154" s="7">
        <f t="shared" si="0"/>
        <v>2</v>
      </c>
      <c r="G154" s="9" t="str">
        <f t="shared" si="0"/>
        <v>Malo</v>
      </c>
      <c r="H154" s="52"/>
      <c r="I154" s="135"/>
      <c r="J154" s="136"/>
      <c r="K154" s="63"/>
      <c r="L154" s="139"/>
      <c r="M154" s="140"/>
      <c r="N154" s="140"/>
      <c r="O154" s="141"/>
      <c r="P154" s="57"/>
    </row>
    <row r="155" spans="2:16">
      <c r="B155" s="56"/>
      <c r="C155" s="63"/>
      <c r="D155" s="13" t="str">
        <f t="shared" si="0"/>
        <v>Manuel</v>
      </c>
      <c r="E155" s="29">
        <f t="shared" si="0"/>
        <v>2100</v>
      </c>
      <c r="F155" s="7">
        <f t="shared" si="0"/>
        <v>0</v>
      </c>
      <c r="G155" s="9" t="str">
        <f t="shared" si="0"/>
        <v>Malo</v>
      </c>
      <c r="H155" s="52"/>
      <c r="I155" s="135"/>
      <c r="J155" s="136"/>
      <c r="K155" s="63"/>
      <c r="L155" s="139"/>
      <c r="M155" s="140"/>
      <c r="N155" s="140"/>
      <c r="O155" s="141"/>
      <c r="P155" s="57"/>
    </row>
    <row r="156" spans="2:16">
      <c r="B156" s="56"/>
      <c r="C156" s="63"/>
      <c r="D156" s="13" t="str">
        <f t="shared" si="0"/>
        <v>Tere</v>
      </c>
      <c r="E156" s="29">
        <f t="shared" si="0"/>
        <v>1590</v>
      </c>
      <c r="F156" s="7">
        <f t="shared" si="0"/>
        <v>1</v>
      </c>
      <c r="G156" s="9" t="str">
        <f t="shared" si="0"/>
        <v>Malo</v>
      </c>
      <c r="H156" s="52"/>
      <c r="I156" s="135"/>
      <c r="J156" s="136"/>
      <c r="K156" s="63"/>
      <c r="L156" s="139"/>
      <c r="M156" s="140"/>
      <c r="N156" s="140"/>
      <c r="O156" s="141"/>
      <c r="P156" s="57"/>
    </row>
    <row r="157" spans="2:16">
      <c r="B157" s="56"/>
      <c r="C157" s="63"/>
      <c r="D157" s="13" t="str">
        <f t="shared" si="0"/>
        <v>Sofía</v>
      </c>
      <c r="E157" s="29">
        <f t="shared" si="0"/>
        <v>1009</v>
      </c>
      <c r="F157" s="7">
        <f t="shared" si="0"/>
        <v>1</v>
      </c>
      <c r="G157" s="9" t="str">
        <f t="shared" si="0"/>
        <v>Malo</v>
      </c>
      <c r="H157" s="52"/>
      <c r="I157" s="135"/>
      <c r="J157" s="136"/>
      <c r="K157" s="63"/>
      <c r="L157" s="139"/>
      <c r="M157" s="140"/>
      <c r="N157" s="140"/>
      <c r="O157" s="141"/>
      <c r="P157" s="57"/>
    </row>
    <row r="158" spans="2:16">
      <c r="B158" s="56"/>
      <c r="C158" s="63"/>
      <c r="D158" s="13" t="str">
        <f t="shared" si="0"/>
        <v>Mary</v>
      </c>
      <c r="E158" s="29">
        <f t="shared" si="0"/>
        <v>850</v>
      </c>
      <c r="F158" s="7">
        <f t="shared" si="0"/>
        <v>2</v>
      </c>
      <c r="G158" s="9" t="str">
        <f t="shared" si="0"/>
        <v>Malo</v>
      </c>
      <c r="H158" s="52"/>
      <c r="I158" s="135"/>
      <c r="J158" s="136"/>
      <c r="K158" s="63"/>
      <c r="L158" s="139"/>
      <c r="M158" s="140"/>
      <c r="N158" s="140"/>
      <c r="O158" s="141"/>
      <c r="P158" s="57"/>
    </row>
    <row r="159" spans="2:16">
      <c r="B159" s="56"/>
      <c r="C159" s="63"/>
      <c r="D159" s="13" t="str">
        <f t="shared" si="0"/>
        <v>John</v>
      </c>
      <c r="E159" s="29">
        <f t="shared" si="0"/>
        <v>700</v>
      </c>
      <c r="F159" s="7">
        <f t="shared" si="0"/>
        <v>4</v>
      </c>
      <c r="G159" s="9" t="str">
        <f t="shared" si="0"/>
        <v>Malo</v>
      </c>
      <c r="H159" s="52"/>
      <c r="I159" s="135"/>
      <c r="J159" s="136"/>
      <c r="K159" s="63"/>
      <c r="L159" s="139"/>
      <c r="M159" s="140"/>
      <c r="N159" s="140"/>
      <c r="O159" s="141"/>
      <c r="P159" s="57"/>
    </row>
    <row r="160" spans="2:16">
      <c r="B160" s="56"/>
      <c r="C160" s="63"/>
      <c r="D160" s="13" t="str">
        <f t="shared" si="0"/>
        <v>Peter</v>
      </c>
      <c r="E160" s="29">
        <f t="shared" si="0"/>
        <v>602</v>
      </c>
      <c r="F160" s="7">
        <f t="shared" si="0"/>
        <v>2</v>
      </c>
      <c r="G160" s="9" t="str">
        <f t="shared" si="0"/>
        <v>Malo</v>
      </c>
      <c r="H160" s="52"/>
      <c r="I160" s="135"/>
      <c r="J160" s="136"/>
      <c r="K160" s="63"/>
      <c r="L160" s="139"/>
      <c r="M160" s="140"/>
      <c r="N160" s="140"/>
      <c r="O160" s="141"/>
      <c r="P160" s="57"/>
    </row>
    <row r="161" spans="2:16">
      <c r="B161" s="56"/>
      <c r="C161" s="63"/>
      <c r="D161" s="13" t="str">
        <f t="shared" si="0"/>
        <v>Xiao</v>
      </c>
      <c r="E161" s="29">
        <f t="shared" si="0"/>
        <v>760</v>
      </c>
      <c r="F161" s="7">
        <f t="shared" si="0"/>
        <v>1</v>
      </c>
      <c r="G161" s="9" t="str">
        <f t="shared" si="0"/>
        <v>Malo</v>
      </c>
      <c r="H161" s="52"/>
      <c r="I161" s="135"/>
      <c r="J161" s="136"/>
      <c r="K161" s="63"/>
      <c r="L161" s="139"/>
      <c r="M161" s="140"/>
      <c r="N161" s="140"/>
      <c r="O161" s="141"/>
      <c r="P161" s="57"/>
    </row>
    <row r="162" spans="2:16">
      <c r="B162" s="56"/>
      <c r="C162" s="63"/>
      <c r="D162" s="13" t="str">
        <f t="shared" si="0"/>
        <v>Arty</v>
      </c>
      <c r="E162" s="29">
        <f t="shared" si="0"/>
        <v>1100</v>
      </c>
      <c r="F162" s="7">
        <f t="shared" si="0"/>
        <v>1</v>
      </c>
      <c r="G162" s="9" t="str">
        <f t="shared" si="0"/>
        <v>Malo</v>
      </c>
      <c r="H162" s="52"/>
      <c r="I162" s="135"/>
      <c r="J162" s="136"/>
      <c r="K162" s="63"/>
      <c r="L162" s="139"/>
      <c r="M162" s="140"/>
      <c r="N162" s="140"/>
      <c r="O162" s="141"/>
      <c r="P162" s="57"/>
    </row>
    <row r="163" spans="2:16" ht="15.75" thickBot="1">
      <c r="B163" s="56"/>
      <c r="C163" s="63"/>
      <c r="D163" s="15" t="str">
        <f t="shared" si="0"/>
        <v>Sonia</v>
      </c>
      <c r="E163" s="30">
        <f t="shared" si="0"/>
        <v>2001</v>
      </c>
      <c r="F163" s="8">
        <f t="shared" si="0"/>
        <v>2</v>
      </c>
      <c r="G163" s="10" t="str">
        <f t="shared" si="0"/>
        <v>Malo</v>
      </c>
      <c r="H163" s="52"/>
      <c r="I163" s="137"/>
      <c r="J163" s="138"/>
      <c r="K163" s="63"/>
      <c r="L163" s="142"/>
      <c r="M163" s="143"/>
      <c r="N163" s="143"/>
      <c r="O163" s="144"/>
      <c r="P163" s="57"/>
    </row>
    <row r="164" spans="2:16">
      <c r="B164" s="56"/>
      <c r="C164" s="63"/>
      <c r="D164" s="14" t="str">
        <f t="shared" si="0"/>
        <v>Laura</v>
      </c>
      <c r="E164" s="31">
        <f t="shared" si="0"/>
        <v>2500</v>
      </c>
      <c r="F164" s="5">
        <f t="shared" si="0"/>
        <v>5</v>
      </c>
      <c r="G164" s="11" t="str">
        <f t="shared" si="0"/>
        <v>Bueno</v>
      </c>
      <c r="H164" s="52"/>
      <c r="I164" s="135"/>
      <c r="J164" s="136"/>
      <c r="K164" s="63"/>
      <c r="L164" s="139"/>
      <c r="M164" s="140"/>
      <c r="N164" s="140"/>
      <c r="O164" s="141"/>
      <c r="P164" s="57"/>
    </row>
    <row r="165" spans="2:16">
      <c r="B165" s="56"/>
      <c r="C165" s="63"/>
      <c r="D165" s="14" t="str">
        <f t="shared" si="0"/>
        <v>Isabel</v>
      </c>
      <c r="E165" s="31">
        <f t="shared" si="0"/>
        <v>2650</v>
      </c>
      <c r="F165" s="5">
        <f t="shared" si="0"/>
        <v>4</v>
      </c>
      <c r="G165" s="11" t="str">
        <f t="shared" si="0"/>
        <v>Bueno</v>
      </c>
      <c r="H165" s="52"/>
      <c r="I165" s="135"/>
      <c r="J165" s="136"/>
      <c r="K165" s="63"/>
      <c r="L165" s="139"/>
      <c r="M165" s="140"/>
      <c r="N165" s="140"/>
      <c r="O165" s="141"/>
      <c r="P165" s="57"/>
    </row>
    <row r="166" spans="2:16">
      <c r="B166" s="56"/>
      <c r="C166" s="63"/>
      <c r="D166" s="14" t="str">
        <f t="shared" si="0"/>
        <v>Edu</v>
      </c>
      <c r="E166" s="31">
        <f t="shared" si="0"/>
        <v>1700</v>
      </c>
      <c r="F166" s="5">
        <f t="shared" si="0"/>
        <v>3</v>
      </c>
      <c r="G166" s="11" t="str">
        <f t="shared" si="0"/>
        <v>Bueno</v>
      </c>
      <c r="H166" s="52"/>
      <c r="I166" s="135"/>
      <c r="J166" s="136"/>
      <c r="K166" s="63"/>
      <c r="L166" s="139"/>
      <c r="M166" s="140"/>
      <c r="N166" s="140"/>
      <c r="O166" s="141"/>
      <c r="P166" s="57"/>
    </row>
    <row r="167" spans="2:16">
      <c r="B167" s="56"/>
      <c r="C167" s="63"/>
      <c r="D167" s="14" t="str">
        <f t="shared" si="0"/>
        <v>Paco</v>
      </c>
      <c r="E167" s="31">
        <f t="shared" si="0"/>
        <v>1321</v>
      </c>
      <c r="F167" s="5">
        <f t="shared" si="0"/>
        <v>4</v>
      </c>
      <c r="G167" s="11" t="str">
        <f t="shared" si="0"/>
        <v>Bueno</v>
      </c>
      <c r="H167" s="52"/>
      <c r="I167" s="135"/>
      <c r="J167" s="136"/>
      <c r="K167" s="63"/>
      <c r="L167" s="139"/>
      <c r="M167" s="140"/>
      <c r="N167" s="140"/>
      <c r="O167" s="141"/>
      <c r="P167" s="57"/>
    </row>
    <row r="168" spans="2:16">
      <c r="B168" s="56"/>
      <c r="C168" s="63"/>
      <c r="D168" s="14" t="str">
        <f t="shared" si="0"/>
        <v>Ester</v>
      </c>
      <c r="E168" s="31">
        <f t="shared" si="0"/>
        <v>2311</v>
      </c>
      <c r="F168" s="5">
        <f t="shared" si="0"/>
        <v>3</v>
      </c>
      <c r="G168" s="11" t="str">
        <f t="shared" si="0"/>
        <v>Bueno</v>
      </c>
      <c r="H168" s="52"/>
      <c r="I168" s="135"/>
      <c r="J168" s="136"/>
      <c r="K168" s="63"/>
      <c r="L168" s="139"/>
      <c r="M168" s="140"/>
      <c r="N168" s="140"/>
      <c r="O168" s="141"/>
      <c r="P168" s="57"/>
    </row>
    <row r="169" spans="2:16">
      <c r="B169" s="56"/>
      <c r="C169" s="63"/>
      <c r="D169" s="14" t="str">
        <f t="shared" si="0"/>
        <v>Mara</v>
      </c>
      <c r="E169" s="31">
        <f t="shared" si="0"/>
        <v>1512</v>
      </c>
      <c r="F169" s="5">
        <f t="shared" si="0"/>
        <v>5</v>
      </c>
      <c r="G169" s="11" t="str">
        <f t="shared" si="0"/>
        <v>Bueno</v>
      </c>
      <c r="H169" s="52"/>
      <c r="I169" s="135"/>
      <c r="J169" s="136"/>
      <c r="K169" s="63"/>
      <c r="L169" s="139"/>
      <c r="M169" s="140"/>
      <c r="N169" s="140"/>
      <c r="O169" s="141"/>
      <c r="P169" s="57"/>
    </row>
    <row r="170" spans="2:16">
      <c r="B170" s="56"/>
      <c r="C170" s="63"/>
      <c r="D170" s="14" t="str">
        <f t="shared" si="0"/>
        <v>Paula</v>
      </c>
      <c r="E170" s="31">
        <f t="shared" si="0"/>
        <v>2432</v>
      </c>
      <c r="F170" s="5">
        <f t="shared" si="0"/>
        <v>2</v>
      </c>
      <c r="G170" s="11" t="str">
        <f t="shared" si="0"/>
        <v>Bueno</v>
      </c>
      <c r="H170" s="52"/>
      <c r="I170" s="135"/>
      <c r="J170" s="136"/>
      <c r="K170" s="63"/>
      <c r="L170" s="139"/>
      <c r="M170" s="140"/>
      <c r="N170" s="140"/>
      <c r="O170" s="141"/>
      <c r="P170" s="57"/>
    </row>
    <row r="171" spans="2:16">
      <c r="B171" s="56"/>
      <c r="C171" s="63"/>
      <c r="D171" s="14" t="str">
        <f t="shared" si="0"/>
        <v>Xisca</v>
      </c>
      <c r="E171" s="31">
        <f t="shared" si="0"/>
        <v>2550</v>
      </c>
      <c r="F171" s="5">
        <f t="shared" si="0"/>
        <v>1</v>
      </c>
      <c r="G171" s="11" t="str">
        <f t="shared" si="0"/>
        <v>Bueno</v>
      </c>
      <c r="H171" s="52"/>
      <c r="I171" s="135"/>
      <c r="J171" s="136"/>
      <c r="K171" s="63"/>
      <c r="L171" s="139"/>
      <c r="M171" s="140"/>
      <c r="N171" s="140"/>
      <c r="O171" s="141"/>
      <c r="P171" s="57"/>
    </row>
    <row r="172" spans="2:16">
      <c r="B172" s="56"/>
      <c r="C172" s="63"/>
      <c r="D172" s="14" t="str">
        <f t="shared" si="0"/>
        <v>Cesar</v>
      </c>
      <c r="E172" s="31">
        <f t="shared" si="0"/>
        <v>1567</v>
      </c>
      <c r="F172" s="5">
        <f t="shared" si="0"/>
        <v>4</v>
      </c>
      <c r="G172" s="11" t="str">
        <f t="shared" si="0"/>
        <v>Bueno</v>
      </c>
      <c r="H172" s="52"/>
      <c r="I172" s="135"/>
      <c r="J172" s="136"/>
      <c r="K172" s="63"/>
      <c r="L172" s="139"/>
      <c r="M172" s="140"/>
      <c r="N172" s="140"/>
      <c r="O172" s="141"/>
      <c r="P172" s="57"/>
    </row>
    <row r="173" spans="2:16">
      <c r="B173" s="56"/>
      <c r="C173" s="63"/>
      <c r="D173" s="14" t="str">
        <f t="shared" si="0"/>
        <v>Marga</v>
      </c>
      <c r="E173" s="31">
        <f t="shared" si="0"/>
        <v>1250</v>
      </c>
      <c r="F173" s="5">
        <f t="shared" si="0"/>
        <v>5</v>
      </c>
      <c r="G173" s="11" t="str">
        <f t="shared" si="0"/>
        <v>Bueno</v>
      </c>
      <c r="H173" s="52"/>
      <c r="I173" s="135"/>
      <c r="J173" s="136"/>
      <c r="K173" s="63"/>
      <c r="L173" s="139"/>
      <c r="M173" s="140"/>
      <c r="N173" s="140"/>
      <c r="O173" s="141"/>
      <c r="P173" s="57"/>
    </row>
    <row r="174" spans="2:16">
      <c r="B174" s="56"/>
      <c r="C174" s="63"/>
      <c r="D174" s="14" t="str">
        <f t="shared" si="0"/>
        <v>Pere</v>
      </c>
      <c r="E174" s="31">
        <f t="shared" si="0"/>
        <v>1003</v>
      </c>
      <c r="F174" s="5">
        <f t="shared" si="0"/>
        <v>2</v>
      </c>
      <c r="G174" s="11" t="str">
        <f t="shared" si="0"/>
        <v>Bueno</v>
      </c>
      <c r="H174" s="52"/>
      <c r="I174" s="135"/>
      <c r="J174" s="136"/>
      <c r="K174" s="63"/>
      <c r="L174" s="139"/>
      <c r="M174" s="140"/>
      <c r="N174" s="140"/>
      <c r="O174" s="141"/>
      <c r="P174" s="57"/>
    </row>
    <row r="175" spans="2:16">
      <c r="B175" s="56"/>
      <c r="C175" s="63"/>
      <c r="D175" s="14" t="str">
        <f t="shared" si="0"/>
        <v>Tania</v>
      </c>
      <c r="E175" s="31">
        <f t="shared" si="0"/>
        <v>2005</v>
      </c>
      <c r="F175" s="5">
        <f t="shared" si="0"/>
        <v>5</v>
      </c>
      <c r="G175" s="11" t="str">
        <f t="shared" si="0"/>
        <v>Bueno</v>
      </c>
      <c r="H175" s="52"/>
      <c r="I175" s="135"/>
      <c r="J175" s="136"/>
      <c r="K175" s="63"/>
      <c r="L175" s="139"/>
      <c r="M175" s="140"/>
      <c r="N175" s="140"/>
      <c r="O175" s="141"/>
      <c r="P175" s="57"/>
    </row>
    <row r="176" spans="2:16">
      <c r="B176" s="56"/>
      <c r="C176" s="63"/>
      <c r="D176" s="14" t="str">
        <f t="shared" si="0"/>
        <v>Silvia</v>
      </c>
      <c r="E176" s="31">
        <f t="shared" si="0"/>
        <v>1580</v>
      </c>
      <c r="F176" s="5">
        <f t="shared" si="0"/>
        <v>2</v>
      </c>
      <c r="G176" s="11" t="str">
        <f t="shared" si="0"/>
        <v>Bueno</v>
      </c>
      <c r="H176" s="52"/>
      <c r="I176" s="135"/>
      <c r="J176" s="136"/>
      <c r="K176" s="63"/>
      <c r="L176" s="139"/>
      <c r="M176" s="140"/>
      <c r="N176" s="140"/>
      <c r="O176" s="141"/>
      <c r="P176" s="57"/>
    </row>
    <row r="177" spans="2:16">
      <c r="B177" s="56"/>
      <c r="C177" s="63"/>
      <c r="D177" s="14" t="str">
        <f t="shared" si="0"/>
        <v>Flor</v>
      </c>
      <c r="E177" s="31">
        <f t="shared" si="0"/>
        <v>1350</v>
      </c>
      <c r="F177" s="5">
        <f t="shared" si="0"/>
        <v>3</v>
      </c>
      <c r="G177" s="11" t="str">
        <f t="shared" si="0"/>
        <v>Bueno</v>
      </c>
      <c r="H177" s="52"/>
      <c r="I177" s="135"/>
      <c r="J177" s="136"/>
      <c r="K177" s="63"/>
      <c r="L177" s="139"/>
      <c r="M177" s="140"/>
      <c r="N177" s="140"/>
      <c r="O177" s="141"/>
      <c r="P177" s="57"/>
    </row>
    <row r="178" spans="2:16" ht="15.75" thickBot="1">
      <c r="B178" s="56"/>
      <c r="C178" s="63"/>
      <c r="D178" s="4" t="str">
        <f t="shared" si="0"/>
        <v>Diana</v>
      </c>
      <c r="E178" s="32">
        <f t="shared" si="0"/>
        <v>2201</v>
      </c>
      <c r="F178" s="6">
        <f t="shared" si="0"/>
        <v>4</v>
      </c>
      <c r="G178" s="12" t="str">
        <f t="shared" si="0"/>
        <v>Bueno</v>
      </c>
      <c r="H178" s="52"/>
      <c r="I178" s="137"/>
      <c r="J178" s="138"/>
      <c r="K178" s="63"/>
      <c r="L178" s="142"/>
      <c r="M178" s="143"/>
      <c r="N178" s="143"/>
      <c r="O178" s="144"/>
      <c r="P178" s="57"/>
    </row>
    <row r="179" spans="2:16" ht="15.75" thickBot="1">
      <c r="B179" s="56"/>
      <c r="C179" s="63"/>
      <c r="D179" s="63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7"/>
    </row>
    <row r="180" spans="2:16" ht="16.5" thickBot="1">
      <c r="B180" s="56"/>
      <c r="C180" s="63"/>
      <c r="D180" s="85" t="str">
        <f>D148</f>
        <v>Cliente</v>
      </c>
      <c r="E180" s="86" t="str">
        <f>E148</f>
        <v>Ingresos Mes</v>
      </c>
      <c r="F180" s="87" t="str">
        <f>F148</f>
        <v>Nivel Estudios</v>
      </c>
      <c r="G180" s="52"/>
      <c r="H180" s="67"/>
      <c r="I180" s="85" t="s">
        <v>35</v>
      </c>
      <c r="J180" s="87" t="s">
        <v>36</v>
      </c>
      <c r="K180" s="52"/>
      <c r="L180" s="167" t="s">
        <v>145</v>
      </c>
      <c r="M180" s="52"/>
      <c r="N180" s="52"/>
      <c r="O180" s="61" t="s">
        <v>40</v>
      </c>
      <c r="P180" s="57"/>
    </row>
    <row r="181" spans="2:16" ht="16.5" thickBot="1">
      <c r="B181" s="56"/>
      <c r="C181" s="63"/>
      <c r="D181" s="131"/>
      <c r="E181" s="132"/>
      <c r="F181" s="133"/>
      <c r="G181" s="52"/>
      <c r="H181" s="52"/>
      <c r="I181" s="88"/>
      <c r="J181" s="89"/>
      <c r="K181" s="52"/>
      <c r="L181" s="129"/>
      <c r="M181" s="130" t="s">
        <v>126</v>
      </c>
      <c r="N181" s="100" t="s">
        <v>66</v>
      </c>
      <c r="O181" s="101"/>
      <c r="P181" s="57"/>
    </row>
    <row r="182" spans="2:16" ht="16.5" thickBot="1">
      <c r="B182" s="56"/>
      <c r="C182" s="63"/>
      <c r="D182" s="134" t="s">
        <v>114</v>
      </c>
      <c r="E182" s="52"/>
      <c r="F182" s="52"/>
      <c r="G182" s="52"/>
      <c r="H182" s="52"/>
      <c r="I182" s="128" t="s">
        <v>146</v>
      </c>
      <c r="J182" s="127"/>
      <c r="K182" s="52"/>
      <c r="L182" s="129"/>
      <c r="M182" s="130" t="s">
        <v>127</v>
      </c>
      <c r="N182" s="102" t="s">
        <v>99</v>
      </c>
      <c r="O182" s="103"/>
      <c r="P182" s="57"/>
    </row>
    <row r="183" spans="2:16" ht="15.75" thickBot="1">
      <c r="B183" s="56"/>
      <c r="C183" s="63"/>
      <c r="D183" s="63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7"/>
    </row>
    <row r="184" spans="2:16" ht="18.75" customHeight="1" thickBot="1">
      <c r="B184" s="56"/>
      <c r="C184" s="63"/>
      <c r="D184" s="167" t="s">
        <v>141</v>
      </c>
      <c r="E184" s="52"/>
      <c r="F184" s="52"/>
      <c r="G184" s="167" t="s">
        <v>142</v>
      </c>
      <c r="H184" s="52"/>
      <c r="I184" s="52"/>
      <c r="J184" s="52"/>
      <c r="K184" s="52"/>
      <c r="L184" s="129"/>
      <c r="M184" s="130" t="s">
        <v>128</v>
      </c>
      <c r="N184" s="98" t="s">
        <v>67</v>
      </c>
      <c r="O184" s="99"/>
      <c r="P184" s="108"/>
    </row>
    <row r="185" spans="2:16" ht="13.5" customHeight="1">
      <c r="B185" s="56"/>
      <c r="C185" s="63"/>
      <c r="D185" s="63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64"/>
      <c r="P185" s="108"/>
    </row>
    <row r="186" spans="2:16">
      <c r="B186" s="56"/>
      <c r="C186" s="63"/>
      <c r="D186" s="63"/>
      <c r="E186" s="52"/>
      <c r="F186" s="52"/>
      <c r="G186" s="52"/>
      <c r="H186" s="52"/>
      <c r="I186" s="52"/>
      <c r="J186" s="52"/>
      <c r="K186" s="52"/>
      <c r="L186" s="52"/>
      <c r="M186" s="94" t="s">
        <v>144</v>
      </c>
      <c r="N186" s="162" t="s">
        <v>121</v>
      </c>
      <c r="O186" s="94"/>
      <c r="P186" s="168" t="s">
        <v>129</v>
      </c>
    </row>
    <row r="187" spans="2:16" ht="15.75" thickBot="1">
      <c r="B187" s="58"/>
      <c r="C187" s="66"/>
      <c r="D187" s="66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60"/>
    </row>
    <row r="191" spans="2:16">
      <c r="O191" s="96"/>
    </row>
    <row r="192" spans="2:16">
      <c r="O192" s="95"/>
    </row>
  </sheetData>
  <mergeCells count="2">
    <mergeCell ref="J37:J51"/>
    <mergeCell ref="J52:J66"/>
  </mergeCells>
  <hyperlinks>
    <hyperlink ref="N25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16"/>
  <sheetViews>
    <sheetView tabSelected="1" topLeftCell="B1" zoomScaleNormal="100" workbookViewId="0">
      <selection activeCell="R193" sqref="R193"/>
    </sheetView>
  </sheetViews>
  <sheetFormatPr baseColWidth="10" defaultRowHeight="15"/>
  <cols>
    <col min="1" max="2" width="2.42578125" style="2" customWidth="1"/>
    <col min="3" max="3" width="3.5703125" style="1" customWidth="1"/>
    <col min="4" max="4" width="9" style="1" customWidth="1"/>
    <col min="5" max="5" width="14.7109375" customWidth="1"/>
    <col min="6" max="6" width="14.5703125" customWidth="1"/>
    <col min="7" max="7" width="15" customWidth="1"/>
    <col min="8" max="8" width="3" customWidth="1"/>
    <col min="9" max="9" width="14.85546875" customWidth="1"/>
    <col min="10" max="10" width="18.140625" customWidth="1"/>
    <col min="11" max="11" width="3.28515625" customWidth="1"/>
    <col min="12" max="12" width="19.28515625" bestFit="1" customWidth="1"/>
    <col min="13" max="13" width="15.5703125" customWidth="1"/>
    <col min="14" max="14" width="24.85546875" customWidth="1"/>
    <col min="15" max="15" width="15.85546875" customWidth="1"/>
    <col min="16" max="16" width="11.140625" customWidth="1"/>
  </cols>
  <sheetData>
    <row r="1" spans="2:16" s="2" customFormat="1" ht="15.75" thickBot="1">
      <c r="C1" s="1"/>
      <c r="D1" s="1"/>
    </row>
    <row r="2" spans="2:16" s="16" customFormat="1" ht="16.5" thickBot="1">
      <c r="B2" s="33" t="s">
        <v>53</v>
      </c>
      <c r="C2" s="34"/>
      <c r="D2" s="34"/>
      <c r="E2" s="34"/>
      <c r="F2" s="35"/>
    </row>
    <row r="3" spans="2:16" s="16" customFormat="1" ht="15.75" thickBot="1"/>
    <row r="4" spans="2:16" s="16" customFormat="1" ht="15.75">
      <c r="B4" s="17"/>
      <c r="C4" s="18" t="s">
        <v>51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</row>
    <row r="5" spans="2:16" s="16" customFormat="1">
      <c r="B5" s="21"/>
      <c r="C5" s="22" t="s">
        <v>130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</row>
    <row r="6" spans="2:16" s="16" customFormat="1" ht="15.75">
      <c r="B6" s="21"/>
      <c r="C6" s="22" t="s">
        <v>147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spans="2:16" s="16" customFormat="1">
      <c r="B7" s="21"/>
      <c r="C7" s="22" t="s">
        <v>57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</row>
    <row r="8" spans="2:16" s="16" customFormat="1" ht="15.75" thickBot="1">
      <c r="B8" s="24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s="16" customFormat="1" ht="15.75" thickBot="1"/>
    <row r="10" spans="2:16" s="16" customFormat="1" ht="16.5" thickBot="1">
      <c r="B10" s="17"/>
      <c r="C10" s="18" t="s">
        <v>52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2:16" s="16" customFormat="1" ht="15.75">
      <c r="B11" s="21"/>
      <c r="C11" s="22" t="s">
        <v>108</v>
      </c>
      <c r="D11" s="22"/>
      <c r="E11" s="22"/>
      <c r="F11" s="22"/>
      <c r="G11" s="22"/>
      <c r="H11" s="22"/>
      <c r="I11" s="22"/>
      <c r="J11" s="22"/>
      <c r="K11" s="172">
        <v>7</v>
      </c>
      <c r="L11" s="22"/>
      <c r="M11" s="22"/>
      <c r="N11" s="22"/>
      <c r="O11" s="22"/>
      <c r="P11" s="23"/>
    </row>
    <row r="12" spans="2:16" s="16" customFormat="1" ht="15.75">
      <c r="B12" s="21"/>
      <c r="C12" s="22" t="s">
        <v>109</v>
      </c>
      <c r="D12" s="22"/>
      <c r="E12" s="22"/>
      <c r="F12" s="22"/>
      <c r="G12" s="22"/>
      <c r="H12" s="22"/>
      <c r="I12" s="22"/>
      <c r="J12" s="22"/>
      <c r="K12" s="173">
        <v>9</v>
      </c>
      <c r="L12" s="22"/>
      <c r="M12" s="22"/>
      <c r="N12" s="22"/>
      <c r="O12" s="22"/>
      <c r="P12" s="23"/>
    </row>
    <row r="13" spans="2:16" s="16" customFormat="1" ht="16.5" thickBot="1">
      <c r="B13" s="21"/>
      <c r="C13" s="22" t="s">
        <v>110</v>
      </c>
      <c r="D13" s="22"/>
      <c r="E13" s="22"/>
      <c r="F13" s="22"/>
      <c r="G13" s="22"/>
      <c r="H13" s="22"/>
      <c r="I13" s="22"/>
      <c r="J13" s="22"/>
      <c r="K13" s="173">
        <v>8</v>
      </c>
      <c r="L13" s="22"/>
      <c r="M13" s="22"/>
      <c r="N13" s="22"/>
      <c r="O13" s="22"/>
      <c r="P13" s="23"/>
    </row>
    <row r="14" spans="2:16" s="16" customFormat="1" ht="16.5" thickBot="1">
      <c r="B14" s="21"/>
      <c r="C14" s="22" t="s">
        <v>100</v>
      </c>
      <c r="D14" s="22"/>
      <c r="E14" s="22"/>
      <c r="F14" s="22"/>
      <c r="G14" s="22"/>
      <c r="H14" s="22"/>
      <c r="I14" s="22"/>
      <c r="J14" s="175">
        <f>SMALL(K11:K15,2)</f>
        <v>5</v>
      </c>
      <c r="K14" s="173">
        <v>2</v>
      </c>
      <c r="L14" s="83" t="s">
        <v>149</v>
      </c>
      <c r="M14" s="83"/>
      <c r="N14" s="22"/>
      <c r="O14" s="22"/>
      <c r="P14" s="23"/>
    </row>
    <row r="15" spans="2:16" s="16" customFormat="1" ht="16.5" thickBot="1">
      <c r="B15" s="21"/>
      <c r="C15" s="22" t="s">
        <v>111</v>
      </c>
      <c r="D15" s="22"/>
      <c r="E15" s="22"/>
      <c r="F15" s="22"/>
      <c r="G15" s="22"/>
      <c r="H15" s="22"/>
      <c r="I15" s="22"/>
      <c r="J15" s="22"/>
      <c r="K15" s="174">
        <v>5</v>
      </c>
      <c r="L15" s="83" t="s">
        <v>150</v>
      </c>
      <c r="M15" s="83"/>
      <c r="N15" s="22"/>
      <c r="O15" s="22"/>
      <c r="P15" s="23"/>
    </row>
    <row r="16" spans="2:16" s="16" customFormat="1" ht="15.75" thickBot="1"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/>
    </row>
    <row r="17" spans="2:16" s="2" customFormat="1" ht="15.75" thickBot="1">
      <c r="C17" s="1"/>
      <c r="D17" s="1"/>
    </row>
    <row r="18" spans="2:16" s="16" customFormat="1" ht="15.75">
      <c r="B18" s="17"/>
      <c r="C18" s="18" t="s">
        <v>54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</row>
    <row r="19" spans="2:16" s="16" customFormat="1">
      <c r="B19" s="21"/>
      <c r="C19" s="22" t="s">
        <v>55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3"/>
    </row>
    <row r="20" spans="2:16" s="16" customFormat="1">
      <c r="B20" s="21"/>
      <c r="C20" s="22" t="s">
        <v>64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3"/>
    </row>
    <row r="21" spans="2:16" s="16" customFormat="1">
      <c r="B21" s="21"/>
      <c r="C21" s="22" t="s">
        <v>56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s="16" customFormat="1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3"/>
    </row>
    <row r="23" spans="2:16" s="16" customFormat="1">
      <c r="B23" s="21"/>
      <c r="C23" s="22"/>
      <c r="D23" s="22" t="s">
        <v>61</v>
      </c>
      <c r="E23" s="22"/>
      <c r="F23" s="22"/>
      <c r="G23" s="22"/>
      <c r="H23" s="22"/>
      <c r="I23" s="22"/>
      <c r="J23" s="22"/>
      <c r="K23" s="22"/>
      <c r="L23" s="22" t="s">
        <v>132</v>
      </c>
      <c r="M23" s="22"/>
      <c r="N23" s="22"/>
      <c r="O23" s="22"/>
      <c r="P23" s="23"/>
    </row>
    <row r="24" spans="2:16" s="16" customFormat="1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 t="s">
        <v>131</v>
      </c>
      <c r="M24" s="22"/>
      <c r="N24" s="22"/>
      <c r="O24" s="22"/>
      <c r="P24" s="23"/>
    </row>
    <row r="25" spans="2:16" s="16" customFormat="1" ht="18">
      <c r="B25" s="21"/>
      <c r="C25" s="22"/>
      <c r="D25" s="113"/>
      <c r="E25" s="120" t="s">
        <v>112</v>
      </c>
      <c r="F25" s="114"/>
      <c r="G25" s="115"/>
      <c r="H25" s="22"/>
      <c r="I25" s="22"/>
      <c r="J25" s="22"/>
      <c r="K25" s="22"/>
      <c r="L25" s="22"/>
      <c r="M25" s="22"/>
      <c r="N25" s="163" t="s">
        <v>133</v>
      </c>
      <c r="O25" s="22"/>
      <c r="P25" s="23"/>
    </row>
    <row r="26" spans="2:16" s="16" customFormat="1">
      <c r="B26" s="21"/>
      <c r="C26" s="22"/>
      <c r="D26" s="116"/>
      <c r="E26" s="121" t="s">
        <v>113</v>
      </c>
      <c r="F26" s="109"/>
      <c r="G26" s="110"/>
      <c r="H26" s="22"/>
      <c r="I26" s="22"/>
      <c r="J26" s="22"/>
      <c r="K26" s="22"/>
      <c r="L26" s="22"/>
      <c r="M26" s="22"/>
      <c r="N26" s="22"/>
      <c r="O26" s="22"/>
      <c r="P26" s="23"/>
    </row>
    <row r="27" spans="2:16" s="16" customFormat="1" ht="22.5" customHeight="1">
      <c r="B27" s="21"/>
      <c r="C27" s="22"/>
      <c r="D27" s="119" t="s">
        <v>2</v>
      </c>
      <c r="E27" s="109"/>
      <c r="F27" s="122" t="s">
        <v>41</v>
      </c>
      <c r="G27" s="110"/>
      <c r="H27" s="22"/>
      <c r="I27" s="22"/>
      <c r="J27" s="22"/>
      <c r="K27" s="22"/>
      <c r="L27" s="22"/>
      <c r="M27" s="22"/>
      <c r="N27" s="22"/>
      <c r="O27" s="22"/>
      <c r="P27" s="23"/>
    </row>
    <row r="28" spans="2:16" s="16" customFormat="1">
      <c r="B28" s="21"/>
      <c r="C28" s="22"/>
      <c r="D28" s="116"/>
      <c r="E28" s="109"/>
      <c r="F28" s="122" t="s">
        <v>3</v>
      </c>
      <c r="G28" s="110"/>
      <c r="H28" s="22"/>
      <c r="I28" s="22"/>
      <c r="J28" s="22"/>
      <c r="K28" s="22"/>
      <c r="L28" s="22"/>
      <c r="M28" s="22"/>
      <c r="N28" s="22"/>
      <c r="O28" s="22"/>
      <c r="P28" s="23"/>
    </row>
    <row r="29" spans="2:16" s="16" customFormat="1" ht="19.5">
      <c r="B29" s="21"/>
      <c r="C29" s="22"/>
      <c r="D29" s="116"/>
      <c r="E29" s="118"/>
      <c r="F29" s="122" t="s">
        <v>4</v>
      </c>
      <c r="G29" s="110"/>
      <c r="H29" s="22"/>
      <c r="I29" s="22"/>
      <c r="J29" s="22"/>
      <c r="K29" s="22"/>
      <c r="L29" s="22"/>
      <c r="M29" s="22"/>
      <c r="N29" s="22"/>
      <c r="O29" s="22"/>
      <c r="P29" s="23"/>
    </row>
    <row r="30" spans="2:16" s="16" customFormat="1" ht="15.75">
      <c r="B30" s="21"/>
      <c r="C30" s="22"/>
      <c r="D30" s="116"/>
      <c r="E30" s="109"/>
      <c r="F30" s="123" t="s">
        <v>42</v>
      </c>
      <c r="G30" s="110"/>
      <c r="H30" s="22"/>
      <c r="I30" s="22"/>
      <c r="J30" s="22"/>
      <c r="K30" s="22"/>
      <c r="L30" s="22"/>
      <c r="M30" s="22"/>
      <c r="N30" s="22"/>
      <c r="O30" s="22"/>
      <c r="P30" s="23"/>
    </row>
    <row r="31" spans="2:16" s="16" customFormat="1">
      <c r="B31" s="21"/>
      <c r="C31" s="22"/>
      <c r="D31" s="116"/>
      <c r="E31" s="109"/>
      <c r="F31" s="122" t="s">
        <v>58</v>
      </c>
      <c r="G31" s="110"/>
      <c r="H31" s="22"/>
      <c r="I31" s="22"/>
      <c r="J31" s="22"/>
      <c r="K31" s="22"/>
      <c r="L31" s="22"/>
      <c r="M31" s="22"/>
      <c r="N31" s="22"/>
      <c r="O31" s="22"/>
      <c r="P31" s="23"/>
    </row>
    <row r="32" spans="2:16" s="16" customFormat="1" ht="15.75" thickBot="1">
      <c r="B32" s="21"/>
      <c r="C32" s="22"/>
      <c r="D32" s="117"/>
      <c r="E32" s="111"/>
      <c r="F32" s="124" t="s">
        <v>43</v>
      </c>
      <c r="G32" s="112"/>
      <c r="H32" s="22"/>
      <c r="I32" s="22"/>
      <c r="J32" s="22"/>
      <c r="K32" s="22"/>
      <c r="L32" s="22"/>
      <c r="M32" s="22"/>
      <c r="N32" s="22"/>
      <c r="O32" s="22"/>
      <c r="P32" s="23"/>
    </row>
    <row r="33" spans="2:16" s="16" customFormat="1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3"/>
    </row>
    <row r="34" spans="2:16" s="16" customFormat="1">
      <c r="B34" s="21"/>
      <c r="C34" s="22"/>
      <c r="D34" s="22" t="s">
        <v>65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3"/>
    </row>
    <row r="35" spans="2:16" s="16" customFormat="1" ht="15.75" thickBot="1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3"/>
    </row>
    <row r="36" spans="2:16" s="16" customFormat="1" ht="16.5" thickBot="1">
      <c r="B36" s="21"/>
      <c r="C36" s="22"/>
      <c r="D36" s="36" t="s">
        <v>49</v>
      </c>
      <c r="E36" s="37" t="s">
        <v>50</v>
      </c>
      <c r="F36" s="37" t="s">
        <v>62</v>
      </c>
      <c r="G36" s="38" t="s">
        <v>1</v>
      </c>
      <c r="H36" s="22"/>
      <c r="I36" s="22"/>
      <c r="J36" s="22"/>
      <c r="K36" s="22"/>
      <c r="L36" s="22"/>
      <c r="M36" s="22"/>
      <c r="N36" s="22"/>
      <c r="O36" s="22"/>
      <c r="P36" s="23"/>
    </row>
    <row r="37" spans="2:16" s="16" customFormat="1" ht="15.75">
      <c r="B37" s="21"/>
      <c r="C37" s="22"/>
      <c r="D37" s="13" t="s">
        <v>5</v>
      </c>
      <c r="E37" s="29">
        <v>1100</v>
      </c>
      <c r="F37" s="7">
        <v>1</v>
      </c>
      <c r="G37" s="27" t="s">
        <v>39</v>
      </c>
      <c r="H37" s="22"/>
      <c r="I37" s="22"/>
      <c r="J37" s="212" t="s">
        <v>115</v>
      </c>
      <c r="K37" s="22"/>
      <c r="L37" s="22"/>
      <c r="M37" s="22"/>
      <c r="N37" s="22"/>
      <c r="O37" s="22"/>
      <c r="P37" s="23"/>
    </row>
    <row r="38" spans="2:16" s="16" customFormat="1" ht="15.75">
      <c r="B38" s="21"/>
      <c r="C38" s="22"/>
      <c r="D38" s="13" t="s">
        <v>6</v>
      </c>
      <c r="E38" s="29">
        <v>983</v>
      </c>
      <c r="F38" s="7">
        <v>0</v>
      </c>
      <c r="G38" s="9" t="s">
        <v>39</v>
      </c>
      <c r="H38" s="22"/>
      <c r="I38" s="22"/>
      <c r="J38" s="213"/>
      <c r="K38" s="22"/>
      <c r="L38" s="22"/>
      <c r="M38" s="22"/>
      <c r="N38" s="22"/>
      <c r="O38" s="22"/>
      <c r="P38" s="23"/>
    </row>
    <row r="39" spans="2:16" s="16" customFormat="1" ht="15.75">
      <c r="B39" s="21"/>
      <c r="C39" s="22"/>
      <c r="D39" s="13" t="s">
        <v>7</v>
      </c>
      <c r="E39" s="29">
        <v>1203</v>
      </c>
      <c r="F39" s="7">
        <v>1</v>
      </c>
      <c r="G39" s="9" t="s">
        <v>39</v>
      </c>
      <c r="H39" s="22"/>
      <c r="I39" s="22"/>
      <c r="J39" s="213"/>
      <c r="K39" s="22"/>
      <c r="L39" s="22"/>
      <c r="M39" s="22"/>
      <c r="N39" s="22"/>
      <c r="O39" s="22"/>
      <c r="P39" s="23"/>
    </row>
    <row r="40" spans="2:16" s="16" customFormat="1" ht="15.75">
      <c r="B40" s="21"/>
      <c r="C40" s="22"/>
      <c r="D40" s="13" t="s">
        <v>8</v>
      </c>
      <c r="E40" s="29">
        <v>995</v>
      </c>
      <c r="F40" s="7">
        <v>3</v>
      </c>
      <c r="G40" s="9" t="s">
        <v>39</v>
      </c>
      <c r="H40" s="22"/>
      <c r="I40" s="22"/>
      <c r="J40" s="213"/>
      <c r="K40" s="22"/>
      <c r="L40" s="22"/>
      <c r="M40" s="22"/>
      <c r="N40" s="22"/>
      <c r="O40" s="22"/>
      <c r="P40" s="23"/>
    </row>
    <row r="41" spans="2:16" s="16" customFormat="1" ht="15.75">
      <c r="B41" s="21"/>
      <c r="C41" s="22"/>
      <c r="D41" s="13" t="s">
        <v>9</v>
      </c>
      <c r="E41" s="29">
        <v>725</v>
      </c>
      <c r="F41" s="7">
        <v>1</v>
      </c>
      <c r="G41" s="9" t="s">
        <v>39</v>
      </c>
      <c r="H41" s="22"/>
      <c r="I41" s="22"/>
      <c r="J41" s="213"/>
      <c r="K41" s="22"/>
      <c r="L41" s="22"/>
      <c r="M41" s="22"/>
      <c r="N41" s="22"/>
      <c r="O41" s="22"/>
      <c r="P41" s="23"/>
    </row>
    <row r="42" spans="2:16" s="16" customFormat="1" ht="15.75">
      <c r="B42" s="21"/>
      <c r="C42" s="22"/>
      <c r="D42" s="13" t="s">
        <v>10</v>
      </c>
      <c r="E42" s="29">
        <v>1750</v>
      </c>
      <c r="F42" s="7">
        <v>2</v>
      </c>
      <c r="G42" s="9" t="s">
        <v>39</v>
      </c>
      <c r="H42" s="22"/>
      <c r="I42" s="22"/>
      <c r="J42" s="213"/>
      <c r="K42" s="22"/>
      <c r="L42" s="22"/>
      <c r="M42" s="22"/>
      <c r="N42" s="22"/>
      <c r="O42" s="22"/>
      <c r="P42" s="23"/>
    </row>
    <row r="43" spans="2:16" s="16" customFormat="1" ht="15.75">
      <c r="B43" s="21"/>
      <c r="C43" s="22"/>
      <c r="D43" s="13" t="s">
        <v>11</v>
      </c>
      <c r="E43" s="29">
        <v>2100</v>
      </c>
      <c r="F43" s="7">
        <v>0</v>
      </c>
      <c r="G43" s="9" t="s">
        <v>39</v>
      </c>
      <c r="H43" s="22"/>
      <c r="I43" s="22"/>
      <c r="J43" s="213"/>
      <c r="K43" s="22"/>
      <c r="L43" s="22"/>
      <c r="M43" s="22"/>
      <c r="N43" s="22"/>
      <c r="O43" s="22"/>
      <c r="P43" s="23"/>
    </row>
    <row r="44" spans="2:16" s="16" customFormat="1" ht="15.75">
      <c r="B44" s="21"/>
      <c r="C44" s="22"/>
      <c r="D44" s="13" t="s">
        <v>12</v>
      </c>
      <c r="E44" s="29">
        <v>1590</v>
      </c>
      <c r="F44" s="7">
        <v>1</v>
      </c>
      <c r="G44" s="9" t="s">
        <v>39</v>
      </c>
      <c r="H44" s="22"/>
      <c r="I44" s="22"/>
      <c r="J44" s="213"/>
      <c r="K44" s="22"/>
      <c r="L44" s="22"/>
      <c r="M44" s="22"/>
      <c r="N44" s="22"/>
      <c r="O44" s="22"/>
      <c r="P44" s="23"/>
    </row>
    <row r="45" spans="2:16" s="16" customFormat="1" ht="15.75">
      <c r="B45" s="21"/>
      <c r="C45" s="22"/>
      <c r="D45" s="13" t="s">
        <v>13</v>
      </c>
      <c r="E45" s="29">
        <v>1009</v>
      </c>
      <c r="F45" s="7">
        <v>1</v>
      </c>
      <c r="G45" s="9" t="s">
        <v>39</v>
      </c>
      <c r="H45" s="22"/>
      <c r="I45" s="22"/>
      <c r="J45" s="213"/>
      <c r="K45" s="22"/>
      <c r="L45" s="22"/>
      <c r="M45" s="22"/>
      <c r="N45" s="22"/>
      <c r="O45" s="22"/>
      <c r="P45" s="23"/>
    </row>
    <row r="46" spans="2:16" s="16" customFormat="1" ht="15.75">
      <c r="B46" s="21"/>
      <c r="C46" s="22"/>
      <c r="D46" s="13" t="s">
        <v>14</v>
      </c>
      <c r="E46" s="29">
        <v>850</v>
      </c>
      <c r="F46" s="7">
        <v>2</v>
      </c>
      <c r="G46" s="9" t="s">
        <v>39</v>
      </c>
      <c r="H46" s="22"/>
      <c r="I46" s="22"/>
      <c r="J46" s="213"/>
      <c r="K46" s="22"/>
      <c r="L46" s="22"/>
      <c r="M46" s="22"/>
      <c r="N46" s="22"/>
      <c r="O46" s="22"/>
      <c r="P46" s="23"/>
    </row>
    <row r="47" spans="2:16" s="16" customFormat="1" ht="15.75">
      <c r="B47" s="21"/>
      <c r="C47" s="22"/>
      <c r="D47" s="13" t="s">
        <v>15</v>
      </c>
      <c r="E47" s="29">
        <v>700</v>
      </c>
      <c r="F47" s="7">
        <v>4</v>
      </c>
      <c r="G47" s="9" t="s">
        <v>39</v>
      </c>
      <c r="H47" s="22"/>
      <c r="I47" s="22"/>
      <c r="J47" s="213"/>
      <c r="K47" s="22"/>
      <c r="L47" s="22"/>
      <c r="M47" s="22"/>
      <c r="N47" s="22"/>
      <c r="O47" s="22"/>
      <c r="P47" s="23"/>
    </row>
    <row r="48" spans="2:16" s="16" customFormat="1" ht="15.75">
      <c r="B48" s="21"/>
      <c r="C48" s="22"/>
      <c r="D48" s="13" t="s">
        <v>16</v>
      </c>
      <c r="E48" s="29">
        <v>602</v>
      </c>
      <c r="F48" s="7">
        <v>2</v>
      </c>
      <c r="G48" s="9" t="s">
        <v>39</v>
      </c>
      <c r="H48" s="22"/>
      <c r="I48" s="22"/>
      <c r="J48" s="213"/>
      <c r="K48" s="22"/>
      <c r="L48" s="22"/>
      <c r="M48" s="22"/>
      <c r="N48" s="22"/>
      <c r="O48" s="22"/>
      <c r="P48" s="23"/>
    </row>
    <row r="49" spans="2:16" s="16" customFormat="1" ht="15.75">
      <c r="B49" s="21"/>
      <c r="C49" s="22"/>
      <c r="D49" s="13" t="s">
        <v>17</v>
      </c>
      <c r="E49" s="29">
        <v>760</v>
      </c>
      <c r="F49" s="7">
        <v>1</v>
      </c>
      <c r="G49" s="9" t="s">
        <v>39</v>
      </c>
      <c r="H49" s="22"/>
      <c r="I49" s="22"/>
      <c r="J49" s="213"/>
      <c r="K49" s="22"/>
      <c r="L49" s="22"/>
      <c r="M49" s="22"/>
      <c r="N49" s="22"/>
      <c r="O49" s="22"/>
      <c r="P49" s="23"/>
    </row>
    <row r="50" spans="2:16" s="16" customFormat="1" ht="15.75">
      <c r="B50" s="21"/>
      <c r="C50" s="22"/>
      <c r="D50" s="13" t="s">
        <v>18</v>
      </c>
      <c r="E50" s="29">
        <v>1100</v>
      </c>
      <c r="F50" s="7">
        <v>1</v>
      </c>
      <c r="G50" s="9" t="s">
        <v>39</v>
      </c>
      <c r="H50" s="22"/>
      <c r="I50" s="22"/>
      <c r="J50" s="213"/>
      <c r="K50" s="22"/>
      <c r="L50" s="22"/>
      <c r="M50" s="22"/>
      <c r="N50" s="22"/>
      <c r="O50" s="22"/>
      <c r="P50" s="23"/>
    </row>
    <row r="51" spans="2:16" s="16" customFormat="1" ht="16.5" thickBot="1">
      <c r="B51" s="21"/>
      <c r="C51" s="22"/>
      <c r="D51" s="15" t="s">
        <v>19</v>
      </c>
      <c r="E51" s="30">
        <v>2001</v>
      </c>
      <c r="F51" s="8">
        <v>2</v>
      </c>
      <c r="G51" s="10" t="s">
        <v>39</v>
      </c>
      <c r="H51" s="22"/>
      <c r="I51" s="22"/>
      <c r="J51" s="214"/>
      <c r="K51" s="22"/>
      <c r="L51" s="22"/>
      <c r="M51" s="22"/>
      <c r="N51" s="22"/>
      <c r="O51" s="22"/>
      <c r="P51" s="23"/>
    </row>
    <row r="52" spans="2:16" s="16" customFormat="1" ht="15.75">
      <c r="B52" s="21"/>
      <c r="C52" s="22"/>
      <c r="D52" s="14" t="s">
        <v>20</v>
      </c>
      <c r="E52" s="31">
        <v>2500</v>
      </c>
      <c r="F52" s="5">
        <v>5</v>
      </c>
      <c r="G52" s="11" t="s">
        <v>63</v>
      </c>
      <c r="H52" s="22"/>
      <c r="I52" s="22"/>
      <c r="J52" s="215" t="s">
        <v>116</v>
      </c>
      <c r="K52" s="22"/>
      <c r="L52" s="22"/>
      <c r="M52" s="22"/>
      <c r="N52" s="22"/>
      <c r="O52" s="22"/>
      <c r="P52" s="23"/>
    </row>
    <row r="53" spans="2:16" s="16" customFormat="1" ht="15.75">
      <c r="B53" s="21"/>
      <c r="C53" s="22"/>
      <c r="D53" s="14" t="s">
        <v>21</v>
      </c>
      <c r="E53" s="31">
        <v>2650</v>
      </c>
      <c r="F53" s="5">
        <v>4</v>
      </c>
      <c r="G53" s="11" t="s">
        <v>63</v>
      </c>
      <c r="H53" s="22"/>
      <c r="I53" s="22"/>
      <c r="J53" s="216"/>
      <c r="K53" s="22"/>
      <c r="L53" s="22"/>
      <c r="M53" s="22"/>
      <c r="N53" s="22"/>
      <c r="O53" s="22"/>
      <c r="P53" s="23"/>
    </row>
    <row r="54" spans="2:16" s="16" customFormat="1" ht="15.75">
      <c r="B54" s="21"/>
      <c r="C54" s="22"/>
      <c r="D54" s="14" t="s">
        <v>22</v>
      </c>
      <c r="E54" s="31">
        <v>1700</v>
      </c>
      <c r="F54" s="5">
        <v>3</v>
      </c>
      <c r="G54" s="11" t="s">
        <v>63</v>
      </c>
      <c r="H54" s="22"/>
      <c r="I54" s="22"/>
      <c r="J54" s="216"/>
      <c r="K54" s="22"/>
      <c r="L54" s="22"/>
      <c r="M54" s="22"/>
      <c r="N54" s="22"/>
      <c r="O54" s="22"/>
      <c r="P54" s="23"/>
    </row>
    <row r="55" spans="2:16" s="16" customFormat="1" ht="15.75">
      <c r="B55" s="21"/>
      <c r="C55" s="22"/>
      <c r="D55" s="14" t="s">
        <v>23</v>
      </c>
      <c r="E55" s="31">
        <v>1321</v>
      </c>
      <c r="F55" s="5">
        <v>4</v>
      </c>
      <c r="G55" s="11" t="s">
        <v>63</v>
      </c>
      <c r="H55" s="22"/>
      <c r="I55" s="22"/>
      <c r="J55" s="216"/>
      <c r="K55" s="22"/>
      <c r="L55" s="22"/>
      <c r="M55" s="22"/>
      <c r="N55" s="22"/>
      <c r="O55" s="22"/>
      <c r="P55" s="23"/>
    </row>
    <row r="56" spans="2:16" s="16" customFormat="1" ht="15.75">
      <c r="B56" s="21"/>
      <c r="C56" s="22"/>
      <c r="D56" s="14" t="s">
        <v>24</v>
      </c>
      <c r="E56" s="31">
        <v>2311</v>
      </c>
      <c r="F56" s="5">
        <v>3</v>
      </c>
      <c r="G56" s="11" t="s">
        <v>63</v>
      </c>
      <c r="H56" s="22"/>
      <c r="I56" s="22"/>
      <c r="J56" s="216"/>
      <c r="K56" s="22"/>
      <c r="L56" s="22"/>
      <c r="M56" s="22"/>
      <c r="N56" s="22"/>
      <c r="O56" s="22"/>
      <c r="P56" s="23"/>
    </row>
    <row r="57" spans="2:16" s="16" customFormat="1" ht="15.75">
      <c r="B57" s="21"/>
      <c r="C57" s="22"/>
      <c r="D57" s="14" t="s">
        <v>25</v>
      </c>
      <c r="E57" s="31">
        <v>1512</v>
      </c>
      <c r="F57" s="5">
        <v>5</v>
      </c>
      <c r="G57" s="11" t="s">
        <v>63</v>
      </c>
      <c r="H57" s="22"/>
      <c r="I57" s="22"/>
      <c r="J57" s="216"/>
      <c r="K57" s="22"/>
      <c r="L57" s="22"/>
      <c r="M57" s="22"/>
      <c r="N57" s="22"/>
      <c r="O57" s="22"/>
      <c r="P57" s="23"/>
    </row>
    <row r="58" spans="2:16" s="16" customFormat="1" ht="15.75">
      <c r="B58" s="21"/>
      <c r="C58" s="22"/>
      <c r="D58" s="14" t="s">
        <v>26</v>
      </c>
      <c r="E58" s="31">
        <v>2432</v>
      </c>
      <c r="F58" s="5">
        <v>2</v>
      </c>
      <c r="G58" s="11" t="s">
        <v>63</v>
      </c>
      <c r="H58" s="22"/>
      <c r="I58" s="22"/>
      <c r="J58" s="216"/>
      <c r="K58" s="22"/>
      <c r="L58" s="22"/>
      <c r="M58" s="22"/>
      <c r="N58" s="22"/>
      <c r="O58" s="22"/>
      <c r="P58" s="23"/>
    </row>
    <row r="59" spans="2:16" s="16" customFormat="1" ht="15.75">
      <c r="B59" s="21"/>
      <c r="C59" s="22"/>
      <c r="D59" s="14" t="s">
        <v>27</v>
      </c>
      <c r="E59" s="31">
        <v>2550</v>
      </c>
      <c r="F59" s="5">
        <v>1</v>
      </c>
      <c r="G59" s="11" t="s">
        <v>63</v>
      </c>
      <c r="H59" s="22"/>
      <c r="I59" s="22"/>
      <c r="J59" s="216"/>
      <c r="K59" s="22"/>
      <c r="L59" s="22"/>
      <c r="M59" s="22"/>
      <c r="N59" s="22"/>
      <c r="O59" s="22"/>
      <c r="P59" s="23"/>
    </row>
    <row r="60" spans="2:16" s="16" customFormat="1" ht="15.75">
      <c r="B60" s="21"/>
      <c r="C60" s="22"/>
      <c r="D60" s="14" t="s">
        <v>28</v>
      </c>
      <c r="E60" s="31">
        <v>1567</v>
      </c>
      <c r="F60" s="5">
        <v>4</v>
      </c>
      <c r="G60" s="11" t="s">
        <v>63</v>
      </c>
      <c r="H60" s="22"/>
      <c r="I60" s="22"/>
      <c r="J60" s="216"/>
      <c r="K60" s="22"/>
      <c r="L60" s="22"/>
      <c r="M60" s="22"/>
      <c r="N60" s="22"/>
      <c r="O60" s="22"/>
      <c r="P60" s="23"/>
    </row>
    <row r="61" spans="2:16" s="16" customFormat="1" ht="15.75">
      <c r="B61" s="21"/>
      <c r="C61" s="22"/>
      <c r="D61" s="14" t="s">
        <v>29</v>
      </c>
      <c r="E61" s="31">
        <v>1250</v>
      </c>
      <c r="F61" s="5">
        <v>5</v>
      </c>
      <c r="G61" s="11" t="s">
        <v>63</v>
      </c>
      <c r="H61" s="22"/>
      <c r="I61" s="22"/>
      <c r="J61" s="216"/>
      <c r="K61" s="22"/>
      <c r="L61" s="22"/>
      <c r="M61" s="22"/>
      <c r="N61" s="22"/>
      <c r="O61" s="22"/>
      <c r="P61" s="23"/>
    </row>
    <row r="62" spans="2:16" s="16" customFormat="1" ht="15.75">
      <c r="B62" s="21"/>
      <c r="C62" s="22"/>
      <c r="D62" s="14" t="s">
        <v>30</v>
      </c>
      <c r="E62" s="31">
        <v>1003</v>
      </c>
      <c r="F62" s="5">
        <v>2</v>
      </c>
      <c r="G62" s="11" t="s">
        <v>63</v>
      </c>
      <c r="H62" s="22"/>
      <c r="I62" s="22"/>
      <c r="J62" s="216"/>
      <c r="K62" s="22"/>
      <c r="L62" s="22"/>
      <c r="M62" s="22"/>
      <c r="N62" s="22"/>
      <c r="O62" s="22"/>
      <c r="P62" s="23"/>
    </row>
    <row r="63" spans="2:16" s="16" customFormat="1" ht="15.75">
      <c r="B63" s="21"/>
      <c r="C63" s="22"/>
      <c r="D63" s="14" t="s">
        <v>31</v>
      </c>
      <c r="E63" s="31">
        <v>2005</v>
      </c>
      <c r="F63" s="5">
        <v>5</v>
      </c>
      <c r="G63" s="11" t="s">
        <v>63</v>
      </c>
      <c r="H63" s="22"/>
      <c r="I63" s="22"/>
      <c r="J63" s="216"/>
      <c r="K63" s="22"/>
      <c r="L63" s="22"/>
      <c r="M63" s="22"/>
      <c r="N63" s="22"/>
      <c r="O63" s="22"/>
      <c r="P63" s="23"/>
    </row>
    <row r="64" spans="2:16" s="16" customFormat="1" ht="15.75">
      <c r="B64" s="21"/>
      <c r="C64" s="22"/>
      <c r="D64" s="14" t="s">
        <v>32</v>
      </c>
      <c r="E64" s="31">
        <v>1580</v>
      </c>
      <c r="F64" s="5">
        <v>2</v>
      </c>
      <c r="G64" s="11" t="s">
        <v>63</v>
      </c>
      <c r="H64" s="22"/>
      <c r="I64" s="22"/>
      <c r="J64" s="216"/>
      <c r="K64" s="22"/>
      <c r="L64" s="22"/>
      <c r="M64" s="22"/>
      <c r="N64" s="22"/>
      <c r="O64" s="22"/>
      <c r="P64" s="23"/>
    </row>
    <row r="65" spans="2:16" s="16" customFormat="1" ht="15.75">
      <c r="B65" s="21"/>
      <c r="C65" s="22"/>
      <c r="D65" s="14" t="s">
        <v>33</v>
      </c>
      <c r="E65" s="31">
        <v>1350</v>
      </c>
      <c r="F65" s="5">
        <v>3</v>
      </c>
      <c r="G65" s="11" t="s">
        <v>63</v>
      </c>
      <c r="H65" s="22"/>
      <c r="I65" s="22"/>
      <c r="J65" s="216"/>
      <c r="K65" s="22"/>
      <c r="L65" s="22"/>
      <c r="M65" s="22"/>
      <c r="N65" s="22"/>
      <c r="O65" s="22"/>
      <c r="P65" s="23"/>
    </row>
    <row r="66" spans="2:16" s="16" customFormat="1" ht="16.5" thickBot="1">
      <c r="B66" s="21"/>
      <c r="C66" s="22"/>
      <c r="D66" s="4" t="s">
        <v>34</v>
      </c>
      <c r="E66" s="32">
        <v>2201</v>
      </c>
      <c r="F66" s="6">
        <v>4</v>
      </c>
      <c r="G66" s="12" t="s">
        <v>63</v>
      </c>
      <c r="H66" s="22"/>
      <c r="I66" s="22"/>
      <c r="J66" s="217"/>
      <c r="K66" s="22"/>
      <c r="L66" s="22"/>
      <c r="M66" s="22"/>
      <c r="N66" s="22"/>
      <c r="O66" s="22"/>
      <c r="P66" s="23"/>
    </row>
    <row r="67" spans="2:16" s="16" customFormat="1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3"/>
    </row>
    <row r="68" spans="2:16" s="16" customFormat="1">
      <c r="B68" s="21"/>
      <c r="C68" s="22"/>
      <c r="D68" s="22" t="s">
        <v>135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3"/>
    </row>
    <row r="69" spans="2:16" s="16" customFormat="1" ht="15.75" thickBot="1"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3"/>
    </row>
    <row r="70" spans="2:16" s="16" customFormat="1" ht="16.5" thickBot="1">
      <c r="B70" s="21"/>
      <c r="C70" s="22"/>
      <c r="D70" s="22"/>
      <c r="E70" s="39" t="s">
        <v>45</v>
      </c>
      <c r="F70" s="40" t="s">
        <v>62</v>
      </c>
      <c r="G70" s="41" t="s">
        <v>1</v>
      </c>
      <c r="H70" s="22"/>
      <c r="I70" s="22"/>
      <c r="J70" s="22"/>
      <c r="K70" s="22"/>
      <c r="L70" s="22"/>
      <c r="M70" s="22"/>
      <c r="N70" s="22"/>
      <c r="O70" s="22"/>
      <c r="P70" s="23"/>
    </row>
    <row r="71" spans="2:16" s="16" customFormat="1" ht="16.5" thickBot="1">
      <c r="B71" s="21"/>
      <c r="C71" s="22"/>
      <c r="D71" s="42" t="s">
        <v>2</v>
      </c>
      <c r="E71" s="43">
        <v>1800</v>
      </c>
      <c r="F71" s="44">
        <v>3</v>
      </c>
      <c r="G71" s="164" t="s">
        <v>134</v>
      </c>
      <c r="H71" s="22"/>
      <c r="I71" s="22"/>
      <c r="J71" s="22"/>
      <c r="K71" s="22"/>
      <c r="L71" s="22"/>
      <c r="M71" s="22"/>
      <c r="N71" s="22"/>
      <c r="O71" s="22"/>
      <c r="P71" s="23"/>
    </row>
    <row r="72" spans="2:16" s="16" customFormat="1"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3"/>
    </row>
    <row r="73" spans="2:16" s="16" customFormat="1">
      <c r="B73" s="21"/>
      <c r="C73" s="22"/>
      <c r="D73" s="22" t="s">
        <v>60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3"/>
    </row>
    <row r="74" spans="2:16" s="16" customFormat="1" ht="15.75" thickBot="1"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</row>
    <row r="75" spans="2:16" s="2" customFormat="1" ht="15.75" thickBot="1">
      <c r="C75" s="1"/>
      <c r="D75" s="1"/>
    </row>
    <row r="76" spans="2:16" s="2" customFormat="1" ht="15.75" thickBot="1"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5"/>
    </row>
    <row r="77" spans="2:16" s="2" customFormat="1" ht="16.5" thickBot="1">
      <c r="B77" s="56"/>
      <c r="C77" s="33" t="s">
        <v>80</v>
      </c>
      <c r="D77" s="34"/>
      <c r="E77" s="51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7"/>
    </row>
    <row r="78" spans="2:16" s="2" customFormat="1">
      <c r="B78" s="56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7"/>
    </row>
    <row r="79" spans="2:16" s="2" customFormat="1" ht="15.75">
      <c r="B79" s="56"/>
      <c r="C79" s="61" t="s">
        <v>81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7"/>
    </row>
    <row r="80" spans="2:16" s="2" customFormat="1" ht="15.75">
      <c r="B80" s="56"/>
      <c r="C80" s="61" t="s">
        <v>82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7"/>
    </row>
    <row r="81" spans="2:16" s="2" customFormat="1" ht="15.75" thickBot="1">
      <c r="B81" s="56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7"/>
    </row>
    <row r="82" spans="2:16" s="2" customFormat="1" ht="16.5" thickBot="1">
      <c r="B82" s="56"/>
      <c r="C82" s="52"/>
      <c r="D82" s="69" t="s">
        <v>69</v>
      </c>
      <c r="E82" s="70"/>
      <c r="F82" s="58"/>
      <c r="G82" s="59"/>
      <c r="H82" s="52"/>
      <c r="I82" s="52"/>
      <c r="J82" s="52"/>
      <c r="K82" s="52"/>
      <c r="L82" s="52"/>
      <c r="M82" s="52"/>
      <c r="N82" s="52"/>
      <c r="O82" s="52"/>
      <c r="P82" s="57"/>
    </row>
    <row r="83" spans="2:16" s="2" customFormat="1">
      <c r="B83" s="56"/>
      <c r="C83" s="52"/>
      <c r="D83" s="45" t="s">
        <v>71</v>
      </c>
      <c r="E83" s="46"/>
      <c r="F83" s="46"/>
      <c r="G83" s="47"/>
      <c r="H83" s="52"/>
      <c r="I83" s="52"/>
      <c r="J83" s="52"/>
      <c r="K83" s="52"/>
      <c r="L83" s="52"/>
      <c r="M83" s="52"/>
      <c r="N83" s="52"/>
      <c r="O83" s="52"/>
      <c r="P83" s="57"/>
    </row>
    <row r="84" spans="2:16" s="2" customFormat="1">
      <c r="B84" s="56"/>
      <c r="C84" s="52"/>
      <c r="D84" s="45" t="s">
        <v>70</v>
      </c>
      <c r="E84" s="46"/>
      <c r="F84" s="46"/>
      <c r="G84" s="47"/>
      <c r="H84" s="52"/>
      <c r="I84" s="52"/>
      <c r="J84" s="52"/>
      <c r="K84" s="52"/>
      <c r="L84" s="52"/>
      <c r="M84" s="52"/>
      <c r="N84" s="52"/>
      <c r="O84" s="52"/>
      <c r="P84" s="57"/>
    </row>
    <row r="85" spans="2:16" s="2" customFormat="1">
      <c r="B85" s="56"/>
      <c r="C85" s="52"/>
      <c r="D85" s="45" t="s">
        <v>72</v>
      </c>
      <c r="E85" s="46"/>
      <c r="F85" s="46"/>
      <c r="G85" s="47"/>
      <c r="H85" s="52"/>
      <c r="I85" s="52"/>
      <c r="J85" s="52"/>
      <c r="K85" s="52"/>
      <c r="L85" s="52"/>
      <c r="M85" s="52"/>
      <c r="N85" s="52"/>
      <c r="O85" s="52"/>
      <c r="P85" s="57"/>
    </row>
    <row r="86" spans="2:16" s="2" customFormat="1">
      <c r="B86" s="56"/>
      <c r="C86" s="52"/>
      <c r="D86" s="45" t="s">
        <v>73</v>
      </c>
      <c r="E86" s="46"/>
      <c r="F86" s="46"/>
      <c r="G86" s="47"/>
      <c r="H86" s="52"/>
      <c r="I86" s="52"/>
      <c r="J86" s="52"/>
      <c r="K86" s="52"/>
      <c r="L86" s="52"/>
      <c r="M86" s="52"/>
      <c r="N86" s="52"/>
      <c r="O86" s="52"/>
      <c r="P86" s="57"/>
    </row>
    <row r="87" spans="2:16" s="2" customFormat="1">
      <c r="B87" s="56"/>
      <c r="C87" s="52"/>
      <c r="D87" s="45" t="s">
        <v>74</v>
      </c>
      <c r="E87" s="46"/>
      <c r="F87" s="46"/>
      <c r="G87" s="47"/>
      <c r="H87" s="52"/>
      <c r="I87" s="52"/>
      <c r="J87" s="52"/>
      <c r="K87" s="52"/>
      <c r="L87" s="52"/>
      <c r="M87" s="52"/>
      <c r="N87" s="52"/>
      <c r="O87" s="52"/>
      <c r="P87" s="57"/>
    </row>
    <row r="88" spans="2:16" s="2" customFormat="1">
      <c r="B88" s="56"/>
      <c r="C88" s="52"/>
      <c r="D88" s="45" t="s">
        <v>77</v>
      </c>
      <c r="E88" s="46"/>
      <c r="F88" s="46"/>
      <c r="G88" s="47"/>
      <c r="H88" s="52"/>
      <c r="I88" s="52"/>
      <c r="J88" s="52"/>
      <c r="K88" s="52"/>
      <c r="L88" s="52"/>
      <c r="M88" s="52"/>
      <c r="N88" s="52"/>
      <c r="O88" s="52"/>
      <c r="P88" s="57"/>
    </row>
    <row r="89" spans="2:16" s="2" customFormat="1">
      <c r="B89" s="56"/>
      <c r="C89" s="52"/>
      <c r="D89" s="45" t="s">
        <v>76</v>
      </c>
      <c r="E89" s="46"/>
      <c r="F89" s="46"/>
      <c r="G89" s="47"/>
      <c r="H89" s="52"/>
      <c r="I89" s="52"/>
      <c r="J89" s="52"/>
      <c r="K89" s="52"/>
      <c r="L89" s="52"/>
      <c r="M89" s="52"/>
      <c r="N89" s="52"/>
      <c r="O89" s="52"/>
      <c r="P89" s="57"/>
    </row>
    <row r="90" spans="2:16">
      <c r="B90" s="56"/>
      <c r="C90" s="52"/>
      <c r="D90" s="45" t="s">
        <v>78</v>
      </c>
      <c r="E90" s="46"/>
      <c r="F90" s="46"/>
      <c r="G90" s="47"/>
      <c r="H90" s="52"/>
      <c r="I90" s="52"/>
      <c r="J90" s="52"/>
      <c r="K90" s="52"/>
      <c r="L90" s="52"/>
      <c r="M90" s="52"/>
      <c r="N90" s="52"/>
      <c r="O90" s="52"/>
      <c r="P90" s="57"/>
    </row>
    <row r="91" spans="2:16">
      <c r="B91" s="56"/>
      <c r="C91" s="52"/>
      <c r="D91" s="45" t="s">
        <v>75</v>
      </c>
      <c r="E91" s="46"/>
      <c r="F91" s="46"/>
      <c r="G91" s="47"/>
      <c r="H91" s="52"/>
      <c r="I91" s="52"/>
      <c r="J91" s="52"/>
      <c r="K91" s="52"/>
      <c r="L91" s="52"/>
      <c r="M91" s="52"/>
      <c r="N91" s="52"/>
      <c r="O91" s="52"/>
      <c r="P91" s="57"/>
    </row>
    <row r="92" spans="2:16">
      <c r="B92" s="56"/>
      <c r="C92" s="52"/>
      <c r="D92" s="45" t="s">
        <v>79</v>
      </c>
      <c r="E92" s="46"/>
      <c r="F92" s="46"/>
      <c r="G92" s="47"/>
      <c r="H92" s="52"/>
      <c r="I92" s="52"/>
      <c r="J92" s="52"/>
      <c r="K92" s="52"/>
      <c r="L92" s="52"/>
      <c r="M92" s="52"/>
      <c r="N92" s="52"/>
      <c r="O92" s="52"/>
      <c r="P92" s="57"/>
    </row>
    <row r="93" spans="2:16" ht="15.75" thickBot="1">
      <c r="B93" s="56"/>
      <c r="C93" s="52"/>
      <c r="D93" s="48"/>
      <c r="E93" s="49"/>
      <c r="F93" s="49"/>
      <c r="G93" s="50"/>
      <c r="H93" s="52"/>
      <c r="I93" s="52"/>
      <c r="J93" s="52"/>
      <c r="K93" s="52"/>
      <c r="L93" s="52"/>
      <c r="M93" s="52"/>
      <c r="N93" s="52"/>
      <c r="O93" s="52"/>
      <c r="P93" s="57"/>
    </row>
    <row r="94" spans="2:16">
      <c r="B94" s="56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7"/>
    </row>
    <row r="95" spans="2:16" s="2" customFormat="1" ht="15.75">
      <c r="B95" s="56"/>
      <c r="C95" s="61" t="s">
        <v>84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7"/>
    </row>
    <row r="96" spans="2:16" s="2" customFormat="1" ht="15.75">
      <c r="B96" s="56"/>
      <c r="C96" s="61" t="s">
        <v>85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7"/>
    </row>
    <row r="97" spans="2:16" s="2" customFormat="1" ht="15.75">
      <c r="B97" s="56"/>
      <c r="C97" s="61" t="s">
        <v>86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7"/>
    </row>
    <row r="98" spans="2:16" s="2" customFormat="1">
      <c r="B98" s="56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7"/>
    </row>
    <row r="99" spans="2:16">
      <c r="B99" s="56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7"/>
    </row>
    <row r="100" spans="2:16">
      <c r="B100" s="56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7"/>
    </row>
    <row r="101" spans="2:16" s="16" customFormat="1" ht="16.5" thickBot="1"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60"/>
    </row>
    <row r="102" spans="2:16" s="2" customFormat="1" ht="15.75" thickBot="1">
      <c r="C102" s="1"/>
      <c r="D102" s="1"/>
    </row>
    <row r="103" spans="2:16" s="2" customFormat="1" ht="15.75" thickBot="1"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2:16" s="2" customFormat="1" ht="16.5" thickBot="1">
      <c r="B104" s="56"/>
      <c r="C104" s="33" t="s">
        <v>69</v>
      </c>
      <c r="D104" s="34"/>
      <c r="E104" s="51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7"/>
    </row>
    <row r="105" spans="2:16" s="2" customFormat="1">
      <c r="B105" s="56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7"/>
    </row>
    <row r="106" spans="2:16" s="2" customFormat="1" ht="15.75">
      <c r="B106" s="56"/>
      <c r="C106" s="61" t="s">
        <v>83</v>
      </c>
      <c r="D106" s="61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7"/>
    </row>
    <row r="107" spans="2:16" s="2" customFormat="1" ht="15.75">
      <c r="B107" s="56"/>
      <c r="C107" s="61" t="s">
        <v>106</v>
      </c>
      <c r="D107" s="61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7"/>
    </row>
    <row r="108" spans="2:16" s="2" customFormat="1" ht="15.75">
      <c r="B108" s="56"/>
      <c r="C108" s="61" t="s">
        <v>87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7"/>
    </row>
    <row r="109" spans="2:16">
      <c r="B109" s="56"/>
      <c r="C109" s="63"/>
      <c r="D109" s="63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7"/>
    </row>
    <row r="110" spans="2:16" s="2" customFormat="1" ht="15.75">
      <c r="B110" s="56"/>
      <c r="C110" s="63"/>
      <c r="D110" s="61" t="s">
        <v>88</v>
      </c>
      <c r="E110" s="52"/>
      <c r="F110" s="52"/>
      <c r="G110" s="52"/>
      <c r="H110" s="52"/>
      <c r="I110" s="3"/>
      <c r="J110" s="3"/>
      <c r="K110" s="52"/>
      <c r="L110" s="52"/>
      <c r="M110" s="52"/>
      <c r="N110" s="52"/>
      <c r="O110" s="52"/>
      <c r="P110" s="57"/>
    </row>
    <row r="111" spans="2:16" s="2" customFormat="1" ht="15.75" thickBot="1">
      <c r="B111" s="56"/>
      <c r="C111" s="63"/>
      <c r="D111" s="52"/>
      <c r="E111" s="52"/>
      <c r="F111" s="52"/>
      <c r="G111" s="52"/>
      <c r="H111" s="52"/>
      <c r="I111" s="3"/>
      <c r="J111" s="3"/>
      <c r="K111" s="52"/>
      <c r="L111" s="52"/>
      <c r="M111" s="52"/>
      <c r="N111" s="52"/>
      <c r="O111" s="52"/>
      <c r="P111" s="57"/>
    </row>
    <row r="112" spans="2:16" s="2" customFormat="1">
      <c r="B112" s="56"/>
      <c r="C112" s="63"/>
      <c r="D112" s="71"/>
      <c r="E112" s="72" t="s">
        <v>46</v>
      </c>
      <c r="F112" s="73" t="s">
        <v>0</v>
      </c>
      <c r="G112" s="52"/>
      <c r="H112" s="52"/>
      <c r="I112" s="3"/>
      <c r="J112" s="3"/>
      <c r="K112" s="52"/>
      <c r="L112" s="52"/>
      <c r="M112" s="52"/>
      <c r="N112" s="52"/>
      <c r="O112" s="52"/>
      <c r="P112" s="57"/>
    </row>
    <row r="113" spans="2:16" s="2" customFormat="1">
      <c r="B113" s="56"/>
      <c r="C113" s="63"/>
      <c r="D113" s="74" t="s">
        <v>5</v>
      </c>
      <c r="E113" s="76">
        <v>4</v>
      </c>
      <c r="F113" s="77">
        <v>1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7"/>
    </row>
    <row r="114" spans="2:16" s="2" customFormat="1" ht="15.75" thickBot="1">
      <c r="B114" s="56"/>
      <c r="C114" s="63"/>
      <c r="D114" s="75" t="s">
        <v>11</v>
      </c>
      <c r="E114" s="78">
        <v>1</v>
      </c>
      <c r="F114" s="79">
        <v>2</v>
      </c>
      <c r="G114" s="52"/>
      <c r="H114" s="52"/>
      <c r="I114" s="52"/>
      <c r="J114" s="52"/>
      <c r="K114" s="52"/>
      <c r="L114" s="52"/>
      <c r="M114" s="52"/>
      <c r="N114" s="52"/>
      <c r="O114" s="52"/>
      <c r="P114" s="57"/>
    </row>
    <row r="115" spans="2:16" s="2" customFormat="1" ht="15.75" thickBot="1">
      <c r="B115" s="56"/>
      <c r="C115" s="63"/>
      <c r="D115" s="63"/>
      <c r="E115" s="63"/>
      <c r="F115" s="63"/>
      <c r="G115" s="52"/>
      <c r="H115" s="52"/>
      <c r="I115" s="52"/>
      <c r="J115" s="52"/>
      <c r="K115" s="52"/>
      <c r="L115" s="52"/>
      <c r="M115" s="52"/>
      <c r="N115" s="52"/>
      <c r="O115" s="52"/>
      <c r="P115" s="57"/>
    </row>
    <row r="116" spans="2:16" s="2" customFormat="1" ht="15.75" thickBot="1">
      <c r="B116" s="56"/>
      <c r="C116" s="63"/>
      <c r="D116" s="63"/>
      <c r="E116" s="80" t="s">
        <v>89</v>
      </c>
      <c r="F116" s="81">
        <f>SQRT((E113-E114)^2+(F113-F114)^2)</f>
        <v>3.1622776601683795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7"/>
    </row>
    <row r="117" spans="2:16" s="2" customFormat="1">
      <c r="B117" s="56"/>
      <c r="C117" s="63"/>
      <c r="D117" s="52"/>
      <c r="E117" s="52"/>
      <c r="F117" s="171" t="s">
        <v>148</v>
      </c>
      <c r="G117" s="161"/>
      <c r="H117" s="52"/>
      <c r="I117" s="52"/>
      <c r="J117" s="52"/>
      <c r="K117" s="52"/>
      <c r="L117" s="52"/>
      <c r="M117" s="52"/>
      <c r="N117" s="52"/>
      <c r="O117" s="52"/>
      <c r="P117" s="57"/>
    </row>
    <row r="118" spans="2:16" s="2" customFormat="1">
      <c r="B118" s="56"/>
      <c r="C118" s="63"/>
      <c r="D118" s="52"/>
      <c r="E118" s="52"/>
      <c r="F118" s="83" t="s">
        <v>91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7"/>
    </row>
    <row r="119" spans="2:16" s="2" customFormat="1">
      <c r="B119" s="56"/>
      <c r="C119" s="63"/>
      <c r="D119" s="52"/>
      <c r="E119" s="52"/>
      <c r="F119" s="84" t="s">
        <v>92</v>
      </c>
      <c r="G119" s="52"/>
      <c r="H119" s="52"/>
      <c r="I119" s="52"/>
      <c r="J119" s="52"/>
      <c r="K119" s="52"/>
      <c r="L119" s="52"/>
      <c r="M119" s="52"/>
      <c r="N119" s="52"/>
      <c r="O119" s="52"/>
      <c r="P119" s="57"/>
    </row>
    <row r="120" spans="2:16" s="2" customFormat="1">
      <c r="B120" s="56"/>
      <c r="C120" s="63"/>
      <c r="D120" s="52"/>
      <c r="E120" s="52"/>
      <c r="F120" s="159" t="s">
        <v>120</v>
      </c>
      <c r="G120" s="160"/>
      <c r="H120" s="161"/>
      <c r="I120" s="52"/>
      <c r="J120" s="52"/>
      <c r="K120" s="52"/>
      <c r="L120" s="52"/>
      <c r="M120" s="52"/>
      <c r="N120" s="52"/>
      <c r="O120" s="52"/>
      <c r="P120" s="57"/>
    </row>
    <row r="121" spans="2:16" s="2" customFormat="1">
      <c r="B121" s="56"/>
      <c r="C121" s="63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7"/>
    </row>
    <row r="122" spans="2:16" s="2" customFormat="1" ht="15.75">
      <c r="B122" s="56"/>
      <c r="C122" s="63"/>
      <c r="D122" s="61" t="s">
        <v>104</v>
      </c>
      <c r="E122" s="52"/>
      <c r="F122" s="52"/>
      <c r="G122" s="52"/>
      <c r="H122" s="52"/>
      <c r="I122" s="3"/>
      <c r="J122" s="3"/>
      <c r="K122" s="52"/>
      <c r="L122" s="52"/>
      <c r="M122" s="52"/>
      <c r="N122" s="52"/>
      <c r="O122" s="52"/>
      <c r="P122" s="57"/>
    </row>
    <row r="123" spans="2:16" s="2" customFormat="1" ht="15.75">
      <c r="B123" s="56"/>
      <c r="C123" s="63"/>
      <c r="D123" s="61"/>
      <c r="E123" s="52"/>
      <c r="F123" s="52"/>
      <c r="G123" s="52"/>
      <c r="H123" s="52"/>
      <c r="I123" s="3"/>
      <c r="J123" s="3"/>
      <c r="K123" s="52"/>
      <c r="L123" s="52"/>
      <c r="M123" s="52"/>
      <c r="N123" s="52"/>
      <c r="O123" s="52"/>
      <c r="P123" s="57"/>
    </row>
    <row r="124" spans="2:16" s="2" customFormat="1" ht="15.75">
      <c r="B124" s="56"/>
      <c r="C124" s="63"/>
      <c r="D124" s="61"/>
      <c r="E124" s="52"/>
      <c r="F124" s="52"/>
      <c r="G124" s="52"/>
      <c r="H124" s="52"/>
      <c r="I124" s="3"/>
      <c r="J124" s="3"/>
      <c r="K124" s="52"/>
      <c r="L124" s="52"/>
      <c r="M124" s="52"/>
      <c r="N124" s="52"/>
      <c r="O124" s="52"/>
      <c r="P124" s="57"/>
    </row>
    <row r="125" spans="2:16" s="2" customFormat="1" ht="15.75">
      <c r="B125" s="56"/>
      <c r="C125" s="63"/>
      <c r="D125" s="61"/>
      <c r="E125" s="52"/>
      <c r="F125" s="52"/>
      <c r="G125" s="52"/>
      <c r="H125" s="52"/>
      <c r="I125" s="3"/>
      <c r="J125" s="3"/>
      <c r="K125" s="52"/>
      <c r="L125" s="52"/>
      <c r="M125" s="52"/>
      <c r="N125" s="52"/>
      <c r="O125" s="52"/>
      <c r="P125" s="57"/>
    </row>
    <row r="126" spans="2:16" s="2" customFormat="1" ht="15.75">
      <c r="B126" s="56"/>
      <c r="C126" s="63"/>
      <c r="D126" s="61"/>
      <c r="E126" s="52"/>
      <c r="F126" s="52"/>
      <c r="G126" s="52"/>
      <c r="H126" s="52"/>
      <c r="I126" s="3"/>
      <c r="J126" s="3"/>
      <c r="K126" s="52"/>
      <c r="L126" s="52"/>
      <c r="M126" s="52"/>
      <c r="N126" s="52"/>
      <c r="O126" s="52"/>
      <c r="P126" s="57"/>
    </row>
    <row r="127" spans="2:16" s="2" customFormat="1" ht="15.75">
      <c r="B127" s="56"/>
      <c r="C127" s="63"/>
      <c r="D127" s="61"/>
      <c r="E127" s="52"/>
      <c r="F127" s="52"/>
      <c r="G127" s="52"/>
      <c r="H127" s="52"/>
      <c r="I127" s="3"/>
      <c r="J127" s="3"/>
      <c r="K127" s="52"/>
      <c r="L127" s="52"/>
      <c r="M127" s="52"/>
      <c r="N127" s="52"/>
      <c r="O127" s="52"/>
      <c r="P127" s="57"/>
    </row>
    <row r="128" spans="2:16" s="2" customFormat="1" ht="15.75">
      <c r="B128" s="56"/>
      <c r="C128" s="63"/>
      <c r="D128" s="61" t="s">
        <v>93</v>
      </c>
      <c r="E128" s="52"/>
      <c r="F128" s="52"/>
      <c r="G128" s="52"/>
      <c r="H128" s="52"/>
      <c r="I128" s="3"/>
      <c r="J128" s="3"/>
      <c r="K128" s="52"/>
      <c r="L128" s="52"/>
      <c r="M128" s="52"/>
      <c r="N128" s="52"/>
      <c r="O128" s="52"/>
      <c r="P128" s="57"/>
    </row>
    <row r="129" spans="2:16" s="2" customFormat="1" ht="15.75">
      <c r="B129" s="56"/>
      <c r="C129" s="63"/>
      <c r="D129" s="61" t="s">
        <v>94</v>
      </c>
      <c r="E129" s="52"/>
      <c r="F129" s="52"/>
      <c r="G129" s="52"/>
      <c r="H129" s="52"/>
      <c r="I129" s="3"/>
      <c r="J129" s="3"/>
      <c r="K129" s="52"/>
      <c r="L129" s="52"/>
      <c r="M129" s="52"/>
      <c r="N129" s="52"/>
      <c r="O129" s="52"/>
      <c r="P129" s="57"/>
    </row>
    <row r="130" spans="2:16" s="2" customFormat="1" ht="15.75">
      <c r="B130" s="56"/>
      <c r="C130" s="63"/>
      <c r="D130" s="61" t="s">
        <v>95</v>
      </c>
      <c r="E130" s="52"/>
      <c r="F130" s="52"/>
      <c r="G130" s="52"/>
      <c r="H130" s="52"/>
      <c r="I130" s="3"/>
      <c r="J130" s="3"/>
      <c r="K130" s="52"/>
      <c r="L130" s="52"/>
      <c r="M130" s="52"/>
      <c r="N130" s="52"/>
      <c r="O130" s="52"/>
      <c r="P130" s="57"/>
    </row>
    <row r="131" spans="2:16" s="2" customFormat="1" ht="15.75">
      <c r="B131" s="56"/>
      <c r="C131" s="63"/>
      <c r="D131" s="61" t="s">
        <v>105</v>
      </c>
      <c r="E131" s="52"/>
      <c r="F131" s="52"/>
      <c r="G131" s="52"/>
      <c r="H131" s="52"/>
      <c r="I131" s="3"/>
      <c r="J131" s="3"/>
      <c r="K131" s="52"/>
      <c r="L131" s="52"/>
      <c r="M131" s="52"/>
      <c r="N131" s="52"/>
      <c r="O131" s="52"/>
      <c r="P131" s="57"/>
    </row>
    <row r="132" spans="2:16" s="2" customFormat="1" ht="15.75">
      <c r="B132" s="56"/>
      <c r="C132" s="63"/>
      <c r="D132" s="61" t="s">
        <v>96</v>
      </c>
      <c r="E132" s="52"/>
      <c r="F132" s="52"/>
      <c r="G132" s="52"/>
      <c r="H132" s="52"/>
      <c r="I132" s="3"/>
      <c r="J132" s="3"/>
      <c r="K132" s="52"/>
      <c r="L132" s="52"/>
      <c r="M132" s="52"/>
      <c r="N132" s="52"/>
      <c r="O132" s="52"/>
      <c r="P132" s="57"/>
    </row>
    <row r="133" spans="2:16" s="2" customFormat="1" ht="15.75">
      <c r="B133" s="56"/>
      <c r="C133" s="63"/>
      <c r="D133" s="61" t="s">
        <v>97</v>
      </c>
      <c r="E133" s="52"/>
      <c r="F133" s="52"/>
      <c r="G133" s="52"/>
      <c r="H133" s="52"/>
      <c r="I133" s="3"/>
      <c r="J133" s="3"/>
      <c r="K133" s="52"/>
      <c r="L133" s="52"/>
      <c r="M133" s="52"/>
      <c r="N133" s="52"/>
      <c r="O133" s="52"/>
      <c r="P133" s="57"/>
    </row>
    <row r="134" spans="2:16" s="2" customFormat="1" ht="15.75">
      <c r="B134" s="56"/>
      <c r="C134" s="63"/>
      <c r="D134" s="61"/>
      <c r="E134" s="52"/>
      <c r="F134" s="52"/>
      <c r="G134" s="52"/>
      <c r="H134" s="52"/>
      <c r="I134" s="3"/>
      <c r="J134" s="3"/>
      <c r="K134" s="52"/>
      <c r="L134" s="52"/>
      <c r="M134" s="52"/>
      <c r="N134" s="52"/>
      <c r="O134" s="52"/>
      <c r="P134" s="57"/>
    </row>
    <row r="135" spans="2:16" s="2" customFormat="1" ht="15.75">
      <c r="B135" s="56"/>
      <c r="C135" s="63"/>
      <c r="D135" s="61"/>
      <c r="E135" s="52"/>
      <c r="F135" s="52"/>
      <c r="G135" s="52"/>
      <c r="H135" s="52"/>
      <c r="I135" s="3"/>
      <c r="J135" s="3"/>
      <c r="K135" s="52"/>
      <c r="L135" s="52"/>
      <c r="M135" s="52"/>
      <c r="N135" s="52"/>
      <c r="O135" s="52"/>
      <c r="P135" s="57"/>
    </row>
    <row r="136" spans="2:16" s="2" customFormat="1" ht="15.75">
      <c r="B136" s="56"/>
      <c r="C136" s="63"/>
      <c r="D136" s="61"/>
      <c r="E136" s="52"/>
      <c r="F136" s="52"/>
      <c r="G136" s="52"/>
      <c r="H136" s="52"/>
      <c r="I136" s="3"/>
      <c r="J136" s="3"/>
      <c r="K136" s="52"/>
      <c r="L136" s="61" t="s">
        <v>101</v>
      </c>
      <c r="M136" s="52"/>
      <c r="N136" s="52"/>
      <c r="O136" s="52"/>
      <c r="P136" s="57"/>
    </row>
    <row r="137" spans="2:16" s="2" customFormat="1" ht="15.75">
      <c r="B137" s="56"/>
      <c r="C137" s="63"/>
      <c r="D137" s="61"/>
      <c r="E137" s="52"/>
      <c r="F137" s="52"/>
      <c r="G137" s="52"/>
      <c r="H137" s="52"/>
      <c r="I137" s="3"/>
      <c r="J137" s="3"/>
      <c r="K137" s="52"/>
      <c r="L137" s="52"/>
      <c r="M137" s="52"/>
      <c r="N137" s="52"/>
      <c r="O137" s="52"/>
      <c r="P137" s="57"/>
    </row>
    <row r="138" spans="2:16" s="2" customFormat="1" ht="15.75" thickBot="1">
      <c r="B138" s="56"/>
      <c r="C138" s="63"/>
      <c r="D138" s="93" t="s">
        <v>139</v>
      </c>
      <c r="E138" s="52"/>
      <c r="F138" s="52"/>
      <c r="G138" s="52"/>
      <c r="H138" s="52"/>
      <c r="I138" s="52"/>
      <c r="J138" s="52"/>
      <c r="K138" s="52"/>
      <c r="L138" s="52"/>
      <c r="M138" s="52"/>
      <c r="N138" s="125" t="s">
        <v>122</v>
      </c>
      <c r="O138" s="126"/>
      <c r="P138" s="57"/>
    </row>
    <row r="139" spans="2:16" s="2" customFormat="1" ht="15.75" thickBot="1">
      <c r="B139" s="56"/>
      <c r="C139" s="63"/>
      <c r="D139" s="63"/>
      <c r="E139" s="52"/>
      <c r="F139" s="52"/>
      <c r="G139" s="52"/>
      <c r="H139" s="52"/>
      <c r="I139" s="52"/>
      <c r="J139" s="52"/>
      <c r="K139" s="52"/>
      <c r="L139" s="93"/>
      <c r="M139" s="94" t="s">
        <v>102</v>
      </c>
      <c r="N139" s="92">
        <f>SMALL(L$149:L$178,1)</f>
        <v>4.8828125E-2</v>
      </c>
      <c r="O139" s="52"/>
      <c r="P139" s="57"/>
    </row>
    <row r="140" spans="2:16" s="2" customFormat="1" ht="15.75" thickBot="1">
      <c r="B140" s="56"/>
      <c r="C140" s="63"/>
      <c r="D140" s="63"/>
      <c r="E140" s="165" t="s">
        <v>136</v>
      </c>
      <c r="F140" s="165" t="s">
        <v>136</v>
      </c>
      <c r="G140" s="63"/>
      <c r="H140" s="52"/>
      <c r="I140" s="63"/>
      <c r="J140" s="63"/>
      <c r="K140" s="52"/>
      <c r="L140" s="93"/>
      <c r="M140" s="94" t="s">
        <v>103</v>
      </c>
      <c r="N140" s="92">
        <f>SMALL(L$149:L$178,2)</f>
        <v>0.20148460598207965</v>
      </c>
      <c r="O140" s="52" t="s">
        <v>123</v>
      </c>
      <c r="P140" s="57"/>
    </row>
    <row r="141" spans="2:16" s="2" customFormat="1" ht="15.75" thickBot="1">
      <c r="B141" s="56"/>
      <c r="C141" s="63"/>
      <c r="D141" s="71"/>
      <c r="E141" s="72" t="s">
        <v>45</v>
      </c>
      <c r="F141" s="73" t="s">
        <v>0</v>
      </c>
      <c r="G141" s="63"/>
      <c r="H141" s="63"/>
      <c r="I141" s="63"/>
      <c r="J141" s="63"/>
      <c r="K141" s="52"/>
      <c r="L141" s="52"/>
      <c r="M141" s="52"/>
      <c r="N141" s="52"/>
      <c r="O141" s="52"/>
      <c r="P141" s="57"/>
    </row>
    <row r="142" spans="2:16" s="2" customFormat="1" ht="15.75">
      <c r="B142" s="56"/>
      <c r="C142" s="63"/>
      <c r="D142" s="74" t="s">
        <v>47</v>
      </c>
      <c r="E142" s="106">
        <f>MIN(E149:E178)</f>
        <v>602</v>
      </c>
      <c r="F142" s="104">
        <f>MIN(F149:F178)</f>
        <v>0</v>
      </c>
      <c r="G142" s="52"/>
      <c r="H142" s="64"/>
      <c r="I142" s="63"/>
      <c r="J142" s="63"/>
      <c r="K142" s="52"/>
      <c r="L142" s="52"/>
      <c r="M142" s="52"/>
      <c r="N142" s="91" t="s">
        <v>98</v>
      </c>
      <c r="O142" s="52"/>
      <c r="P142" s="57"/>
    </row>
    <row r="143" spans="2:16" s="2" customFormat="1" ht="15.75" thickBot="1">
      <c r="B143" s="56"/>
      <c r="C143" s="63"/>
      <c r="D143" s="75" t="s">
        <v>48</v>
      </c>
      <c r="E143" s="107">
        <f>MAX(E149:E178)</f>
        <v>2650</v>
      </c>
      <c r="F143" s="105">
        <f>MAX(F149:F178)</f>
        <v>5</v>
      </c>
      <c r="G143" s="52"/>
      <c r="H143" s="64"/>
      <c r="I143" s="63"/>
      <c r="J143" s="63"/>
      <c r="K143" s="52"/>
      <c r="L143" s="52"/>
      <c r="M143" s="94" t="s">
        <v>107</v>
      </c>
      <c r="N143" s="90">
        <v>7</v>
      </c>
      <c r="O143" s="52"/>
      <c r="P143" s="57"/>
    </row>
    <row r="144" spans="2:16" s="2" customFormat="1">
      <c r="B144" s="56"/>
      <c r="C144" s="63"/>
      <c r="D144" s="63"/>
      <c r="E144" s="166" t="s">
        <v>137</v>
      </c>
      <c r="F144" s="166" t="s">
        <v>137</v>
      </c>
      <c r="G144" s="63"/>
      <c r="H144" s="52"/>
      <c r="I144" s="52"/>
      <c r="J144" s="52"/>
      <c r="K144" s="52"/>
      <c r="L144" s="52"/>
      <c r="M144" s="52"/>
      <c r="N144" s="52"/>
      <c r="O144" s="52"/>
      <c r="P144" s="57"/>
    </row>
    <row r="145" spans="2:16" s="2" customFormat="1">
      <c r="B145" s="56"/>
      <c r="C145" s="63"/>
      <c r="D145" s="63"/>
      <c r="E145" s="63"/>
      <c r="F145" s="63"/>
      <c r="G145" s="63"/>
      <c r="H145" s="52"/>
      <c r="I145" s="52"/>
      <c r="J145" s="52"/>
      <c r="K145" s="52"/>
      <c r="L145" s="93" t="s">
        <v>140</v>
      </c>
      <c r="M145" s="52"/>
      <c r="N145" s="52"/>
      <c r="O145" s="52"/>
      <c r="P145" s="57"/>
    </row>
    <row r="146" spans="2:16" s="2" customFormat="1">
      <c r="B146" s="56"/>
      <c r="C146" s="63"/>
      <c r="D146" s="63"/>
      <c r="E146" s="63"/>
      <c r="F146" s="63"/>
      <c r="G146" s="63"/>
      <c r="H146" s="52"/>
      <c r="I146" s="52"/>
      <c r="J146" s="52"/>
      <c r="K146" s="52"/>
      <c r="L146" s="52"/>
      <c r="M146" s="149" t="s">
        <v>118</v>
      </c>
      <c r="N146" s="150"/>
      <c r="O146" s="151"/>
      <c r="P146" s="57"/>
    </row>
    <row r="147" spans="2:16" s="2" customFormat="1" ht="15.75" thickBot="1">
      <c r="B147" s="56"/>
      <c r="C147" s="63"/>
      <c r="D147" s="145" t="s">
        <v>117</v>
      </c>
      <c r="E147" s="63"/>
      <c r="F147" s="63"/>
      <c r="G147" s="63"/>
      <c r="H147" s="52"/>
      <c r="I147" s="146" t="s">
        <v>124</v>
      </c>
      <c r="J147" s="147"/>
      <c r="K147" s="52"/>
      <c r="L147" s="146" t="s">
        <v>125</v>
      </c>
      <c r="M147" s="148"/>
      <c r="N147" s="52"/>
      <c r="O147" s="153" t="s">
        <v>119</v>
      </c>
      <c r="P147" s="152"/>
    </row>
    <row r="148" spans="2:16" s="28" customFormat="1" ht="15.75">
      <c r="B148" s="62"/>
      <c r="C148" s="65"/>
      <c r="D148" s="154" t="str">
        <f t="shared" ref="D148:G178" si="0">D36</f>
        <v>Cliente</v>
      </c>
      <c r="E148" s="155" t="str">
        <f t="shared" si="0"/>
        <v>Ingresos Mes</v>
      </c>
      <c r="F148" s="155" t="str">
        <f t="shared" si="0"/>
        <v>Nivel Estudios</v>
      </c>
      <c r="G148" s="156" t="str">
        <f t="shared" si="0"/>
        <v>Score</v>
      </c>
      <c r="H148" s="67"/>
      <c r="I148" s="154" t="s">
        <v>35</v>
      </c>
      <c r="J148" s="156" t="s">
        <v>36</v>
      </c>
      <c r="K148" s="67"/>
      <c r="L148" s="154" t="s">
        <v>37</v>
      </c>
      <c r="M148" s="155" t="s">
        <v>44</v>
      </c>
      <c r="N148" s="155" t="s">
        <v>38</v>
      </c>
      <c r="O148" s="157" t="s">
        <v>68</v>
      </c>
      <c r="P148" s="68"/>
    </row>
    <row r="149" spans="2:16">
      <c r="B149" s="56"/>
      <c r="C149" s="63"/>
      <c r="D149" s="13" t="str">
        <f t="shared" si="0"/>
        <v>Ana</v>
      </c>
      <c r="E149" s="29">
        <f t="shared" si="0"/>
        <v>1100</v>
      </c>
      <c r="F149" s="7">
        <f t="shared" si="0"/>
        <v>1</v>
      </c>
      <c r="G149" s="27" t="str">
        <f t="shared" si="0"/>
        <v>Malo</v>
      </c>
      <c r="H149" s="52"/>
      <c r="I149" s="135">
        <f>(E149-E$142)/(E$143-E$142)</f>
        <v>0.2431640625</v>
      </c>
      <c r="J149" s="136">
        <f t="shared" ref="J149:J178" si="1">(F149-F$142)/(F$143-F$142)</f>
        <v>0.2</v>
      </c>
      <c r="K149" s="63"/>
      <c r="L149" s="139">
        <f>SQRT((I149-I$181)^2+(J149-J$181)^2)</f>
        <v>0.52614171452163494</v>
      </c>
      <c r="M149" s="140" t="str">
        <f>IF(L149&lt;=SMALL(L$149:L$178,1),"El más cercano","")</f>
        <v/>
      </c>
      <c r="N149" s="140" t="str">
        <f t="shared" ref="N149:N178" si="2">IF(L149&lt;=SMALL(L$149:L$178,$N$143),"Cercano","")</f>
        <v/>
      </c>
      <c r="O149" s="141" t="str">
        <f>IF(N149="Cercano",G149,"")</f>
        <v/>
      </c>
      <c r="P149" s="57"/>
    </row>
    <row r="150" spans="2:16">
      <c r="B150" s="56"/>
      <c r="C150" s="63"/>
      <c r="D150" s="13" t="str">
        <f t="shared" si="0"/>
        <v>Luis</v>
      </c>
      <c r="E150" s="29">
        <f t="shared" si="0"/>
        <v>983</v>
      </c>
      <c r="F150" s="7">
        <f t="shared" si="0"/>
        <v>0</v>
      </c>
      <c r="G150" s="9" t="str">
        <f t="shared" si="0"/>
        <v>Malo</v>
      </c>
      <c r="H150" s="52"/>
      <c r="I150" s="135">
        <f t="shared" ref="I150:I177" si="3">(E150-E$142)/(E$143-E$142)</f>
        <v>0.18603515625</v>
      </c>
      <c r="J150" s="136">
        <f t="shared" si="1"/>
        <v>0</v>
      </c>
      <c r="K150" s="63"/>
      <c r="L150" s="139">
        <f t="shared" ref="L150:L178" si="4">SQRT((I150-I$181)^2+(J150-J$181)^2)</f>
        <v>0.72051494012679762</v>
      </c>
      <c r="M150" s="140" t="str">
        <f t="shared" ref="M150:M178" si="5">IF(L150&lt;=SMALL(L$149:L$178,1),"El más cercano","")</f>
        <v/>
      </c>
      <c r="N150" s="140" t="str">
        <f t="shared" si="2"/>
        <v/>
      </c>
      <c r="O150" s="141" t="str">
        <f t="shared" ref="O150:O178" si="6">IF(N150="Cercano",G150,"")</f>
        <v/>
      </c>
      <c r="P150" s="57"/>
    </row>
    <row r="151" spans="2:16">
      <c r="B151" s="56"/>
      <c r="C151" s="63"/>
      <c r="D151" s="13" t="str">
        <f t="shared" si="0"/>
        <v>Pedro</v>
      </c>
      <c r="E151" s="29">
        <f t="shared" si="0"/>
        <v>1203</v>
      </c>
      <c r="F151" s="7">
        <f t="shared" si="0"/>
        <v>1</v>
      </c>
      <c r="G151" s="9" t="str">
        <f t="shared" si="0"/>
        <v>Malo</v>
      </c>
      <c r="H151" s="52"/>
      <c r="I151" s="135">
        <f t="shared" si="3"/>
        <v>0.29345703125</v>
      </c>
      <c r="J151" s="136">
        <f t="shared" si="1"/>
        <v>0.2</v>
      </c>
      <c r="K151" s="63"/>
      <c r="L151" s="139">
        <f t="shared" si="4"/>
        <v>0.49494901490861537</v>
      </c>
      <c r="M151" s="140" t="str">
        <f t="shared" si="5"/>
        <v/>
      </c>
      <c r="N151" s="140" t="str">
        <f t="shared" si="2"/>
        <v/>
      </c>
      <c r="O151" s="141" t="str">
        <f t="shared" si="6"/>
        <v/>
      </c>
      <c r="P151" s="57"/>
    </row>
    <row r="152" spans="2:16">
      <c r="B152" s="56"/>
      <c r="C152" s="63"/>
      <c r="D152" s="13" t="str">
        <f t="shared" si="0"/>
        <v>Diego</v>
      </c>
      <c r="E152" s="29">
        <f t="shared" si="0"/>
        <v>995</v>
      </c>
      <c r="F152" s="7">
        <f t="shared" si="0"/>
        <v>3</v>
      </c>
      <c r="G152" s="9" t="str">
        <f t="shared" si="0"/>
        <v>Malo</v>
      </c>
      <c r="H152" s="52"/>
      <c r="I152" s="135">
        <f t="shared" si="3"/>
        <v>0.19189453125</v>
      </c>
      <c r="J152" s="136">
        <f t="shared" si="1"/>
        <v>0.6</v>
      </c>
      <c r="K152" s="63"/>
      <c r="L152" s="139">
        <f t="shared" si="4"/>
        <v>0.39306640625</v>
      </c>
      <c r="M152" s="140" t="str">
        <f t="shared" si="5"/>
        <v/>
      </c>
      <c r="N152" s="140" t="str">
        <f t="shared" si="2"/>
        <v/>
      </c>
      <c r="O152" s="141" t="str">
        <f t="shared" si="6"/>
        <v/>
      </c>
      <c r="P152" s="57"/>
    </row>
    <row r="153" spans="2:16">
      <c r="B153" s="56"/>
      <c r="C153" s="63"/>
      <c r="D153" s="13" t="str">
        <f t="shared" si="0"/>
        <v>Lucas</v>
      </c>
      <c r="E153" s="29">
        <f t="shared" si="0"/>
        <v>725</v>
      </c>
      <c r="F153" s="7">
        <f t="shared" si="0"/>
        <v>1</v>
      </c>
      <c r="G153" s="9" t="str">
        <f t="shared" si="0"/>
        <v>Malo</v>
      </c>
      <c r="H153" s="52"/>
      <c r="I153" s="135">
        <f t="shared" si="3"/>
        <v>6.005859375E-2</v>
      </c>
      <c r="J153" s="136">
        <f t="shared" si="1"/>
        <v>0.2</v>
      </c>
      <c r="K153" s="63"/>
      <c r="L153" s="139">
        <f t="shared" si="4"/>
        <v>0.65994126289711807</v>
      </c>
      <c r="M153" s="140" t="str">
        <f t="shared" si="5"/>
        <v/>
      </c>
      <c r="N153" s="140" t="str">
        <f t="shared" si="2"/>
        <v/>
      </c>
      <c r="O153" s="141" t="str">
        <f t="shared" si="6"/>
        <v/>
      </c>
      <c r="P153" s="57"/>
    </row>
    <row r="154" spans="2:16">
      <c r="B154" s="56"/>
      <c r="C154" s="63"/>
      <c r="D154" s="13" t="str">
        <f t="shared" si="0"/>
        <v>José</v>
      </c>
      <c r="E154" s="29">
        <f t="shared" si="0"/>
        <v>1750</v>
      </c>
      <c r="F154" s="7">
        <f t="shared" si="0"/>
        <v>2</v>
      </c>
      <c r="G154" s="9" t="str">
        <f t="shared" si="0"/>
        <v>Malo</v>
      </c>
      <c r="H154" s="52"/>
      <c r="I154" s="135">
        <f t="shared" si="3"/>
        <v>0.560546875</v>
      </c>
      <c r="J154" s="136">
        <f t="shared" si="1"/>
        <v>0.4</v>
      </c>
      <c r="K154" s="63"/>
      <c r="L154" s="139">
        <f t="shared" si="4"/>
        <v>0.20148460598207965</v>
      </c>
      <c r="M154" s="140" t="str">
        <f t="shared" si="5"/>
        <v/>
      </c>
      <c r="N154" s="140" t="str">
        <f t="shared" si="2"/>
        <v>Cercano</v>
      </c>
      <c r="O154" s="141" t="str">
        <f t="shared" si="6"/>
        <v>Malo</v>
      </c>
      <c r="P154" s="57"/>
    </row>
    <row r="155" spans="2:16">
      <c r="B155" s="56"/>
      <c r="C155" s="63"/>
      <c r="D155" s="13" t="str">
        <f t="shared" si="0"/>
        <v>Manuel</v>
      </c>
      <c r="E155" s="29">
        <f t="shared" si="0"/>
        <v>2100</v>
      </c>
      <c r="F155" s="7">
        <f t="shared" si="0"/>
        <v>0</v>
      </c>
      <c r="G155" s="9" t="str">
        <f t="shared" si="0"/>
        <v>Malo</v>
      </c>
      <c r="H155" s="52"/>
      <c r="I155" s="135">
        <f t="shared" si="3"/>
        <v>0.7314453125</v>
      </c>
      <c r="J155" s="136">
        <f t="shared" si="1"/>
        <v>0</v>
      </c>
      <c r="K155" s="63"/>
      <c r="L155" s="139">
        <f t="shared" si="4"/>
        <v>0.61762259683332554</v>
      </c>
      <c r="M155" s="140" t="str">
        <f t="shared" si="5"/>
        <v/>
      </c>
      <c r="N155" s="140" t="str">
        <f t="shared" si="2"/>
        <v/>
      </c>
      <c r="O155" s="141" t="str">
        <f t="shared" si="6"/>
        <v/>
      </c>
      <c r="P155" s="57"/>
    </row>
    <row r="156" spans="2:16">
      <c r="B156" s="56"/>
      <c r="C156" s="63"/>
      <c r="D156" s="13" t="str">
        <f t="shared" si="0"/>
        <v>Tere</v>
      </c>
      <c r="E156" s="29">
        <f t="shared" si="0"/>
        <v>1590</v>
      </c>
      <c r="F156" s="7">
        <f t="shared" si="0"/>
        <v>1</v>
      </c>
      <c r="G156" s="9" t="str">
        <f t="shared" si="0"/>
        <v>Malo</v>
      </c>
      <c r="H156" s="52"/>
      <c r="I156" s="135">
        <f t="shared" si="3"/>
        <v>0.482421875</v>
      </c>
      <c r="J156" s="136">
        <f t="shared" si="1"/>
        <v>0.2</v>
      </c>
      <c r="K156" s="63"/>
      <c r="L156" s="139">
        <f t="shared" si="4"/>
        <v>0.41293372269454925</v>
      </c>
      <c r="M156" s="140" t="str">
        <f t="shared" si="5"/>
        <v/>
      </c>
      <c r="N156" s="140" t="str">
        <f t="shared" si="2"/>
        <v/>
      </c>
      <c r="O156" s="141" t="str">
        <f t="shared" si="6"/>
        <v/>
      </c>
      <c r="P156" s="57"/>
    </row>
    <row r="157" spans="2:16">
      <c r="B157" s="56"/>
      <c r="C157" s="63"/>
      <c r="D157" s="13" t="str">
        <f t="shared" si="0"/>
        <v>Sofía</v>
      </c>
      <c r="E157" s="29">
        <f t="shared" si="0"/>
        <v>1009</v>
      </c>
      <c r="F157" s="7">
        <f t="shared" si="0"/>
        <v>1</v>
      </c>
      <c r="G157" s="9" t="str">
        <f t="shared" si="0"/>
        <v>Malo</v>
      </c>
      <c r="H157" s="52"/>
      <c r="I157" s="135">
        <f t="shared" si="3"/>
        <v>0.19873046875</v>
      </c>
      <c r="J157" s="136">
        <f t="shared" si="1"/>
        <v>0.2</v>
      </c>
      <c r="K157" s="63"/>
      <c r="L157" s="139">
        <f t="shared" si="4"/>
        <v>0.5560341491229156</v>
      </c>
      <c r="M157" s="140" t="str">
        <f t="shared" si="5"/>
        <v/>
      </c>
      <c r="N157" s="140" t="str">
        <f t="shared" si="2"/>
        <v/>
      </c>
      <c r="O157" s="141" t="str">
        <f t="shared" si="6"/>
        <v/>
      </c>
      <c r="P157" s="57"/>
    </row>
    <row r="158" spans="2:16">
      <c r="B158" s="56"/>
      <c r="C158" s="63"/>
      <c r="D158" s="13" t="str">
        <f t="shared" si="0"/>
        <v>Mary</v>
      </c>
      <c r="E158" s="29">
        <f t="shared" si="0"/>
        <v>850</v>
      </c>
      <c r="F158" s="7">
        <f t="shared" si="0"/>
        <v>2</v>
      </c>
      <c r="G158" s="9" t="str">
        <f t="shared" si="0"/>
        <v>Malo</v>
      </c>
      <c r="H158" s="52"/>
      <c r="I158" s="135">
        <f t="shared" si="3"/>
        <v>0.12109375</v>
      </c>
      <c r="J158" s="136">
        <f t="shared" si="1"/>
        <v>0.4</v>
      </c>
      <c r="K158" s="63"/>
      <c r="L158" s="139">
        <f t="shared" si="4"/>
        <v>0.50514628340626255</v>
      </c>
      <c r="M158" s="140" t="str">
        <f t="shared" si="5"/>
        <v/>
      </c>
      <c r="N158" s="140" t="str">
        <f t="shared" si="2"/>
        <v/>
      </c>
      <c r="O158" s="141" t="str">
        <f t="shared" si="6"/>
        <v/>
      </c>
      <c r="P158" s="57"/>
    </row>
    <row r="159" spans="2:16">
      <c r="B159" s="56"/>
      <c r="C159" s="63"/>
      <c r="D159" s="13" t="str">
        <f t="shared" si="0"/>
        <v>John</v>
      </c>
      <c r="E159" s="29">
        <f t="shared" si="0"/>
        <v>700</v>
      </c>
      <c r="F159" s="7">
        <f t="shared" si="0"/>
        <v>4</v>
      </c>
      <c r="G159" s="9" t="str">
        <f t="shared" si="0"/>
        <v>Malo</v>
      </c>
      <c r="H159" s="52"/>
      <c r="I159" s="135">
        <f t="shared" si="3"/>
        <v>4.78515625E-2</v>
      </c>
      <c r="J159" s="136">
        <f t="shared" si="1"/>
        <v>0.8</v>
      </c>
      <c r="K159" s="63"/>
      <c r="L159" s="139">
        <f t="shared" si="4"/>
        <v>0.57313740125112289</v>
      </c>
      <c r="M159" s="140" t="str">
        <f t="shared" si="5"/>
        <v/>
      </c>
      <c r="N159" s="140" t="str">
        <f t="shared" si="2"/>
        <v/>
      </c>
      <c r="O159" s="141" t="str">
        <f t="shared" si="6"/>
        <v/>
      </c>
      <c r="P159" s="57"/>
    </row>
    <row r="160" spans="2:16">
      <c r="B160" s="56"/>
      <c r="C160" s="63"/>
      <c r="D160" s="13" t="str">
        <f t="shared" si="0"/>
        <v>Peter</v>
      </c>
      <c r="E160" s="29">
        <f t="shared" si="0"/>
        <v>602</v>
      </c>
      <c r="F160" s="7">
        <f t="shared" si="0"/>
        <v>2</v>
      </c>
      <c r="G160" s="9" t="str">
        <f t="shared" si="0"/>
        <v>Malo</v>
      </c>
      <c r="H160" s="52"/>
      <c r="I160" s="135">
        <f t="shared" si="3"/>
        <v>0</v>
      </c>
      <c r="J160" s="136">
        <f t="shared" si="1"/>
        <v>0.4</v>
      </c>
      <c r="K160" s="63"/>
      <c r="L160" s="139">
        <f t="shared" si="4"/>
        <v>0.61820651759818812</v>
      </c>
      <c r="M160" s="140" t="str">
        <f t="shared" si="5"/>
        <v/>
      </c>
      <c r="N160" s="140" t="str">
        <f t="shared" si="2"/>
        <v/>
      </c>
      <c r="O160" s="141" t="str">
        <f t="shared" si="6"/>
        <v/>
      </c>
      <c r="P160" s="57"/>
    </row>
    <row r="161" spans="2:16">
      <c r="B161" s="56"/>
      <c r="C161" s="63"/>
      <c r="D161" s="13" t="str">
        <f t="shared" si="0"/>
        <v>Xiao</v>
      </c>
      <c r="E161" s="29">
        <f t="shared" si="0"/>
        <v>760</v>
      </c>
      <c r="F161" s="7">
        <f t="shared" si="0"/>
        <v>1</v>
      </c>
      <c r="G161" s="9" t="str">
        <f t="shared" si="0"/>
        <v>Malo</v>
      </c>
      <c r="H161" s="52"/>
      <c r="I161" s="135">
        <f t="shared" si="3"/>
        <v>7.71484375E-2</v>
      </c>
      <c r="J161" s="136">
        <f t="shared" si="1"/>
        <v>0.2</v>
      </c>
      <c r="K161" s="63"/>
      <c r="L161" s="139">
        <f t="shared" si="4"/>
        <v>0.64643138472404782</v>
      </c>
      <c r="M161" s="140" t="str">
        <f t="shared" si="5"/>
        <v/>
      </c>
      <c r="N161" s="140" t="str">
        <f t="shared" si="2"/>
        <v/>
      </c>
      <c r="O161" s="141" t="str">
        <f t="shared" si="6"/>
        <v/>
      </c>
      <c r="P161" s="57"/>
    </row>
    <row r="162" spans="2:16">
      <c r="B162" s="56"/>
      <c r="C162" s="63"/>
      <c r="D162" s="13" t="str">
        <f t="shared" si="0"/>
        <v>Arty</v>
      </c>
      <c r="E162" s="29">
        <f t="shared" si="0"/>
        <v>1100</v>
      </c>
      <c r="F162" s="7">
        <f t="shared" si="0"/>
        <v>1</v>
      </c>
      <c r="G162" s="9" t="str">
        <f t="shared" si="0"/>
        <v>Malo</v>
      </c>
      <c r="H162" s="52"/>
      <c r="I162" s="135">
        <f t="shared" si="3"/>
        <v>0.2431640625</v>
      </c>
      <c r="J162" s="136">
        <f t="shared" si="1"/>
        <v>0.2</v>
      </c>
      <c r="K162" s="63"/>
      <c r="L162" s="139">
        <f t="shared" si="4"/>
        <v>0.52614171452163494</v>
      </c>
      <c r="M162" s="140" t="str">
        <f t="shared" si="5"/>
        <v/>
      </c>
      <c r="N162" s="140" t="str">
        <f t="shared" si="2"/>
        <v/>
      </c>
      <c r="O162" s="141" t="str">
        <f t="shared" si="6"/>
        <v/>
      </c>
      <c r="P162" s="57"/>
    </row>
    <row r="163" spans="2:16" ht="15.75" thickBot="1">
      <c r="B163" s="56"/>
      <c r="C163" s="63"/>
      <c r="D163" s="15" t="str">
        <f t="shared" si="0"/>
        <v>Sonia</v>
      </c>
      <c r="E163" s="30">
        <f t="shared" si="0"/>
        <v>2001</v>
      </c>
      <c r="F163" s="8">
        <f t="shared" si="0"/>
        <v>2</v>
      </c>
      <c r="G163" s="10" t="str">
        <f t="shared" si="0"/>
        <v>Malo</v>
      </c>
      <c r="H163" s="52"/>
      <c r="I163" s="137">
        <f t="shared" si="3"/>
        <v>0.68310546875</v>
      </c>
      <c r="J163" s="138">
        <f t="shared" si="1"/>
        <v>0.4</v>
      </c>
      <c r="K163" s="63"/>
      <c r="L163" s="142">
        <f t="shared" si="4"/>
        <v>0.22278318835648755</v>
      </c>
      <c r="M163" s="143" t="str">
        <f t="shared" si="5"/>
        <v/>
      </c>
      <c r="N163" s="143" t="str">
        <f t="shared" si="2"/>
        <v>Cercano</v>
      </c>
      <c r="O163" s="144" t="str">
        <f t="shared" si="6"/>
        <v>Malo</v>
      </c>
      <c r="P163" s="57"/>
    </row>
    <row r="164" spans="2:16">
      <c r="B164" s="56"/>
      <c r="C164" s="63"/>
      <c r="D164" s="14" t="str">
        <f t="shared" si="0"/>
        <v>Laura</v>
      </c>
      <c r="E164" s="31">
        <f t="shared" si="0"/>
        <v>2500</v>
      </c>
      <c r="F164" s="5">
        <f t="shared" si="0"/>
        <v>5</v>
      </c>
      <c r="G164" s="11" t="str">
        <f t="shared" si="0"/>
        <v>Bueno</v>
      </c>
      <c r="H164" s="52"/>
      <c r="I164" s="135">
        <f t="shared" si="3"/>
        <v>0.9267578125</v>
      </c>
      <c r="J164" s="136">
        <f t="shared" si="1"/>
        <v>1</v>
      </c>
      <c r="K164" s="63"/>
      <c r="L164" s="139">
        <f t="shared" si="4"/>
        <v>0.52614171452163494</v>
      </c>
      <c r="M164" s="140" t="str">
        <f t="shared" si="5"/>
        <v/>
      </c>
      <c r="N164" s="140" t="str">
        <f t="shared" si="2"/>
        <v/>
      </c>
      <c r="O164" s="141" t="str">
        <f t="shared" si="6"/>
        <v/>
      </c>
      <c r="P164" s="57"/>
    </row>
    <row r="165" spans="2:16">
      <c r="B165" s="56"/>
      <c r="C165" s="63"/>
      <c r="D165" s="14" t="str">
        <f t="shared" si="0"/>
        <v>Isabel</v>
      </c>
      <c r="E165" s="31">
        <f t="shared" si="0"/>
        <v>2650</v>
      </c>
      <c r="F165" s="5">
        <f t="shared" si="0"/>
        <v>4</v>
      </c>
      <c r="G165" s="11" t="str">
        <f t="shared" si="0"/>
        <v>Bueno</v>
      </c>
      <c r="H165" s="52"/>
      <c r="I165" s="135">
        <f t="shared" si="3"/>
        <v>1</v>
      </c>
      <c r="J165" s="136">
        <f t="shared" si="1"/>
        <v>0.8</v>
      </c>
      <c r="K165" s="63"/>
      <c r="L165" s="139">
        <f t="shared" si="4"/>
        <v>0.46071403647043241</v>
      </c>
      <c r="M165" s="140" t="str">
        <f t="shared" si="5"/>
        <v/>
      </c>
      <c r="N165" s="140" t="str">
        <f t="shared" si="2"/>
        <v/>
      </c>
      <c r="O165" s="141" t="str">
        <f t="shared" si="6"/>
        <v/>
      </c>
      <c r="P165" s="57"/>
    </row>
    <row r="166" spans="2:16">
      <c r="B166" s="56"/>
      <c r="C166" s="63"/>
      <c r="D166" s="14" t="str">
        <f t="shared" si="0"/>
        <v>Edu</v>
      </c>
      <c r="E166" s="31">
        <f t="shared" si="0"/>
        <v>1700</v>
      </c>
      <c r="F166" s="5">
        <f t="shared" si="0"/>
        <v>3</v>
      </c>
      <c r="G166" s="11" t="str">
        <f t="shared" si="0"/>
        <v>Bueno</v>
      </c>
      <c r="H166" s="52"/>
      <c r="I166" s="135">
        <f t="shared" si="3"/>
        <v>0.5361328125</v>
      </c>
      <c r="J166" s="136">
        <f t="shared" si="1"/>
        <v>0.6</v>
      </c>
      <c r="K166" s="63"/>
      <c r="L166" s="139">
        <f t="shared" si="4"/>
        <v>4.8828125E-2</v>
      </c>
      <c r="M166" s="140" t="str">
        <f t="shared" si="5"/>
        <v>El más cercano</v>
      </c>
      <c r="N166" s="140" t="str">
        <f t="shared" si="2"/>
        <v>Cercano</v>
      </c>
      <c r="O166" s="141" t="str">
        <f t="shared" si="6"/>
        <v>Bueno</v>
      </c>
      <c r="P166" s="57"/>
    </row>
    <row r="167" spans="2:16">
      <c r="B167" s="56"/>
      <c r="C167" s="63"/>
      <c r="D167" s="14" t="str">
        <f t="shared" si="0"/>
        <v>Paco</v>
      </c>
      <c r="E167" s="31">
        <f t="shared" si="0"/>
        <v>1321</v>
      </c>
      <c r="F167" s="5">
        <f t="shared" si="0"/>
        <v>4</v>
      </c>
      <c r="G167" s="11" t="str">
        <f t="shared" si="0"/>
        <v>Bueno</v>
      </c>
      <c r="H167" s="52"/>
      <c r="I167" s="135">
        <f t="shared" si="3"/>
        <v>0.35107421875</v>
      </c>
      <c r="J167" s="136">
        <f t="shared" si="1"/>
        <v>0.8</v>
      </c>
      <c r="K167" s="63"/>
      <c r="L167" s="139">
        <f t="shared" si="4"/>
        <v>0.30773852083813236</v>
      </c>
      <c r="M167" s="140" t="str">
        <f t="shared" si="5"/>
        <v/>
      </c>
      <c r="N167" s="140" t="str">
        <f t="shared" si="2"/>
        <v/>
      </c>
      <c r="O167" s="141" t="str">
        <f t="shared" si="6"/>
        <v/>
      </c>
      <c r="P167" s="57"/>
    </row>
    <row r="168" spans="2:16">
      <c r="B168" s="56"/>
      <c r="C168" s="63"/>
      <c r="D168" s="14" t="str">
        <f t="shared" si="0"/>
        <v>Ester</v>
      </c>
      <c r="E168" s="31">
        <f t="shared" si="0"/>
        <v>2311</v>
      </c>
      <c r="F168" s="5">
        <f t="shared" si="0"/>
        <v>3</v>
      </c>
      <c r="G168" s="11" t="str">
        <f t="shared" si="0"/>
        <v>Bueno</v>
      </c>
      <c r="H168" s="52"/>
      <c r="I168" s="135">
        <f t="shared" si="3"/>
        <v>0.83447265625</v>
      </c>
      <c r="J168" s="136">
        <f t="shared" si="1"/>
        <v>0.6</v>
      </c>
      <c r="K168" s="63"/>
      <c r="L168" s="139">
        <f t="shared" si="4"/>
        <v>0.24951171875</v>
      </c>
      <c r="M168" s="140" t="str">
        <f t="shared" si="5"/>
        <v/>
      </c>
      <c r="N168" s="140" t="str">
        <f t="shared" si="2"/>
        <v>Cercano</v>
      </c>
      <c r="O168" s="141" t="str">
        <f t="shared" si="6"/>
        <v>Bueno</v>
      </c>
      <c r="P168" s="57"/>
    </row>
    <row r="169" spans="2:16">
      <c r="B169" s="56"/>
      <c r="C169" s="63"/>
      <c r="D169" s="14" t="str">
        <f t="shared" si="0"/>
        <v>Mara</v>
      </c>
      <c r="E169" s="31">
        <f t="shared" si="0"/>
        <v>1512</v>
      </c>
      <c r="F169" s="5">
        <f t="shared" si="0"/>
        <v>5</v>
      </c>
      <c r="G169" s="11" t="str">
        <f t="shared" si="0"/>
        <v>Bueno</v>
      </c>
      <c r="H169" s="52"/>
      <c r="I169" s="135">
        <f t="shared" si="3"/>
        <v>0.4443359375</v>
      </c>
      <c r="J169" s="136">
        <f t="shared" si="1"/>
        <v>1</v>
      </c>
      <c r="K169" s="63"/>
      <c r="L169" s="139">
        <f t="shared" si="4"/>
        <v>0.42399928139679677</v>
      </c>
      <c r="M169" s="140" t="str">
        <f t="shared" si="5"/>
        <v/>
      </c>
      <c r="N169" s="140" t="str">
        <f t="shared" si="2"/>
        <v/>
      </c>
      <c r="O169" s="141" t="str">
        <f t="shared" si="6"/>
        <v/>
      </c>
      <c r="P169" s="57"/>
    </row>
    <row r="170" spans="2:16">
      <c r="B170" s="56"/>
      <c r="C170" s="63"/>
      <c r="D170" s="14" t="str">
        <f t="shared" si="0"/>
        <v>Paula</v>
      </c>
      <c r="E170" s="31">
        <f t="shared" si="0"/>
        <v>2432</v>
      </c>
      <c r="F170" s="5">
        <f t="shared" si="0"/>
        <v>2</v>
      </c>
      <c r="G170" s="11" t="str">
        <f t="shared" si="0"/>
        <v>Bueno</v>
      </c>
      <c r="H170" s="52"/>
      <c r="I170" s="135">
        <f t="shared" si="3"/>
        <v>0.8935546875</v>
      </c>
      <c r="J170" s="136">
        <f t="shared" si="1"/>
        <v>0.4</v>
      </c>
      <c r="K170" s="63"/>
      <c r="L170" s="139">
        <f t="shared" si="4"/>
        <v>0.36773645799548144</v>
      </c>
      <c r="M170" s="140" t="str">
        <f t="shared" si="5"/>
        <v/>
      </c>
      <c r="N170" s="140" t="str">
        <f t="shared" si="2"/>
        <v/>
      </c>
      <c r="O170" s="141" t="str">
        <f t="shared" si="6"/>
        <v/>
      </c>
      <c r="P170" s="57"/>
    </row>
    <row r="171" spans="2:16">
      <c r="B171" s="56"/>
      <c r="C171" s="63"/>
      <c r="D171" s="14" t="str">
        <f t="shared" si="0"/>
        <v>Xisca</v>
      </c>
      <c r="E171" s="31">
        <f t="shared" si="0"/>
        <v>2550</v>
      </c>
      <c r="F171" s="5">
        <f t="shared" si="0"/>
        <v>1</v>
      </c>
      <c r="G171" s="11" t="str">
        <f t="shared" si="0"/>
        <v>Bueno</v>
      </c>
      <c r="H171" s="52"/>
      <c r="I171" s="135">
        <f t="shared" si="3"/>
        <v>0.951171875</v>
      </c>
      <c r="J171" s="136">
        <f t="shared" si="1"/>
        <v>0.2</v>
      </c>
      <c r="K171" s="63"/>
      <c r="L171" s="139">
        <f t="shared" si="4"/>
        <v>0.5423195098321919</v>
      </c>
      <c r="M171" s="140" t="str">
        <f t="shared" si="5"/>
        <v/>
      </c>
      <c r="N171" s="140" t="str">
        <f t="shared" si="2"/>
        <v/>
      </c>
      <c r="O171" s="141" t="str">
        <f t="shared" si="6"/>
        <v/>
      </c>
      <c r="P171" s="57"/>
    </row>
    <row r="172" spans="2:16">
      <c r="B172" s="56"/>
      <c r="C172" s="63"/>
      <c r="D172" s="14" t="str">
        <f t="shared" si="0"/>
        <v>Cesar</v>
      </c>
      <c r="E172" s="31">
        <f t="shared" si="0"/>
        <v>1567</v>
      </c>
      <c r="F172" s="5">
        <f t="shared" si="0"/>
        <v>4</v>
      </c>
      <c r="G172" s="11" t="str">
        <f t="shared" si="0"/>
        <v>Bueno</v>
      </c>
      <c r="H172" s="52"/>
      <c r="I172" s="135">
        <f t="shared" si="3"/>
        <v>0.47119140625</v>
      </c>
      <c r="J172" s="136">
        <f t="shared" si="1"/>
        <v>0.8</v>
      </c>
      <c r="K172" s="63"/>
      <c r="L172" s="139">
        <f t="shared" si="4"/>
        <v>0.23009455934646686</v>
      </c>
      <c r="M172" s="140" t="str">
        <f t="shared" si="5"/>
        <v/>
      </c>
      <c r="N172" s="140" t="str">
        <f t="shared" si="2"/>
        <v>Cercano</v>
      </c>
      <c r="O172" s="141" t="str">
        <f t="shared" si="6"/>
        <v>Bueno</v>
      </c>
      <c r="P172" s="57"/>
    </row>
    <row r="173" spans="2:16">
      <c r="B173" s="56"/>
      <c r="C173" s="63"/>
      <c r="D173" s="14" t="str">
        <f t="shared" si="0"/>
        <v>Marga</v>
      </c>
      <c r="E173" s="31">
        <f t="shared" si="0"/>
        <v>1250</v>
      </c>
      <c r="F173" s="5">
        <f t="shared" si="0"/>
        <v>5</v>
      </c>
      <c r="G173" s="11" t="str">
        <f t="shared" si="0"/>
        <v>Bueno</v>
      </c>
      <c r="H173" s="52"/>
      <c r="I173" s="135">
        <f t="shared" si="3"/>
        <v>0.31640625</v>
      </c>
      <c r="J173" s="136">
        <f t="shared" si="1"/>
        <v>1</v>
      </c>
      <c r="K173" s="63"/>
      <c r="L173" s="139">
        <f t="shared" si="4"/>
        <v>0.48179001668592375</v>
      </c>
      <c r="M173" s="140" t="str">
        <f t="shared" si="5"/>
        <v/>
      </c>
      <c r="N173" s="140" t="str">
        <f t="shared" si="2"/>
        <v/>
      </c>
      <c r="O173" s="141" t="str">
        <f t="shared" si="6"/>
        <v/>
      </c>
      <c r="P173" s="57"/>
    </row>
    <row r="174" spans="2:16">
      <c r="B174" s="56"/>
      <c r="C174" s="63"/>
      <c r="D174" s="14" t="str">
        <f t="shared" si="0"/>
        <v>Pere</v>
      </c>
      <c r="E174" s="31">
        <f t="shared" si="0"/>
        <v>1003</v>
      </c>
      <c r="F174" s="5">
        <f t="shared" si="0"/>
        <v>2</v>
      </c>
      <c r="G174" s="11" t="str">
        <f t="shared" si="0"/>
        <v>Bueno</v>
      </c>
      <c r="H174" s="52"/>
      <c r="I174" s="135">
        <f t="shared" si="3"/>
        <v>0.19580078125</v>
      </c>
      <c r="J174" s="136">
        <f t="shared" si="1"/>
        <v>0.4</v>
      </c>
      <c r="K174" s="63"/>
      <c r="L174" s="139">
        <f t="shared" si="4"/>
        <v>0.43754500021429155</v>
      </c>
      <c r="M174" s="140" t="str">
        <f t="shared" si="5"/>
        <v/>
      </c>
      <c r="N174" s="140" t="str">
        <f t="shared" si="2"/>
        <v/>
      </c>
      <c r="O174" s="141" t="str">
        <f t="shared" si="6"/>
        <v/>
      </c>
      <c r="P174" s="57"/>
    </row>
    <row r="175" spans="2:16">
      <c r="B175" s="56"/>
      <c r="C175" s="63"/>
      <c r="D175" s="14" t="str">
        <f t="shared" si="0"/>
        <v>Tania</v>
      </c>
      <c r="E175" s="31">
        <f t="shared" si="0"/>
        <v>2005</v>
      </c>
      <c r="F175" s="5">
        <f t="shared" si="0"/>
        <v>5</v>
      </c>
      <c r="G175" s="11" t="str">
        <f t="shared" si="0"/>
        <v>Bueno</v>
      </c>
      <c r="H175" s="52"/>
      <c r="I175" s="135">
        <f t="shared" si="3"/>
        <v>0.68505859375</v>
      </c>
      <c r="J175" s="136">
        <f t="shared" si="1"/>
        <v>1</v>
      </c>
      <c r="K175" s="63"/>
      <c r="L175" s="139">
        <f t="shared" si="4"/>
        <v>0.41233425856547889</v>
      </c>
      <c r="M175" s="140" t="str">
        <f t="shared" si="5"/>
        <v/>
      </c>
      <c r="N175" s="140" t="str">
        <f t="shared" si="2"/>
        <v/>
      </c>
      <c r="O175" s="141" t="str">
        <f t="shared" si="6"/>
        <v/>
      </c>
      <c r="P175" s="57"/>
    </row>
    <row r="176" spans="2:16">
      <c r="B176" s="56"/>
      <c r="C176" s="63"/>
      <c r="D176" s="14" t="str">
        <f t="shared" si="0"/>
        <v>Silvia</v>
      </c>
      <c r="E176" s="31">
        <f t="shared" si="0"/>
        <v>1580</v>
      </c>
      <c r="F176" s="5">
        <f t="shared" si="0"/>
        <v>2</v>
      </c>
      <c r="G176" s="11" t="str">
        <f t="shared" si="0"/>
        <v>Bueno</v>
      </c>
      <c r="H176" s="52"/>
      <c r="I176" s="135">
        <f t="shared" si="3"/>
        <v>0.4775390625</v>
      </c>
      <c r="J176" s="136">
        <f t="shared" si="1"/>
        <v>0.4</v>
      </c>
      <c r="K176" s="63"/>
      <c r="L176" s="139">
        <f t="shared" si="4"/>
        <v>0.22702303677934449</v>
      </c>
      <c r="M176" s="140" t="str">
        <f t="shared" si="5"/>
        <v/>
      </c>
      <c r="N176" s="140" t="str">
        <f t="shared" si="2"/>
        <v>Cercano</v>
      </c>
      <c r="O176" s="141" t="str">
        <f t="shared" si="6"/>
        <v>Bueno</v>
      </c>
      <c r="P176" s="57"/>
    </row>
    <row r="177" spans="2:16">
      <c r="B177" s="56"/>
      <c r="C177" s="63"/>
      <c r="D177" s="14" t="str">
        <f t="shared" si="0"/>
        <v>Flor</v>
      </c>
      <c r="E177" s="31">
        <f t="shared" si="0"/>
        <v>1350</v>
      </c>
      <c r="F177" s="5">
        <f t="shared" si="0"/>
        <v>3</v>
      </c>
      <c r="G177" s="11" t="str">
        <f t="shared" si="0"/>
        <v>Bueno</v>
      </c>
      <c r="H177" s="52"/>
      <c r="I177" s="135">
        <f t="shared" si="3"/>
        <v>0.365234375</v>
      </c>
      <c r="J177" s="136">
        <f>(F177-F$142)/(F$143-F$142)</f>
        <v>0.6</v>
      </c>
      <c r="K177" s="63"/>
      <c r="L177" s="139">
        <f t="shared" si="4"/>
        <v>0.2197265625</v>
      </c>
      <c r="M177" s="140" t="str">
        <f t="shared" si="5"/>
        <v/>
      </c>
      <c r="N177" s="140" t="str">
        <f t="shared" si="2"/>
        <v>Cercano</v>
      </c>
      <c r="O177" s="141" t="str">
        <f t="shared" si="6"/>
        <v>Bueno</v>
      </c>
      <c r="P177" s="57"/>
    </row>
    <row r="178" spans="2:16" ht="15.75" thickBot="1">
      <c r="B178" s="56"/>
      <c r="C178" s="63"/>
      <c r="D178" s="4" t="str">
        <f t="shared" si="0"/>
        <v>Diana</v>
      </c>
      <c r="E178" s="32">
        <f t="shared" si="0"/>
        <v>2201</v>
      </c>
      <c r="F178" s="6">
        <f t="shared" si="0"/>
        <v>4</v>
      </c>
      <c r="G178" s="12" t="str">
        <f t="shared" si="0"/>
        <v>Bueno</v>
      </c>
      <c r="H178" s="52"/>
      <c r="I178" s="137">
        <f>(E178-E$142)/(E$143-E$142)</f>
        <v>0.78076171875</v>
      </c>
      <c r="J178" s="138">
        <f t="shared" si="1"/>
        <v>0.8</v>
      </c>
      <c r="K178" s="63"/>
      <c r="L178" s="142">
        <f t="shared" si="4"/>
        <v>0.27988916723966006</v>
      </c>
      <c r="M178" s="143" t="str">
        <f t="shared" si="5"/>
        <v/>
      </c>
      <c r="N178" s="143" t="str">
        <f t="shared" si="2"/>
        <v/>
      </c>
      <c r="O178" s="144" t="str">
        <f t="shared" si="6"/>
        <v/>
      </c>
      <c r="P178" s="57"/>
    </row>
    <row r="179" spans="2:16" ht="15.75" thickBot="1">
      <c r="B179" s="56"/>
      <c r="C179" s="63"/>
      <c r="D179" s="63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7"/>
    </row>
    <row r="180" spans="2:16" ht="16.5" thickBot="1">
      <c r="B180" s="56"/>
      <c r="C180" s="63"/>
      <c r="D180" s="85" t="str">
        <f>D148</f>
        <v>Cliente</v>
      </c>
      <c r="E180" s="86" t="str">
        <f>E148</f>
        <v>Ingresos Mes</v>
      </c>
      <c r="F180" s="87" t="str">
        <f>F148</f>
        <v>Nivel Estudios</v>
      </c>
      <c r="G180" s="52"/>
      <c r="H180" s="67"/>
      <c r="I180" s="85" t="s">
        <v>35</v>
      </c>
      <c r="J180" s="87" t="s">
        <v>36</v>
      </c>
      <c r="K180" s="52"/>
      <c r="L180" s="167" t="s">
        <v>145</v>
      </c>
      <c r="M180" s="52"/>
      <c r="N180" s="61"/>
      <c r="O180" s="169" t="s">
        <v>40</v>
      </c>
      <c r="P180" s="57"/>
    </row>
    <row r="181" spans="2:16" ht="16.5" thickBot="1">
      <c r="B181" s="56"/>
      <c r="C181" s="63"/>
      <c r="D181" s="131" t="str">
        <f>D71</f>
        <v>Juan</v>
      </c>
      <c r="E181" s="132">
        <f>E71</f>
        <v>1800</v>
      </c>
      <c r="F181" s="133">
        <f>F71</f>
        <v>3</v>
      </c>
      <c r="G181" s="52"/>
      <c r="H181" s="52"/>
      <c r="I181" s="88">
        <f>(E181-E$142)/(E$143-E$142)</f>
        <v>0.5849609375</v>
      </c>
      <c r="J181" s="89">
        <f>(F181-F$142)/(F$143-F$142)</f>
        <v>0.6</v>
      </c>
      <c r="K181" s="52"/>
      <c r="L181" s="129"/>
      <c r="M181" s="130" t="s">
        <v>126</v>
      </c>
      <c r="N181" s="100" t="s">
        <v>66</v>
      </c>
      <c r="O181" s="101">
        <f>COUNTIF(O149:O178,"Malo")</f>
        <v>2</v>
      </c>
      <c r="P181" s="57"/>
    </row>
    <row r="182" spans="2:16" ht="16.5" thickBot="1">
      <c r="B182" s="56"/>
      <c r="C182" s="63"/>
      <c r="D182" s="134" t="s">
        <v>114</v>
      </c>
      <c r="E182" s="52"/>
      <c r="F182" s="52"/>
      <c r="G182" s="52"/>
      <c r="H182" s="52"/>
      <c r="I182" s="128" t="s">
        <v>146</v>
      </c>
      <c r="J182" s="127"/>
      <c r="K182" s="52"/>
      <c r="L182" s="129"/>
      <c r="M182" s="130" t="s">
        <v>127</v>
      </c>
      <c r="N182" s="102" t="s">
        <v>99</v>
      </c>
      <c r="O182" s="103">
        <f>COUNTIF(O149:O178,"Bueno")</f>
        <v>5</v>
      </c>
      <c r="P182" s="57"/>
    </row>
    <row r="183" spans="2:16" ht="15.75" thickBot="1">
      <c r="B183" s="56"/>
      <c r="C183" s="63"/>
      <c r="D183" s="63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7"/>
    </row>
    <row r="184" spans="2:16" ht="18.75" customHeight="1" thickBot="1">
      <c r="B184" s="56"/>
      <c r="C184" s="63"/>
      <c r="D184" s="167" t="s">
        <v>141</v>
      </c>
      <c r="E184" s="52"/>
      <c r="F184" s="52"/>
      <c r="G184" s="167" t="s">
        <v>142</v>
      </c>
      <c r="H184" s="52"/>
      <c r="I184" s="52"/>
      <c r="J184" s="52"/>
      <c r="K184" s="52"/>
      <c r="L184" s="129"/>
      <c r="M184" s="130" t="s">
        <v>128</v>
      </c>
      <c r="N184" s="98" t="s">
        <v>67</v>
      </c>
      <c r="O184" s="99" t="str">
        <f>IF(O181&gt;O182,"Malo","Bueno")</f>
        <v>Bueno</v>
      </c>
      <c r="P184" s="108" t="str">
        <f>IF(O181&gt;O182,"N","J")</f>
        <v>J</v>
      </c>
    </row>
    <row r="185" spans="2:16">
      <c r="B185" s="56"/>
      <c r="C185" s="63"/>
      <c r="D185" s="63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64"/>
      <c r="P185" s="97"/>
    </row>
    <row r="186" spans="2:16" s="2" customFormat="1">
      <c r="B186" s="56"/>
      <c r="C186" s="63"/>
      <c r="D186" s="63"/>
      <c r="E186" s="52"/>
      <c r="F186" s="52"/>
      <c r="G186" s="52"/>
      <c r="H186" s="52"/>
      <c r="I186" s="52"/>
      <c r="J186" s="52"/>
      <c r="K186" s="52"/>
      <c r="L186" s="170"/>
      <c r="M186" s="94" t="s">
        <v>144</v>
      </c>
      <c r="N186" s="162" t="s">
        <v>121</v>
      </c>
      <c r="O186" s="64"/>
      <c r="P186" s="168" t="s">
        <v>143</v>
      </c>
    </row>
    <row r="187" spans="2:16" s="2" customFormat="1" ht="15.75" thickBot="1">
      <c r="B187" s="58"/>
      <c r="C187" s="66"/>
      <c r="D187" s="66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60"/>
    </row>
    <row r="189" spans="2:16" s="2" customFormat="1" ht="15.75" thickBot="1">
      <c r="C189" s="1"/>
      <c r="D189" s="1"/>
    </row>
    <row r="190" spans="2:16" s="2" customFormat="1" ht="15.75" thickBot="1">
      <c r="B190" s="53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5"/>
    </row>
    <row r="191" spans="2:16" s="2" customFormat="1" ht="16.5" thickBot="1">
      <c r="B191" s="56"/>
      <c r="C191" s="33" t="s">
        <v>151</v>
      </c>
      <c r="D191" s="34"/>
      <c r="E191" s="51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7"/>
    </row>
    <row r="192" spans="2:16" s="2" customFormat="1">
      <c r="B192" s="56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7"/>
    </row>
    <row r="193" spans="2:16" s="2" customFormat="1">
      <c r="B193" s="56"/>
      <c r="C193" s="52"/>
      <c r="D193" s="52" t="s">
        <v>173</v>
      </c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7"/>
    </row>
    <row r="194" spans="2:16" s="2" customFormat="1">
      <c r="B194" s="56"/>
      <c r="C194" s="52"/>
      <c r="D194" s="204" t="s">
        <v>168</v>
      </c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7"/>
    </row>
    <row r="195" spans="2:16" s="2" customFormat="1">
      <c r="B195" s="56"/>
      <c r="C195" s="52"/>
      <c r="D195" s="205" t="s">
        <v>169</v>
      </c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7"/>
    </row>
    <row r="196" spans="2:16" s="2" customFormat="1">
      <c r="B196" s="56"/>
      <c r="C196" s="52"/>
      <c r="D196" s="205" t="s">
        <v>170</v>
      </c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7"/>
    </row>
    <row r="197" spans="2:16" s="2" customFormat="1">
      <c r="B197" s="56"/>
      <c r="C197" s="52"/>
      <c r="D197" s="205" t="s">
        <v>171</v>
      </c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7"/>
    </row>
    <row r="198" spans="2:16" s="2" customFormat="1">
      <c r="B198" s="56"/>
      <c r="C198" s="52"/>
      <c r="D198" s="205" t="s">
        <v>172</v>
      </c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7"/>
    </row>
    <row r="199" spans="2:16" s="2" customFormat="1">
      <c r="B199" s="56"/>
      <c r="C199" s="52"/>
      <c r="D199" s="205" t="s">
        <v>175</v>
      </c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7"/>
    </row>
    <row r="200" spans="2:16" s="2" customFormat="1">
      <c r="B200" s="56"/>
      <c r="C200" s="3"/>
      <c r="D200" s="203" t="s">
        <v>174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57"/>
    </row>
    <row r="201" spans="2:16" s="2" customFormat="1">
      <c r="B201" s="56"/>
      <c r="C201" s="3"/>
      <c r="D201" s="203" t="s">
        <v>176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57"/>
    </row>
    <row r="202" spans="2:16" s="2" customFormat="1" ht="15.75" thickBot="1">
      <c r="B202" s="56"/>
      <c r="C202" s="3"/>
      <c r="D202" s="1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57"/>
    </row>
    <row r="203" spans="2:16" s="2" customFormat="1">
      <c r="B203" s="56"/>
      <c r="C203" s="3"/>
      <c r="D203" s="176" t="s">
        <v>167</v>
      </c>
      <c r="E203" s="3"/>
      <c r="F203" s="3"/>
      <c r="G203" s="3"/>
      <c r="H203" s="3"/>
      <c r="I203" s="3"/>
      <c r="J203" s="3"/>
      <c r="K203" s="3"/>
      <c r="L203" s="206" t="s">
        <v>158</v>
      </c>
      <c r="M203" s="191" t="s">
        <v>159</v>
      </c>
      <c r="N203" s="207" t="s">
        <v>160</v>
      </c>
      <c r="O203" s="3"/>
      <c r="P203" s="57"/>
    </row>
    <row r="204" spans="2:16" s="2" customFormat="1">
      <c r="B204" s="56"/>
      <c r="C204" s="3"/>
      <c r="D204" s="176" t="s">
        <v>157</v>
      </c>
      <c r="E204" s="3"/>
      <c r="F204" s="3"/>
      <c r="G204" s="3"/>
      <c r="H204" s="3"/>
      <c r="I204" s="3"/>
      <c r="J204" s="3"/>
      <c r="K204" s="3"/>
      <c r="L204" s="192" t="s">
        <v>161</v>
      </c>
      <c r="M204" s="211">
        <v>-8.8109999999999999</v>
      </c>
      <c r="N204" s="208" t="s">
        <v>162</v>
      </c>
      <c r="O204" s="3"/>
      <c r="P204" s="57"/>
    </row>
    <row r="205" spans="2:16" s="2" customFormat="1">
      <c r="B205" s="56"/>
      <c r="C205" s="3"/>
      <c r="D205" s="3"/>
      <c r="E205" s="3"/>
      <c r="F205" s="3"/>
      <c r="G205" s="3"/>
      <c r="H205" s="3"/>
      <c r="I205" s="3"/>
      <c r="J205" s="3"/>
      <c r="K205" s="3"/>
      <c r="L205" s="192" t="s">
        <v>163</v>
      </c>
      <c r="M205" s="211">
        <v>3.0000000000000001E-3</v>
      </c>
      <c r="N205" s="209" t="str">
        <f>E211</f>
        <v>Ingresos</v>
      </c>
      <c r="O205" s="3"/>
      <c r="P205" s="57"/>
    </row>
    <row r="206" spans="2:16" s="2" customFormat="1">
      <c r="B206" s="56"/>
      <c r="C206" s="3"/>
      <c r="D206" s="3"/>
      <c r="E206" s="3"/>
      <c r="F206" s="3"/>
      <c r="G206" s="3"/>
      <c r="H206" s="3"/>
      <c r="I206" s="3"/>
      <c r="J206" s="3"/>
      <c r="K206" s="3"/>
      <c r="L206" s="192" t="s">
        <v>164</v>
      </c>
      <c r="M206" s="211">
        <v>1.629</v>
      </c>
      <c r="N206" s="209" t="str">
        <f>F211</f>
        <v>Estudios</v>
      </c>
      <c r="O206" s="3"/>
      <c r="P206" s="57"/>
    </row>
    <row r="207" spans="2:16" s="2" customFormat="1" ht="15.75" thickBot="1">
      <c r="B207" s="56"/>
      <c r="C207" s="3"/>
      <c r="D207" s="3"/>
      <c r="E207" s="3"/>
      <c r="F207" s="3"/>
      <c r="G207" s="3"/>
      <c r="H207" s="3"/>
      <c r="I207" s="3"/>
      <c r="J207" s="3"/>
      <c r="K207" s="3"/>
      <c r="L207" s="193" t="s">
        <v>165</v>
      </c>
      <c r="M207" s="194" t="s">
        <v>165</v>
      </c>
      <c r="N207" s="210" t="s">
        <v>166</v>
      </c>
      <c r="O207" s="3"/>
      <c r="P207" s="57"/>
    </row>
    <row r="208" spans="2:16" s="2" customFormat="1" ht="15.75" thickBot="1">
      <c r="B208" s="56"/>
      <c r="C208" s="3"/>
      <c r="D208" s="1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57"/>
    </row>
    <row r="209" spans="2:16" s="2" customFormat="1">
      <c r="B209" s="56"/>
      <c r="C209" s="178"/>
      <c r="D209" s="179" t="s">
        <v>152</v>
      </c>
      <c r="E209" s="180"/>
      <c r="F209" s="180"/>
      <c r="G209" s="180"/>
      <c r="H209" s="181"/>
      <c r="I209" s="3"/>
      <c r="J209" s="178"/>
      <c r="K209" s="179" t="s">
        <v>153</v>
      </c>
      <c r="L209" s="180"/>
      <c r="M209" s="180"/>
      <c r="N209" s="180"/>
      <c r="O209" s="180"/>
      <c r="P209" s="181"/>
    </row>
    <row r="210" spans="2:16" s="2" customFormat="1" ht="15.75" thickBot="1">
      <c r="B210" s="56"/>
      <c r="C210" s="182"/>
      <c r="D210" s="183"/>
      <c r="E210" s="184"/>
      <c r="F210" s="184"/>
      <c r="G210" s="184"/>
      <c r="H210" s="185"/>
      <c r="I210" s="3"/>
      <c r="J210" s="182"/>
      <c r="K210" s="184"/>
      <c r="L210" s="184"/>
      <c r="M210" s="184" t="s">
        <v>154</v>
      </c>
      <c r="N210" s="184"/>
      <c r="O210" s="184"/>
      <c r="P210" s="185"/>
    </row>
    <row r="211" spans="2:16" s="2" customFormat="1" ht="15.75" thickBot="1">
      <c r="B211" s="56"/>
      <c r="C211" s="182"/>
      <c r="D211" s="195" t="s">
        <v>49</v>
      </c>
      <c r="E211" s="200" t="s">
        <v>46</v>
      </c>
      <c r="F211" s="196" t="s">
        <v>0</v>
      </c>
      <c r="G211" s="184"/>
      <c r="H211" s="185"/>
      <c r="I211" s="3"/>
      <c r="J211" s="182"/>
      <c r="K211" s="184"/>
      <c r="L211" s="195" t="s">
        <v>155</v>
      </c>
      <c r="M211" s="196" t="s">
        <v>156</v>
      </c>
      <c r="N211" s="184"/>
      <c r="O211" s="184"/>
      <c r="P211" s="185"/>
    </row>
    <row r="212" spans="2:16" s="2" customFormat="1" ht="15.75" thickBot="1">
      <c r="B212" s="56"/>
      <c r="C212" s="182"/>
      <c r="D212" s="202" t="s">
        <v>2</v>
      </c>
      <c r="E212" s="201">
        <v>1800</v>
      </c>
      <c r="F212" s="199">
        <v>3</v>
      </c>
      <c r="G212" s="184"/>
      <c r="H212" s="185"/>
      <c r="I212" s="3"/>
      <c r="J212" s="182"/>
      <c r="K212" s="184"/>
      <c r="L212" s="197">
        <f>$M$204+$M$205*E212+$M$206*F212</f>
        <v>1.4760000000000009</v>
      </c>
      <c r="M212" s="198">
        <f>1/(1+2.71828^-($M$204+$M$205*E212+$M$206*F212))</f>
        <v>0.81396749362220555</v>
      </c>
      <c r="N212" s="186" t="str">
        <f>IF(M212&gt;0.5,"Bueno","Malo")</f>
        <v>Bueno</v>
      </c>
      <c r="O212" s="184"/>
      <c r="P212" s="185"/>
    </row>
    <row r="213" spans="2:16" s="2" customFormat="1" ht="15.75" thickBot="1">
      <c r="B213" s="56"/>
      <c r="C213" s="187"/>
      <c r="D213" s="188"/>
      <c r="E213" s="189"/>
      <c r="F213" s="189"/>
      <c r="G213" s="189"/>
      <c r="H213" s="190"/>
      <c r="I213" s="3"/>
      <c r="J213" s="187"/>
      <c r="K213" s="189"/>
      <c r="L213" s="188"/>
      <c r="M213" s="189"/>
      <c r="N213" s="189"/>
      <c r="O213" s="189"/>
      <c r="P213" s="190"/>
    </row>
    <row r="214" spans="2:16" ht="15.75" thickBot="1">
      <c r="B214" s="58"/>
      <c r="C214" s="66"/>
      <c r="D214" s="66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60"/>
    </row>
    <row r="215" spans="2:16">
      <c r="O215" s="96"/>
    </row>
    <row r="216" spans="2:16">
      <c r="O216" s="95"/>
    </row>
  </sheetData>
  <mergeCells count="2">
    <mergeCell ref="J37:J51"/>
    <mergeCell ref="J52:J66"/>
  </mergeCells>
  <hyperlinks>
    <hyperlink ref="N25" r:id="rId1"/>
    <hyperlink ref="D19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Solucion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Erwin</cp:lastModifiedBy>
  <dcterms:created xsi:type="dcterms:W3CDTF">2012-07-30T07:17:03Z</dcterms:created>
  <dcterms:modified xsi:type="dcterms:W3CDTF">2015-08-11T03:15:09Z</dcterms:modified>
</cp:coreProperties>
</file>