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br4034\Dropbox\Repositories\CNH-perspectives\"/>
    </mc:Choice>
  </mc:AlternateContent>
  <bookViews>
    <workbookView xWindow="0" yWindow="0" windowWidth="21324" windowHeight="56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6" i="1" l="1"/>
  <c r="AY5" i="1"/>
  <c r="AY4" i="1"/>
  <c r="AY3" i="1"/>
  <c r="AY2" i="1"/>
  <c r="AW6" i="1"/>
  <c r="AW5" i="1"/>
  <c r="AW4" i="1"/>
  <c r="AW3" i="1"/>
  <c r="AW2" i="1"/>
  <c r="AU6" i="1"/>
  <c r="AU5" i="1"/>
  <c r="AU3" i="1"/>
  <c r="AU4" i="1"/>
  <c r="AU2" i="1"/>
  <c r="AZ6" i="1"/>
  <c r="AZ5" i="1"/>
  <c r="AZ4" i="1"/>
  <c r="AZ3" i="1"/>
  <c r="AZ2" i="1"/>
  <c r="AP6" i="1" l="1"/>
  <c r="AP5" i="1"/>
  <c r="AP4" i="1"/>
  <c r="AP3" i="1"/>
  <c r="AP2" i="1"/>
  <c r="AN6" i="1"/>
  <c r="AN5" i="1"/>
  <c r="AN4" i="1"/>
  <c r="AN3" i="1"/>
  <c r="AN2" i="1"/>
  <c r="AL6" i="1"/>
  <c r="AL5" i="1"/>
  <c r="AL4" i="1"/>
  <c r="AL3" i="1"/>
  <c r="AL2" i="1"/>
  <c r="AC6" i="1" l="1"/>
  <c r="AE6" i="1"/>
  <c r="AG6" i="1"/>
  <c r="AE5" i="1"/>
  <c r="AG4" i="1"/>
  <c r="AE4" i="1"/>
  <c r="AC4" i="1"/>
  <c r="AF7" i="1"/>
  <c r="AD7" i="1"/>
  <c r="AB7" i="1"/>
  <c r="AH6" i="1"/>
  <c r="AH5" i="1"/>
  <c r="AG5" i="1"/>
  <c r="AC5" i="1"/>
  <c r="AH4" i="1"/>
  <c r="AH3" i="1"/>
  <c r="AG3" i="1"/>
  <c r="AE3" i="1"/>
  <c r="AC3" i="1"/>
  <c r="AH2" i="1"/>
  <c r="AG2" i="1"/>
  <c r="AE2" i="1"/>
  <c r="AC2" i="1"/>
  <c r="Y6" i="1" l="1"/>
  <c r="X6" i="1"/>
  <c r="V6" i="1"/>
  <c r="T6" i="1"/>
  <c r="Y5" i="1"/>
  <c r="X5" i="1"/>
  <c r="V5" i="1"/>
  <c r="T5" i="1"/>
  <c r="Y4" i="1"/>
  <c r="X4" i="1"/>
  <c r="V4" i="1"/>
  <c r="T4" i="1"/>
  <c r="Y3" i="1"/>
  <c r="X3" i="1"/>
  <c r="V3" i="1"/>
  <c r="T3" i="1"/>
  <c r="Y2" i="1"/>
  <c r="X2" i="1"/>
  <c r="V2" i="1"/>
  <c r="T2" i="1"/>
  <c r="P6" i="1"/>
  <c r="O6" i="1"/>
  <c r="M6" i="1"/>
  <c r="K6" i="1"/>
  <c r="P5" i="1"/>
  <c r="O5" i="1"/>
  <c r="M5" i="1"/>
  <c r="K5" i="1"/>
  <c r="P4" i="1"/>
  <c r="O4" i="1"/>
  <c r="M4" i="1"/>
  <c r="K4" i="1"/>
  <c r="P3" i="1"/>
  <c r="O3" i="1"/>
  <c r="M3" i="1"/>
  <c r="K3" i="1"/>
  <c r="P2" i="1"/>
  <c r="O2" i="1"/>
  <c r="M2" i="1"/>
  <c r="K2" i="1"/>
  <c r="G3" i="1"/>
  <c r="G4" i="1"/>
  <c r="G5" i="1"/>
  <c r="G6" i="1"/>
  <c r="G7" i="1"/>
  <c r="G8" i="1"/>
  <c r="G9" i="1"/>
  <c r="G10" i="1"/>
  <c r="G2" i="1"/>
  <c r="F11" i="1"/>
  <c r="E3" i="1"/>
  <c r="E4" i="1"/>
  <c r="E5" i="1"/>
  <c r="E6" i="1"/>
  <c r="E7" i="1"/>
  <c r="E8" i="1"/>
  <c r="E9" i="1"/>
  <c r="E10" i="1"/>
  <c r="E2" i="1"/>
  <c r="D11" i="1"/>
  <c r="B11" i="1"/>
  <c r="C3" i="1"/>
  <c r="C4" i="1"/>
  <c r="C5" i="1"/>
  <c r="C6" i="1"/>
  <c r="C7" i="1"/>
  <c r="C8" i="1"/>
  <c r="C9" i="1"/>
  <c r="C10" i="1"/>
  <c r="C2" i="1"/>
  <c r="E26" i="1"/>
  <c r="C26" i="1"/>
  <c r="C25" i="1"/>
  <c r="C24" i="1"/>
  <c r="C23" i="1"/>
  <c r="G26" i="1"/>
  <c r="G25" i="1"/>
  <c r="E25" i="1"/>
  <c r="G24" i="1"/>
  <c r="E24" i="1"/>
  <c r="G23" i="1"/>
  <c r="E23" i="1"/>
  <c r="H27" i="1"/>
  <c r="G27" i="1"/>
  <c r="E27" i="1"/>
  <c r="C27" i="1"/>
  <c r="H26" i="1" l="1"/>
  <c r="H25" i="1"/>
  <c r="H24" i="1"/>
  <c r="H23" i="1"/>
</calcChain>
</file>

<file path=xl/sharedStrings.xml><?xml version="1.0" encoding="utf-8"?>
<sst xmlns="http://schemas.openxmlformats.org/spreadsheetml/2006/main" count="94" uniqueCount="47">
  <si>
    <t xml:space="preserve">Program </t>
  </si>
  <si>
    <t>Total Funding</t>
  </si>
  <si>
    <t>Total Papers</t>
  </si>
  <si>
    <t xml:space="preserve">Number of Grants </t>
  </si>
  <si>
    <t>BE-CNH</t>
  </si>
  <si>
    <t>Critical Resilience</t>
  </si>
  <si>
    <t>EPSCOR</t>
  </si>
  <si>
    <t>ES</t>
  </si>
  <si>
    <t>GEO-CNH</t>
  </si>
  <si>
    <t>HDBE</t>
  </si>
  <si>
    <t>Hydrology</t>
  </si>
  <si>
    <t>LTER</t>
  </si>
  <si>
    <t>ML</t>
  </si>
  <si>
    <t>CNH: 0-1</t>
  </si>
  <si>
    <t>CNH: 1-2</t>
  </si>
  <si>
    <t>CNH: 2-3</t>
  </si>
  <si>
    <t>Percentage 0-1</t>
  </si>
  <si>
    <t>Percentage 1-2</t>
  </si>
  <si>
    <t>Percentage 2-3</t>
  </si>
  <si>
    <t>total</t>
  </si>
  <si>
    <t>Inter: 0-1</t>
  </si>
  <si>
    <t>Inter: 1-2</t>
  </si>
  <si>
    <t>Inter: 2-3</t>
  </si>
  <si>
    <t>All Programs</t>
  </si>
  <si>
    <t>Percent of Total Grants</t>
  </si>
  <si>
    <t>Percent of Total Papers</t>
  </si>
  <si>
    <t>Percent of Total Funding</t>
  </si>
  <si>
    <t>Percent 0-1</t>
  </si>
  <si>
    <t>Percent 1-2</t>
  </si>
  <si>
    <t>Percent 2-3</t>
  </si>
  <si>
    <t>Disc: 0-1</t>
  </si>
  <si>
    <t>Disc: 1-2</t>
  </si>
  <si>
    <t>Disc: 2-3</t>
  </si>
  <si>
    <t>IntCode 2</t>
  </si>
  <si>
    <t>IntCode 1</t>
  </si>
  <si>
    <t>IntCode 3</t>
  </si>
  <si>
    <t>Percent 1</t>
  </si>
  <si>
    <t>Percent 2</t>
  </si>
  <si>
    <t>Percent 3</t>
  </si>
  <si>
    <t>Program</t>
  </si>
  <si>
    <t>Natural Science Journal</t>
  </si>
  <si>
    <t>Social Science Journal</t>
  </si>
  <si>
    <t xml:space="preserve">Interdiscplinary/SES journal </t>
  </si>
  <si>
    <t xml:space="preserve">Total </t>
  </si>
  <si>
    <t>Percent Natural</t>
  </si>
  <si>
    <t>Percent Social</t>
  </si>
  <si>
    <t>Percent 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</si>
</sst>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7"/>
      <color rgb="FFFFFFFF"/>
      <name val="Segoe UI"/>
      <family val="2"/>
    </font>
    <font>
      <sz val="7"/>
      <color theme="1"/>
      <name val="Segoe UI"/>
      <family val="2"/>
    </font>
    <font>
      <i/>
      <sz val="7"/>
      <color rgb="FFB0B0B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5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1" fillId="0" borderId="7" xfId="0" applyFont="1" applyBorder="1"/>
    <xf numFmtId="0" fontId="3" fillId="0" borderId="0" xfId="0" applyFont="1" applyBorder="1"/>
    <xf numFmtId="0" fontId="2" fillId="0" borderId="0" xfId="0" applyFont="1" applyBorder="1"/>
    <xf numFmtId="0" fontId="3" fillId="0" borderId="3" xfId="0" applyFont="1" applyBorder="1"/>
    <xf numFmtId="2" fontId="2" fillId="0" borderId="4" xfId="0" applyNumberFormat="1" applyFont="1" applyBorder="1"/>
    <xf numFmtId="2" fontId="2" fillId="0" borderId="1" xfId="0" applyNumberFormat="1" applyFont="1" applyBorder="1"/>
    <xf numFmtId="2" fontId="2" fillId="0" borderId="2" xfId="0" applyNumberFormat="1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2" fontId="2" fillId="0" borderId="0" xfId="0" applyNumberFormat="1" applyFont="1" applyBorder="1"/>
    <xf numFmtId="0" fontId="2" fillId="0" borderId="0" xfId="0" applyFont="1" applyFill="1" applyBorder="1"/>
    <xf numFmtId="0" fontId="1" fillId="0" borderId="8" xfId="0" applyFont="1" applyFill="1" applyBorder="1" applyAlignment="1">
      <alignment wrapText="1"/>
    </xf>
    <xf numFmtId="0" fontId="2" fillId="0" borderId="0" xfId="0" applyFont="1"/>
    <xf numFmtId="0" fontId="1" fillId="0" borderId="9" xfId="0" applyFont="1" applyFill="1" applyBorder="1" applyAlignment="1">
      <alignment wrapText="1"/>
    </xf>
    <xf numFmtId="0" fontId="0" fillId="2" borderId="0" xfId="0" applyFill="1" applyBorder="1"/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3"/>
  <sheetViews>
    <sheetView tabSelected="1" topLeftCell="AH1" workbookViewId="0">
      <selection activeCell="AQ11" sqref="AQ11"/>
    </sheetView>
  </sheetViews>
  <sheetFormatPr defaultRowHeight="14.4" x14ac:dyDescent="0.3"/>
  <cols>
    <col min="1" max="1" width="16.21875" customWidth="1"/>
    <col min="2" max="2" width="8.109375" customWidth="1"/>
    <col min="3" max="3" width="7.77734375" customWidth="1"/>
    <col min="4" max="4" width="6.77734375" customWidth="1"/>
    <col min="5" max="5" width="7.77734375" customWidth="1"/>
    <col min="6" max="6" width="8.33203125" customWidth="1"/>
    <col min="7" max="7" width="8.5546875" customWidth="1"/>
    <col min="9" max="9" width="11.88671875" customWidth="1"/>
    <col min="10" max="10" width="6.109375" customWidth="1"/>
    <col min="11" max="11" width="7.44140625" customWidth="1"/>
    <col min="12" max="12" width="6.109375" customWidth="1"/>
    <col min="13" max="13" width="7.6640625" customWidth="1"/>
    <col min="14" max="14" width="6.33203125" customWidth="1"/>
    <col min="15" max="15" width="7.77734375" customWidth="1"/>
    <col min="18" max="18" width="11.77734375" customWidth="1"/>
    <col min="19" max="19" width="6" customWidth="1"/>
    <col min="20" max="20" width="7.5546875" customWidth="1"/>
    <col min="21" max="21" width="6" customWidth="1"/>
    <col min="22" max="22" width="7.6640625" customWidth="1"/>
    <col min="23" max="23" width="5.88671875" customWidth="1"/>
    <col min="24" max="24" width="7.44140625" customWidth="1"/>
    <col min="37" max="42" width="9.5546875" customWidth="1"/>
    <col min="53" max="66" width="8.88671875" style="25"/>
  </cols>
  <sheetData>
    <row r="1" spans="1:63" ht="58.2" thickBot="1" x14ac:dyDescent="0.35">
      <c r="A1" s="15" t="s">
        <v>0</v>
      </c>
      <c r="B1" s="16" t="s">
        <v>3</v>
      </c>
      <c r="C1" s="15" t="s">
        <v>24</v>
      </c>
      <c r="D1" s="15" t="s">
        <v>2</v>
      </c>
      <c r="E1" s="15" t="s">
        <v>25</v>
      </c>
      <c r="F1" s="16" t="s">
        <v>1</v>
      </c>
      <c r="G1" s="16" t="s">
        <v>26</v>
      </c>
      <c r="I1" s="15" t="s">
        <v>0</v>
      </c>
      <c r="J1" s="17" t="s">
        <v>13</v>
      </c>
      <c r="K1" s="17" t="s">
        <v>27</v>
      </c>
      <c r="L1" s="17" t="s">
        <v>14</v>
      </c>
      <c r="M1" s="17" t="s">
        <v>28</v>
      </c>
      <c r="N1" s="17" t="s">
        <v>15</v>
      </c>
      <c r="O1" s="17" t="s">
        <v>29</v>
      </c>
      <c r="P1" t="s">
        <v>19</v>
      </c>
      <c r="R1" s="15" t="s">
        <v>0</v>
      </c>
      <c r="S1" s="17" t="s">
        <v>20</v>
      </c>
      <c r="T1" s="17" t="s">
        <v>27</v>
      </c>
      <c r="U1" s="17" t="s">
        <v>21</v>
      </c>
      <c r="V1" s="17" t="s">
        <v>28</v>
      </c>
      <c r="W1" s="17" t="s">
        <v>22</v>
      </c>
      <c r="X1" s="17" t="s">
        <v>29</v>
      </c>
      <c r="Y1" t="s">
        <v>19</v>
      </c>
      <c r="AA1" s="15" t="s">
        <v>0</v>
      </c>
      <c r="AB1" s="17" t="s">
        <v>30</v>
      </c>
      <c r="AC1" s="17" t="s">
        <v>27</v>
      </c>
      <c r="AD1" s="17" t="s">
        <v>31</v>
      </c>
      <c r="AE1" s="17" t="s">
        <v>28</v>
      </c>
      <c r="AF1" s="17" t="s">
        <v>32</v>
      </c>
      <c r="AG1" s="17" t="s">
        <v>29</v>
      </c>
      <c r="AH1" t="s">
        <v>19</v>
      </c>
      <c r="AJ1" s="15" t="s">
        <v>0</v>
      </c>
      <c r="AK1" s="17" t="s">
        <v>34</v>
      </c>
      <c r="AL1" s="17" t="s">
        <v>36</v>
      </c>
      <c r="AM1" s="17" t="s">
        <v>33</v>
      </c>
      <c r="AN1" s="17" t="s">
        <v>37</v>
      </c>
      <c r="AO1" s="17" t="s">
        <v>35</v>
      </c>
      <c r="AP1" s="17" t="s">
        <v>38</v>
      </c>
      <c r="AQ1" s="22" t="s">
        <v>19</v>
      </c>
      <c r="AS1" s="30" t="s">
        <v>39</v>
      </c>
      <c r="AT1" s="30" t="s">
        <v>40</v>
      </c>
      <c r="AU1" s="30" t="s">
        <v>44</v>
      </c>
      <c r="AV1" s="30" t="s">
        <v>41</v>
      </c>
      <c r="AW1" s="30" t="s">
        <v>45</v>
      </c>
      <c r="AX1" s="30" t="s">
        <v>42</v>
      </c>
      <c r="AY1" s="31" t="s">
        <v>46</v>
      </c>
      <c r="AZ1" s="24" t="s">
        <v>43</v>
      </c>
      <c r="BB1" s="26"/>
      <c r="BC1" s="26"/>
      <c r="BD1" s="26"/>
      <c r="BI1" s="26"/>
      <c r="BJ1" s="26"/>
      <c r="BK1" s="26"/>
    </row>
    <row r="2" spans="1:63" ht="15" thickTop="1" x14ac:dyDescent="0.3">
      <c r="A2" s="6" t="s">
        <v>4</v>
      </c>
      <c r="B2" s="2">
        <v>37</v>
      </c>
      <c r="C2" s="14">
        <f>(B2/137)*100</f>
        <v>27.007299270072991</v>
      </c>
      <c r="D2" s="3">
        <v>361</v>
      </c>
      <c r="E2" s="14">
        <f>(D2/2483)*100</f>
        <v>14.538864277084173</v>
      </c>
      <c r="F2" s="2">
        <v>2469</v>
      </c>
      <c r="G2" s="12">
        <f>(F2/9188)*100</f>
        <v>26.872006965607316</v>
      </c>
      <c r="I2" s="6" t="s">
        <v>4</v>
      </c>
      <c r="J2" s="2">
        <v>0</v>
      </c>
      <c r="K2" s="2">
        <f>(J2/22)*100</f>
        <v>0</v>
      </c>
      <c r="L2" s="2">
        <v>8</v>
      </c>
      <c r="M2" s="12">
        <f>(L2/22)*100</f>
        <v>36.363636363636367</v>
      </c>
      <c r="N2" s="2">
        <v>14</v>
      </c>
      <c r="O2" s="12">
        <f>(N2/22)*100</f>
        <v>63.636363636363633</v>
      </c>
      <c r="P2">
        <f>SUM(J2,L2,N2)</f>
        <v>22</v>
      </c>
      <c r="R2" s="6" t="s">
        <v>4</v>
      </c>
      <c r="S2" s="2">
        <v>0</v>
      </c>
      <c r="T2" s="2">
        <f>(S2/22)*100</f>
        <v>0</v>
      </c>
      <c r="U2" s="2">
        <v>7</v>
      </c>
      <c r="V2" s="12">
        <f>(U2/22)*100</f>
        <v>31.818181818181817</v>
      </c>
      <c r="W2" s="2">
        <v>15</v>
      </c>
      <c r="X2" s="12">
        <f>(W2/22)*100</f>
        <v>68.181818181818173</v>
      </c>
      <c r="Y2">
        <f>SUM(S2,U2,W2)</f>
        <v>22</v>
      </c>
      <c r="AA2" s="6" t="s">
        <v>4</v>
      </c>
      <c r="AB2" s="2">
        <v>1</v>
      </c>
      <c r="AC2" s="2">
        <f>(AB2/22)*100</f>
        <v>4.5454545454545459</v>
      </c>
      <c r="AD2" s="2">
        <v>17</v>
      </c>
      <c r="AE2" s="12">
        <f>(AD2/22)*100</f>
        <v>77.272727272727266</v>
      </c>
      <c r="AF2" s="2">
        <v>4</v>
      </c>
      <c r="AG2" s="12">
        <f>(AF2/22)*100</f>
        <v>18.181818181818183</v>
      </c>
      <c r="AH2">
        <f>SUM(AB2,AD2,AF2)</f>
        <v>22</v>
      </c>
      <c r="AJ2" s="2" t="s">
        <v>4</v>
      </c>
      <c r="AK2" s="2">
        <v>26</v>
      </c>
      <c r="AL2" s="2">
        <f>AK2/37*100</f>
        <v>70.270270270270274</v>
      </c>
      <c r="AM2" s="2">
        <v>15</v>
      </c>
      <c r="AN2" s="2">
        <f>AM2/37*100</f>
        <v>40.54054054054054</v>
      </c>
      <c r="AO2" s="2">
        <v>16</v>
      </c>
      <c r="AP2" s="2">
        <f>AO2/37*100</f>
        <v>43.243243243243242</v>
      </c>
      <c r="AQ2">
        <v>37</v>
      </c>
      <c r="AS2" s="2" t="s">
        <v>4</v>
      </c>
      <c r="AT2" s="2">
        <v>82</v>
      </c>
      <c r="AU2" s="2">
        <f>(AT2/162)*100</f>
        <v>50.617283950617285</v>
      </c>
      <c r="AV2" s="2">
        <v>15</v>
      </c>
      <c r="AW2" s="2">
        <f>(AV2/162)*100</f>
        <v>9.2592592592592595</v>
      </c>
      <c r="AX2" s="2">
        <v>65</v>
      </c>
      <c r="AY2" s="2">
        <f>(AX2/162)*100</f>
        <v>40.123456790123456</v>
      </c>
      <c r="AZ2" s="23">
        <f>SUM(AT2,AV2,AX2)</f>
        <v>162</v>
      </c>
      <c r="BA2" s="26"/>
      <c r="BB2" s="26"/>
      <c r="BC2" s="26"/>
      <c r="BD2" s="26"/>
      <c r="BH2" s="27"/>
      <c r="BI2" s="28"/>
      <c r="BJ2" s="28"/>
      <c r="BK2" s="28"/>
    </row>
    <row r="3" spans="1:63" x14ac:dyDescent="0.3">
      <c r="A3" s="7" t="s">
        <v>5</v>
      </c>
      <c r="B3" s="4">
        <v>5</v>
      </c>
      <c r="C3" s="14">
        <f t="shared" ref="C3:C10" si="0">(B3/137)*100</f>
        <v>3.6496350364963499</v>
      </c>
      <c r="D3" s="5">
        <v>41</v>
      </c>
      <c r="E3" s="14">
        <f t="shared" ref="E3:E10" si="1">(D3/2483)*100</f>
        <v>1.6512283527990335</v>
      </c>
      <c r="F3" s="4">
        <v>239</v>
      </c>
      <c r="G3" s="12">
        <f t="shared" ref="G3:G10" si="2">(F3/9188)*100</f>
        <v>2.6012189812799305</v>
      </c>
      <c r="I3" s="7" t="s">
        <v>7</v>
      </c>
      <c r="J3" s="4">
        <v>0</v>
      </c>
      <c r="K3" s="4">
        <f>(J3/13)*100</f>
        <v>0</v>
      </c>
      <c r="L3" s="4">
        <v>5</v>
      </c>
      <c r="M3" s="13">
        <f>(L3/13)*100</f>
        <v>38.461538461538467</v>
      </c>
      <c r="N3" s="4">
        <v>8</v>
      </c>
      <c r="O3" s="13">
        <f>(N3/13)*100</f>
        <v>61.53846153846154</v>
      </c>
      <c r="P3">
        <f t="shared" ref="P3:P5" si="3">SUM(J3,L3,N3)</f>
        <v>13</v>
      </c>
      <c r="R3" s="7" t="s">
        <v>7</v>
      </c>
      <c r="S3" s="4">
        <v>0</v>
      </c>
      <c r="T3" s="4">
        <f>(S3/13)*100</f>
        <v>0</v>
      </c>
      <c r="U3" s="4">
        <v>6</v>
      </c>
      <c r="V3" s="13">
        <f>(U3/13)*100</f>
        <v>46.153846153846153</v>
      </c>
      <c r="W3" s="4">
        <v>7</v>
      </c>
      <c r="X3" s="13">
        <f>(W3/13)*100</f>
        <v>53.846153846153847</v>
      </c>
      <c r="Y3">
        <f t="shared" ref="Y3:Y5" si="4">SUM(S3,U3,W3)</f>
        <v>13</v>
      </c>
      <c r="AA3" s="7" t="s">
        <v>7</v>
      </c>
      <c r="AB3" s="4">
        <v>0</v>
      </c>
      <c r="AC3" s="4">
        <f>(AB3/13)*100</f>
        <v>0</v>
      </c>
      <c r="AD3" s="4">
        <v>7</v>
      </c>
      <c r="AE3" s="13">
        <f>(AD3/13)*100</f>
        <v>53.846153846153847</v>
      </c>
      <c r="AF3" s="4">
        <v>6</v>
      </c>
      <c r="AG3" s="13">
        <f>(AF3/13)*100</f>
        <v>46.153846153846153</v>
      </c>
      <c r="AH3">
        <f t="shared" ref="AH3:AH5" si="5">SUM(AB3,AD3,AF3)</f>
        <v>13</v>
      </c>
      <c r="AJ3" s="4" t="s">
        <v>7</v>
      </c>
      <c r="AK3" s="4">
        <v>9</v>
      </c>
      <c r="AL3" s="4">
        <f>AK3/26*100</f>
        <v>34.615384615384613</v>
      </c>
      <c r="AM3" s="4">
        <v>8</v>
      </c>
      <c r="AN3" s="4">
        <f>AM3/26*100</f>
        <v>30.76923076923077</v>
      </c>
      <c r="AO3" s="4">
        <v>16</v>
      </c>
      <c r="AP3" s="4">
        <f>AO3/26*100</f>
        <v>61.53846153846154</v>
      </c>
      <c r="AQ3">
        <v>26</v>
      </c>
      <c r="AS3" s="4" t="s">
        <v>7</v>
      </c>
      <c r="AT3" s="4">
        <v>77</v>
      </c>
      <c r="AU3" s="4">
        <f>(AT3/109)*100</f>
        <v>70.642201834862391</v>
      </c>
      <c r="AV3" s="4">
        <v>7</v>
      </c>
      <c r="AW3" s="4">
        <f>(AV3/109)*100</f>
        <v>6.4220183486238538</v>
      </c>
      <c r="AX3" s="4">
        <v>25</v>
      </c>
      <c r="AY3" s="4">
        <f>(AX3/109)*100</f>
        <v>22.935779816513762</v>
      </c>
      <c r="AZ3" s="23">
        <f>SUM(AT3,AV3,AX3)</f>
        <v>109</v>
      </c>
      <c r="BA3" s="27"/>
      <c r="BB3" s="28"/>
      <c r="BC3" s="28"/>
      <c r="BD3" s="28"/>
      <c r="BH3" s="27"/>
      <c r="BI3" s="28"/>
      <c r="BJ3" s="28"/>
      <c r="BK3" s="28"/>
    </row>
    <row r="4" spans="1:63" x14ac:dyDescent="0.3">
      <c r="A4" s="7" t="s">
        <v>6</v>
      </c>
      <c r="B4" s="4">
        <v>2</v>
      </c>
      <c r="C4" s="14">
        <f t="shared" si="0"/>
        <v>1.4598540145985401</v>
      </c>
      <c r="D4" s="5">
        <v>39</v>
      </c>
      <c r="E4" s="14">
        <f t="shared" si="1"/>
        <v>1.5706806282722512</v>
      </c>
      <c r="F4" s="4">
        <v>130</v>
      </c>
      <c r="G4" s="12">
        <f t="shared" si="2"/>
        <v>1.4148889856334348</v>
      </c>
      <c r="I4" s="7" t="s">
        <v>8</v>
      </c>
      <c r="J4" s="4">
        <v>0</v>
      </c>
      <c r="K4" s="4">
        <f>(J4/19)*100</f>
        <v>0</v>
      </c>
      <c r="L4" s="4">
        <v>6</v>
      </c>
      <c r="M4" s="13">
        <f>(L4/19)*100</f>
        <v>31.578947368421051</v>
      </c>
      <c r="N4" s="4">
        <v>13</v>
      </c>
      <c r="O4" s="13">
        <f>(N4/19)*100</f>
        <v>68.421052631578945</v>
      </c>
      <c r="P4">
        <f t="shared" si="3"/>
        <v>19</v>
      </c>
      <c r="R4" s="7" t="s">
        <v>8</v>
      </c>
      <c r="S4" s="4">
        <v>0</v>
      </c>
      <c r="T4" s="4">
        <f>(S4/19)*100</f>
        <v>0</v>
      </c>
      <c r="U4" s="4">
        <v>7</v>
      </c>
      <c r="V4" s="13">
        <f>(U4/19)*100</f>
        <v>36.84210526315789</v>
      </c>
      <c r="W4" s="4">
        <v>12</v>
      </c>
      <c r="X4" s="13">
        <f>(W4/19)*100</f>
        <v>63.157894736842103</v>
      </c>
      <c r="Y4">
        <f t="shared" si="4"/>
        <v>19</v>
      </c>
      <c r="AA4" s="7" t="s">
        <v>8</v>
      </c>
      <c r="AB4" s="4">
        <v>0</v>
      </c>
      <c r="AC4" s="4">
        <f>(AB4/17)*100</f>
        <v>0</v>
      </c>
      <c r="AD4" s="4">
        <v>12</v>
      </c>
      <c r="AE4" s="13">
        <f>(AD4/17)*100</f>
        <v>70.588235294117652</v>
      </c>
      <c r="AF4" s="4">
        <v>5</v>
      </c>
      <c r="AG4" s="13">
        <f>(AF4/17)*100</f>
        <v>29.411764705882355</v>
      </c>
      <c r="AH4">
        <f t="shared" si="5"/>
        <v>17</v>
      </c>
      <c r="AJ4" s="4" t="s">
        <v>8</v>
      </c>
      <c r="AK4" s="4">
        <v>17</v>
      </c>
      <c r="AL4" s="4">
        <f>AK4/35*100</f>
        <v>48.571428571428569</v>
      </c>
      <c r="AM4" s="4">
        <v>12</v>
      </c>
      <c r="AN4" s="4">
        <f>AM4/35*100</f>
        <v>34.285714285714285</v>
      </c>
      <c r="AO4" s="4">
        <v>12</v>
      </c>
      <c r="AP4" s="4">
        <f>AO4/35*100</f>
        <v>34.285714285714285</v>
      </c>
      <c r="AQ4">
        <v>35</v>
      </c>
      <c r="AS4" s="4" t="s">
        <v>8</v>
      </c>
      <c r="AT4" s="4">
        <v>96</v>
      </c>
      <c r="AU4" s="4">
        <f>(AT4/146)*100</f>
        <v>65.753424657534239</v>
      </c>
      <c r="AV4" s="4">
        <v>7</v>
      </c>
      <c r="AW4" s="4">
        <f>(AV4/146)*100</f>
        <v>4.7945205479452051</v>
      </c>
      <c r="AX4" s="4">
        <v>43</v>
      </c>
      <c r="AY4" s="4">
        <f>(AX4/146)*100</f>
        <v>29.452054794520549</v>
      </c>
      <c r="AZ4" s="23">
        <f>SUM(AT4,AV4,AX4)</f>
        <v>146</v>
      </c>
      <c r="BA4" s="27"/>
      <c r="BB4" s="28"/>
      <c r="BC4" s="28"/>
      <c r="BD4" s="28"/>
      <c r="BH4" s="27"/>
      <c r="BI4" s="28"/>
      <c r="BJ4" s="28"/>
      <c r="BK4" s="28"/>
    </row>
    <row r="5" spans="1:63" x14ac:dyDescent="0.3">
      <c r="A5" s="7" t="s">
        <v>7</v>
      </c>
      <c r="B5" s="4">
        <v>26</v>
      </c>
      <c r="C5" s="14">
        <f t="shared" si="0"/>
        <v>18.978102189781019</v>
      </c>
      <c r="D5" s="5">
        <v>407</v>
      </c>
      <c r="E5" s="14">
        <f t="shared" si="1"/>
        <v>16.391461941200163</v>
      </c>
      <c r="F5" s="4">
        <v>1848</v>
      </c>
      <c r="G5" s="12">
        <f t="shared" si="2"/>
        <v>20.113191118850672</v>
      </c>
      <c r="I5" s="7" t="s">
        <v>10</v>
      </c>
      <c r="J5" s="4">
        <v>0</v>
      </c>
      <c r="K5" s="4">
        <f>(J5/7)*100</f>
        <v>0</v>
      </c>
      <c r="L5" s="4">
        <v>4</v>
      </c>
      <c r="M5" s="13">
        <f>(L5/7)*100</f>
        <v>57.142857142857139</v>
      </c>
      <c r="N5" s="4">
        <v>3</v>
      </c>
      <c r="O5" s="13">
        <f>(N5/7)*100</f>
        <v>42.857142857142854</v>
      </c>
      <c r="P5">
        <f t="shared" si="3"/>
        <v>7</v>
      </c>
      <c r="R5" s="7" t="s">
        <v>10</v>
      </c>
      <c r="S5" s="4">
        <v>0</v>
      </c>
      <c r="T5" s="4">
        <f>(S5/7)*100</f>
        <v>0</v>
      </c>
      <c r="U5" s="4">
        <v>4</v>
      </c>
      <c r="V5" s="13">
        <f>(U5/7)*100</f>
        <v>57.142857142857139</v>
      </c>
      <c r="W5" s="4">
        <v>3</v>
      </c>
      <c r="X5" s="13">
        <f>(W5/7)*100</f>
        <v>42.857142857142854</v>
      </c>
      <c r="Y5">
        <f t="shared" si="4"/>
        <v>7</v>
      </c>
      <c r="AA5" s="7" t="s">
        <v>10</v>
      </c>
      <c r="AB5" s="4">
        <v>0</v>
      </c>
      <c r="AC5" s="4">
        <f>(AB5/7)*100</f>
        <v>0</v>
      </c>
      <c r="AD5" s="4">
        <v>5</v>
      </c>
      <c r="AE5" s="13">
        <f>(AD5/5)*100</f>
        <v>100</v>
      </c>
      <c r="AF5" s="4">
        <v>0</v>
      </c>
      <c r="AG5" s="13">
        <f>(AF5/7)*100</f>
        <v>0</v>
      </c>
      <c r="AH5">
        <f t="shared" si="5"/>
        <v>5</v>
      </c>
      <c r="AJ5" s="4" t="s">
        <v>10</v>
      </c>
      <c r="AK5" s="4">
        <v>6</v>
      </c>
      <c r="AL5" s="4">
        <f>AK5/22*100</f>
        <v>27.27272727272727</v>
      </c>
      <c r="AM5" s="4">
        <v>7</v>
      </c>
      <c r="AN5" s="4">
        <f>AM5/22*100</f>
        <v>31.818181818181817</v>
      </c>
      <c r="AO5" s="4">
        <v>7</v>
      </c>
      <c r="AP5" s="4">
        <f>AO5/22*100</f>
        <v>31.818181818181817</v>
      </c>
      <c r="AQ5">
        <v>22</v>
      </c>
      <c r="AS5" s="4" t="s">
        <v>10</v>
      </c>
      <c r="AT5" s="4">
        <v>29</v>
      </c>
      <c r="AU5" s="4">
        <f>(AT5/36)*100</f>
        <v>80.555555555555557</v>
      </c>
      <c r="AV5" s="4">
        <v>1</v>
      </c>
      <c r="AW5" s="4">
        <f>(AV5/36)*100</f>
        <v>2.7777777777777777</v>
      </c>
      <c r="AX5" s="4">
        <v>6</v>
      </c>
      <c r="AY5" s="4">
        <f>(AX5/36)*100</f>
        <v>16.666666666666664</v>
      </c>
      <c r="AZ5" s="23">
        <f>SUM(AT5,AV5,AX5)</f>
        <v>36</v>
      </c>
      <c r="BA5" s="27"/>
      <c r="BB5" s="28"/>
      <c r="BC5" s="28"/>
      <c r="BD5" s="28"/>
      <c r="BH5" s="27"/>
      <c r="BI5" s="28"/>
      <c r="BJ5" s="28"/>
      <c r="BK5" s="28"/>
    </row>
    <row r="6" spans="1:63" x14ac:dyDescent="0.3">
      <c r="A6" s="7" t="s">
        <v>8</v>
      </c>
      <c r="B6" s="4">
        <v>35</v>
      </c>
      <c r="C6" s="14">
        <f t="shared" si="0"/>
        <v>25.547445255474454</v>
      </c>
      <c r="D6" s="5">
        <v>411</v>
      </c>
      <c r="E6" s="14">
        <f t="shared" si="1"/>
        <v>16.552557390253725</v>
      </c>
      <c r="F6" s="4">
        <v>1987</v>
      </c>
      <c r="G6" s="12">
        <f t="shared" si="2"/>
        <v>21.626033957335654</v>
      </c>
      <c r="I6" s="7" t="s">
        <v>23</v>
      </c>
      <c r="J6" s="4">
        <v>0</v>
      </c>
      <c r="K6" s="4">
        <f>J6/69</f>
        <v>0</v>
      </c>
      <c r="L6" s="4">
        <v>24</v>
      </c>
      <c r="M6" s="13">
        <f>(L6/69)*100</f>
        <v>34.782608695652172</v>
      </c>
      <c r="N6" s="4">
        <v>45</v>
      </c>
      <c r="O6" s="13">
        <f>(N6/69)*100</f>
        <v>65.217391304347828</v>
      </c>
      <c r="P6">
        <f>SUM(J6,L6,N6)</f>
        <v>69</v>
      </c>
      <c r="R6" s="7" t="s">
        <v>23</v>
      </c>
      <c r="S6" s="4">
        <v>0</v>
      </c>
      <c r="T6" s="4">
        <f>S6/69</f>
        <v>0</v>
      </c>
      <c r="U6" s="4">
        <v>25</v>
      </c>
      <c r="V6" s="13">
        <f>(U6/69)*100</f>
        <v>36.231884057971016</v>
      </c>
      <c r="W6" s="4">
        <v>44</v>
      </c>
      <c r="X6" s="13">
        <f>(W6/69)*100</f>
        <v>63.768115942028977</v>
      </c>
      <c r="Y6">
        <f>SUM(S6,U6,W6)</f>
        <v>69</v>
      </c>
      <c r="AA6" s="7" t="s">
        <v>23</v>
      </c>
      <c r="AB6" s="4">
        <v>1</v>
      </c>
      <c r="AC6" s="4">
        <f>(AB6/65)*100</f>
        <v>1.5384615384615385</v>
      </c>
      <c r="AD6" s="4">
        <v>48</v>
      </c>
      <c r="AE6" s="13">
        <f>(AD6/65)*100</f>
        <v>73.846153846153854</v>
      </c>
      <c r="AF6" s="4">
        <v>16</v>
      </c>
      <c r="AG6" s="13">
        <f>(AF6/65)*100</f>
        <v>24.615384615384617</v>
      </c>
      <c r="AH6">
        <f>SUM(AB6,AD6,AF6)</f>
        <v>65</v>
      </c>
      <c r="AJ6" s="4" t="s">
        <v>23</v>
      </c>
      <c r="AK6" s="4">
        <v>66</v>
      </c>
      <c r="AL6" s="4">
        <f>AK6/137*100</f>
        <v>48.175182481751825</v>
      </c>
      <c r="AM6" s="4">
        <v>48</v>
      </c>
      <c r="AN6" s="4">
        <f>AM6/137*100</f>
        <v>35.036496350364963</v>
      </c>
      <c r="AO6" s="4">
        <v>60</v>
      </c>
      <c r="AP6" s="4">
        <f>AO6/137*100</f>
        <v>43.79562043795621</v>
      </c>
      <c r="AQ6">
        <v>137</v>
      </c>
      <c r="AS6" s="4" t="s">
        <v>23</v>
      </c>
      <c r="AT6" s="4">
        <v>327</v>
      </c>
      <c r="AU6" s="4">
        <f>(AT6/519)*100</f>
        <v>63.005780346820806</v>
      </c>
      <c r="AV6" s="4">
        <v>33</v>
      </c>
      <c r="AW6" s="4">
        <f>(AV6/519)*100</f>
        <v>6.3583815028901727</v>
      </c>
      <c r="AX6" s="4">
        <v>159</v>
      </c>
      <c r="AY6" s="4">
        <f>(AX6/519)*100</f>
        <v>30.635838150289018</v>
      </c>
      <c r="AZ6" s="23">
        <f>SUM(AT6,AV6,AX6)</f>
        <v>519</v>
      </c>
      <c r="BA6" s="27"/>
      <c r="BB6" s="28"/>
      <c r="BC6" s="28"/>
      <c r="BD6" s="28"/>
      <c r="BH6" s="27"/>
      <c r="BI6" s="28"/>
      <c r="BJ6" s="28"/>
      <c r="BK6" s="28"/>
    </row>
    <row r="7" spans="1:63" x14ac:dyDescent="0.3">
      <c r="A7" s="7" t="s">
        <v>9</v>
      </c>
      <c r="B7" s="4">
        <v>2</v>
      </c>
      <c r="C7" s="14">
        <f t="shared" si="0"/>
        <v>1.4598540145985401</v>
      </c>
      <c r="D7" s="5">
        <v>3</v>
      </c>
      <c r="E7" s="14">
        <f t="shared" si="1"/>
        <v>0.12082158679017317</v>
      </c>
      <c r="F7" s="4">
        <v>133</v>
      </c>
      <c r="G7" s="12">
        <f t="shared" si="2"/>
        <v>1.4475402699172835</v>
      </c>
      <c r="AB7">
        <f>SUM(1,)</f>
        <v>1</v>
      </c>
      <c r="AD7">
        <f>SUM(17, 1, 1, 7, 12, 5, 5)</f>
        <v>48</v>
      </c>
      <c r="AF7">
        <f>SUM(4, 1, 6, 5)</f>
        <v>16</v>
      </c>
      <c r="AJ7" s="23"/>
      <c r="AK7" s="23"/>
      <c r="AL7" s="23"/>
      <c r="AM7" s="23"/>
      <c r="AN7" s="23"/>
      <c r="AO7" s="23"/>
      <c r="AP7" s="23"/>
      <c r="BA7" s="27"/>
      <c r="BB7" s="28"/>
      <c r="BC7" s="28"/>
      <c r="BD7" s="28"/>
      <c r="BH7" s="27"/>
      <c r="BI7" s="28"/>
      <c r="BJ7" s="28"/>
      <c r="BK7" s="28"/>
    </row>
    <row r="8" spans="1:63" x14ac:dyDescent="0.3">
      <c r="A8" s="7" t="s">
        <v>10</v>
      </c>
      <c r="B8" s="4">
        <v>22</v>
      </c>
      <c r="C8" s="14">
        <f t="shared" si="0"/>
        <v>16.058394160583941</v>
      </c>
      <c r="D8" s="5">
        <v>96</v>
      </c>
      <c r="E8" s="14">
        <f t="shared" si="1"/>
        <v>3.8662907772855415</v>
      </c>
      <c r="F8" s="4">
        <v>1639</v>
      </c>
      <c r="G8" s="12">
        <f t="shared" si="2"/>
        <v>17.83848498040923</v>
      </c>
      <c r="AD8" s="21"/>
      <c r="BA8" s="27"/>
      <c r="BB8" s="28"/>
      <c r="BC8" s="28"/>
      <c r="BD8" s="28"/>
      <c r="BH8" s="27"/>
      <c r="BI8" s="28"/>
      <c r="BJ8" s="28"/>
      <c r="BK8" s="28"/>
    </row>
    <row r="9" spans="1:63" x14ac:dyDescent="0.3">
      <c r="A9" s="7" t="s">
        <v>11</v>
      </c>
      <c r="B9" s="4">
        <v>7</v>
      </c>
      <c r="C9" s="14">
        <f t="shared" si="0"/>
        <v>5.1094890510948909</v>
      </c>
      <c r="D9" s="5">
        <v>1125</v>
      </c>
      <c r="E9" s="14">
        <f t="shared" si="1"/>
        <v>45.308095046314939</v>
      </c>
      <c r="F9" s="4">
        <v>693</v>
      </c>
      <c r="G9" s="12">
        <f t="shared" si="2"/>
        <v>7.5424466695690029</v>
      </c>
      <c r="BA9" s="27"/>
      <c r="BB9" s="28"/>
      <c r="BC9" s="28"/>
      <c r="BD9" s="28"/>
      <c r="BH9" s="27"/>
      <c r="BI9" s="28"/>
      <c r="BJ9" s="28"/>
      <c r="BK9" s="28"/>
    </row>
    <row r="10" spans="1:63" x14ac:dyDescent="0.3">
      <c r="A10" s="7" t="s">
        <v>12</v>
      </c>
      <c r="B10" s="4">
        <v>1</v>
      </c>
      <c r="C10" s="14">
        <f t="shared" si="0"/>
        <v>0.72992700729927007</v>
      </c>
      <c r="D10" s="5">
        <v>0</v>
      </c>
      <c r="E10" s="14">
        <f t="shared" si="1"/>
        <v>0</v>
      </c>
      <c r="F10" s="4">
        <v>50</v>
      </c>
      <c r="G10" s="12">
        <f t="shared" si="2"/>
        <v>0.54418807139747494</v>
      </c>
      <c r="BA10" s="27"/>
      <c r="BB10" s="28"/>
      <c r="BC10" s="28"/>
      <c r="BD10" s="28"/>
      <c r="BH10" s="27"/>
      <c r="BI10" s="28"/>
      <c r="BJ10" s="28"/>
      <c r="BK10" s="28"/>
    </row>
    <row r="11" spans="1:63" x14ac:dyDescent="0.3">
      <c r="B11">
        <f>SUM(B2:B10)</f>
        <v>137</v>
      </c>
      <c r="D11">
        <f>SUM(D2:D10)</f>
        <v>2483</v>
      </c>
      <c r="F11">
        <f>SUM(F2:F10)</f>
        <v>9188</v>
      </c>
      <c r="BA11" s="27"/>
      <c r="BB11" s="28"/>
      <c r="BC11" s="28"/>
      <c r="BD11" s="28"/>
      <c r="BH11" s="27"/>
      <c r="BI11" s="28"/>
      <c r="BJ11" s="28"/>
      <c r="BK11" s="28"/>
    </row>
    <row r="12" spans="1:63" x14ac:dyDescent="0.3">
      <c r="BA12" s="27"/>
      <c r="BB12" s="28"/>
      <c r="BC12" s="28"/>
      <c r="BD12" s="28"/>
      <c r="BH12" s="27"/>
      <c r="BI12" s="28"/>
      <c r="BJ12" s="28"/>
      <c r="BK12" s="28"/>
    </row>
    <row r="13" spans="1:63" x14ac:dyDescent="0.3">
      <c r="B13" s="18"/>
      <c r="C13" s="18"/>
      <c r="D13" s="18"/>
      <c r="E13" s="18"/>
      <c r="F13" s="18"/>
      <c r="G13" s="18"/>
      <c r="BA13" s="27"/>
      <c r="BB13" s="28"/>
      <c r="BC13" s="28"/>
      <c r="BD13" s="28"/>
      <c r="BH13" s="27"/>
      <c r="BI13" s="28"/>
      <c r="BJ13" s="28"/>
      <c r="BK13" s="28"/>
    </row>
    <row r="14" spans="1:63" x14ac:dyDescent="0.3">
      <c r="A14" s="19"/>
      <c r="B14" s="19"/>
      <c r="C14" s="19"/>
      <c r="D14" s="19"/>
      <c r="E14" s="19"/>
      <c r="F14" s="19"/>
      <c r="G14" s="19"/>
      <c r="H14" s="18"/>
      <c r="BA14" s="27"/>
      <c r="BB14" s="28"/>
      <c r="BC14" s="28"/>
      <c r="BD14" s="28"/>
      <c r="BH14" s="27"/>
      <c r="BI14" s="28"/>
      <c r="BJ14" s="28"/>
      <c r="BK14" s="28"/>
    </row>
    <row r="15" spans="1:63" x14ac:dyDescent="0.3">
      <c r="A15" s="9"/>
      <c r="B15" s="10"/>
      <c r="C15" s="10"/>
      <c r="D15" s="10"/>
      <c r="E15" s="20"/>
      <c r="F15" s="10"/>
      <c r="G15" s="20"/>
      <c r="H15" s="18"/>
      <c r="BA15" s="27"/>
      <c r="BB15" s="28"/>
      <c r="BC15" s="28"/>
      <c r="BD15" s="28"/>
      <c r="BH15" s="27"/>
      <c r="BI15" s="28"/>
      <c r="BJ15" s="28"/>
      <c r="BK15" s="28"/>
    </row>
    <row r="16" spans="1:63" x14ac:dyDescent="0.3">
      <c r="A16" s="9"/>
      <c r="B16" s="10"/>
      <c r="C16" s="10"/>
      <c r="D16" s="10"/>
      <c r="E16" s="20"/>
      <c r="F16" s="10"/>
      <c r="G16" s="20"/>
      <c r="H16" s="18"/>
      <c r="BA16" s="27"/>
      <c r="BB16" s="28"/>
      <c r="BC16" s="29"/>
      <c r="BD16" s="28"/>
      <c r="BH16" s="27"/>
      <c r="BI16" s="28"/>
      <c r="BJ16" s="28"/>
      <c r="BK16" s="28"/>
    </row>
    <row r="17" spans="1:63" x14ac:dyDescent="0.3">
      <c r="A17" s="9"/>
      <c r="B17" s="10"/>
      <c r="C17" s="10"/>
      <c r="D17" s="10"/>
      <c r="E17" s="20"/>
      <c r="F17" s="10"/>
      <c r="G17" s="20"/>
      <c r="H17" s="18"/>
      <c r="BA17" s="27"/>
      <c r="BB17" s="28"/>
      <c r="BC17" s="28"/>
      <c r="BD17" s="28"/>
      <c r="BH17" s="27"/>
      <c r="BI17" s="28"/>
      <c r="BJ17" s="28"/>
      <c r="BK17" s="28"/>
    </row>
    <row r="18" spans="1:63" x14ac:dyDescent="0.3">
      <c r="A18" s="9"/>
      <c r="B18" s="10"/>
      <c r="C18" s="10"/>
      <c r="D18" s="10"/>
      <c r="E18" s="20"/>
      <c r="F18" s="10"/>
      <c r="G18" s="20"/>
      <c r="H18" s="18"/>
      <c r="BA18" s="27"/>
      <c r="BB18" s="28"/>
      <c r="BC18" s="28"/>
      <c r="BD18" s="28"/>
      <c r="BH18" s="27"/>
      <c r="BI18" s="28"/>
      <c r="BJ18" s="28"/>
      <c r="BK18" s="28"/>
    </row>
    <row r="19" spans="1:63" x14ac:dyDescent="0.3">
      <c r="A19" s="9"/>
      <c r="B19" s="10"/>
      <c r="C19" s="10"/>
      <c r="D19" s="10"/>
      <c r="E19" s="20"/>
      <c r="F19" s="10"/>
      <c r="G19" s="20"/>
      <c r="H19" s="18"/>
      <c r="BA19" s="27"/>
      <c r="BB19" s="28"/>
      <c r="BC19" s="28"/>
      <c r="BD19" s="28"/>
      <c r="BH19" s="27"/>
      <c r="BI19" s="28"/>
      <c r="BJ19" s="28"/>
      <c r="BK19" s="28"/>
    </row>
    <row r="20" spans="1:63" x14ac:dyDescent="0.3">
      <c r="A20" s="18"/>
      <c r="B20" s="18"/>
      <c r="C20" s="18"/>
      <c r="D20" s="18"/>
      <c r="E20" s="18"/>
      <c r="F20" s="18"/>
      <c r="G20" s="18"/>
      <c r="H20" s="18"/>
      <c r="BA20" s="27"/>
      <c r="BB20" s="28"/>
      <c r="BC20" s="28"/>
      <c r="BD20" s="28"/>
      <c r="BH20" s="27"/>
      <c r="BI20" s="28"/>
      <c r="BJ20" s="28"/>
      <c r="BK20" s="28"/>
    </row>
    <row r="21" spans="1:63" x14ac:dyDescent="0.3">
      <c r="BA21" s="27"/>
      <c r="BB21" s="28"/>
      <c r="BC21" s="28"/>
      <c r="BD21" s="28"/>
      <c r="BH21" s="27"/>
      <c r="BI21" s="28"/>
      <c r="BJ21" s="28"/>
      <c r="BK21" s="28"/>
    </row>
    <row r="22" spans="1:63" ht="15" thickBot="1" x14ac:dyDescent="0.35">
      <c r="A22" s="1" t="s">
        <v>0</v>
      </c>
      <c r="B22" s="8" t="s">
        <v>20</v>
      </c>
      <c r="C22" s="8" t="s">
        <v>16</v>
      </c>
      <c r="D22" s="8" t="s">
        <v>21</v>
      </c>
      <c r="E22" s="8" t="s">
        <v>17</v>
      </c>
      <c r="F22" s="8" t="s">
        <v>22</v>
      </c>
      <c r="G22" s="8" t="s">
        <v>18</v>
      </c>
      <c r="H22" t="s">
        <v>19</v>
      </c>
      <c r="BA22" s="27"/>
      <c r="BB22" s="28"/>
      <c r="BC22" s="29"/>
      <c r="BD22" s="28"/>
      <c r="BH22" s="27"/>
      <c r="BI22" s="28"/>
      <c r="BJ22" s="28"/>
      <c r="BK22" s="28"/>
    </row>
    <row r="23" spans="1:63" ht="15" thickTop="1" x14ac:dyDescent="0.3">
      <c r="A23" s="6" t="s">
        <v>4</v>
      </c>
      <c r="B23" s="2">
        <v>0</v>
      </c>
      <c r="C23" s="2">
        <f>(B23/22)*100</f>
        <v>0</v>
      </c>
      <c r="D23" s="2">
        <v>7</v>
      </c>
      <c r="E23" s="12">
        <f>(D23/22)*100</f>
        <v>31.818181818181817</v>
      </c>
      <c r="F23" s="2">
        <v>15</v>
      </c>
      <c r="G23" s="12">
        <f>(F23/22)*100</f>
        <v>68.181818181818173</v>
      </c>
      <c r="H23">
        <f>SUM(B23,D23,F23)</f>
        <v>22</v>
      </c>
      <c r="BA23" s="27"/>
      <c r="BB23" s="28"/>
      <c r="BC23" s="28"/>
      <c r="BD23" s="28"/>
      <c r="BH23" s="27"/>
      <c r="BI23" s="28"/>
      <c r="BJ23" s="28"/>
      <c r="BK23" s="28"/>
    </row>
    <row r="24" spans="1:63" x14ac:dyDescent="0.3">
      <c r="A24" s="7" t="s">
        <v>7</v>
      </c>
      <c r="B24" s="4">
        <v>0</v>
      </c>
      <c r="C24" s="4">
        <f>(B24/13)*100</f>
        <v>0</v>
      </c>
      <c r="D24" s="4">
        <v>6</v>
      </c>
      <c r="E24" s="13">
        <f>(D24/13)*100</f>
        <v>46.153846153846153</v>
      </c>
      <c r="F24" s="4">
        <v>7</v>
      </c>
      <c r="G24" s="13">
        <f>(F24/13)*100</f>
        <v>53.846153846153847</v>
      </c>
      <c r="H24">
        <f t="shared" ref="H24:H26" si="6">SUM(B24,D24,F24)</f>
        <v>13</v>
      </c>
      <c r="BA24" s="27"/>
      <c r="BB24" s="28"/>
      <c r="BC24" s="28"/>
      <c r="BD24" s="28"/>
      <c r="BH24" s="27"/>
      <c r="BI24" s="28"/>
      <c r="BJ24" s="28"/>
      <c r="BK24" s="28"/>
    </row>
    <row r="25" spans="1:63" x14ac:dyDescent="0.3">
      <c r="A25" s="7" t="s">
        <v>8</v>
      </c>
      <c r="B25" s="4">
        <v>0</v>
      </c>
      <c r="C25" s="4">
        <f>(B25/19)*100</f>
        <v>0</v>
      </c>
      <c r="D25" s="4">
        <v>7</v>
      </c>
      <c r="E25" s="13">
        <f>(D25/19)*100</f>
        <v>36.84210526315789</v>
      </c>
      <c r="F25" s="4">
        <v>12</v>
      </c>
      <c r="G25" s="13">
        <f>(F25/19)*100</f>
        <v>63.157894736842103</v>
      </c>
      <c r="H25">
        <f t="shared" si="6"/>
        <v>19</v>
      </c>
      <c r="BA25" s="27"/>
      <c r="BB25" s="28"/>
      <c r="BC25" s="28"/>
      <c r="BD25" s="28"/>
      <c r="BH25" s="27"/>
      <c r="BI25" s="28"/>
      <c r="BJ25" s="28"/>
      <c r="BK25" s="28"/>
    </row>
    <row r="26" spans="1:63" x14ac:dyDescent="0.3">
      <c r="A26" s="7" t="s">
        <v>10</v>
      </c>
      <c r="B26" s="4">
        <v>0</v>
      </c>
      <c r="C26" s="4">
        <f>(B26/7)*100</f>
        <v>0</v>
      </c>
      <c r="D26" s="4">
        <v>4</v>
      </c>
      <c r="E26" s="13">
        <f>(D26/7)*100</f>
        <v>57.142857142857139</v>
      </c>
      <c r="F26" s="4">
        <v>3</v>
      </c>
      <c r="G26" s="13">
        <f>(F26/7)*100</f>
        <v>42.857142857142854</v>
      </c>
      <c r="H26">
        <f t="shared" si="6"/>
        <v>7</v>
      </c>
      <c r="BA26" s="27"/>
      <c r="BB26" s="28"/>
      <c r="BC26" s="28"/>
      <c r="BD26" s="28"/>
      <c r="BH26" s="27"/>
      <c r="BI26" s="28"/>
      <c r="BJ26" s="28"/>
      <c r="BK26" s="28"/>
    </row>
    <row r="27" spans="1:63" x14ac:dyDescent="0.3">
      <c r="A27" s="11" t="s">
        <v>23</v>
      </c>
      <c r="B27" s="4">
        <v>0</v>
      </c>
      <c r="C27" s="4">
        <f>B27/69</f>
        <v>0</v>
      </c>
      <c r="D27" s="4">
        <v>25</v>
      </c>
      <c r="E27" s="13">
        <f>(D27/69)*100</f>
        <v>36.231884057971016</v>
      </c>
      <c r="F27" s="4">
        <v>44</v>
      </c>
      <c r="G27" s="13">
        <f>(F27/69)*100</f>
        <v>63.768115942028977</v>
      </c>
      <c r="H27">
        <f>SUM(B27,D27,F27)</f>
        <v>69</v>
      </c>
      <c r="BA27" s="27"/>
      <c r="BB27" s="28"/>
      <c r="BC27" s="28"/>
      <c r="BD27" s="28"/>
      <c r="BH27" s="27"/>
      <c r="BI27" s="28"/>
      <c r="BJ27" s="28"/>
      <c r="BK27" s="28"/>
    </row>
    <row r="28" spans="1:63" x14ac:dyDescent="0.3">
      <c r="BA28" s="27"/>
      <c r="BB28" s="28"/>
      <c r="BC28" s="28"/>
      <c r="BD28" s="28"/>
      <c r="BH28" s="27"/>
      <c r="BI28" s="28"/>
      <c r="BJ28" s="28"/>
      <c r="BK28" s="28"/>
    </row>
    <row r="29" spans="1:63" x14ac:dyDescent="0.3">
      <c r="BA29" s="27"/>
      <c r="BB29" s="28"/>
      <c r="BC29" s="28"/>
      <c r="BD29" s="28"/>
      <c r="BH29" s="27"/>
      <c r="BI29" s="28"/>
      <c r="BJ29" s="28"/>
      <c r="BK29" s="28"/>
    </row>
    <row r="30" spans="1:63" x14ac:dyDescent="0.3">
      <c r="BA30" s="27"/>
      <c r="BB30" s="28"/>
      <c r="BC30" s="28"/>
      <c r="BD30" s="28"/>
      <c r="BH30" s="27"/>
      <c r="BI30" s="28"/>
      <c r="BJ30" s="28"/>
      <c r="BK30" s="28"/>
    </row>
    <row r="31" spans="1:63" x14ac:dyDescent="0.3">
      <c r="BA31" s="27"/>
      <c r="BB31" s="28"/>
      <c r="BC31" s="29"/>
      <c r="BD31" s="28"/>
      <c r="BH31" s="27"/>
      <c r="BI31" s="28"/>
      <c r="BJ31" s="28"/>
      <c r="BK31" s="28"/>
    </row>
    <row r="32" spans="1:63" x14ac:dyDescent="0.3">
      <c r="BA32" s="27"/>
      <c r="BB32" s="28"/>
      <c r="BC32" s="28"/>
      <c r="BD32" s="28"/>
      <c r="BH32" s="27"/>
      <c r="BI32" s="28"/>
      <c r="BJ32" s="28"/>
      <c r="BK32" s="28"/>
    </row>
    <row r="33" spans="53:63" x14ac:dyDescent="0.3">
      <c r="BA33" s="27"/>
      <c r="BB33" s="28"/>
      <c r="BC33" s="28"/>
      <c r="BD33" s="28"/>
      <c r="BH33" s="27"/>
      <c r="BI33" s="28"/>
      <c r="BJ33" s="28"/>
      <c r="BK33" s="28"/>
    </row>
    <row r="34" spans="53:63" x14ac:dyDescent="0.3">
      <c r="BA34" s="27"/>
      <c r="BB34" s="28"/>
      <c r="BC34" s="28"/>
      <c r="BD34" s="28"/>
      <c r="BH34" s="27"/>
      <c r="BI34" s="28"/>
      <c r="BJ34" s="28"/>
      <c r="BK34" s="28"/>
    </row>
    <row r="35" spans="53:63" x14ac:dyDescent="0.3">
      <c r="BA35" s="27"/>
      <c r="BB35" s="28"/>
      <c r="BC35" s="28"/>
      <c r="BD35" s="28"/>
      <c r="BH35" s="27"/>
      <c r="BI35" s="28"/>
      <c r="BJ35" s="28"/>
      <c r="BK35" s="28"/>
    </row>
    <row r="36" spans="53:63" x14ac:dyDescent="0.3">
      <c r="BA36" s="27"/>
      <c r="BB36" s="28"/>
      <c r="BC36" s="28"/>
      <c r="BD36" s="28"/>
      <c r="BH36" s="27"/>
      <c r="BI36" s="28"/>
      <c r="BJ36" s="28"/>
      <c r="BK36" s="28"/>
    </row>
    <row r="37" spans="53:63" x14ac:dyDescent="0.3">
      <c r="BA37" s="27"/>
      <c r="BB37" s="28"/>
      <c r="BC37" s="28"/>
      <c r="BD37" s="28"/>
      <c r="BH37" s="27"/>
      <c r="BI37" s="28"/>
      <c r="BJ37" s="28"/>
      <c r="BK37" s="28"/>
    </row>
    <row r="38" spans="53:63" x14ac:dyDescent="0.3">
      <c r="BA38" s="27"/>
      <c r="BB38" s="28"/>
      <c r="BC38" s="28"/>
      <c r="BD38" s="28"/>
      <c r="BH38" s="27"/>
      <c r="BI38" s="28"/>
      <c r="BJ38" s="28"/>
      <c r="BK38" s="28"/>
    </row>
    <row r="39" spans="53:63" x14ac:dyDescent="0.3">
      <c r="BA39" s="27"/>
      <c r="BB39" s="28"/>
      <c r="BC39" s="28"/>
      <c r="BD39" s="28"/>
      <c r="BH39" s="27"/>
      <c r="BI39" s="28"/>
      <c r="BJ39" s="28"/>
      <c r="BK39" s="28"/>
    </row>
    <row r="40" spans="53:63" x14ac:dyDescent="0.3">
      <c r="BA40" s="27"/>
      <c r="BB40" s="28"/>
      <c r="BC40" s="28"/>
      <c r="BD40" s="28"/>
      <c r="BH40" s="27"/>
      <c r="BI40" s="28"/>
      <c r="BJ40" s="28"/>
      <c r="BK40" s="28"/>
    </row>
    <row r="41" spans="53:63" x14ac:dyDescent="0.3">
      <c r="BA41" s="27"/>
      <c r="BB41" s="28"/>
      <c r="BC41" s="28"/>
      <c r="BD41" s="28"/>
      <c r="BH41" s="27"/>
      <c r="BI41" s="28"/>
      <c r="BJ41" s="28"/>
      <c r="BK41" s="28"/>
    </row>
    <row r="42" spans="53:63" x14ac:dyDescent="0.3">
      <c r="BA42" s="27"/>
      <c r="BB42" s="28"/>
      <c r="BC42" s="28"/>
      <c r="BD42" s="28"/>
      <c r="BH42" s="27"/>
      <c r="BI42" s="28"/>
      <c r="BJ42" s="28"/>
      <c r="BK42" s="28"/>
    </row>
    <row r="43" spans="53:63" x14ac:dyDescent="0.3">
      <c r="BA43" s="27"/>
      <c r="BB43" s="28"/>
      <c r="BC43" s="29"/>
      <c r="BD43" s="28"/>
      <c r="BH43" s="27"/>
      <c r="BI43" s="28"/>
      <c r="BJ43" s="28"/>
      <c r="BK43" s="28"/>
    </row>
    <row r="44" spans="53:63" x14ac:dyDescent="0.3">
      <c r="BA44" s="27"/>
      <c r="BB44" s="28"/>
      <c r="BC44" s="28"/>
      <c r="BD44" s="28"/>
      <c r="BH44" s="27"/>
      <c r="BI44" s="28"/>
      <c r="BJ44" s="28"/>
      <c r="BK44" s="28"/>
    </row>
    <row r="45" spans="53:63" x14ac:dyDescent="0.3">
      <c r="BA45" s="27"/>
      <c r="BB45" s="28"/>
      <c r="BC45" s="28"/>
      <c r="BD45" s="28"/>
      <c r="BH45" s="27"/>
      <c r="BI45" s="28"/>
      <c r="BJ45" s="28"/>
      <c r="BK45" s="28"/>
    </row>
    <row r="46" spans="53:63" x14ac:dyDescent="0.3">
      <c r="BA46" s="27"/>
      <c r="BB46" s="28"/>
      <c r="BC46" s="28"/>
      <c r="BD46" s="28"/>
      <c r="BH46" s="27"/>
      <c r="BI46" s="28"/>
      <c r="BJ46" s="28"/>
      <c r="BK46" s="28"/>
    </row>
    <row r="47" spans="53:63" x14ac:dyDescent="0.3">
      <c r="BA47" s="27"/>
      <c r="BB47" s="28"/>
      <c r="BC47" s="28"/>
      <c r="BD47" s="28"/>
      <c r="BH47" s="27"/>
      <c r="BI47" s="28"/>
      <c r="BJ47" s="28"/>
      <c r="BK47" s="28"/>
    </row>
    <row r="48" spans="53:63" x14ac:dyDescent="0.3">
      <c r="BA48" s="27"/>
      <c r="BB48" s="28"/>
      <c r="BC48" s="28"/>
      <c r="BD48" s="28"/>
      <c r="BH48" s="27"/>
      <c r="BI48" s="28"/>
      <c r="BJ48" s="28"/>
      <c r="BK48" s="28"/>
    </row>
    <row r="49" spans="53:63" x14ac:dyDescent="0.3">
      <c r="BA49" s="27"/>
      <c r="BB49" s="28"/>
      <c r="BC49" s="28"/>
      <c r="BD49" s="28"/>
      <c r="BH49" s="27"/>
      <c r="BI49" s="28"/>
      <c r="BJ49" s="28"/>
      <c r="BK49" s="28"/>
    </row>
    <row r="50" spans="53:63" x14ac:dyDescent="0.3">
      <c r="BA50" s="27"/>
      <c r="BB50" s="28"/>
      <c r="BC50" s="28"/>
      <c r="BD50" s="28"/>
      <c r="BH50" s="27"/>
      <c r="BI50" s="28"/>
      <c r="BJ50" s="28"/>
      <c r="BK50" s="28"/>
    </row>
    <row r="51" spans="53:63" x14ac:dyDescent="0.3">
      <c r="BA51" s="27"/>
      <c r="BB51" s="28"/>
      <c r="BC51" s="28"/>
      <c r="BD51" s="28"/>
      <c r="BH51" s="27"/>
      <c r="BI51" s="28"/>
      <c r="BJ51" s="28"/>
      <c r="BK51" s="28"/>
    </row>
    <row r="52" spans="53:63" x14ac:dyDescent="0.3">
      <c r="BA52" s="27"/>
      <c r="BB52" s="28"/>
      <c r="BC52" s="28"/>
      <c r="BD52" s="28"/>
      <c r="BH52" s="27"/>
      <c r="BI52" s="28"/>
      <c r="BJ52" s="28"/>
      <c r="BK52" s="28"/>
    </row>
    <row r="53" spans="53:63" x14ac:dyDescent="0.3">
      <c r="BA53" s="27"/>
      <c r="BB53" s="28"/>
      <c r="BC53" s="28"/>
      <c r="BD53" s="28"/>
      <c r="BH53" s="27"/>
      <c r="BI53" s="28"/>
      <c r="BJ53" s="28"/>
      <c r="BK53" s="28"/>
    </row>
    <row r="54" spans="53:63" x14ac:dyDescent="0.3">
      <c r="BA54" s="27"/>
      <c r="BB54" s="28"/>
      <c r="BC54" s="28"/>
      <c r="BD54" s="28"/>
      <c r="BH54" s="27"/>
      <c r="BI54" s="28"/>
      <c r="BJ54" s="28"/>
      <c r="BK54" s="28"/>
    </row>
    <row r="55" spans="53:63" x14ac:dyDescent="0.3">
      <c r="BA55" s="27"/>
      <c r="BB55" s="28"/>
      <c r="BC55" s="28"/>
      <c r="BD55" s="28"/>
      <c r="BH55" s="27"/>
      <c r="BI55" s="28"/>
      <c r="BJ55" s="28"/>
      <c r="BK55" s="28"/>
    </row>
    <row r="56" spans="53:63" x14ac:dyDescent="0.3">
      <c r="BA56" s="27"/>
      <c r="BB56" s="28"/>
      <c r="BC56" s="28"/>
      <c r="BD56" s="28"/>
      <c r="BH56" s="27"/>
      <c r="BI56" s="28"/>
      <c r="BJ56" s="29"/>
      <c r="BK56" s="28"/>
    </row>
    <row r="57" spans="53:63" x14ac:dyDescent="0.3">
      <c r="BA57" s="27"/>
      <c r="BB57" s="28"/>
      <c r="BC57" s="29"/>
      <c r="BD57" s="28"/>
      <c r="BH57" s="27"/>
      <c r="BI57" s="28"/>
      <c r="BJ57" s="29"/>
      <c r="BK57" s="28"/>
    </row>
    <row r="58" spans="53:63" x14ac:dyDescent="0.3">
      <c r="BA58" s="27"/>
      <c r="BB58" s="28"/>
      <c r="BC58" s="28"/>
      <c r="BD58" s="28"/>
      <c r="BH58" s="27"/>
      <c r="BI58" s="28"/>
      <c r="BJ58" s="29"/>
      <c r="BK58" s="28"/>
    </row>
    <row r="59" spans="53:63" x14ac:dyDescent="0.3">
      <c r="BA59" s="27"/>
      <c r="BB59" s="28"/>
      <c r="BC59" s="28"/>
      <c r="BD59" s="28"/>
      <c r="BH59" s="27"/>
      <c r="BI59" s="28"/>
      <c r="BJ59" s="29"/>
      <c r="BK59" s="28"/>
    </row>
    <row r="60" spans="53:63" x14ac:dyDescent="0.3">
      <c r="BA60" s="27"/>
      <c r="BB60" s="28"/>
      <c r="BC60" s="28"/>
      <c r="BD60" s="28"/>
      <c r="BH60" s="27"/>
      <c r="BI60" s="28"/>
      <c r="BJ60" s="29"/>
      <c r="BK60" s="28"/>
    </row>
    <row r="61" spans="53:63" x14ac:dyDescent="0.3">
      <c r="BA61" s="27"/>
      <c r="BB61" s="28"/>
      <c r="BC61" s="28"/>
      <c r="BD61" s="28"/>
      <c r="BH61" s="27"/>
      <c r="BI61" s="28"/>
      <c r="BJ61" s="29"/>
      <c r="BK61" s="28"/>
    </row>
    <row r="62" spans="53:63" x14ac:dyDescent="0.3">
      <c r="BA62" s="27"/>
      <c r="BB62" s="28"/>
      <c r="BC62" s="28"/>
      <c r="BD62" s="28"/>
      <c r="BH62" s="27"/>
      <c r="BI62" s="28"/>
      <c r="BJ62" s="29"/>
      <c r="BK62" s="28"/>
    </row>
    <row r="63" spans="53:63" x14ac:dyDescent="0.3">
      <c r="BA63" s="27"/>
      <c r="BB63" s="28"/>
      <c r="BC63" s="28"/>
      <c r="BD63" s="28"/>
      <c r="BH63" s="27"/>
      <c r="BI63" s="28"/>
      <c r="BJ63" s="28"/>
      <c r="BK63" s="28"/>
    </row>
    <row r="64" spans="53:63" x14ac:dyDescent="0.3">
      <c r="BA64" s="27"/>
      <c r="BB64" s="28"/>
      <c r="BC64" s="28"/>
      <c r="BD64" s="28"/>
      <c r="BH64" s="27"/>
      <c r="BI64" s="28"/>
      <c r="BJ64" s="28"/>
      <c r="BK64" s="28"/>
    </row>
    <row r="65" spans="53:63" x14ac:dyDescent="0.3">
      <c r="BA65" s="27"/>
      <c r="BB65" s="28"/>
      <c r="BC65" s="28"/>
      <c r="BD65" s="28"/>
      <c r="BH65" s="27"/>
      <c r="BI65" s="28"/>
      <c r="BJ65" s="28"/>
      <c r="BK65" s="28"/>
    </row>
    <row r="66" spans="53:63" x14ac:dyDescent="0.3">
      <c r="BA66" s="27"/>
      <c r="BB66" s="28"/>
      <c r="BC66" s="28"/>
      <c r="BD66" s="28"/>
      <c r="BH66" s="27"/>
      <c r="BI66" s="28"/>
      <c r="BJ66" s="28"/>
      <c r="BK66" s="28"/>
    </row>
    <row r="67" spans="53:63" x14ac:dyDescent="0.3">
      <c r="BA67" s="27"/>
      <c r="BB67" s="28"/>
      <c r="BC67" s="28"/>
      <c r="BD67" s="28"/>
      <c r="BH67" s="27"/>
      <c r="BI67" s="28"/>
      <c r="BJ67" s="28"/>
      <c r="BK67" s="28"/>
    </row>
    <row r="68" spans="53:63" x14ac:dyDescent="0.3">
      <c r="BA68" s="27"/>
      <c r="BB68" s="28"/>
      <c r="BC68" s="28"/>
      <c r="BD68" s="28"/>
      <c r="BH68" s="27"/>
      <c r="BI68" s="28"/>
      <c r="BJ68" s="28"/>
      <c r="BK68" s="28"/>
    </row>
    <row r="69" spans="53:63" x14ac:dyDescent="0.3">
      <c r="BA69" s="27"/>
      <c r="BB69" s="28"/>
      <c r="BC69" s="28"/>
      <c r="BD69" s="28"/>
      <c r="BH69" s="27"/>
      <c r="BI69" s="28"/>
      <c r="BJ69" s="28"/>
      <c r="BK69" s="28"/>
    </row>
    <row r="70" spans="53:63" x14ac:dyDescent="0.3">
      <c r="BA70" s="27"/>
      <c r="BB70" s="28"/>
      <c r="BC70" s="28"/>
      <c r="BD70" s="28"/>
      <c r="BH70" s="27"/>
      <c r="BI70" s="28"/>
      <c r="BJ70" s="28"/>
      <c r="BK70" s="28"/>
    </row>
    <row r="71" spans="53:63" x14ac:dyDescent="0.3">
      <c r="BA71" s="27"/>
      <c r="BB71" s="28"/>
      <c r="BC71" s="29"/>
      <c r="BD71" s="28"/>
      <c r="BH71" s="27"/>
      <c r="BI71" s="28"/>
      <c r="BJ71" s="28"/>
      <c r="BK71" s="28"/>
    </row>
    <row r="72" spans="53:63" x14ac:dyDescent="0.3">
      <c r="BA72" s="27"/>
      <c r="BB72" s="28"/>
      <c r="BC72" s="28"/>
      <c r="BD72" s="28"/>
      <c r="BH72" s="27"/>
      <c r="BI72" s="28"/>
      <c r="BJ72" s="28"/>
      <c r="BK72" s="28"/>
    </row>
    <row r="73" spans="53:63" x14ac:dyDescent="0.3">
      <c r="BA73" s="27"/>
      <c r="BB73" s="28"/>
      <c r="BC73" s="28"/>
      <c r="BD73" s="28"/>
      <c r="BH73" s="27"/>
      <c r="BI73" s="28"/>
      <c r="BJ73" s="28"/>
      <c r="BK73" s="28"/>
    </row>
    <row r="74" spans="53:63" x14ac:dyDescent="0.3">
      <c r="BA74" s="27"/>
      <c r="BB74" s="28"/>
      <c r="BC74" s="28"/>
      <c r="BD74" s="28"/>
      <c r="BH74" s="27"/>
      <c r="BI74" s="28"/>
      <c r="BJ74" s="28"/>
      <c r="BK74" s="28"/>
    </row>
    <row r="75" spans="53:63" x14ac:dyDescent="0.3">
      <c r="BA75" s="27"/>
      <c r="BB75" s="28"/>
      <c r="BC75" s="28"/>
      <c r="BD75" s="28"/>
      <c r="BH75" s="27"/>
      <c r="BI75" s="28"/>
      <c r="BJ75" s="28"/>
      <c r="BK75" s="28"/>
    </row>
    <row r="76" spans="53:63" x14ac:dyDescent="0.3">
      <c r="BA76" s="27"/>
      <c r="BB76" s="28"/>
      <c r="BC76" s="28"/>
      <c r="BD76" s="28"/>
      <c r="BH76" s="27"/>
      <c r="BI76" s="28"/>
      <c r="BJ76" s="28"/>
      <c r="BK76" s="28"/>
    </row>
    <row r="77" spans="53:63" x14ac:dyDescent="0.3">
      <c r="BA77" s="27"/>
      <c r="BB77" s="28"/>
      <c r="BC77" s="28"/>
      <c r="BD77" s="28"/>
      <c r="BH77" s="27"/>
      <c r="BI77" s="28"/>
      <c r="BJ77" s="28"/>
      <c r="BK77" s="28"/>
    </row>
    <row r="78" spans="53:63" x14ac:dyDescent="0.3">
      <c r="BA78" s="27"/>
      <c r="BB78" s="28"/>
      <c r="BC78" s="28"/>
      <c r="BD78" s="28"/>
      <c r="BH78" s="27"/>
      <c r="BI78" s="28"/>
      <c r="BJ78" s="28"/>
      <c r="BK78" s="28"/>
    </row>
    <row r="79" spans="53:63" x14ac:dyDescent="0.3">
      <c r="BA79" s="27"/>
      <c r="BB79" s="28"/>
      <c r="BC79" s="28"/>
      <c r="BD79" s="28"/>
      <c r="BH79" s="27"/>
      <c r="BI79" s="28"/>
      <c r="BJ79" s="28"/>
      <c r="BK79" s="28"/>
    </row>
    <row r="80" spans="53:63" x14ac:dyDescent="0.3">
      <c r="BA80" s="27"/>
      <c r="BB80" s="28"/>
      <c r="BC80" s="28"/>
      <c r="BD80" s="28"/>
      <c r="BH80" s="27"/>
      <c r="BI80" s="28"/>
      <c r="BJ80" s="28"/>
      <c r="BK80" s="28"/>
    </row>
    <row r="81" spans="53:63" x14ac:dyDescent="0.3">
      <c r="BA81" s="27"/>
      <c r="BB81" s="28"/>
      <c r="BC81" s="28"/>
      <c r="BD81" s="28"/>
      <c r="BH81" s="27"/>
      <c r="BI81" s="28"/>
      <c r="BJ81" s="28"/>
      <c r="BK81" s="28"/>
    </row>
    <row r="82" spans="53:63" x14ac:dyDescent="0.3">
      <c r="BA82" s="27"/>
      <c r="BB82" s="28"/>
      <c r="BC82" s="28"/>
      <c r="BD82" s="28"/>
      <c r="BH82" s="27"/>
      <c r="BI82" s="28"/>
      <c r="BJ82" s="28"/>
      <c r="BK82" s="28"/>
    </row>
    <row r="83" spans="53:63" x14ac:dyDescent="0.3">
      <c r="BA83" s="27"/>
      <c r="BB83" s="28"/>
      <c r="BC83" s="29"/>
      <c r="BD83" s="28"/>
      <c r="BH83" s="26"/>
      <c r="BI83" s="26"/>
      <c r="BJ83" s="26"/>
      <c r="BK83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Braswell</dc:creator>
  <cp:lastModifiedBy>Anna Braswell</cp:lastModifiedBy>
  <dcterms:created xsi:type="dcterms:W3CDTF">2020-07-22T17:00:40Z</dcterms:created>
  <dcterms:modified xsi:type="dcterms:W3CDTF">2020-10-01T21:46:17Z</dcterms:modified>
</cp:coreProperties>
</file>