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lory/Documents/Data Bootcamp/Chanllenges/Instructions/"/>
    </mc:Choice>
  </mc:AlternateContent>
  <xr:revisionPtr revIDLastSave="0" documentId="13_ncr:1_{7F9DDD15-ADCE-2C40-B764-A9482BE2A7C6}" xr6:coauthVersionLast="47" xr6:coauthVersionMax="47" xr10:uidLastSave="{00000000-0000-0000-0000-000000000000}"/>
  <bookViews>
    <workbookView xWindow="39020" yWindow="2880" windowWidth="28080" windowHeight="18560" activeTab="5" xr2:uid="{00000000-000D-0000-FFFF-FFFF00000000}"/>
  </bookViews>
  <sheets>
    <sheet name="Crowdfunding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definedNames>
    <definedName name="_xlnm._FilterDatabase" localSheetId="0" hidden="1">Crowdfunding!$A$1:$T$1001</definedName>
  </definedNames>
  <calcPr calcId="191029"/>
  <pivotCaches>
    <pivotCache cacheId="43" r:id="rId7"/>
    <pivotCache cacheId="4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6" l="1"/>
  <c r="G6" i="6"/>
  <c r="G7" i="6"/>
  <c r="G8" i="6"/>
  <c r="G9" i="6"/>
  <c r="G10" i="6"/>
  <c r="H5" i="6"/>
  <c r="H6" i="6"/>
  <c r="H7" i="6"/>
  <c r="H8" i="6"/>
  <c r="H9" i="6"/>
  <c r="H10" i="6"/>
  <c r="D13" i="5"/>
  <c r="D12" i="5"/>
  <c r="H12" i="5" s="1"/>
  <c r="D11" i="5"/>
  <c r="H11" i="5" s="1"/>
  <c r="D10" i="5"/>
  <c r="D9" i="5"/>
  <c r="H9" i="5" s="1"/>
  <c r="D8" i="5"/>
  <c r="H8" i="5" s="1"/>
  <c r="D7" i="5"/>
  <c r="H7" i="5" s="1"/>
  <c r="D6" i="5"/>
  <c r="H6" i="5" s="1"/>
  <c r="D5" i="5"/>
  <c r="H5" i="5" s="1"/>
  <c r="D4" i="5"/>
  <c r="D3" i="5"/>
  <c r="C13" i="5"/>
  <c r="C12" i="5"/>
  <c r="C11" i="5"/>
  <c r="C10" i="5"/>
  <c r="C9" i="5"/>
  <c r="G9" i="5" s="1"/>
  <c r="C8" i="5"/>
  <c r="C7" i="5"/>
  <c r="G7" i="5" s="1"/>
  <c r="C6" i="5"/>
  <c r="G6" i="5" s="1"/>
  <c r="C5" i="5"/>
  <c r="C4" i="5"/>
  <c r="C3" i="5"/>
  <c r="B13" i="5"/>
  <c r="B12" i="5"/>
  <c r="B11" i="5"/>
  <c r="B10" i="5"/>
  <c r="B9" i="5"/>
  <c r="B8" i="5"/>
  <c r="B7" i="5"/>
  <c r="B6" i="5"/>
  <c r="B5" i="5"/>
  <c r="B3" i="5"/>
  <c r="B4" i="5"/>
  <c r="D2" i="5"/>
  <c r="C2" i="5"/>
  <c r="B2" i="5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3" i="1"/>
  <c r="T3" i="1"/>
  <c r="T2" i="1"/>
  <c r="S2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3" i="1"/>
  <c r="R3" i="1"/>
  <c r="R2" i="1"/>
  <c r="Q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E7" i="5" l="1"/>
  <c r="E6" i="5"/>
  <c r="F6" i="5" s="1"/>
  <c r="F7" i="5"/>
  <c r="E5" i="5"/>
  <c r="F5" i="5" s="1"/>
  <c r="E2" i="5"/>
  <c r="F2" i="5" s="1"/>
  <c r="E4" i="5"/>
  <c r="H4" i="5" s="1"/>
  <c r="E13" i="5"/>
  <c r="H13" i="5" s="1"/>
  <c r="E3" i="5"/>
  <c r="F3" i="5" s="1"/>
  <c r="E12" i="5"/>
  <c r="F12" i="5" s="1"/>
  <c r="E11" i="5"/>
  <c r="G11" i="5" s="1"/>
  <c r="E10" i="5"/>
  <c r="H10" i="5" s="1"/>
  <c r="E9" i="5"/>
  <c r="F9" i="5" s="1"/>
  <c r="E8" i="5"/>
  <c r="F8" i="5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2" i="1"/>
  <c r="H3" i="5" l="1"/>
  <c r="G13" i="5"/>
  <c r="G3" i="5"/>
  <c r="G12" i="5"/>
  <c r="F13" i="5"/>
  <c r="H2" i="5"/>
  <c r="G10" i="5"/>
  <c r="F11" i="5"/>
  <c r="F10" i="5"/>
  <c r="G5" i="5"/>
  <c r="G2" i="5"/>
  <c r="F4" i="5"/>
  <c r="G8" i="5"/>
  <c r="G4" i="5"/>
</calcChain>
</file>

<file path=xl/sharedStrings.xml><?xml version="1.0" encoding="utf-8"?>
<sst xmlns="http://schemas.openxmlformats.org/spreadsheetml/2006/main" count="7043" uniqueCount="2114">
  <si>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</si>
  <si>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</si>
  <si>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</si>
  <si>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</si>
  <si>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</si>
  <si>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</si>
  <si>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</si>
  <si>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</si>
  <si>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</si>
  <si>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</si>
  <si>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</si>
  <si>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</si>
  <si>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</si>
  <si>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</si>
  <si>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</si>
  <si>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</si>
  <si>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</si>
  <si>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</si>
  <si>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</si>
  <si>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</si>
  <si>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</si>
  <si>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</si>
  <si>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</si>
  <si>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</si>
  <si>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</si>
  <si>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</si>
  <si>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</si>
  <si>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</si>
  <si>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</si>
  <si>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</si>
  <si>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</si>
  <si>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</si>
  <si>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</si>
  <si>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</si>
  <si>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</si>
  <si>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</si>
  <si>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</si>
  <si>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</si>
  <si>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</si>
  <si>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</si>
  <si>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</si>
  <si>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</si>
  <si>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</si>
  <si>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</si>
  <si>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</si>
  <si>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</si>
  <si>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</si>
  <si>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</si>
  <si>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</si>
  <si>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</si>
  <si>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</si>
  <si>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</si>
  <si>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</si>
  <si>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</si>
  <si>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</si>
  <si>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</si>
  <si>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</si>
  <si>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</si>
  <si>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</si>
  <si>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</si>
  <si>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</si>
  <si>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</si>
  <si>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</si>
  <si>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</si>
  <si>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</si>
  <si>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</si>
  <si>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</si>
  <si>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</si>
  <si>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</si>
  <si>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</si>
  <si>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</si>
  <si>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</si>
  <si>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</si>
  <si>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</si>
  <si>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</si>
  <si>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</si>
  <si>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</si>
  <si>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</si>
  <si>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</si>
  <si>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</si>
  <si>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</si>
  <si>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</si>
  <si>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</si>
  <si>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</si>
  <si>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</si>
  <si>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</si>
  <si>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</si>
  <si>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</si>
  <si>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</si>
  <si>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</si>
  <si>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</si>
  <si>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</si>
  <si>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</si>
  <si>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</si>
  <si>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</si>
  <si>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</si>
  <si>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</si>
  <si>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</si>
  <si>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</si>
  <si>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</si>
  <si>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</si>
  <si>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</si>
  <si>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</si>
  <si>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</si>
  <si>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</si>
  <si>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</si>
  <si>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</si>
  <si>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</si>
  <si>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</si>
  <si>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</si>
  <si>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</si>
  <si>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</si>
  <si>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</si>
  <si>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</si>
  <si>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</si>
  <si>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</si>
  <si>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</si>
  <si>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</si>
  <si>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</si>
  <si>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</si>
  <si>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</si>
  <si>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</si>
  <si>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</si>
  <si>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</si>
  <si>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</si>
  <si>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</si>
  <si>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</si>
  <si>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</si>
  <si>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</si>
  <si>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</si>
  <si>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</si>
  <si>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</si>
  <si>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</si>
  <si>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</si>
  <si>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</si>
  <si>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</si>
  <si>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</si>
  <si>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</si>
  <si>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</si>
  <si>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</si>
  <si>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</si>
  <si>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</si>
  <si>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</si>
  <si>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</si>
  <si>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</si>
  <si>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</si>
  <si>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</si>
  <si>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</si>
  <si>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</si>
  <si>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</si>
  <si>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</si>
  <si>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</si>
  <si>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</si>
  <si>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</si>
  <si>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</si>
  <si>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</si>
  <si>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</si>
  <si>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</si>
  <si>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</si>
  <si>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</si>
  <si>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</si>
  <si>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</si>
  <si>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</si>
  <si>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</si>
  <si>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</si>
  <si>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</si>
  <si>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</si>
  <si>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</si>
  <si>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</si>
  <si>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</si>
  <si>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</si>
  <si>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</si>
  <si>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</si>
  <si>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</si>
  <si>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</si>
  <si>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</si>
  <si>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</si>
  <si>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</si>
  <si>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</si>
  <si>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</si>
  <si>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</si>
  <si>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</si>
  <si>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</si>
  <si>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</si>
  <si>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</si>
  <si>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</si>
  <si>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</si>
  <si>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</si>
  <si>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</si>
  <si>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</si>
  <si>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</si>
  <si>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</si>
  <si>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</si>
  <si>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</si>
  <si>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</si>
  <si>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</si>
  <si>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</si>
  <si>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</si>
  <si>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</si>
  <si>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</si>
  <si>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</si>
  <si>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</si>
  <si>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</si>
  <si>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</si>
  <si>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</si>
  <si>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</si>
  <si>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</si>
  <si>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</si>
  <si>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</si>
  <si>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</si>
  <si>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</si>
  <si>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</si>
  <si>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</si>
  <si>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</si>
  <si>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</si>
  <si>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</si>
  <si>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</si>
  <si>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</si>
  <si>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</si>
  <si>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</si>
  <si>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</si>
  <si>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</si>
  <si>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</si>
  <si>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</si>
  <si>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</si>
  <si>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</si>
  <si>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</si>
  <si>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</si>
  <si>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</si>
  <si>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</si>
  <si>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</si>
  <si>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</si>
  <si>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</si>
  <si>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</si>
  <si>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</si>
  <si>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</si>
  <si>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</si>
  <si>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</si>
  <si>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</si>
  <si>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</si>
  <si>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</si>
  <si>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</si>
  <si>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</si>
  <si>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</si>
  <si>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</si>
  <si>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</si>
  <si>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</si>
  <si>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</si>
  <si>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</si>
  <si>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</si>
  <si>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</si>
  <si>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</si>
  <si>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</si>
  <si>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</si>
  <si>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</si>
  <si>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</si>
  <si>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</si>
  <si>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</si>
  <si>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</si>
  <si>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</si>
  <si>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</si>
  <si>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</si>
  <si>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</si>
  <si>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</si>
  <si>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</si>
  <si>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</si>
  <si>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</si>
  <si>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</si>
  <si>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</si>
  <si>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</si>
  <si>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</si>
  <si>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</si>
  <si>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</si>
  <si>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</si>
  <si>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</si>
  <si>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</si>
  <si>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</si>
  <si>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</si>
  <si>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</si>
  <si>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</si>
  <si>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</si>
  <si>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</si>
  <si>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</si>
  <si>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</si>
  <si>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</si>
  <si>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</si>
  <si>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</si>
  <si>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</si>
  <si>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</si>
  <si>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</si>
  <si>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</si>
  <si>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</si>
  <si>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</si>
  <si>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</si>
  <si>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</si>
  <si>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</si>
  <si>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</si>
  <si>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</si>
  <si>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</si>
  <si>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</si>
  <si>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</si>
  <si>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</si>
  <si>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</si>
  <si>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</si>
  <si>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</si>
  <si>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</si>
  <si>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</si>
  <si>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</si>
  <si>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</si>
  <si>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</si>
  <si>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</si>
  <si>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</si>
  <si>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</si>
  <si>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</si>
  <si>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</si>
  <si>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</si>
  <si>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</si>
  <si>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</si>
  <si>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</si>
  <si>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</si>
  <si>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</si>
  <si>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</si>
  <si>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</si>
  <si>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</si>
  <si>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</si>
  <si>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</si>
  <si>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</si>
  <si>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</si>
  <si>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</si>
  <si>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</si>
  <si>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</si>
  <si>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</si>
  <si>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</si>
  <si>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</si>
  <si>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</si>
  <si>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</si>
  <si>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</si>
  <si>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</si>
  <si>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</si>
  <si>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</si>
  <si>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</si>
  <si>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</si>
  <si>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</si>
  <si>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</si>
  <si>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</si>
  <si>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</si>
  <si>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</si>
  <si>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</si>
  <si>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</si>
  <si>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</si>
  <si>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</si>
  <si>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</si>
  <si>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</si>
  <si>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</si>
  <si>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</si>
  <si>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</si>
  <si>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</si>
  <si>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</si>
  <si>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</si>
  <si>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</si>
  <si>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</si>
  <si>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</si>
  <si>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</si>
  <si>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</si>
  <si>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</si>
  <si>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</si>
  <si>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</si>
  <si>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</si>
  <si>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</si>
  <si>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</si>
  <si>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</si>
  <si>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</si>
  <si>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</si>
  <si>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</si>
  <si>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</si>
  <si>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</si>
  <si>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</si>
  <si>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</si>
  <si>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</si>
  <si>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</si>
  <si>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</si>
  <si>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</si>
  <si>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</si>
  <si>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</si>
  <si>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</si>
  <si>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</si>
  <si>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</si>
  <si>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</si>
  <si>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</si>
  <si>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</si>
  <si>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</si>
  <si>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</si>
  <si>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</si>
  <si>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</si>
  <si>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</si>
  <si>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</si>
  <si>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</si>
  <si>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</si>
  <si>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</si>
  <si>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</si>
  <si>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</si>
  <si>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</si>
  <si>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</si>
  <si>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</si>
  <si>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</si>
  <si>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</si>
  <si>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</si>
  <si>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</si>
  <si>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</si>
  <si>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</si>
  <si>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</si>
  <si>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</si>
  <si>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</si>
  <si>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</si>
  <si>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</si>
  <si>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</si>
  <si>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</si>
  <si>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</si>
  <si>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</si>
  <si>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</si>
  <si>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</si>
  <si>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</si>
  <si>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</si>
  <si>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</si>
  <si>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</si>
  <si>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</si>
  <si>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</si>
  <si>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</si>
  <si>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</si>
  <si>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</si>
  <si>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</si>
  <si>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</si>
  <si>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</si>
  <si>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</si>
  <si>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</si>
  <si>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</si>
  <si>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</si>
  <si>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</si>
  <si>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</si>
  <si>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</si>
  <si>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</si>
  <si>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</si>
  <si>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</si>
  <si>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</si>
  <si>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</si>
  <si>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</si>
  <si>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</si>
  <si>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</si>
  <si>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</si>
  <si>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</si>
  <si>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</si>
  <si>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</si>
  <si>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</si>
  <si>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</si>
  <si>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</si>
  <si>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</si>
  <si>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</si>
  <si>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</si>
  <si>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</si>
  <si>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</si>
  <si>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</si>
  <si>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</si>
  <si>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</si>
  <si>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</si>
  <si>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</si>
  <si>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</si>
  <si>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</si>
  <si>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</si>
  <si>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</si>
  <si>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</si>
  <si>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</si>
  <si>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</si>
  <si>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</si>
  <si>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</si>
  <si>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</si>
  <si>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</si>
  <si>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</si>
  <si>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</si>
  <si>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</si>
  <si>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</si>
  <si>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</si>
  <si>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</si>
  <si>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</si>
  <si>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</si>
  <si>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</si>
  <si>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</si>
  <si>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</si>
  <si>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</si>
  <si>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</si>
  <si>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</si>
  <si>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</si>
  <si>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</si>
  <si>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</si>
  <si>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</si>
  <si>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</si>
  <si>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</si>
  <si>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</si>
  <si>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</si>
  <si>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</si>
  <si>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</si>
  <si>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</si>
  <si>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</si>
  <si>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</si>
  <si>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</si>
  <si>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</si>
  <si>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</si>
  <si>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</si>
  <si>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</si>
  <si>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</si>
  <si>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</si>
  <si>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</si>
  <si>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</si>
  <si>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</si>
  <si>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</si>
  <si>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</si>
  <si>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</si>
  <si>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</si>
  <si>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</si>
  <si>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</si>
  <si>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</si>
  <si>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</si>
  <si>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</si>
  <si>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</si>
  <si>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</si>
  <si>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</si>
  <si>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</si>
  <si>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</si>
  <si>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</si>
  <si>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</si>
  <si>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</si>
  <si>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</si>
  <si>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</si>
  <si>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</si>
  <si>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</si>
  <si>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</si>
  <si>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</si>
  <si>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</si>
  <si>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</si>
  <si>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</si>
  <si>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</si>
  <si>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</si>
  <si>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</si>
  <si>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</si>
  <si>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</si>
  <si>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</si>
  <si>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</si>
  <si>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</si>
  <si>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</si>
  <si>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</si>
  <si>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</si>
  <si>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</si>
  <si>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</si>
  <si>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</si>
  <si>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</si>
  <si>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</si>
  <si>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</si>
  <si>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</si>
  <si>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</si>
  <si>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</si>
  <si>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</si>
  <si>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</si>
  <si>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</si>
  <si>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</si>
  <si>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</si>
  <si>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</si>
  <si>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</si>
  <si>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</si>
  <si>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</si>
  <si>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</si>
  <si>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</si>
  <si>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</si>
  <si>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</si>
  <si>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</si>
  <si>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</si>
  <si>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</si>
  <si>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</si>
  <si>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</si>
  <si>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</si>
  <si>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</si>
  <si>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</si>
  <si>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</si>
  <si>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</si>
  <si>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</si>
  <si>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</si>
  <si>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</si>
  <si>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</si>
  <si>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</si>
  <si>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</si>
  <si>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</si>
  <si>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</si>
  <si>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</si>
  <si>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</si>
  <si>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</si>
  <si>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</si>
  <si>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</si>
  <si>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</si>
  <si>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</si>
  <si>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</si>
  <si>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</si>
  <si>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</si>
  <si>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</si>
  <si>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</si>
  <si>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</si>
  <si>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</si>
  <si>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</si>
  <si>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</si>
  <si>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</si>
  <si>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</si>
  <si>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</si>
  <si>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</si>
  <si>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</si>
  <si>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</si>
  <si>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</si>
  <si>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</si>
  <si>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</si>
  <si>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</si>
  <si>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</si>
  <si>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</si>
  <si>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</si>
  <si>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</si>
  <si>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</si>
  <si>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</si>
  <si>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</si>
  <si>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</si>
  <si>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</si>
  <si>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</si>
  <si>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</si>
  <si>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</si>
  <si>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</si>
  <si>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</si>
  <si>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</si>
  <si>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</si>
  <si>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</si>
  <si>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</si>
  <si>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</si>
  <si>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</si>
  <si>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</si>
  <si>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</si>
  <si>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</si>
  <si>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</si>
  <si>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</si>
  <si>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</si>
  <si>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</si>
  <si>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</si>
  <si>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</si>
  <si>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</si>
  <si>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</si>
  <si>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</si>
  <si>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</si>
  <si>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</si>
  <si>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</si>
  <si>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</si>
  <si>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</si>
  <si>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</si>
  <si>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</si>
  <si>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</si>
  <si>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</si>
  <si>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</si>
  <si>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</si>
  <si>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</si>
  <si>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</si>
  <si>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</si>
  <si>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</si>
  <si>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</si>
  <si>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</si>
  <si>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</si>
  <si>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</si>
  <si>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</si>
  <si>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</si>
  <si>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</si>
  <si>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</si>
  <si>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</si>
  <si>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</si>
  <si>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</si>
  <si>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</si>
  <si>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</si>
  <si>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</si>
  <si>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</si>
  <si>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</si>
  <si>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</si>
  <si>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</si>
  <si>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</si>
  <si>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</si>
  <si>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</si>
  <si>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</si>
  <si>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</si>
  <si>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</si>
  <si>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</si>
  <si>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</si>
  <si>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</si>
  <si>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</si>
  <si>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</si>
  <si>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</si>
  <si>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</si>
  <si>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</si>
  <si>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</si>
  <si>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</si>
  <si>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</si>
  <si>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</si>
  <si>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</si>
  <si>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</si>
  <si>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</si>
  <si>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</si>
  <si>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</si>
  <si>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</si>
  <si>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</si>
  <si>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</si>
  <si>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</si>
  <si>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</si>
  <si>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</si>
  <si>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</si>
  <si>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</si>
  <si>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</si>
  <si>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</si>
  <si>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</si>
  <si>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</si>
  <si>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</si>
  <si>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</si>
  <si>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</si>
  <si>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</si>
  <si>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</si>
  <si>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</si>
  <si>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</si>
  <si>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</si>
  <si>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</si>
  <si>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</si>
  <si>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</si>
  <si>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</si>
  <si>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</si>
  <si>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</si>
  <si>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</si>
  <si>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</si>
  <si>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</si>
  <si>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</si>
  <si>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</si>
  <si>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</si>
  <si>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</si>
  <si>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</si>
  <si>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</si>
  <si>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</si>
  <si>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</si>
  <si>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</si>
  <si>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</si>
  <si>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</si>
  <si>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</si>
  <si>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</si>
  <si>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</si>
  <si>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</si>
  <si>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</si>
  <si>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</si>
  <si>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</si>
  <si>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</si>
  <si>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</si>
  <si>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</si>
  <si>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</si>
  <si>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</si>
  <si>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</si>
  <si>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</si>
  <si>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</si>
  <si>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</si>
  <si>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</si>
  <si>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</si>
  <si>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</si>
  <si>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</si>
  <si>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</si>
  <si>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</si>
  <si>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</si>
  <si>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</si>
  <si>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</si>
  <si>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</si>
  <si>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</si>
  <si>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</si>
  <si>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</si>
  <si>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</si>
  <si>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</si>
  <si>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</si>
  <si>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</si>
  <si>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</si>
  <si>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</si>
  <si>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</si>
  <si>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</si>
  <si>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</si>
  <si>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</si>
  <si>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</si>
  <si>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</si>
  <si>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</si>
  <si>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</si>
  <si>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</si>
  <si>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</si>
  <si>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</si>
  <si>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</si>
  <si>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</si>
  <si>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</si>
  <si>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</si>
  <si>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</si>
  <si>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</si>
  <si>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</si>
  <si>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</si>
  <si>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</si>
  <si>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</si>
  <si>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</si>
  <si>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</si>
  <si>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</si>
  <si>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</si>
  <si>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</si>
  <si>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</si>
  <si>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</si>
  <si>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</si>
  <si>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</si>
  <si>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</si>
  <si>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</si>
  <si>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</si>
  <si>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</si>
  <si>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</si>
  <si>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</si>
  <si>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</si>
  <si>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</si>
  <si>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</si>
  <si>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</si>
  <si>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</si>
  <si>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</si>
  <si>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</si>
  <si>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</si>
  <si>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</si>
  <si>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</si>
  <si>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</si>
  <si>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</si>
  <si>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</si>
  <si>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</si>
  <si>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</si>
  <si>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</si>
  <si>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</si>
  <si>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</si>
  <si>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</si>
  <si>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</si>
  <si>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</si>
  <si>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</si>
  <si>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</si>
  <si>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</si>
  <si>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</si>
  <si>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</si>
  <si>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</si>
  <si>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</si>
  <si>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</si>
  <si>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</si>
  <si>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</si>
  <si>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</si>
  <si>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</si>
  <si>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</si>
  <si>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</si>
  <si>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</si>
  <si>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</si>
  <si>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</si>
  <si>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</si>
  <si>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</si>
  <si>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</si>
  <si>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</si>
  <si>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</si>
  <si>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</si>
  <si>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</si>
  <si>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</si>
  <si>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</si>
  <si>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</si>
  <si>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</si>
  <si>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</si>
  <si>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</si>
  <si>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</si>
  <si>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</si>
  <si>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</si>
  <si>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</si>
  <si>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</si>
  <si>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</si>
  <si>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</si>
  <si>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</si>
  <si>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</si>
  <si>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</si>
  <si>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</si>
  <si>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</si>
  <si>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</si>
  <si>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</si>
  <si>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</si>
  <si>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</si>
  <si>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</si>
  <si>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</si>
  <si>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</si>
  <si>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</si>
  <si>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</si>
  <si>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</si>
  <si>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</si>
  <si>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</si>
  <si>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</si>
  <si>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</si>
  <si>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</si>
  <si>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</si>
  <si>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</si>
  <si>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</si>
  <si>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</si>
  <si>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</si>
  <si>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</si>
  <si>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</si>
  <si>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</si>
  <si>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</si>
  <si>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</si>
  <si>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</si>
  <si>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</si>
  <si>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</si>
  <si>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</si>
  <si>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</si>
  <si>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</si>
  <si>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</si>
  <si>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</si>
  <si>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</si>
  <si>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</si>
  <si>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</si>
  <si>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</si>
  <si>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</si>
  <si>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</si>
  <si>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</si>
  <si>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</si>
  <si>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</si>
  <si>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</si>
  <si>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</si>
  <si>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</si>
  <si>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</si>
  <si>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</si>
  <si>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</si>
  <si>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</si>
  <si>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</si>
  <si>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</si>
  <si>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</si>
  <si>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</si>
  <si>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</si>
  <si>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</si>
  <si>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</si>
  <si>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</si>
  <si>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</si>
  <si>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</si>
  <si>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</si>
  <si>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</si>
  <si>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</si>
  <si>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</si>
  <si>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</si>
  <si>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</si>
  <si>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</si>
  <si>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</si>
  <si>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</si>
  <si>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</si>
  <si>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</si>
  <si>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</si>
  <si>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</si>
  <si>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</si>
  <si>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</si>
  <si>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</si>
  <si>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</si>
  <si>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</si>
  <si>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</si>
  <si>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</si>
  <si>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</si>
  <si>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</si>
  <si>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</si>
  <si>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</si>
  <si>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</si>
  <si>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</si>
  <si>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</si>
  <si>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</si>
  <si>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</si>
  <si>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</si>
  <si>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</si>
  <si>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</si>
  <si>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</si>
  <si>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</si>
  <si>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</si>
  <si>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</si>
  <si>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</si>
  <si>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</si>
  <si>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</si>
  <si>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</si>
  <si>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</si>
  <si>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</si>
  <si>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</si>
  <si>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</si>
  <si>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</si>
  <si>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</si>
  <si>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</si>
  <si>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</si>
  <si>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</si>
  <si>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</si>
  <si>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</si>
  <si>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</si>
  <si>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</si>
  <si>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</si>
  <si>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</si>
  <si>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</si>
  <si>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</si>
  <si>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</si>
  <si>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</si>
  <si>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</si>
  <si>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</si>
  <si>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</si>
  <si>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</si>
  <si>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</si>
  <si>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</si>
  <si>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</si>
  <si>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</si>
  <si>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</si>
  <si>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</si>
  <si>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</si>
  <si>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</si>
  <si>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</si>
  <si>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</si>
  <si>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</si>
  <si>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</si>
  <si>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</si>
  <si>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</si>
  <si>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</si>
  <si>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</si>
  <si>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</si>
  <si>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</si>
  <si>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</si>
  <si>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</si>
  <si>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</si>
  <si>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</si>
  <si>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</si>
  <si>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</si>
  <si>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</si>
  <si>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</si>
  <si>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</si>
  <si>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</si>
  <si>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</si>
  <si>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</si>
  <si>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</si>
  <si>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</si>
  <si>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</si>
  <si>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</si>
  <si>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</si>
  <si>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</si>
  <si>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</si>
  <si>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</si>
  <si>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</si>
  <si>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</si>
  <si>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</si>
  <si>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</si>
  <si>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</si>
  <si>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</si>
  <si>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</si>
  <si>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</si>
  <si>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</si>
  <si>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</si>
  <si>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</si>
  <si>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</si>
  <si>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</si>
  <si>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</si>
  <si>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</si>
  <si>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</si>
  <si>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</si>
  <si>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</si>
  <si>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</si>
  <si>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</si>
  <si>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</si>
  <si>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</si>
  <si>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</si>
  <si>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</si>
  <si>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</si>
  <si>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</si>
  <si>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</si>
  <si>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</si>
  <si>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</si>
  <si>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</si>
  <si>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</si>
  <si>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</si>
  <si>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</si>
  <si>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</si>
  <si>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</si>
  <si>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</si>
  <si>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</si>
  <si>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</si>
  <si>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</si>
  <si>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</si>
  <si>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</si>
  <si>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</si>
  <si>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</si>
  <si>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</si>
  <si>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</si>
  <si>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</si>
  <si>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</si>
  <si>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</si>
  <si>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</si>
  <si>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</si>
  <si>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</si>
  <si>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</si>
  <si>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</si>
  <si>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</si>
  <si>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</si>
  <si>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</si>
  <si>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</si>
  <si>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</si>
  <si>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</si>
  <si>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</si>
  <si>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</si>
  <si>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</si>
  <si>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</si>
  <si>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</si>
  <si>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</si>
  <si>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</si>
  <si>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</si>
  <si>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</si>
  <si>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</si>
  <si>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</si>
  <si>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</si>
  <si>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</si>
  <si>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</si>
  <si>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</si>
  <si>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</si>
  <si>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</si>
  <si>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</si>
  <si>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</si>
  <si>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</si>
  <si>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</si>
  <si>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</si>
  <si>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</si>
  <si>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</si>
  <si>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</si>
  <si>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</si>
  <si>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</si>
  <si>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</si>
  <si>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</si>
  <si>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</si>
  <si>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</si>
  <si>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</si>
  <si>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</si>
  <si>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</si>
  <si>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</si>
  <si>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</si>
  <si>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</si>
  <si>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</si>
  <si>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</si>
  <si>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</si>
  <si>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</si>
  <si>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</si>
  <si>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</si>
  <si>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</si>
  <si>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</si>
  <si>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</si>
  <si>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</si>
  <si>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</si>
  <si>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</si>
  <si>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</si>
  <si>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</si>
  <si>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</si>
  <si>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</si>
  <si>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</si>
  <si>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</si>
  <si>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</si>
  <si>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</si>
  <si>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</si>
  <si>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</si>
  <si>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</si>
  <si>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</si>
  <si>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</si>
  <si>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</si>
  <si>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</si>
  <si>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</si>
  <si>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</si>
  <si>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</si>
  <si>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</si>
  <si>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</si>
  <si>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</si>
  <si>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</si>
  <si>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</si>
  <si>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</si>
  <si>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</si>
  <si>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</si>
  <si>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</si>
  <si>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</si>
  <si>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</si>
  <si>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</si>
  <si>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</si>
  <si>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</si>
  <si>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</si>
  <si>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</si>
  <si>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</si>
  <si>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</si>
  <si>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</si>
  <si>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</si>
  <si>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</si>
  <si>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</si>
  <si>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</si>
  <si>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</si>
  <si>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</si>
  <si>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</si>
  <si>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</si>
  <si>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</si>
  <si>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</si>
  <si>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</si>
  <si>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</si>
  <si>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</si>
  <si>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</si>
  <si>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</si>
  <si>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</si>
  <si>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</si>
  <si>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</si>
  <si>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</si>
  <si>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</si>
  <si>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</si>
  <si>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</si>
  <si>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</si>
  <si>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</si>
  <si>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</si>
  <si>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</si>
  <si>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</si>
  <si>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</si>
  <si>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</si>
  <si>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</si>
  <si>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</si>
  <si>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</si>
  <si>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</si>
  <si>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</si>
  <si>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</si>
  <si>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</si>
  <si>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</si>
  <si>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</si>
  <si>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</si>
  <si>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</si>
  <si>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</si>
  <si>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</si>
  <si>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</si>
  <si>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</si>
  <si>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</si>
  <si>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</si>
  <si>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</si>
  <si>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</si>
  <si>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</si>
  <si>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</si>
  <si>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</si>
  <si>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</si>
  <si>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</si>
  <si>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</si>
  <si>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</si>
  <si>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</si>
  <si>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</si>
  <si>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</si>
  <si>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</si>
  <si>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</si>
  <si>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</si>
  <si>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</si>
  <si>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</si>
  <si>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</si>
  <si>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</si>
  <si>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</si>
  <si>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</si>
  <si>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</si>
  <si>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</si>
  <si>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</si>
  <si>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</si>
  <si>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</si>
  <si>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</si>
  <si>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</si>
  <si>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</si>
  <si>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</si>
  <si>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</si>
  <si>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</si>
  <si>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</si>
  <si>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</si>
  <si>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</si>
  <si>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</si>
  <si>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</si>
  <si>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</si>
  <si>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</si>
  <si>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</si>
  <si>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</si>
  <si>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</si>
  <si>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</si>
  <si>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</si>
  <si>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</si>
  <si>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</si>
  <si>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</si>
  <si>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</si>
  <si>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</si>
  <si>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</si>
  <si>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</si>
  <si>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</si>
  <si>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</si>
  <si>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</si>
  <si>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</si>
  <si>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</si>
  <si>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</si>
  <si>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</si>
  <si>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</si>
  <si>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</si>
  <si>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</si>
  <si>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</si>
  <si>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</si>
  <si>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</si>
  <si>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</si>
  <si>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</si>
  <si>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</si>
  <si>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</si>
  <si>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</si>
  <si>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</si>
  <si>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</si>
  <si>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</si>
  <si>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</si>
  <si>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</si>
  <si>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</si>
  <si>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</si>
  <si>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</si>
  <si>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</si>
  <si>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</si>
  <si>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</si>
  <si>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</si>
  <si>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</si>
  <si>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</si>
  <si>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</si>
  <si>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</si>
  <si>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</si>
  <si>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</si>
  <si>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</si>
  <si>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</si>
  <si>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</si>
  <si>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</si>
  <si>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</si>
  <si>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</si>
  <si>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</si>
  <si>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</si>
  <si>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</si>
  <si>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</si>
  <si>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</si>
  <si>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</si>
  <si>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</si>
  <si>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</si>
  <si>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</si>
  <si>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</si>
  <si>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</si>
  <si>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</si>
  <si>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</si>
  <si>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</si>
  <si>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</si>
  <si>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</si>
  <si>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</si>
  <si>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</si>
  <si>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</si>
  <si>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</si>
  <si>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</si>
  <si>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</si>
  <si>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</si>
  <si>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</si>
  <si>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</si>
  <si>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</si>
  <si>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</si>
  <si>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</si>
  <si>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</si>
  <si>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</si>
  <si>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</si>
  <si>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</si>
  <si>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</si>
  <si>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</si>
  <si>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</si>
  <si>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</si>
  <si>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</si>
  <si>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</si>
  <si>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</si>
  <si>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</si>
  <si>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</si>
  <si>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</si>
  <si>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</si>
  <si>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</si>
  <si>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</si>
  <si>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</si>
  <si>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</si>
  <si>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</si>
  <si>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</si>
  <si>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</si>
  <si>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</si>
  <si>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</si>
  <si>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</si>
  <si>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</si>
  <si>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</si>
  <si>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</si>
  <si>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</si>
  <si>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</si>
  <si>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</si>
  <si>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</si>
  <si>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</si>
  <si>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</si>
  <si>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</si>
  <si>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</si>
  <si>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</si>
  <si>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</si>
  <si>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</si>
  <si>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</si>
  <si>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</si>
  <si>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</si>
  <si>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</si>
  <si>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</si>
  <si>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</si>
  <si>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</si>
  <si>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</si>
  <si>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</si>
  <si>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</si>
  <si>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</si>
  <si>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</si>
  <si>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</si>
  <si>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</si>
  <si>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</si>
  <si>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</si>
  <si>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</si>
  <si>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</si>
  <si>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</si>
  <si>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</si>
  <si>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</si>
  <si>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</si>
  <si>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</si>
  <si>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</si>
  <si>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</si>
  <si>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</si>
  <si>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</si>
  <si>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</si>
  <si>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</si>
  <si>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</si>
  <si>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</si>
  <si>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</si>
  <si>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</si>
  <si>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</si>
  <si>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</si>
  <si>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</si>
  <si>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</si>
  <si>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</si>
  <si>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</si>
  <si>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</si>
  <si>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</si>
  <si>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</si>
  <si>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</si>
  <si>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</si>
  <si>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</si>
  <si>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</si>
  <si>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</si>
  <si>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</si>
  <si>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</si>
  <si>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</si>
  <si>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</si>
  <si>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</si>
  <si>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</si>
  <si>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</si>
  <si>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</si>
  <si>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</si>
  <si>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</si>
  <si>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</si>
  <si>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</si>
  <si>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</si>
  <si>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</si>
  <si>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</si>
  <si>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</si>
  <si>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</si>
  <si>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</si>
  <si>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</si>
  <si>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</si>
  <si>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</si>
  <si>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</si>
  <si>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</si>
  <si>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</si>
  <si>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</si>
  <si>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</si>
  <si>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</si>
  <si>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</si>
  <si>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</si>
  <si>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</si>
  <si>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</si>
  <si>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</si>
  <si>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</si>
  <si>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</si>
  <si>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</si>
  <si>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</si>
  <si>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</si>
  <si>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</si>
  <si>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</si>
  <si>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</si>
  <si>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</si>
  <si>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</si>
  <si>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</si>
  <si>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</si>
  <si>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</si>
  <si>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</si>
  <si>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</si>
  <si>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</si>
  <si>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</si>
  <si>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</si>
  <si>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</si>
  <si>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</si>
  <si>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</si>
  <si>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</si>
  <si>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</si>
  <si>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</si>
  <si>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</si>
  <si>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</si>
  <si>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</si>
  <si>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</si>
  <si>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</si>
  <si>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</si>
  <si>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</si>
  <si>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</si>
  <si>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</si>
  <si>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</si>
  <si>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</si>
  <si>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</si>
  <si>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</si>
  <si>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</si>
  <si>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</si>
  <si>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</si>
  <si>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</si>
  <si>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</si>
  <si>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</si>
  <si>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</si>
  <si>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</si>
  <si>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</si>
  <si>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</si>
  <si>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</si>
  <si>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</si>
  <si>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</si>
  <si>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</si>
  <si>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</si>
  <si>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</si>
  <si>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</si>
  <si>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</si>
  <si>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</si>
  <si>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</si>
  <si>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</si>
  <si>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</si>
  <si>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</si>
  <si>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</si>
  <si>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</si>
  <si>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</si>
  <si>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</si>
  <si>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</si>
  <si>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</si>
  <si>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</si>
  <si>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</si>
  <si>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</si>
  <si>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</si>
  <si>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</si>
  <si>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</si>
  <si>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</si>
  <si>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</si>
  <si>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</si>
  <si>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</si>
  <si>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</si>
  <si>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</si>
  <si>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</si>
  <si>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</si>
  <si>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</si>
  <si>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</si>
  <si>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</si>
  <si>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</si>
  <si>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</si>
  <si>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</si>
  <si>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</si>
  <si>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</si>
  <si>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</si>
  <si>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</si>
  <si>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</si>
  <si>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</si>
  <si>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</si>
  <si>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</si>
  <si>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</si>
  <si>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</si>
  <si>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</si>
  <si>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</si>
  <si>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</si>
  <si>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</si>
  <si>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</si>
  <si>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</si>
  <si>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</si>
  <si>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</si>
  <si>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</si>
  <si>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</si>
  <si>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</si>
  <si>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</si>
  <si>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</si>
  <si>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</si>
  <si>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</si>
  <si>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</si>
  <si>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</si>
  <si>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</si>
  <si>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</si>
  <si>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</si>
  <si>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</si>
  <si>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</si>
  <si>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</si>
  <si>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</si>
  <si>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</si>
  <si>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</si>
  <si>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</si>
  <si>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</si>
  <si>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</si>
  <si>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</si>
  <si>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</si>
  <si>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</si>
  <si>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</si>
  <si>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</si>
  <si>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</si>
  <si>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</si>
  <si>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</si>
  <si>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</si>
  <si>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</si>
  <si>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</si>
  <si>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</si>
  <si>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</si>
  <si>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</si>
  <si>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</si>
  <si>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</si>
  <si>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</si>
  <si>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</si>
  <si>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</si>
  <si>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</si>
  <si>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</si>
  <si>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</si>
  <si>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</si>
  <si>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</si>
  <si>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</si>
  <si>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</si>
  <si>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</si>
  <si>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</si>
  <si>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</si>
  <si>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</si>
  <si>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</si>
  <si>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</si>
  <si>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</si>
  <si>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</si>
  <si>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</si>
  <si>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</si>
  <si>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</si>
  <si>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</si>
  <si>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</si>
  <si>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</si>
  <si>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</si>
  <si>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</si>
  <si>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</si>
  <si>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</si>
  <si>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</si>
  <si>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</si>
  <si>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</si>
  <si>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</si>
  <si>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</si>
  <si>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</si>
  <si>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</si>
  <si>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</si>
  <si>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</si>
  <si>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</si>
  <si>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</si>
  <si>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</si>
  <si>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</si>
  <si>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</si>
  <si>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</si>
  <si>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</si>
  <si>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</si>
  <si>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</si>
  <si>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</si>
  <si>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</si>
  <si>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</si>
  <si>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</si>
  <si>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</si>
  <si>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</si>
  <si>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</si>
  <si>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</si>
  <si>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</si>
  <si>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</si>
  <si>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</si>
  <si>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</si>
  <si>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</si>
  <si>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</si>
  <si>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</si>
  <si>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</si>
  <si>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</si>
  <si>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</si>
  <si>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</si>
  <si>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</si>
  <si>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</si>
  <si>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</si>
  <si>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</si>
  <si>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</si>
  <si>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</si>
  <si>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</si>
  <si>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</si>
  <si>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</si>
  <si>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</si>
  <si>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</si>
  <si>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</si>
  <si>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</si>
  <si>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</si>
  <si>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</si>
  <si>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</si>
  <si>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</si>
  <si>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</si>
  <si>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</si>
  <si>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</si>
  <si>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</si>
  <si>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</si>
  <si>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</si>
  <si>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</si>
  <si>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</si>
  <si>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</si>
  <si>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</si>
  <si>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</si>
  <si>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</si>
  <si>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</si>
  <si>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</si>
  <si>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</si>
  <si>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</si>
  <si>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</si>
  <si>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</si>
  <si>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</si>
  <si>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</si>
  <si>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</si>
  <si>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</si>
  <si>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</si>
  <si>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</si>
  <si>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</si>
  <si>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</si>
  <si>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</si>
  <si>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</si>
  <si>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</si>
  <si>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</si>
  <si>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</si>
  <si>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</si>
  <si>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</si>
  <si>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</si>
  <si>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</si>
  <si>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</si>
  <si>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</si>
  <si>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</si>
  <si>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</si>
  <si>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</si>
  <si>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</si>
  <si>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</si>
  <si>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</si>
  <si>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</si>
  <si>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</si>
  <si>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</si>
  <si>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</si>
  <si>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</si>
  <si>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</si>
  <si>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</si>
  <si>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</si>
  <si>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</si>
  <si>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</si>
  <si>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</si>
  <si>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</si>
  <si>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</si>
  <si>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</si>
  <si>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</si>
  <si>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</si>
  <si>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</si>
  <si>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</si>
  <si>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</si>
  <si>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</si>
  <si>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</si>
  <si>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</si>
  <si>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</si>
  <si>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</si>
  <si>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</si>
  <si>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</si>
  <si>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</si>
  <si>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</si>
  <si>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</si>
  <si>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</si>
  <si>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</si>
  <si>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</si>
  <si>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</si>
  <si>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</si>
  <si>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</si>
  <si>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</si>
  <si>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</si>
  <si>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</si>
  <si>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</si>
  <si>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</si>
  <si>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</si>
  <si>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</si>
  <si>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</si>
  <si>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</si>
  <si>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</si>
  <si>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</si>
  <si>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</si>
  <si>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</si>
  <si>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</si>
  <si>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</si>
  <si>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</si>
  <si>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</si>
  <si>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</si>
  <si>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</si>
  <si>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</si>
  <si>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</si>
  <si>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</si>
  <si>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</si>
  <si>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</si>
  <si>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</si>
  <si>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</si>
  <si>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</si>
  <si>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</si>
  <si>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</si>
  <si>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</si>
  <si>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</si>
  <si>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</si>
  <si>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</si>
  <si>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</si>
  <si>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</si>
  <si>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</si>
  <si>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</si>
  <si>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</si>
  <si>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</si>
  <si>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</si>
  <si>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</si>
  <si>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</si>
  <si>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</si>
  <si>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</si>
  <si>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</si>
  <si>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</si>
  <si>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</si>
  <si>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</si>
  <si>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</si>
  <si>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</si>
  <si>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</si>
  <si>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</si>
  <si>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</si>
  <si>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</si>
  <si>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</si>
  <si>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</si>
  <si>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</si>
  <si>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</si>
  <si>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</si>
  <si>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</si>
  <si>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</si>
  <si>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</si>
  <si>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</si>
  <si>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</si>
  <si>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</si>
  <si>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</si>
  <si>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</si>
  <si>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</si>
  <si>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</si>
  <si>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</si>
  <si>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</si>
  <si>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</si>
  <si>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</si>
  <si>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</si>
  <si>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</si>
  <si>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</si>
  <si>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</si>
  <si>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</si>
  <si>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</si>
  <si>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</si>
  <si>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</si>
  <si>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</si>
  <si>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</si>
  <si>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</si>
  <si>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</si>
  <si>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</si>
  <si>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</si>
  <si>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</si>
  <si>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</si>
  <si>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</si>
  <si>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</si>
  <si>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</si>
  <si>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</si>
  <si>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</si>
  <si>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</si>
  <si>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</si>
  <si>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</si>
  <si>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</si>
  <si>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</si>
  <si>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</si>
  <si>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</si>
  <si>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</si>
  <si>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</si>
  <si>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</si>
  <si>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</si>
  <si>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</si>
  <si>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</si>
  <si>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</si>
  <si>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</si>
  <si>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</si>
  <si>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</si>
  <si>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</si>
  <si>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</si>
  <si>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</si>
  <si>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</si>
  <si>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</si>
  <si>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</si>
  <si>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</si>
  <si>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</si>
  <si>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</si>
  <si>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</si>
  <si>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</si>
  <si>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</si>
  <si>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</si>
  <si>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</si>
  <si>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</si>
  <si>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</si>
  <si>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</si>
  <si>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</si>
  <si>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</si>
  <si>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</si>
  <si>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</si>
  <si>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</si>
  <si>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</si>
  <si>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</si>
  <si>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</si>
  <si>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</si>
  <si>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</si>
  <si>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</si>
  <si>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</si>
  <si>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</si>
  <si>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</si>
  <si>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</si>
  <si>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</si>
  <si>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</si>
  <si>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</si>
  <si>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</si>
  <si>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</si>
  <si>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</si>
  <si>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</si>
  <si>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</si>
  <si>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</si>
  <si>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</si>
  <si>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</si>
  <si>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</si>
  <si>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</si>
  <si>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</si>
  <si>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</si>
  <si>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</si>
  <si>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</si>
  <si>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</si>
  <si>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</si>
  <si>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</si>
  <si>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</si>
  <si>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</si>
  <si>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</si>
  <si>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</si>
  <si>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</si>
  <si>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</si>
  <si>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</si>
  <si>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</si>
  <si>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</si>
  <si>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</si>
  <si>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</si>
  <si>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</si>
  <si>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</si>
  <si>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</si>
  <si>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</si>
  <si>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</si>
  <si>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</si>
  <si>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</si>
  <si>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</si>
  <si>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</si>
  <si>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</si>
  <si>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</si>
  <si>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</si>
  <si>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</si>
  <si>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</si>
  <si>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</si>
  <si>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</si>
  <si>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</si>
  <si>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</si>
  <si>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</si>
  <si>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</si>
  <si>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</si>
  <si>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</si>
  <si>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</si>
  <si>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</si>
  <si>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</si>
  <si>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</si>
  <si>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</si>
  <si>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</si>
  <si>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</si>
  <si>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</si>
  <si>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</si>
  <si>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</si>
  <si>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</si>
  <si>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</si>
  <si>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</si>
  <si>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</si>
  <si>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</si>
  <si>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</si>
  <si>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</si>
  <si>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</si>
  <si>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</si>
  <si>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</si>
  <si>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</si>
  <si>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</si>
  <si>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</si>
  <si>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</si>
  <si>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</si>
  <si>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</si>
  <si>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</si>
  <si>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</si>
  <si>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</si>
  <si>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</si>
  <si>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</si>
  <si>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</si>
  <si>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</si>
  <si>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</si>
  <si>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</si>
  <si>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</si>
  <si>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</si>
  <si>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</si>
  <si>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</si>
  <si>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</si>
  <si>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</si>
  <si>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</si>
  <si>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</si>
  <si>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</si>
  <si>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</si>
  <si>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</si>
  <si>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</si>
  <si>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</si>
  <si>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</si>
  <si>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</si>
  <si>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</si>
  <si>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</si>
  <si>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</si>
  <si>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</si>
  <si>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</si>
  <si>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</si>
  <si>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</si>
  <si>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</si>
  <si>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</si>
  <si>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</si>
  <si>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</si>
  <si>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</si>
  <si>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</si>
  <si>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</si>
  <si>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</si>
  <si>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</si>
  <si>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category</t>
  </si>
  <si>
    <t>sub-category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</si>
  <si>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</si>
  <si>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</si>
  <si>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</si>
  <si>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</si>
  <si>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</si>
  <si>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</si>
  <si>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</si>
  <si>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</si>
  <si>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</si>
  <si>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</si>
  <si>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</si>
  <si>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</si>
  <si>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</si>
  <si>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Column Labels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</si>
  <si>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</si>
  <si>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</si>
  <si>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</si>
  <si>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</si>
  <si>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</si>
  <si>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</si>
  <si>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</si>
  <si>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</si>
  <si>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</si>
  <si>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</si>
  <si>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</si>
  <si>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</si>
  <si>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</si>
  <si>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</si>
  <si>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</si>
  <si>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</si>
  <si>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</si>
  <si>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</si>
  <si>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</si>
  <si>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</si>
  <si>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</si>
  <si>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</si>
  <si>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</si>
  <si>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</si>
  <si>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</si>
  <si>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</si>
  <si>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</si>
  <si>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</si>
  <si>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</si>
  <si>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</si>
  <si>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</si>
  <si>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</si>
  <si>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</si>
  <si>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</si>
  <si>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</si>
  <si>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</si>
  <si>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</si>
  <si>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</si>
  <si>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</si>
  <si>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</si>
  <si>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</si>
  <si>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</si>
  <si>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</si>
  <si>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</si>
  <si>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canceled</t>
  </si>
  <si>
    <t>percentage faileed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</si>
  <si>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</si>
  <si>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</si>
  <si>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</si>
  <si>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</si>
  <si>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</si>
  <si>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</si>
  <si>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</si>
  <si>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</si>
  <si>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</si>
  <si>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</si>
  <si>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</si>
  <si>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</si>
  <si>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</si>
  <si>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Sum of backers_count</t>
  </si>
  <si>
    <t>mean</t>
  </si>
  <si>
    <t>minimum</t>
  </si>
  <si>
    <t>maximum</t>
  </si>
  <si>
    <t>variance</t>
  </si>
  <si>
    <t>standard deviation</t>
  </si>
  <si>
    <t>backers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</si>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</sst>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fgColor auto="1"/>
          <bgColor theme="7" tint="0.39994506668294322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5-0A40-A11D-C22F7E9C921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5-0A40-A11D-C22F7E9C921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25-0A40-A11D-C22F7E9C921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25-0A40-A11D-C22F7E9C9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505456"/>
        <c:axId val="1916082048"/>
      </c:barChart>
      <c:catAx>
        <c:axId val="19165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082048"/>
        <c:crosses val="autoZero"/>
        <c:auto val="1"/>
        <c:lblAlgn val="ctr"/>
        <c:lblOffset val="100"/>
        <c:noMultiLvlLbl val="0"/>
      </c:catAx>
      <c:valAx>
        <c:axId val="19160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1-6C46-8134-5D85DB62986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1-6C46-8134-5D85DB62986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1-6C46-8134-5D85DB62986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1-6C46-8134-5D85DB629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272288"/>
        <c:axId val="1726251744"/>
      </c:barChart>
      <c:catAx>
        <c:axId val="17262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51744"/>
        <c:crosses val="autoZero"/>
        <c:auto val="1"/>
        <c:lblAlgn val="ctr"/>
        <c:lblOffset val="100"/>
        <c:noMultiLvlLbl val="0"/>
      </c:catAx>
      <c:valAx>
        <c:axId val="17262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7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5-9C40-BAEE-419F6A80C7E5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45-9C40-BAEE-419F6A80C7E5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45-9C40-BAEE-419F6A80C7E5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45-9C40-BAEE-419F6A80C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567280"/>
        <c:axId val="1452361808"/>
      </c:lineChart>
      <c:catAx>
        <c:axId val="16645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61808"/>
        <c:crosses val="autoZero"/>
        <c:auto val="1"/>
        <c:lblAlgn val="ctr"/>
        <c:lblOffset val="100"/>
        <c:noMultiLvlLbl val="0"/>
      </c:catAx>
      <c:valAx>
        <c:axId val="14523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0F-1440-9C59-4FF95045D62C}"/>
            </c:ext>
          </c:extLst>
        </c:ser>
        <c:ser>
          <c:idx val="5"/>
          <c:order val="1"/>
          <c:tx>
            <c:strRef>
              <c:f>Sheet4!$G$1</c:f>
              <c:strCache>
                <c:ptCount val="1"/>
                <c:pt idx="0">
                  <c:v>percentage faileed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0F-1440-9C59-4FF95045D62C}"/>
            </c:ext>
          </c:extLst>
        </c:ser>
        <c:ser>
          <c:idx val="6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0F-1440-9C59-4FF95045D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028576"/>
        <c:axId val="2118743952"/>
      </c:lineChart>
      <c:catAx>
        <c:axId val="21190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743952"/>
        <c:crosses val="autoZero"/>
        <c:auto val="1"/>
        <c:lblAlgn val="ctr"/>
        <c:lblOffset val="100"/>
        <c:noMultiLvlLbl val="0"/>
      </c:catAx>
      <c:valAx>
        <c:axId val="21187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95250</xdr:rowOff>
    </xdr:from>
    <xdr:to>
      <xdr:col>15</xdr:col>
      <xdr:colOff>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420FF-1AE3-FE81-81FA-BABF2C5A6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3</xdr:row>
      <xdr:rowOff>6350</xdr:rowOff>
    </xdr:from>
    <xdr:to>
      <xdr:col>14</xdr:col>
      <xdr:colOff>596900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28D65-F17B-3CDC-27FD-9CB76D685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158750</xdr:rowOff>
    </xdr:from>
    <xdr:to>
      <xdr:col>12</xdr:col>
      <xdr:colOff>774700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6492F-E6D2-E450-A070-E53A16813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13</xdr:row>
      <xdr:rowOff>196850</xdr:rowOff>
    </xdr:from>
    <xdr:to>
      <xdr:col>7</xdr:col>
      <xdr:colOff>1104900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0667B-44E4-4A96-8D14-22AC66FDA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8.654813310182" createdVersion="8" refreshedVersion="8" minRefreshableVersion="3" recordCount="1000" xr:uid="{0E14490E-F93A-7743-94CC-F3F2C59BDE60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8.755433333332" createdVersion="8" refreshedVersion="8" minRefreshableVersion="3" recordCount="1000" xr:uid="{D6E60CCB-A788-0E4C-981B-5412B970290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x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x v="1"/>
    <s v="Managed bottom-line architecture"/>
    <n v="1400"/>
    <n v="14560"/>
    <n v="10.4"/>
    <x v="1"/>
    <x v="1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x v="2"/>
    <s v="Function-based leadingedge pricing structure"/>
    <n v="108400"/>
    <n v="142523"/>
    <n v="1.3147878228782288"/>
    <x v="1"/>
    <x v="2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x v="3"/>
    <s v="Vision-oriented fresh-thinking conglomeration"/>
    <n v="4200"/>
    <n v="2477"/>
    <n v="0.58976190476190471"/>
    <x v="0"/>
    <x v="3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x v="4"/>
    <s v="Proactive foreground core"/>
    <n v="7600"/>
    <n v="5265"/>
    <n v="0.69276315789473686"/>
    <x v="0"/>
    <x v="4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x v="5"/>
    <s v="Open-source optimizing database"/>
    <n v="7600"/>
    <n v="13195"/>
    <n v="1.7361842105263159"/>
    <x v="1"/>
    <x v="5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x v="6"/>
    <s v="Operative upward-trending algorithm"/>
    <n v="5200"/>
    <n v="1090"/>
    <n v="0.20961538461538462"/>
    <x v="0"/>
    <x v="6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x v="7"/>
    <s v="Centralized cohesive challenge"/>
    <n v="4500"/>
    <n v="14741"/>
    <n v="3.2757777777777779"/>
    <x v="1"/>
    <x v="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x v="8"/>
    <s v="Exclusive attitude-oriented intranet"/>
    <n v="110100"/>
    <n v="21946"/>
    <n v="0.19932788374205268"/>
    <x v="2"/>
    <x v="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x v="9"/>
    <s v="Open-source fresh-thinking model"/>
    <n v="6200"/>
    <n v="3208"/>
    <n v="0.51741935483870971"/>
    <x v="0"/>
    <x v="9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x v="10"/>
    <s v="Monitored empowering installation"/>
    <n v="5200"/>
    <n v="13838"/>
    <n v="2.6611538461538462"/>
    <x v="1"/>
    <x v="1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x v="11"/>
    <s v="Grass-roots zero administration system engine"/>
    <n v="6300"/>
    <n v="3030"/>
    <n v="0.48095238095238096"/>
    <x v="0"/>
    <x v="11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x v="12"/>
    <s v="Assimilated hybrid intranet"/>
    <n v="6300"/>
    <n v="5629"/>
    <n v="0.89349206349206345"/>
    <x v="0"/>
    <x v="12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x v="13"/>
    <s v="Multi-tiered directional open architecture"/>
    <n v="4200"/>
    <n v="10295"/>
    <n v="2.4511904761904764"/>
    <x v="1"/>
    <x v="13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x v="14"/>
    <s v="Cloned directional synergy"/>
    <n v="28200"/>
    <n v="18829"/>
    <n v="0.66769503546099296"/>
    <x v="0"/>
    <x v="14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x v="15"/>
    <s v="Extended eco-centric pricing structure"/>
    <n v="81200"/>
    <n v="38414"/>
    <n v="0.47307881773399013"/>
    <x v="0"/>
    <x v="15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x v="16"/>
    <s v="Cross-platform systemic adapter"/>
    <n v="1700"/>
    <n v="11041"/>
    <n v="6.4947058823529416"/>
    <x v="1"/>
    <x v="16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x v="17"/>
    <s v="Seamless 4thgeneration methodology"/>
    <n v="84600"/>
    <n v="134845"/>
    <n v="1.5939125295508274"/>
    <x v="1"/>
    <x v="17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x v="18"/>
    <s v="Exclusive needs-based adapter"/>
    <n v="9100"/>
    <n v="6089"/>
    <n v="0.66912087912087914"/>
    <x v="3"/>
    <x v="18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x v="19"/>
    <s v="Down-sized cohesive archive"/>
    <n v="62500"/>
    <n v="30331"/>
    <n v="0.48529600000000001"/>
    <x v="0"/>
    <x v="19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x v="20"/>
    <s v="Proactive composite alliance"/>
    <n v="131800"/>
    <n v="147936"/>
    <n v="1.1224279210925645"/>
    <x v="1"/>
    <x v="20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x v="21"/>
    <s v="Re-engineered intangible definition"/>
    <n v="94000"/>
    <n v="38533"/>
    <n v="0.40992553191489361"/>
    <x v="0"/>
    <x v="21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x v="22"/>
    <s v="Enhanced dynamic definition"/>
    <n v="59100"/>
    <n v="75690"/>
    <n v="1.2807106598984772"/>
    <x v="1"/>
    <x v="22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x v="23"/>
    <s v="Devolved next generation adapter"/>
    <n v="4500"/>
    <n v="14942"/>
    <n v="3.3204444444444445"/>
    <x v="1"/>
    <x v="23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x v="24"/>
    <s v="Cross-platform intermediate frame"/>
    <n v="92400"/>
    <n v="104257"/>
    <n v="1.1283225108225108"/>
    <x v="1"/>
    <x v="24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x v="25"/>
    <s v="Monitored impactful analyzer"/>
    <n v="5500"/>
    <n v="11904"/>
    <n v="2.1643636363636363"/>
    <x v="1"/>
    <x v="25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x v="26"/>
    <s v="Optional responsive customer loyalty"/>
    <n v="107500"/>
    <n v="51814"/>
    <n v="0.4819906976744186"/>
    <x v="3"/>
    <x v="26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x v="27"/>
    <s v="Diverse transitional migration"/>
    <n v="2000"/>
    <n v="1599"/>
    <n v="0.79949999999999999"/>
    <x v="0"/>
    <x v="27"/>
    <n v="106.6"/>
    <s v="US"/>
    <s v="USD"/>
    <n v="1443848400"/>
    <n v="1444539600"/>
    <b v="0"/>
    <b v="0"/>
    <s v="music/rock"/>
    <x v="1"/>
    <s v="rock"/>
    <x v="27"/>
    <d v="2015-10-11T05:00:00"/>
  </r>
  <r>
    <n v="28"/>
    <x v="28"/>
    <s v="Synchronized global task-force"/>
    <n v="130800"/>
    <n v="137635"/>
    <n v="1.0522553516819573"/>
    <x v="1"/>
    <x v="28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x v="29"/>
    <s v="Focused 6thgeneration forecast"/>
    <n v="45900"/>
    <n v="150965"/>
    <n v="3.2889978213507627"/>
    <x v="1"/>
    <x v="29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x v="30"/>
    <s v="Down-sized analyzing challenge"/>
    <n v="9000"/>
    <n v="14455"/>
    <n v="1.606111111111111"/>
    <x v="1"/>
    <x v="30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x v="31"/>
    <s v="Progressive needs-based focus group"/>
    <n v="3500"/>
    <n v="10850"/>
    <n v="3.1"/>
    <x v="1"/>
    <x v="31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x v="32"/>
    <s v="Ergonomic 6thgeneration success"/>
    <n v="101000"/>
    <n v="87676"/>
    <n v="0.86807920792079207"/>
    <x v="0"/>
    <x v="32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x v="33"/>
    <s v="Exclusive interactive approach"/>
    <n v="50200"/>
    <n v="189666"/>
    <n v="3.7782071713147412"/>
    <x v="1"/>
    <x v="33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x v="34"/>
    <s v="Reverse-engineered asynchronous archive"/>
    <n v="9300"/>
    <n v="14025"/>
    <n v="1.5080645161290323"/>
    <x v="1"/>
    <x v="34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x v="35"/>
    <s v="Synergized intangible challenge"/>
    <n v="125500"/>
    <n v="188628"/>
    <n v="1.5030119521912351"/>
    <x v="1"/>
    <x v="3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x v="36"/>
    <s v="Monitored multi-state encryption"/>
    <n v="700"/>
    <n v="1101"/>
    <n v="1.572857142857143"/>
    <x v="1"/>
    <x v="3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x v="37"/>
    <s v="Profound attitude-oriented functionalities"/>
    <n v="8100"/>
    <n v="11339"/>
    <n v="1.3998765432098765"/>
    <x v="1"/>
    <x v="3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x v="38"/>
    <s v="Digitized client-driven database"/>
    <n v="3100"/>
    <n v="10085"/>
    <n v="3.2532258064516131"/>
    <x v="1"/>
    <x v="38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x v="39"/>
    <s v="Organized bi-directional function"/>
    <n v="9900"/>
    <n v="5027"/>
    <n v="0.50777777777777777"/>
    <x v="0"/>
    <x v="39"/>
    <n v="57.125"/>
    <s v="DK"/>
    <s v="DKK"/>
    <n v="1361772000"/>
    <n v="1362978000"/>
    <b v="0"/>
    <b v="0"/>
    <s v="theater/plays"/>
    <x v="3"/>
    <s v="plays"/>
    <x v="39"/>
    <d v="2013-03-11T05:00:00"/>
  </r>
  <r>
    <n v="40"/>
    <x v="40"/>
    <s v="Reduced stable middleware"/>
    <n v="8800"/>
    <n v="14878"/>
    <n v="1.6906818181818182"/>
    <x v="1"/>
    <x v="40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x v="41"/>
    <s v="Universal 5thgeneration neural-net"/>
    <n v="5600"/>
    <n v="11924"/>
    <n v="2.1292857142857144"/>
    <x v="1"/>
    <x v="4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x v="42"/>
    <s v="Virtual uniform frame"/>
    <n v="1800"/>
    <n v="7991"/>
    <n v="4.4394444444444447"/>
    <x v="1"/>
    <x v="4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x v="43"/>
    <s v="Profound explicit paradigm"/>
    <n v="90200"/>
    <n v="167717"/>
    <n v="1.859390243902439"/>
    <x v="1"/>
    <x v="43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x v="44"/>
    <s v="Visionary real-time groupware"/>
    <n v="1600"/>
    <n v="10541"/>
    <n v="6.5881249999999998"/>
    <x v="1"/>
    <x v="13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x v="45"/>
    <s v="Networked tertiary Graphical User Interface"/>
    <n v="9500"/>
    <n v="4530"/>
    <n v="0.4768421052631579"/>
    <x v="0"/>
    <x v="44"/>
    <n v="94.375"/>
    <s v="US"/>
    <s v="USD"/>
    <n v="1478062800"/>
    <n v="1479362400"/>
    <b v="0"/>
    <b v="1"/>
    <s v="theater/plays"/>
    <x v="3"/>
    <s v="plays"/>
    <x v="45"/>
    <d v="2016-11-17T06:00:00"/>
  </r>
  <r>
    <n v="46"/>
    <x v="46"/>
    <s v="Virtual grid-enabled task-force"/>
    <n v="3700"/>
    <n v="4247"/>
    <n v="1.1478378378378378"/>
    <x v="1"/>
    <x v="45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x v="47"/>
    <s v="Function-based multi-state software"/>
    <n v="1500"/>
    <n v="7129"/>
    <n v="4.7526666666666664"/>
    <x v="1"/>
    <x v="46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x v="48"/>
    <s v="Optimized leadingedge concept"/>
    <n v="33300"/>
    <n v="128862"/>
    <n v="3.86972972972973"/>
    <x v="1"/>
    <x v="47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x v="49"/>
    <s v="Sharable holistic interface"/>
    <n v="7200"/>
    <n v="13653"/>
    <n v="1.89625"/>
    <x v="1"/>
    <x v="48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x v="50"/>
    <s v="Down-sized system-worthy secured line"/>
    <n v="100"/>
    <n v="2"/>
    <n v="0.02"/>
    <x v="0"/>
    <x v="49"/>
    <n v="2"/>
    <s v="IT"/>
    <s v="EUR"/>
    <n v="1375333200"/>
    <n v="1377752400"/>
    <b v="0"/>
    <b v="0"/>
    <s v="music/metal"/>
    <x v="1"/>
    <s v="metal"/>
    <x v="50"/>
    <d v="2013-08-29T05:00:00"/>
  </r>
  <r>
    <n v="51"/>
    <x v="51"/>
    <s v="Inverse secondary infrastructure"/>
    <n v="158100"/>
    <n v="145243"/>
    <n v="0.91867805186590767"/>
    <x v="0"/>
    <x v="50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x v="52"/>
    <s v="Organic foreground leverage"/>
    <n v="7200"/>
    <n v="2459"/>
    <n v="0.34152777777777776"/>
    <x v="0"/>
    <x v="51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x v="53"/>
    <s v="Reverse-engineered static concept"/>
    <n v="8800"/>
    <n v="12356"/>
    <n v="1.4040909090909091"/>
    <x v="1"/>
    <x v="52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x v="54"/>
    <s v="Multi-channeled neutral customer loyalty"/>
    <n v="6000"/>
    <n v="5392"/>
    <n v="0.89866666666666661"/>
    <x v="0"/>
    <x v="53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x v="55"/>
    <s v="Reverse-engineered bifurcated strategy"/>
    <n v="6600"/>
    <n v="11746"/>
    <n v="1.7796969696969698"/>
    <x v="1"/>
    <x v="54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x v="56"/>
    <s v="Horizontal context-sensitive knowledge user"/>
    <n v="8000"/>
    <n v="11493"/>
    <n v="1.436625"/>
    <x v="1"/>
    <x v="55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x v="57"/>
    <s v="Cross-group multi-state task-force"/>
    <n v="2900"/>
    <n v="6243"/>
    <n v="2.1527586206896552"/>
    <x v="1"/>
    <x v="56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x v="58"/>
    <s v="Expanded 3rdgeneration strategy"/>
    <n v="2700"/>
    <n v="6132"/>
    <n v="2.2711111111111113"/>
    <x v="1"/>
    <x v="57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x v="59"/>
    <s v="Assimilated real-time support"/>
    <n v="1400"/>
    <n v="3851"/>
    <n v="2.7507142857142859"/>
    <x v="1"/>
    <x v="5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x v="60"/>
    <s v="User-centric regional database"/>
    <n v="94200"/>
    <n v="135997"/>
    <n v="1.4437048832271762"/>
    <x v="1"/>
    <x v="59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x v="61"/>
    <s v="Open-source zero administration complexity"/>
    <n v="199200"/>
    <n v="184750"/>
    <n v="0.92745983935742971"/>
    <x v="0"/>
    <x v="60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x v="62"/>
    <s v="Organized incremental standardization"/>
    <n v="2000"/>
    <n v="14452"/>
    <n v="7.226"/>
    <x v="1"/>
    <x v="61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x v="63"/>
    <s v="Assimilated didactic open system"/>
    <n v="4700"/>
    <n v="557"/>
    <n v="0.11851063829787234"/>
    <x v="0"/>
    <x v="62"/>
    <n v="111.4"/>
    <s v="US"/>
    <s v="USD"/>
    <n v="1493355600"/>
    <n v="1493874000"/>
    <b v="0"/>
    <b v="0"/>
    <s v="theater/plays"/>
    <x v="3"/>
    <s v="plays"/>
    <x v="63"/>
    <d v="2017-05-04T05:00:00"/>
  </r>
  <r>
    <n v="64"/>
    <x v="64"/>
    <s v="Vision-oriented logistical intranet"/>
    <n v="2800"/>
    <n v="2734"/>
    <n v="0.97642857142857142"/>
    <x v="0"/>
    <x v="63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x v="65"/>
    <s v="Mandatory incremental projection"/>
    <n v="6100"/>
    <n v="14405"/>
    <n v="2.3614754098360655"/>
    <x v="1"/>
    <x v="64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x v="66"/>
    <s v="Grass-roots needs-based encryption"/>
    <n v="2900"/>
    <n v="1307"/>
    <n v="0.45068965517241377"/>
    <x v="0"/>
    <x v="65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x v="67"/>
    <s v="Team-oriented 6thgeneration middleware"/>
    <n v="72600"/>
    <n v="117892"/>
    <n v="1.6238567493112948"/>
    <x v="1"/>
    <x v="66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x v="68"/>
    <s v="Inverse multi-tasking installation"/>
    <n v="5700"/>
    <n v="14508"/>
    <n v="2.5452631578947367"/>
    <x v="1"/>
    <x v="67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x v="69"/>
    <s v="Switchable disintermediate moderator"/>
    <n v="7900"/>
    <n v="1901"/>
    <n v="0.24063291139240506"/>
    <x v="3"/>
    <x v="68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x v="70"/>
    <s v="Re-engineered 24/7 task-force"/>
    <n v="128000"/>
    <n v="158389"/>
    <n v="1.2374140625000001"/>
    <x v="1"/>
    <x v="69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x v="71"/>
    <s v="Organic object-oriented budgetary management"/>
    <n v="6000"/>
    <n v="6484"/>
    <n v="1.0806666666666667"/>
    <x v="1"/>
    <x v="70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x v="72"/>
    <s v="Seamless coherent parallelism"/>
    <n v="600"/>
    <n v="4022"/>
    <n v="6.7033333333333331"/>
    <x v="1"/>
    <x v="71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x v="73"/>
    <s v="Cross-platform even-keeled initiative"/>
    <n v="1400"/>
    <n v="9253"/>
    <n v="6.609285714285714"/>
    <x v="1"/>
    <x v="39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x v="74"/>
    <s v="Progressive tertiary framework"/>
    <n v="3900"/>
    <n v="4776"/>
    <n v="1.2246153846153847"/>
    <x v="1"/>
    <x v="72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x v="75"/>
    <s v="Multi-layered dynamic protocol"/>
    <n v="9700"/>
    <n v="14606"/>
    <n v="1.5057731958762886"/>
    <x v="1"/>
    <x v="73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x v="76"/>
    <s v="Horizontal next generation function"/>
    <n v="122900"/>
    <n v="95993"/>
    <n v="0.78106590724165992"/>
    <x v="0"/>
    <x v="7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x v="77"/>
    <s v="Pre-emptive impactful model"/>
    <n v="9500"/>
    <n v="4460"/>
    <n v="0.46947368421052632"/>
    <x v="0"/>
    <x v="75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x v="78"/>
    <s v="User-centric bifurcated knowledge user"/>
    <n v="4500"/>
    <n v="13536"/>
    <n v="3.008"/>
    <x v="1"/>
    <x v="76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x v="79"/>
    <s v="Triple-buffered reciprocal project"/>
    <n v="57800"/>
    <n v="40228"/>
    <n v="0.6959861591695502"/>
    <x v="0"/>
    <x v="77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x v="80"/>
    <s v="Cross-platform needs-based approach"/>
    <n v="1100"/>
    <n v="7012"/>
    <n v="6.374545454545455"/>
    <x v="1"/>
    <x v="78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x v="81"/>
    <s v="User-friendly static contingency"/>
    <n v="16800"/>
    <n v="37857"/>
    <n v="2.253392857142857"/>
    <x v="1"/>
    <x v="79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x v="82"/>
    <s v="Reactive content-based framework"/>
    <n v="1000"/>
    <n v="14973"/>
    <n v="14.973000000000001"/>
    <x v="1"/>
    <x v="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x v="83"/>
    <s v="Realigned user-facing concept"/>
    <n v="106400"/>
    <n v="39996"/>
    <n v="0.37590225563909774"/>
    <x v="0"/>
    <x v="81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x v="84"/>
    <s v="Public-key zero tolerance orchestration"/>
    <n v="31400"/>
    <n v="41564"/>
    <n v="1.3236942675159236"/>
    <x v="1"/>
    <x v="82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x v="85"/>
    <s v="Multi-tiered eco-centric architecture"/>
    <n v="4900"/>
    <n v="6430"/>
    <n v="1.3122448979591836"/>
    <x v="1"/>
    <x v="83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x v="86"/>
    <s v="Organic motivating firmware"/>
    <n v="7400"/>
    <n v="12405"/>
    <n v="1.6763513513513513"/>
    <x v="1"/>
    <x v="84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x v="87"/>
    <s v="Synergized 4thgeneration conglomeration"/>
    <n v="198500"/>
    <n v="123040"/>
    <n v="0.6198488664987406"/>
    <x v="0"/>
    <x v="85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x v="88"/>
    <s v="Grass-roots fault-tolerant policy"/>
    <n v="4800"/>
    <n v="12516"/>
    <n v="2.6074999999999999"/>
    <x v="1"/>
    <x v="86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x v="89"/>
    <s v="Monitored scalable knowledgebase"/>
    <n v="3400"/>
    <n v="8588"/>
    <n v="2.5258823529411765"/>
    <x v="1"/>
    <x v="87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x v="90"/>
    <s v="Synergistic explicit parallelism"/>
    <n v="7800"/>
    <n v="6132"/>
    <n v="0.7861538461538462"/>
    <x v="0"/>
    <x v="88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x v="91"/>
    <s v="Enhanced systemic analyzer"/>
    <n v="154300"/>
    <n v="74688"/>
    <n v="0.48404406999351912"/>
    <x v="0"/>
    <x v="8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x v="92"/>
    <s v="Object-based analyzing knowledge user"/>
    <n v="20000"/>
    <n v="51775"/>
    <n v="2.5887500000000001"/>
    <x v="1"/>
    <x v="90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x v="93"/>
    <s v="Pre-emptive radical architecture"/>
    <n v="108800"/>
    <n v="65877"/>
    <n v="0.60548713235294116"/>
    <x v="3"/>
    <x v="91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x v="94"/>
    <s v="Grass-roots web-enabled contingency"/>
    <n v="2900"/>
    <n v="8807"/>
    <n v="3.036896551724138"/>
    <x v="1"/>
    <x v="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x v="95"/>
    <s v="Stand-alone system-worthy standardization"/>
    <n v="900"/>
    <n v="1017"/>
    <n v="1.1299999999999999"/>
    <x v="1"/>
    <x v="11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x v="96"/>
    <s v="Down-sized systematic policy"/>
    <n v="69700"/>
    <n v="151513"/>
    <n v="2.1737876614060259"/>
    <x v="1"/>
    <x v="92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x v="97"/>
    <s v="Cloned bi-directional architecture"/>
    <n v="1300"/>
    <n v="12047"/>
    <n v="9.2669230769230762"/>
    <x v="1"/>
    <x v="86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x v="98"/>
    <s v="Seamless transitional portal"/>
    <n v="97800"/>
    <n v="32951"/>
    <n v="0.33692229038854804"/>
    <x v="0"/>
    <x v="93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x v="99"/>
    <s v="Fully-configurable motivating approach"/>
    <n v="7600"/>
    <n v="14951"/>
    <n v="1.9672368421052631"/>
    <x v="1"/>
    <x v="55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x v="100"/>
    <s v="Upgradable fault-tolerant approach"/>
    <n v="100"/>
    <n v="1"/>
    <n v="0.01"/>
    <x v="0"/>
    <x v="49"/>
    <n v="1"/>
    <s v="US"/>
    <s v="USD"/>
    <n v="1319000400"/>
    <n v="1320555600"/>
    <b v="0"/>
    <b v="0"/>
    <s v="theater/plays"/>
    <x v="3"/>
    <s v="plays"/>
    <x v="99"/>
    <d v="2011-11-06T05:00:00"/>
  </r>
  <r>
    <n v="101"/>
    <x v="101"/>
    <s v="Reduced heuristic moratorium"/>
    <n v="900"/>
    <n v="9193"/>
    <n v="10.214444444444444"/>
    <x v="1"/>
    <x v="55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x v="102"/>
    <s v="Front-line web-enabled model"/>
    <n v="3700"/>
    <n v="10422"/>
    <n v="2.8167567567567566"/>
    <x v="1"/>
    <x v="94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x v="103"/>
    <s v="Polarized incremental emulation"/>
    <n v="10000"/>
    <n v="2461"/>
    <n v="0.24610000000000001"/>
    <x v="0"/>
    <x v="95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x v="104"/>
    <s v="Self-enabling grid-enabled initiative"/>
    <n v="119200"/>
    <n v="170623"/>
    <n v="1.4314010067114094"/>
    <x v="1"/>
    <x v="96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x v="105"/>
    <s v="Total fresh-thinking system engine"/>
    <n v="6800"/>
    <n v="9829"/>
    <n v="1.4454411764705883"/>
    <x v="1"/>
    <x v="97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x v="106"/>
    <s v="Ameliorated clear-thinking circuit"/>
    <n v="3900"/>
    <n v="14006"/>
    <n v="3.5912820512820511"/>
    <x v="1"/>
    <x v="98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x v="107"/>
    <s v="Multi-layered encompassing installation"/>
    <n v="3500"/>
    <n v="6527"/>
    <n v="1.8648571428571428"/>
    <x v="1"/>
    <x v="99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x v="108"/>
    <s v="Universal encompassing implementation"/>
    <n v="1500"/>
    <n v="8929"/>
    <n v="5.9526666666666666"/>
    <x v="1"/>
    <x v="100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x v="109"/>
    <s v="Object-based client-server application"/>
    <n v="5200"/>
    <n v="3079"/>
    <n v="0.5921153846153846"/>
    <x v="0"/>
    <x v="101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x v="110"/>
    <s v="Cross-platform solution-oriented process improvement"/>
    <n v="142400"/>
    <n v="21307"/>
    <n v="0.14962780898876404"/>
    <x v="0"/>
    <x v="102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x v="111"/>
    <s v="Re-engineered user-facing approach"/>
    <n v="61400"/>
    <n v="73653"/>
    <n v="1.1995602605863191"/>
    <x v="1"/>
    <x v="103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x v="112"/>
    <s v="Re-engineered client-driven hub"/>
    <n v="4700"/>
    <n v="12635"/>
    <n v="2.6882978723404256"/>
    <x v="1"/>
    <x v="104"/>
    <n v="35"/>
    <s v="AU"/>
    <s v="AUD"/>
    <n v="1408856400"/>
    <n v="1410152400"/>
    <b v="0"/>
    <b v="0"/>
    <s v="technology/web"/>
    <x v="2"/>
    <s v="web"/>
    <x v="111"/>
    <d v="2014-09-08T05:00:00"/>
  </r>
  <r>
    <n v="113"/>
    <x v="113"/>
    <s v="User-friendly tertiary array"/>
    <n v="3300"/>
    <n v="12437"/>
    <n v="3.7687878787878786"/>
    <x v="1"/>
    <x v="54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x v="114"/>
    <s v="Robust heuristic encoding"/>
    <n v="1900"/>
    <n v="13816"/>
    <n v="7.2715789473684209"/>
    <x v="1"/>
    <x v="105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x v="115"/>
    <s v="Team-oriented clear-thinking capacity"/>
    <n v="166700"/>
    <n v="145382"/>
    <n v="0.87211757648470301"/>
    <x v="0"/>
    <x v="106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x v="116"/>
    <s v="De-engineered motivating standardization"/>
    <n v="7200"/>
    <n v="6336"/>
    <n v="0.88"/>
    <x v="0"/>
    <x v="107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x v="117"/>
    <s v="Business-focused 24hour groupware"/>
    <n v="4900"/>
    <n v="8523"/>
    <n v="1.7393877551020409"/>
    <x v="1"/>
    <x v="108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x v="118"/>
    <s v="Organic next generation protocol"/>
    <n v="5400"/>
    <n v="6351"/>
    <n v="1.1761111111111111"/>
    <x v="1"/>
    <x v="109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x v="119"/>
    <s v="Reverse-engineered full-range Internet solution"/>
    <n v="5000"/>
    <n v="10748"/>
    <n v="2.1496"/>
    <x v="1"/>
    <x v="110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x v="120"/>
    <s v="Synchronized regional synergy"/>
    <n v="75100"/>
    <n v="112272"/>
    <n v="1.4949667110519307"/>
    <x v="1"/>
    <x v="111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x v="121"/>
    <s v="Multi-lateral homogeneous success"/>
    <n v="45300"/>
    <n v="99361"/>
    <n v="2.1933995584988963"/>
    <x v="1"/>
    <x v="112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x v="122"/>
    <s v="Seamless zero-defect solution"/>
    <n v="136800"/>
    <n v="88055"/>
    <n v="0.64367690058479532"/>
    <x v="0"/>
    <x v="113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x v="123"/>
    <s v="Enhanced scalable concept"/>
    <n v="177700"/>
    <n v="33092"/>
    <n v="0.18622397298818233"/>
    <x v="0"/>
    <x v="114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x v="124"/>
    <s v="Polarized uniform software"/>
    <n v="2600"/>
    <n v="9562"/>
    <n v="3.6776923076923076"/>
    <x v="1"/>
    <x v="115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x v="125"/>
    <s v="Stand-alone web-enabled moderator"/>
    <n v="5300"/>
    <n v="8475"/>
    <n v="1.5990566037735849"/>
    <x v="1"/>
    <x v="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x v="126"/>
    <s v="Proactive methodical benchmark"/>
    <n v="180200"/>
    <n v="69617"/>
    <n v="0.38633185349611543"/>
    <x v="0"/>
    <x v="116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x v="127"/>
    <s v="Team-oriented 6thgeneration matrix"/>
    <n v="103200"/>
    <n v="53067"/>
    <n v="0.51421511627906979"/>
    <x v="0"/>
    <x v="117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x v="128"/>
    <s v="Phased human-resource core"/>
    <n v="70600"/>
    <n v="42596"/>
    <n v="0.60334277620396604"/>
    <x v="3"/>
    <x v="118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x v="129"/>
    <s v="Mandatory tertiary implementation"/>
    <n v="148500"/>
    <n v="4756"/>
    <n v="3.2026936026936029E-2"/>
    <x v="3"/>
    <x v="12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x v="130"/>
    <s v="Secured directional encryption"/>
    <n v="9600"/>
    <n v="14925"/>
    <n v="1.5546875"/>
    <x v="1"/>
    <x v="119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x v="131"/>
    <s v="Distributed 5thgeneration implementation"/>
    <n v="164700"/>
    <n v="166116"/>
    <n v="1.0085974499089254"/>
    <x v="1"/>
    <x v="120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x v="132"/>
    <s v="Virtual static core"/>
    <n v="3300"/>
    <n v="3834"/>
    <n v="1.1618181818181819"/>
    <x v="1"/>
    <x v="121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x v="133"/>
    <s v="Secured content-based product"/>
    <n v="4500"/>
    <n v="13985"/>
    <n v="3.1077777777777778"/>
    <x v="1"/>
    <x v="122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x v="134"/>
    <s v="Secured executive concept"/>
    <n v="99500"/>
    <n v="89288"/>
    <n v="0.89736683417085428"/>
    <x v="0"/>
    <x v="123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x v="135"/>
    <s v="Balanced zero-defect software"/>
    <n v="7700"/>
    <n v="5488"/>
    <n v="0.71272727272727276"/>
    <x v="0"/>
    <x v="124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x v="136"/>
    <s v="Distributed context-sensitive flexibility"/>
    <n v="82800"/>
    <n v="2721"/>
    <n v="3.2862318840579711E-2"/>
    <x v="3"/>
    <x v="125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x v="137"/>
    <s v="Down-sized disintermediate support"/>
    <n v="1800"/>
    <n v="4712"/>
    <n v="2.617777777777778"/>
    <x v="1"/>
    <x v="126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x v="138"/>
    <s v="Stand-alone mission-critical moratorium"/>
    <n v="9600"/>
    <n v="9216"/>
    <n v="0.96"/>
    <x v="0"/>
    <x v="127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x v="139"/>
    <s v="Down-sized empowering protocol"/>
    <n v="92100"/>
    <n v="19246"/>
    <n v="0.20896851248642778"/>
    <x v="0"/>
    <x v="128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x v="140"/>
    <s v="Fully-configurable coherent Internet solution"/>
    <n v="5500"/>
    <n v="12274"/>
    <n v="2.2316363636363636"/>
    <x v="1"/>
    <x v="129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x v="141"/>
    <s v="Distributed motivating algorithm"/>
    <n v="64300"/>
    <n v="65323"/>
    <n v="1.0159097978227061"/>
    <x v="1"/>
    <x v="130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x v="142"/>
    <s v="Expanded solution-oriented benchmark"/>
    <n v="5000"/>
    <n v="11502"/>
    <n v="2.3003999999999998"/>
    <x v="1"/>
    <x v="124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x v="143"/>
    <s v="Implemented discrete secured line"/>
    <n v="5400"/>
    <n v="7322"/>
    <n v="1.355925925925926"/>
    <x v="1"/>
    <x v="131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x v="144"/>
    <s v="Multi-lateral actuating installation"/>
    <n v="9000"/>
    <n v="11619"/>
    <n v="1.2909999999999999"/>
    <x v="1"/>
    <x v="18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x v="145"/>
    <s v="Secured reciprocal array"/>
    <n v="25000"/>
    <n v="59128"/>
    <n v="2.3651200000000001"/>
    <x v="1"/>
    <x v="132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x v="146"/>
    <s v="Optional bandwidth-monitored middleware"/>
    <n v="8800"/>
    <n v="1518"/>
    <n v="0.17249999999999999"/>
    <x v="3"/>
    <x v="133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x v="147"/>
    <s v="Upgradable upward-trending workforce"/>
    <n v="8300"/>
    <n v="9337"/>
    <n v="1.1249397590361445"/>
    <x v="1"/>
    <x v="134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x v="148"/>
    <s v="Upgradable hybrid capability"/>
    <n v="9300"/>
    <n v="11255"/>
    <n v="1.2102150537634409"/>
    <x v="1"/>
    <x v="3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x v="149"/>
    <s v="Managed fresh-thinking flexibility"/>
    <n v="6200"/>
    <n v="13632"/>
    <n v="2.1987096774193549"/>
    <x v="1"/>
    <x v="13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x v="150"/>
    <s v="Networked stable workforce"/>
    <n v="100"/>
    <n v="1"/>
    <n v="0.01"/>
    <x v="0"/>
    <x v="49"/>
    <n v="1"/>
    <s v="US"/>
    <s v="USD"/>
    <n v="1544940000"/>
    <n v="1545026400"/>
    <b v="0"/>
    <b v="0"/>
    <s v="music/rock"/>
    <x v="1"/>
    <s v="rock"/>
    <x v="147"/>
    <d v="2018-12-17T06:00:00"/>
  </r>
  <r>
    <n v="151"/>
    <x v="151"/>
    <s v="Customizable intermediate extranet"/>
    <n v="137200"/>
    <n v="88037"/>
    <n v="0.64166909620991253"/>
    <x v="0"/>
    <x v="50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x v="152"/>
    <s v="User-centric fault-tolerant task-force"/>
    <n v="41500"/>
    <n v="175573"/>
    <n v="4.2306746987951804"/>
    <x v="1"/>
    <x v="13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x v="153"/>
    <s v="Multi-tiered radical definition"/>
    <n v="189400"/>
    <n v="176112"/>
    <n v="0.92984160506863778"/>
    <x v="0"/>
    <x v="137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x v="154"/>
    <s v="Devolved foreground benchmark"/>
    <n v="171300"/>
    <n v="100650"/>
    <n v="0.58756567425569173"/>
    <x v="0"/>
    <x v="138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x v="155"/>
    <s v="Distributed eco-centric methodology"/>
    <n v="139500"/>
    <n v="90706"/>
    <n v="0.65022222222222226"/>
    <x v="0"/>
    <x v="139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x v="156"/>
    <s v="Streamlined encompassing encryption"/>
    <n v="36400"/>
    <n v="26914"/>
    <n v="0.73939560439560437"/>
    <x v="3"/>
    <x v="140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x v="157"/>
    <s v="User-friendly reciprocal initiative"/>
    <n v="4200"/>
    <n v="2212"/>
    <n v="0.52666666666666662"/>
    <x v="0"/>
    <x v="141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x v="158"/>
    <s v="Ergonomic fresh-thinking installation"/>
    <n v="2100"/>
    <n v="4640"/>
    <n v="2.2095238095238097"/>
    <x v="1"/>
    <x v="142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x v="159"/>
    <s v="Robust explicit hardware"/>
    <n v="191200"/>
    <n v="191222"/>
    <n v="1.0001150627615063"/>
    <x v="1"/>
    <x v="143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x v="160"/>
    <s v="Stand-alone actuating support"/>
    <n v="8000"/>
    <n v="12985"/>
    <n v="1.6231249999999999"/>
    <x v="1"/>
    <x v="55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x v="161"/>
    <s v="Cross-platform methodical process improvement"/>
    <n v="5500"/>
    <n v="4300"/>
    <n v="0.78181818181818186"/>
    <x v="0"/>
    <x v="51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x v="162"/>
    <s v="Extended bottom-line open architecture"/>
    <n v="6100"/>
    <n v="9134"/>
    <n v="1.4973770491803278"/>
    <x v="1"/>
    <x v="144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x v="163"/>
    <s v="Extended reciprocal circuit"/>
    <n v="3500"/>
    <n v="8864"/>
    <n v="2.5325714285714285"/>
    <x v="1"/>
    <x v="67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x v="164"/>
    <s v="Polarized human-resource protocol"/>
    <n v="150500"/>
    <n v="150755"/>
    <n v="1.0016943521594683"/>
    <x v="1"/>
    <x v="20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x v="165"/>
    <s v="Synergized radical product"/>
    <n v="90400"/>
    <n v="110279"/>
    <n v="1.2199004424778761"/>
    <x v="1"/>
    <x v="145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x v="166"/>
    <s v="Robust heuristic artificial intelligence"/>
    <n v="9800"/>
    <n v="13439"/>
    <n v="1.3713265306122449"/>
    <x v="1"/>
    <x v="146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x v="167"/>
    <s v="Robust content-based emulation"/>
    <n v="2600"/>
    <n v="10804"/>
    <n v="4.155384615384615"/>
    <x v="1"/>
    <x v="147"/>
    <n v="74"/>
    <s v="AU"/>
    <s v="AUD"/>
    <n v="1370840400"/>
    <n v="1371704400"/>
    <b v="0"/>
    <b v="0"/>
    <s v="theater/plays"/>
    <x v="3"/>
    <s v="plays"/>
    <x v="164"/>
    <d v="2013-06-20T05:00:00"/>
  </r>
  <r>
    <n v="168"/>
    <x v="168"/>
    <s v="Ergonomic uniform open system"/>
    <n v="128100"/>
    <n v="40107"/>
    <n v="0.3130913348946136"/>
    <x v="0"/>
    <x v="148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x v="169"/>
    <s v="Profit-focused modular product"/>
    <n v="23300"/>
    <n v="98811"/>
    <n v="4.240815450643777"/>
    <x v="1"/>
    <x v="149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x v="170"/>
    <s v="Mandatory mobile product"/>
    <n v="188100"/>
    <n v="5528"/>
    <n v="2.9388623072833599E-2"/>
    <x v="0"/>
    <x v="109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x v="171"/>
    <s v="Public-key 3rdgeneration budgetary management"/>
    <n v="4900"/>
    <n v="521"/>
    <n v="0.1063265306122449"/>
    <x v="0"/>
    <x v="62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x v="172"/>
    <s v="Centralized national firmware"/>
    <n v="800"/>
    <n v="663"/>
    <n v="0.82874999999999999"/>
    <x v="0"/>
    <x v="150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x v="173"/>
    <s v="Cross-group 4thgeneration middleware"/>
    <n v="96700"/>
    <n v="157635"/>
    <n v="1.6301447776628748"/>
    <x v="1"/>
    <x v="15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x v="174"/>
    <s v="Pre-emptive scalable access"/>
    <n v="600"/>
    <n v="5368"/>
    <n v="8.9466666666666672"/>
    <x v="1"/>
    <x v="44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x v="175"/>
    <s v="Sharable intangible migration"/>
    <n v="181200"/>
    <n v="47459"/>
    <n v="0.26191501103752757"/>
    <x v="0"/>
    <x v="152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x v="176"/>
    <s v="Proactive scalable Graphical User Interface"/>
    <n v="115000"/>
    <n v="86060"/>
    <n v="0.74834782608695649"/>
    <x v="0"/>
    <x v="153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x v="177"/>
    <s v="Digitized solution-oriented product"/>
    <n v="38800"/>
    <n v="161593"/>
    <n v="4.1647680412371137"/>
    <x v="1"/>
    <x v="154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x v="178"/>
    <s v="Triple-buffered cohesive structure"/>
    <n v="7200"/>
    <n v="6927"/>
    <n v="0.96208333333333329"/>
    <x v="0"/>
    <x v="155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x v="179"/>
    <s v="Realigned human-resource orchestration"/>
    <n v="44500"/>
    <n v="159185"/>
    <n v="3.5771910112359548"/>
    <x v="1"/>
    <x v="156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x v="180"/>
    <s v="Optional clear-thinking software"/>
    <n v="56000"/>
    <n v="172736"/>
    <n v="3.0845714285714285"/>
    <x v="1"/>
    <x v="15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x v="181"/>
    <s v="Centralized global approach"/>
    <n v="8600"/>
    <n v="5315"/>
    <n v="0.61802325581395345"/>
    <x v="0"/>
    <x v="158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x v="182"/>
    <s v="Reverse-engineered bandwidth-monitored contingency"/>
    <n v="27100"/>
    <n v="195750"/>
    <n v="7.2232472324723247"/>
    <x v="1"/>
    <x v="159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x v="183"/>
    <s v="Pre-emptive bandwidth-monitored instruction set"/>
    <n v="5100"/>
    <n v="3525"/>
    <n v="0.69117647058823528"/>
    <x v="0"/>
    <x v="99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x v="184"/>
    <s v="Adaptive asynchronous emulation"/>
    <n v="3600"/>
    <n v="10550"/>
    <n v="2.9305555555555554"/>
    <x v="1"/>
    <x v="16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x v="185"/>
    <s v="Innovative actuating conglomeration"/>
    <n v="1000"/>
    <n v="718"/>
    <n v="0.71799999999999997"/>
    <x v="0"/>
    <x v="161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x v="186"/>
    <s v="Grass-roots foreground policy"/>
    <n v="88800"/>
    <n v="28358"/>
    <n v="0.31934684684684683"/>
    <x v="0"/>
    <x v="162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x v="187"/>
    <s v="Horizontal transitional paradigm"/>
    <n v="60200"/>
    <n v="138384"/>
    <n v="2.2987375415282392"/>
    <x v="1"/>
    <x v="163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x v="188"/>
    <s v="Networked didactic info-mediaries"/>
    <n v="8200"/>
    <n v="2625"/>
    <n v="0.3201219512195122"/>
    <x v="0"/>
    <x v="164"/>
    <n v="75"/>
    <s v="IT"/>
    <s v="EUR"/>
    <n v="1417500000"/>
    <n v="1417586400"/>
    <b v="0"/>
    <b v="0"/>
    <s v="theater/plays"/>
    <x v="3"/>
    <s v="plays"/>
    <x v="185"/>
    <d v="2014-12-03T06:00:00"/>
  </r>
  <r>
    <n v="189"/>
    <x v="189"/>
    <s v="Switchable contextually-based access"/>
    <n v="191300"/>
    <n v="45004"/>
    <n v="0.23525352848928385"/>
    <x v="3"/>
    <x v="165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x v="190"/>
    <s v="Up-sized dynamic throughput"/>
    <n v="3700"/>
    <n v="2538"/>
    <n v="0.68594594594594593"/>
    <x v="0"/>
    <x v="3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x v="191"/>
    <s v="Mandatory reciprocal superstructure"/>
    <n v="8400"/>
    <n v="3188"/>
    <n v="0.37952380952380954"/>
    <x v="0"/>
    <x v="99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x v="192"/>
    <s v="Upgradable 4thgeneration productivity"/>
    <n v="42600"/>
    <n v="8517"/>
    <n v="0.19992957746478873"/>
    <x v="0"/>
    <x v="166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x v="193"/>
    <s v="Progressive discrete hub"/>
    <n v="6600"/>
    <n v="3012"/>
    <n v="0.45636363636363636"/>
    <x v="0"/>
    <x v="167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x v="194"/>
    <s v="Assimilated multi-tasking archive"/>
    <n v="7100"/>
    <n v="8716"/>
    <n v="1.227605633802817"/>
    <x v="1"/>
    <x v="105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x v="195"/>
    <s v="Upgradable high-level solution"/>
    <n v="15800"/>
    <n v="57157"/>
    <n v="3.61753164556962"/>
    <x v="1"/>
    <x v="168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x v="196"/>
    <s v="Organic bandwidth-monitored frame"/>
    <n v="8200"/>
    <n v="5178"/>
    <n v="0.63146341463414635"/>
    <x v="0"/>
    <x v="16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x v="197"/>
    <s v="Business-focused logistical framework"/>
    <n v="54700"/>
    <n v="163118"/>
    <n v="2.9820475319926874"/>
    <x v="1"/>
    <x v="16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x v="198"/>
    <s v="Universal multi-state capability"/>
    <n v="63200"/>
    <n v="6041"/>
    <n v="9.5585443037974685E-2"/>
    <x v="0"/>
    <x v="170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x v="199"/>
    <s v="Digitized reciprocal infrastructure"/>
    <n v="1800"/>
    <n v="968"/>
    <n v="0.5377777777777778"/>
    <x v="0"/>
    <x v="171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x v="200"/>
    <s v="Reduced dedicated capability"/>
    <n v="100"/>
    <n v="2"/>
    <n v="0.02"/>
    <x v="0"/>
    <x v="49"/>
    <n v="2"/>
    <s v="CA"/>
    <s v="CAD"/>
    <n v="1269493200"/>
    <n v="1270443600"/>
    <b v="0"/>
    <b v="0"/>
    <s v="theater/plays"/>
    <x v="3"/>
    <s v="plays"/>
    <x v="152"/>
    <d v="2010-04-05T05:00:00"/>
  </r>
  <r>
    <n v="201"/>
    <x v="201"/>
    <s v="Cross-platform bi-directional workforce"/>
    <n v="2100"/>
    <n v="14305"/>
    <n v="6.8119047619047617"/>
    <x v="1"/>
    <x v="144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x v="202"/>
    <s v="Upgradable scalable methodology"/>
    <n v="8300"/>
    <n v="6543"/>
    <n v="0.78831325301204824"/>
    <x v="3"/>
    <x v="17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x v="203"/>
    <s v="Customer-focused client-server service-desk"/>
    <n v="143900"/>
    <n v="193413"/>
    <n v="1.3440792216817234"/>
    <x v="1"/>
    <x v="173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x v="204"/>
    <s v="Mandatory multimedia leverage"/>
    <n v="75000"/>
    <n v="2529"/>
    <n v="3.372E-2"/>
    <x v="0"/>
    <x v="174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x v="205"/>
    <s v="Focused analyzing circuit"/>
    <n v="1300"/>
    <n v="5614"/>
    <n v="4.3184615384615386"/>
    <x v="1"/>
    <x v="175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x v="206"/>
    <s v="Fundamental grid-enabled strategy"/>
    <n v="9000"/>
    <n v="3496"/>
    <n v="0.38844444444444443"/>
    <x v="3"/>
    <x v="176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x v="207"/>
    <s v="Digitized 5thgeneration knowledgebase"/>
    <n v="1000"/>
    <n v="4257"/>
    <n v="4.2569999999999997"/>
    <x v="1"/>
    <x v="177"/>
    <n v="99"/>
    <s v="US"/>
    <s v="USD"/>
    <n v="1535432400"/>
    <n v="1537160400"/>
    <b v="0"/>
    <b v="1"/>
    <s v="music/rock"/>
    <x v="1"/>
    <s v="rock"/>
    <x v="202"/>
    <d v="2018-09-17T05:00:00"/>
  </r>
  <r>
    <n v="208"/>
    <x v="208"/>
    <s v="Mandatory multi-tasking encryption"/>
    <n v="196900"/>
    <n v="199110"/>
    <n v="1.0112239715591671"/>
    <x v="1"/>
    <x v="178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x v="209"/>
    <s v="Distributed system-worthy application"/>
    <n v="194500"/>
    <n v="41212"/>
    <n v="0.21188688946015424"/>
    <x v="2"/>
    <x v="179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x v="210"/>
    <s v="Synergistic tertiary time-frame"/>
    <n v="9400"/>
    <n v="6338"/>
    <n v="0.67425531914893622"/>
    <x v="0"/>
    <x v="31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x v="211"/>
    <s v="Customer-focused impactful benchmark"/>
    <n v="104400"/>
    <n v="99100"/>
    <n v="0.9492337164750958"/>
    <x v="0"/>
    <x v="180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x v="212"/>
    <s v="Profound next generation infrastructure"/>
    <n v="8100"/>
    <n v="12300"/>
    <n v="1.5185185185185186"/>
    <x v="1"/>
    <x v="170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x v="213"/>
    <s v="Face-to-face encompassing info-mediaries"/>
    <n v="87900"/>
    <n v="171549"/>
    <n v="1.9516382252559727"/>
    <x v="1"/>
    <x v="181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x v="214"/>
    <s v="Open-source fresh-thinking policy"/>
    <n v="1400"/>
    <n v="14324"/>
    <n v="10.231428571428571"/>
    <x v="1"/>
    <x v="34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x v="215"/>
    <s v="Extended 24/7 implementation"/>
    <n v="156800"/>
    <n v="6024"/>
    <n v="3.8418367346938778E-2"/>
    <x v="0"/>
    <x v="182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x v="216"/>
    <s v="Organic dynamic algorithm"/>
    <n v="121700"/>
    <n v="188721"/>
    <n v="1.5507066557107643"/>
    <x v="1"/>
    <x v="183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x v="217"/>
    <s v="Organic multi-tasking focus group"/>
    <n v="129400"/>
    <n v="57911"/>
    <n v="0.44753477588871715"/>
    <x v="0"/>
    <x v="18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x v="218"/>
    <s v="Adaptive logistical initiative"/>
    <n v="5700"/>
    <n v="12309"/>
    <n v="2.1594736842105262"/>
    <x v="1"/>
    <x v="185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x v="219"/>
    <s v="Stand-alone mobile customer loyalty"/>
    <n v="41700"/>
    <n v="138497"/>
    <n v="3.3212709832134291"/>
    <x v="1"/>
    <x v="186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x v="220"/>
    <s v="Focused composite approach"/>
    <n v="7900"/>
    <n v="667"/>
    <n v="8.4430379746835441E-2"/>
    <x v="0"/>
    <x v="68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x v="221"/>
    <s v="Face-to-face clear-thinking Local Area Network"/>
    <n v="121500"/>
    <n v="119830"/>
    <n v="0.9862551440329218"/>
    <x v="0"/>
    <x v="187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x v="222"/>
    <s v="Cross-group cohesive circuit"/>
    <n v="4800"/>
    <n v="6623"/>
    <n v="1.3797916666666667"/>
    <x v="1"/>
    <x v="18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x v="223"/>
    <s v="Synergistic explicit capability"/>
    <n v="87300"/>
    <n v="81897"/>
    <n v="0.93810996563573879"/>
    <x v="0"/>
    <x v="189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x v="224"/>
    <s v="Diverse analyzing definition"/>
    <n v="46300"/>
    <n v="186885"/>
    <n v="4.0363930885529156"/>
    <x v="1"/>
    <x v="190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x v="225"/>
    <s v="Enterprise-wide reciprocal success"/>
    <n v="67800"/>
    <n v="176398"/>
    <n v="2.6017404129793511"/>
    <x v="1"/>
    <x v="191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x v="102"/>
    <s v="Progressive neutral middleware"/>
    <n v="3000"/>
    <n v="10999"/>
    <n v="3.6663333333333332"/>
    <x v="1"/>
    <x v="19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x v="226"/>
    <s v="Intuitive exuding process improvement"/>
    <n v="60900"/>
    <n v="102751"/>
    <n v="1.687208538587849"/>
    <x v="1"/>
    <x v="19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x v="227"/>
    <s v="Exclusive real-time protocol"/>
    <n v="137900"/>
    <n v="165352"/>
    <n v="1.1990717911530093"/>
    <x v="1"/>
    <x v="194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x v="228"/>
    <s v="Extended encompassing application"/>
    <n v="85600"/>
    <n v="165798"/>
    <n v="1.936892523364486"/>
    <x v="1"/>
    <x v="195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x v="229"/>
    <s v="Progressive value-added ability"/>
    <n v="2400"/>
    <n v="10084"/>
    <n v="4.2016666666666671"/>
    <x v="1"/>
    <x v="196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x v="230"/>
    <s v="Cross-platform uniform hardware"/>
    <n v="7200"/>
    <n v="5523"/>
    <n v="0.76708333333333334"/>
    <x v="3"/>
    <x v="109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x v="231"/>
    <s v="Progressive secondary portal"/>
    <n v="3400"/>
    <n v="5823"/>
    <n v="1.7126470588235294"/>
    <x v="1"/>
    <x v="45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x v="232"/>
    <s v="Multi-lateral national adapter"/>
    <n v="3800"/>
    <n v="6000"/>
    <n v="1.5789473684210527"/>
    <x v="1"/>
    <x v="197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x v="233"/>
    <s v="Enterprise-wide motivating matrices"/>
    <n v="7500"/>
    <n v="8181"/>
    <n v="1.0908"/>
    <x v="1"/>
    <x v="46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x v="234"/>
    <s v="Polarized upward-trending Local Area Network"/>
    <n v="8600"/>
    <n v="3589"/>
    <n v="0.41732558139534881"/>
    <x v="0"/>
    <x v="45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x v="235"/>
    <s v="Object-based directional function"/>
    <n v="39500"/>
    <n v="4323"/>
    <n v="0.10944303797468355"/>
    <x v="0"/>
    <x v="176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x v="236"/>
    <s v="Re-contextualized tangible open architecture"/>
    <n v="9300"/>
    <n v="14822"/>
    <n v="1.593763440860215"/>
    <x v="1"/>
    <x v="198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x v="237"/>
    <s v="Distributed systemic adapter"/>
    <n v="2400"/>
    <n v="10138"/>
    <n v="4.2241666666666671"/>
    <x v="1"/>
    <x v="199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x v="238"/>
    <s v="Networked web-enabled instruction set"/>
    <n v="3200"/>
    <n v="3127"/>
    <n v="0.97718749999999999"/>
    <x v="0"/>
    <x v="142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x v="239"/>
    <s v="Vision-oriented dynamic service-desk"/>
    <n v="29400"/>
    <n v="123124"/>
    <n v="4.1878911564625847"/>
    <x v="1"/>
    <x v="200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x v="240"/>
    <s v="Vision-oriented actuating open system"/>
    <n v="168500"/>
    <n v="171729"/>
    <n v="1.0191632047477746"/>
    <x v="1"/>
    <x v="7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x v="241"/>
    <s v="Sharable scalable core"/>
    <n v="8400"/>
    <n v="10729"/>
    <n v="1.2772619047619047"/>
    <x v="1"/>
    <x v="201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x v="242"/>
    <s v="Customer-focused attitude-oriented function"/>
    <n v="2300"/>
    <n v="10240"/>
    <n v="4.4521739130434783"/>
    <x v="1"/>
    <x v="202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x v="243"/>
    <s v="Reverse-engineered system-worthy extranet"/>
    <n v="700"/>
    <n v="3988"/>
    <n v="5.6971428571428575"/>
    <x v="1"/>
    <x v="4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x v="244"/>
    <s v="Re-engineered systematic monitoring"/>
    <n v="2900"/>
    <n v="14771"/>
    <n v="5.0934482758620687"/>
    <x v="1"/>
    <x v="203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x v="245"/>
    <s v="Seamless value-added standardization"/>
    <n v="4500"/>
    <n v="14649"/>
    <n v="3.2553333333333332"/>
    <x v="1"/>
    <x v="4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x v="246"/>
    <s v="Triple-buffered fresh-thinking frame"/>
    <n v="19800"/>
    <n v="184658"/>
    <n v="9.3261616161616168"/>
    <x v="1"/>
    <x v="20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x v="247"/>
    <s v="Streamlined holistic knowledgebase"/>
    <n v="6200"/>
    <n v="13103"/>
    <n v="2.1133870967741935"/>
    <x v="1"/>
    <x v="205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x v="248"/>
    <s v="Up-sized intermediate website"/>
    <n v="61500"/>
    <n v="168095"/>
    <n v="2.7332520325203253"/>
    <x v="1"/>
    <x v="206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x v="249"/>
    <s v="Future-proofed directional synergy"/>
    <n v="100"/>
    <n v="3"/>
    <n v="0.03"/>
    <x v="0"/>
    <x v="49"/>
    <n v="3"/>
    <s v="US"/>
    <s v="USD"/>
    <n v="1264399200"/>
    <n v="1267423200"/>
    <b v="0"/>
    <b v="0"/>
    <s v="music/rock"/>
    <x v="1"/>
    <s v="rock"/>
    <x v="67"/>
    <d v="2010-03-01T06:00:00"/>
  </r>
  <r>
    <n v="251"/>
    <x v="250"/>
    <s v="Enhanced user-facing function"/>
    <n v="7100"/>
    <n v="3840"/>
    <n v="0.54084507042253516"/>
    <x v="0"/>
    <x v="196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x v="251"/>
    <s v="Operative bandwidth-monitored interface"/>
    <n v="1000"/>
    <n v="6263"/>
    <n v="6.2629999999999999"/>
    <x v="1"/>
    <x v="207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x v="252"/>
    <s v="Upgradable multi-state instruction set"/>
    <n v="121500"/>
    <n v="108161"/>
    <n v="0.8902139917695473"/>
    <x v="0"/>
    <x v="208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x v="253"/>
    <s v="De-engineered static Local Area Network"/>
    <n v="4600"/>
    <n v="8505"/>
    <n v="1.8489130434782608"/>
    <x v="1"/>
    <x v="39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x v="254"/>
    <s v="Upgradable grid-enabled superstructure"/>
    <n v="80500"/>
    <n v="96735"/>
    <n v="1.2016770186335404"/>
    <x v="1"/>
    <x v="209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x v="255"/>
    <s v="Optimized actuating toolset"/>
    <n v="4100"/>
    <n v="959"/>
    <n v="0.23390243902439026"/>
    <x v="0"/>
    <x v="27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x v="256"/>
    <s v="Decentralized exuding strategy"/>
    <n v="5700"/>
    <n v="8322"/>
    <n v="1.46"/>
    <x v="1"/>
    <x v="45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x v="257"/>
    <s v="Assimilated coherent hardware"/>
    <n v="5000"/>
    <n v="13424"/>
    <n v="2.6848000000000001"/>
    <x v="1"/>
    <x v="129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x v="258"/>
    <s v="Multi-channeled responsive implementation"/>
    <n v="1800"/>
    <n v="10755"/>
    <n v="5.9749999999999996"/>
    <x v="1"/>
    <x v="18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x v="259"/>
    <s v="Centralized modular initiative"/>
    <n v="6300"/>
    <n v="9935"/>
    <n v="1.5769841269841269"/>
    <x v="1"/>
    <x v="210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x v="260"/>
    <s v="Reverse-engineered cohesive migration"/>
    <n v="84300"/>
    <n v="26303"/>
    <n v="0.31201660735468567"/>
    <x v="0"/>
    <x v="211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x v="261"/>
    <s v="Compatible multimedia hub"/>
    <n v="1700"/>
    <n v="5328"/>
    <n v="3.1341176470588237"/>
    <x v="1"/>
    <x v="3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x v="262"/>
    <s v="Organic eco-centric success"/>
    <n v="2900"/>
    <n v="10756"/>
    <n v="3.7089655172413791"/>
    <x v="1"/>
    <x v="134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x v="263"/>
    <s v="Virtual reciprocal policy"/>
    <n v="45600"/>
    <n v="165375"/>
    <n v="3.6266447368421053"/>
    <x v="1"/>
    <x v="2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x v="264"/>
    <s v="Persevering interactive emulation"/>
    <n v="4900"/>
    <n v="6031"/>
    <n v="1.2308163265306122"/>
    <x v="1"/>
    <x v="99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x v="265"/>
    <s v="Proactive responsive emulation"/>
    <n v="111900"/>
    <n v="85902"/>
    <n v="0.76766756032171579"/>
    <x v="0"/>
    <x v="213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x v="266"/>
    <s v="Extended eco-centric function"/>
    <n v="61600"/>
    <n v="143910"/>
    <n v="2.3362012987012988"/>
    <x v="1"/>
    <x v="214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x v="267"/>
    <s v="Networked optimal productivity"/>
    <n v="1500"/>
    <n v="2708"/>
    <n v="1.8053333333333332"/>
    <x v="1"/>
    <x v="44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x v="268"/>
    <s v="Persistent attitude-oriented approach"/>
    <n v="3500"/>
    <n v="8842"/>
    <n v="2.5262857142857142"/>
    <x v="1"/>
    <x v="215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x v="269"/>
    <s v="Triple-buffered 4thgeneration toolset"/>
    <n v="173900"/>
    <n v="47260"/>
    <n v="0.27176538240368026"/>
    <x v="3"/>
    <x v="216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x v="270"/>
    <s v="Progressive zero administration leverage"/>
    <n v="153700"/>
    <n v="1953"/>
    <n v="1.2706571242680547E-2"/>
    <x v="2"/>
    <x v="217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x v="271"/>
    <s v="Networked radical neural-net"/>
    <n v="51100"/>
    <n v="155349"/>
    <n v="3.0400978473581213"/>
    <x v="1"/>
    <x v="218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x v="272"/>
    <s v="Re-engineered heuristic forecast"/>
    <n v="7800"/>
    <n v="10704"/>
    <n v="1.3723076923076922"/>
    <x v="1"/>
    <x v="219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x v="273"/>
    <s v="Fully-configurable background algorithm"/>
    <n v="2400"/>
    <n v="773"/>
    <n v="0.32208333333333333"/>
    <x v="0"/>
    <x v="27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x v="274"/>
    <s v="Stand-alone discrete Graphical User Interface"/>
    <n v="3900"/>
    <n v="9419"/>
    <n v="2.4151282051282053"/>
    <x v="1"/>
    <x v="220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x v="275"/>
    <s v="Front-line foreground project"/>
    <n v="5500"/>
    <n v="5324"/>
    <n v="0.96799999999999997"/>
    <x v="0"/>
    <x v="221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x v="276"/>
    <s v="Persevering system-worthy info-mediaries"/>
    <n v="700"/>
    <n v="7465"/>
    <n v="10.664285714285715"/>
    <x v="1"/>
    <x v="100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x v="277"/>
    <s v="Distributed multi-tasking strategy"/>
    <n v="2700"/>
    <n v="8799"/>
    <n v="3.2588888888888889"/>
    <x v="1"/>
    <x v="222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x v="278"/>
    <s v="Vision-oriented methodical application"/>
    <n v="8000"/>
    <n v="13656"/>
    <n v="1.7070000000000001"/>
    <x v="1"/>
    <x v="223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x v="279"/>
    <s v="Function-based high-level infrastructure"/>
    <n v="2500"/>
    <n v="14536"/>
    <n v="5.8144"/>
    <x v="1"/>
    <x v="224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x v="280"/>
    <s v="Profound object-oriented paradigm"/>
    <n v="164500"/>
    <n v="150552"/>
    <n v="0.91520972644376897"/>
    <x v="0"/>
    <x v="225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x v="281"/>
    <s v="Virtual contextually-based circuit"/>
    <n v="8400"/>
    <n v="9076"/>
    <n v="1.0804761904761904"/>
    <x v="1"/>
    <x v="221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x v="282"/>
    <s v="Business-focused dynamic instruction set"/>
    <n v="8100"/>
    <n v="1517"/>
    <n v="0.18728395061728395"/>
    <x v="0"/>
    <x v="226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x v="283"/>
    <s v="Ameliorated fresh-thinking protocol"/>
    <n v="9800"/>
    <n v="8153"/>
    <n v="0.83193877551020412"/>
    <x v="0"/>
    <x v="227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x v="284"/>
    <s v="Front-line optimizing emulation"/>
    <n v="900"/>
    <n v="6357"/>
    <n v="7.0633333333333335"/>
    <x v="1"/>
    <x v="228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x v="285"/>
    <s v="Devolved uniform complexity"/>
    <n v="112100"/>
    <n v="19557"/>
    <n v="0.17446030330062445"/>
    <x v="3"/>
    <x v="229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x v="286"/>
    <s v="Public-key intangible superstructure"/>
    <n v="6300"/>
    <n v="13213"/>
    <n v="2.0973015873015872"/>
    <x v="1"/>
    <x v="230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x v="287"/>
    <s v="Secured global success"/>
    <n v="5600"/>
    <n v="5476"/>
    <n v="0.97785714285714287"/>
    <x v="0"/>
    <x v="231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x v="288"/>
    <s v="Grass-roots mission-critical capability"/>
    <n v="800"/>
    <n v="13474"/>
    <n v="16.842500000000001"/>
    <x v="1"/>
    <x v="232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x v="289"/>
    <s v="Advanced global data-warehouse"/>
    <n v="168600"/>
    <n v="91722"/>
    <n v="0.54402135231316728"/>
    <x v="0"/>
    <x v="233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x v="290"/>
    <s v="Self-enabling uniform complexity"/>
    <n v="1800"/>
    <n v="8219"/>
    <n v="4.5661111111111108"/>
    <x v="1"/>
    <x v="3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x v="291"/>
    <s v="Versatile cohesive encoding"/>
    <n v="7300"/>
    <n v="717"/>
    <n v="9.8219178082191785E-2"/>
    <x v="0"/>
    <x v="234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x v="292"/>
    <s v="Organized executive solution"/>
    <n v="6500"/>
    <n v="1065"/>
    <n v="0.16384615384615384"/>
    <x v="3"/>
    <x v="235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x v="293"/>
    <s v="Automated local emulation"/>
    <n v="600"/>
    <n v="8038"/>
    <n v="13.396666666666667"/>
    <x v="1"/>
    <x v="236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x v="294"/>
    <s v="Enterprise-wide intermediate middleware"/>
    <n v="192900"/>
    <n v="68769"/>
    <n v="0.35650077760497667"/>
    <x v="0"/>
    <x v="237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x v="295"/>
    <s v="Grass-roots real-time Local Area Network"/>
    <n v="6100"/>
    <n v="3352"/>
    <n v="0.54950819672131146"/>
    <x v="0"/>
    <x v="63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x v="296"/>
    <s v="Organized client-driven capacity"/>
    <n v="7200"/>
    <n v="6785"/>
    <n v="0.94236111111111109"/>
    <x v="0"/>
    <x v="238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x v="297"/>
    <s v="Adaptive intangible database"/>
    <n v="3500"/>
    <n v="5037"/>
    <n v="1.4391428571428571"/>
    <x v="1"/>
    <x v="239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x v="298"/>
    <s v="Grass-roots contextually-based algorithm"/>
    <n v="3800"/>
    <n v="1954"/>
    <n v="0.51421052631578945"/>
    <x v="0"/>
    <x v="240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x v="299"/>
    <s v="Focused executive core"/>
    <n v="100"/>
    <n v="5"/>
    <n v="0.05"/>
    <x v="0"/>
    <x v="49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x v="300"/>
    <s v="Multi-channeled disintermediate policy"/>
    <n v="900"/>
    <n v="12102"/>
    <n v="13.446666666666667"/>
    <x v="1"/>
    <x v="241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x v="301"/>
    <s v="Customizable bi-directional hardware"/>
    <n v="76100"/>
    <n v="24234"/>
    <n v="0.31844940867279897"/>
    <x v="0"/>
    <x v="242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x v="302"/>
    <s v="Networked optimal architecture"/>
    <n v="3400"/>
    <n v="2809"/>
    <n v="0.82617647058823529"/>
    <x v="0"/>
    <x v="235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x v="303"/>
    <s v="User-friendly discrete benchmark"/>
    <n v="2100"/>
    <n v="11469"/>
    <n v="5.4614285714285717"/>
    <x v="1"/>
    <x v="23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x v="304"/>
    <s v="Grass-roots actuating policy"/>
    <n v="2800"/>
    <n v="8014"/>
    <n v="2.8621428571428571"/>
    <x v="1"/>
    <x v="72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x v="305"/>
    <s v="Enterprise-wide 3rdgeneration knowledge user"/>
    <n v="6500"/>
    <n v="514"/>
    <n v="7.9076923076923072E-2"/>
    <x v="0"/>
    <x v="243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x v="306"/>
    <s v="Face-to-face zero tolerance moderator"/>
    <n v="32900"/>
    <n v="43473"/>
    <n v="1.3213677811550153"/>
    <x v="1"/>
    <x v="244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x v="307"/>
    <s v="Grass-roots optimizing projection"/>
    <n v="118200"/>
    <n v="87560"/>
    <n v="0.74077834179357027"/>
    <x v="0"/>
    <x v="245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x v="308"/>
    <s v="User-centric 6thgeneration attitude"/>
    <n v="4100"/>
    <n v="3087"/>
    <n v="0.75292682926829269"/>
    <x v="3"/>
    <x v="51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x v="309"/>
    <s v="Switchable zero tolerance website"/>
    <n v="7800"/>
    <n v="1586"/>
    <n v="0.20333333333333334"/>
    <x v="0"/>
    <x v="3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x v="310"/>
    <s v="Focused real-time help-desk"/>
    <n v="6300"/>
    <n v="12812"/>
    <n v="2.0336507936507937"/>
    <x v="1"/>
    <x v="246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x v="311"/>
    <s v="Robust impactful approach"/>
    <n v="59100"/>
    <n v="183345"/>
    <n v="3.1022842639593908"/>
    <x v="1"/>
    <x v="247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x v="312"/>
    <s v="Secured maximized policy"/>
    <n v="2200"/>
    <n v="8697"/>
    <n v="3.9531818181818181"/>
    <x v="1"/>
    <x v="248"/>
    <n v="39"/>
    <s v="US"/>
    <s v="USD"/>
    <n v="1330322400"/>
    <n v="1330495200"/>
    <b v="0"/>
    <b v="0"/>
    <s v="music/rock"/>
    <x v="1"/>
    <s v="rock"/>
    <x v="301"/>
    <d v="2012-02-29T06:00:00"/>
  </r>
  <r>
    <n v="314"/>
    <x v="313"/>
    <s v="Realigned upward-trending strategy"/>
    <n v="1400"/>
    <n v="4126"/>
    <n v="2.9471428571428571"/>
    <x v="1"/>
    <x v="221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x v="314"/>
    <s v="Open-source interactive knowledge user"/>
    <n v="9500"/>
    <n v="3220"/>
    <n v="0.33894736842105261"/>
    <x v="0"/>
    <x v="249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x v="315"/>
    <s v="Configurable demand-driven matrix"/>
    <n v="9600"/>
    <n v="6401"/>
    <n v="0.66677083333333331"/>
    <x v="0"/>
    <x v="250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x v="316"/>
    <s v="Cross-group coherent hierarchy"/>
    <n v="6600"/>
    <n v="1269"/>
    <n v="0.19227272727272726"/>
    <x v="0"/>
    <x v="141"/>
    <n v="42.3"/>
    <s v="US"/>
    <s v="USD"/>
    <n v="1494738000"/>
    <n v="1495861200"/>
    <b v="0"/>
    <b v="0"/>
    <s v="theater/plays"/>
    <x v="3"/>
    <s v="plays"/>
    <x v="304"/>
    <d v="2017-05-27T05:00:00"/>
  </r>
  <r>
    <n v="318"/>
    <x v="317"/>
    <s v="Decentralized demand-driven open system"/>
    <n v="5700"/>
    <n v="903"/>
    <n v="0.15842105263157893"/>
    <x v="0"/>
    <x v="68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x v="318"/>
    <s v="Advanced empowering matrix"/>
    <n v="8400"/>
    <n v="3251"/>
    <n v="0.38702380952380955"/>
    <x v="3"/>
    <x v="251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x v="319"/>
    <s v="Phased holistic implementation"/>
    <n v="84400"/>
    <n v="8092"/>
    <n v="9.5876777251184833E-2"/>
    <x v="0"/>
    <x v="175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x v="320"/>
    <s v="Proactive attitude-oriented knowledge user"/>
    <n v="170400"/>
    <n v="160422"/>
    <n v="0.94144366197183094"/>
    <x v="0"/>
    <x v="194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x v="321"/>
    <s v="Visionary asymmetric Graphical User Interface"/>
    <n v="117900"/>
    <n v="196377"/>
    <n v="1.6656234096692113"/>
    <x v="1"/>
    <x v="252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x v="322"/>
    <s v="Integrated zero-defect help-desk"/>
    <n v="8900"/>
    <n v="2148"/>
    <n v="0.24134831460674158"/>
    <x v="0"/>
    <x v="150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x v="323"/>
    <s v="Inverse analyzing matrices"/>
    <n v="7100"/>
    <n v="11648"/>
    <n v="1.6405633802816901"/>
    <x v="1"/>
    <x v="253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x v="324"/>
    <s v="Programmable systemic implementation"/>
    <n v="6500"/>
    <n v="5897"/>
    <n v="0.90723076923076929"/>
    <x v="0"/>
    <x v="107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x v="325"/>
    <s v="Multi-channeled next generation architecture"/>
    <n v="7200"/>
    <n v="3326"/>
    <n v="0.46194444444444444"/>
    <x v="0"/>
    <x v="5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x v="326"/>
    <s v="Digitized 3rdgeneration encoding"/>
    <n v="2600"/>
    <n v="1002"/>
    <n v="0.38538461538461538"/>
    <x v="0"/>
    <x v="254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x v="327"/>
    <s v="Innovative well-modulated functionalities"/>
    <n v="98700"/>
    <n v="131826"/>
    <n v="1.3356231003039514"/>
    <x v="1"/>
    <x v="255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x v="328"/>
    <s v="Fundamental incremental database"/>
    <n v="93800"/>
    <n v="21477"/>
    <n v="0.22896588486140726"/>
    <x v="2"/>
    <x v="57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x v="329"/>
    <s v="Expanded encompassing open architecture"/>
    <n v="33700"/>
    <n v="62330"/>
    <n v="1.8495548961424333"/>
    <x v="1"/>
    <x v="256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x v="330"/>
    <s v="Intuitive static portal"/>
    <n v="3300"/>
    <n v="14643"/>
    <n v="4.4372727272727275"/>
    <x v="1"/>
    <x v="257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x v="331"/>
    <s v="Optional bandwidth-monitored definition"/>
    <n v="20700"/>
    <n v="41396"/>
    <n v="1.999806763285024"/>
    <x v="1"/>
    <x v="258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x v="332"/>
    <s v="Persistent well-modulated synergy"/>
    <n v="9600"/>
    <n v="11900"/>
    <n v="1.2395833333333333"/>
    <x v="1"/>
    <x v="259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x v="333"/>
    <s v="Assimilated discrete algorithm"/>
    <n v="66200"/>
    <n v="123538"/>
    <n v="1.8661329305135952"/>
    <x v="1"/>
    <x v="260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x v="334"/>
    <s v="Operative uniform hub"/>
    <n v="173800"/>
    <n v="198628"/>
    <n v="1.1428538550057536"/>
    <x v="1"/>
    <x v="261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x v="335"/>
    <s v="Customizable intangible capability"/>
    <n v="70700"/>
    <n v="68602"/>
    <n v="0.97032531824611035"/>
    <x v="0"/>
    <x v="26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x v="336"/>
    <s v="Innovative didactic analyzer"/>
    <n v="94500"/>
    <n v="116064"/>
    <n v="1.2281904761904763"/>
    <x v="1"/>
    <x v="263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x v="337"/>
    <s v="Decentralized intangible encoding"/>
    <n v="69800"/>
    <n v="125042"/>
    <n v="1.7914326647564469"/>
    <x v="1"/>
    <x v="264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x v="338"/>
    <s v="Front-line transitional algorithm"/>
    <n v="136300"/>
    <n v="108974"/>
    <n v="0.79951577402787966"/>
    <x v="3"/>
    <x v="265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x v="339"/>
    <s v="Switchable didactic matrices"/>
    <n v="37100"/>
    <n v="34964"/>
    <n v="0.94242587601078165"/>
    <x v="0"/>
    <x v="224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x v="340"/>
    <s v="Ameliorated disintermediate utilization"/>
    <n v="114300"/>
    <n v="96777"/>
    <n v="0.84669291338582675"/>
    <x v="0"/>
    <x v="266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x v="341"/>
    <s v="Visionary foreground middleware"/>
    <n v="47900"/>
    <n v="31864"/>
    <n v="0.66521920668058454"/>
    <x v="0"/>
    <x v="267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x v="342"/>
    <s v="Optional zero-defect task-force"/>
    <n v="9000"/>
    <n v="4853"/>
    <n v="0.53922222222222227"/>
    <x v="0"/>
    <x v="98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x v="343"/>
    <s v="Devolved exuding emulation"/>
    <n v="197600"/>
    <n v="82959"/>
    <n v="0.41983299595141699"/>
    <x v="0"/>
    <x v="268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x v="344"/>
    <s v="Open-source neutral task-force"/>
    <n v="157600"/>
    <n v="23159"/>
    <n v="0.14694796954314721"/>
    <x v="0"/>
    <x v="269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x v="345"/>
    <s v="Virtual attitude-oriented migration"/>
    <n v="8000"/>
    <n v="2758"/>
    <n v="0.34475"/>
    <x v="0"/>
    <x v="270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x v="346"/>
    <s v="Open-source full-range portal"/>
    <n v="900"/>
    <n v="12607"/>
    <n v="14.007777777777777"/>
    <x v="1"/>
    <x v="27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x v="347"/>
    <s v="Versatile cohesive open system"/>
    <n v="199000"/>
    <n v="142823"/>
    <n v="0.71770351758793971"/>
    <x v="0"/>
    <x v="272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x v="348"/>
    <s v="Multi-layered bottom-line frame"/>
    <n v="180800"/>
    <n v="95958"/>
    <n v="0.53074115044247783"/>
    <x v="0"/>
    <x v="27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x v="349"/>
    <s v="Pre-emptive neutral capacity"/>
    <n v="100"/>
    <n v="5"/>
    <n v="0.05"/>
    <x v="0"/>
    <x v="49"/>
    <n v="5"/>
    <s v="US"/>
    <s v="USD"/>
    <n v="1432098000"/>
    <n v="1433653200"/>
    <b v="0"/>
    <b v="1"/>
    <s v="music/jazz"/>
    <x v="1"/>
    <s v="jazz"/>
    <x v="334"/>
    <d v="2015-06-07T05:00:00"/>
  </r>
  <r>
    <n v="351"/>
    <x v="350"/>
    <s v="Universal maximized methodology"/>
    <n v="74100"/>
    <n v="94631"/>
    <n v="1.2770715249662619"/>
    <x v="1"/>
    <x v="274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x v="351"/>
    <s v="Expanded hybrid hardware"/>
    <n v="2800"/>
    <n v="977"/>
    <n v="0.34892857142857142"/>
    <x v="0"/>
    <x v="254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x v="352"/>
    <s v="Profit-focused multi-tasking access"/>
    <n v="33600"/>
    <n v="137961"/>
    <n v="4.105982142857143"/>
    <x v="1"/>
    <x v="275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x v="353"/>
    <s v="Profit-focused transitional capability"/>
    <n v="6100"/>
    <n v="7548"/>
    <n v="1.2373770491803278"/>
    <x v="1"/>
    <x v="175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x v="354"/>
    <s v="Front-line scalable definition"/>
    <n v="3800"/>
    <n v="2241"/>
    <n v="0.58973684210526311"/>
    <x v="2"/>
    <x v="99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x v="355"/>
    <s v="Open-source systematic protocol"/>
    <n v="9300"/>
    <n v="3431"/>
    <n v="0.36892473118279567"/>
    <x v="0"/>
    <x v="174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x v="356"/>
    <s v="Implemented tangible algorithm"/>
    <n v="2300"/>
    <n v="4253"/>
    <n v="1.8491304347826087"/>
    <x v="1"/>
    <x v="142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x v="357"/>
    <s v="Profit-focused 3rdgeneration circuit"/>
    <n v="9700"/>
    <n v="1146"/>
    <n v="0.11814432989690722"/>
    <x v="0"/>
    <x v="276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x v="358"/>
    <s v="Compatible needs-based architecture"/>
    <n v="4000"/>
    <n v="11948"/>
    <n v="2.9870000000000001"/>
    <x v="1"/>
    <x v="27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x v="359"/>
    <s v="Right-sized zero tolerance migration"/>
    <n v="59700"/>
    <n v="135132"/>
    <n v="2.2635175879396985"/>
    <x v="1"/>
    <x v="278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x v="360"/>
    <s v="Quality-focused reciprocal structure"/>
    <n v="5500"/>
    <n v="9546"/>
    <n v="1.7356363636363636"/>
    <x v="1"/>
    <x v="39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x v="361"/>
    <s v="Automated actuating conglomeration"/>
    <n v="3700"/>
    <n v="13755"/>
    <n v="3.7175675675675675"/>
    <x v="1"/>
    <x v="27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x v="362"/>
    <s v="Re-contextualized local initiative"/>
    <n v="5200"/>
    <n v="8330"/>
    <n v="1.601923076923077"/>
    <x v="1"/>
    <x v="27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x v="363"/>
    <s v="Switchable intangible definition"/>
    <n v="900"/>
    <n v="14547"/>
    <n v="16.163333333333334"/>
    <x v="1"/>
    <x v="129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x v="364"/>
    <s v="Networked bottom-line initiative"/>
    <n v="1600"/>
    <n v="11735"/>
    <n v="7.3343749999999996"/>
    <x v="1"/>
    <x v="19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x v="365"/>
    <s v="Robust directional system engine"/>
    <n v="1800"/>
    <n v="10658"/>
    <n v="5.9211111111111112"/>
    <x v="1"/>
    <x v="196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x v="366"/>
    <s v="Triple-buffered explicit methodology"/>
    <n v="9900"/>
    <n v="1870"/>
    <n v="0.18888888888888888"/>
    <x v="0"/>
    <x v="51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x v="367"/>
    <s v="Reactive directional capacity"/>
    <n v="5200"/>
    <n v="14394"/>
    <n v="2.7680769230769231"/>
    <x v="1"/>
    <x v="280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x v="368"/>
    <s v="Polarized needs-based approach"/>
    <n v="5400"/>
    <n v="14743"/>
    <n v="2.730185185185185"/>
    <x v="1"/>
    <x v="110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x v="369"/>
    <s v="Intuitive well-modulated middleware"/>
    <n v="112300"/>
    <n v="178965"/>
    <n v="1.593633125556545"/>
    <x v="1"/>
    <x v="281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x v="370"/>
    <s v="Multi-channeled logistical matrices"/>
    <n v="189200"/>
    <n v="128410"/>
    <n v="0.67869978858350954"/>
    <x v="0"/>
    <x v="282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x v="371"/>
    <s v="Pre-emptive bifurcated artificial intelligence"/>
    <n v="900"/>
    <n v="14324"/>
    <n v="15.915555555555555"/>
    <x v="1"/>
    <x v="283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x v="372"/>
    <s v="Down-sized coherent toolset"/>
    <n v="22500"/>
    <n v="164291"/>
    <n v="7.3018222222222224"/>
    <x v="1"/>
    <x v="284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x v="373"/>
    <s v="Open-source multi-tasking data-warehouse"/>
    <n v="167400"/>
    <n v="22073"/>
    <n v="0.13185782556750297"/>
    <x v="0"/>
    <x v="165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x v="374"/>
    <s v="Future-proofed upward-trending contingency"/>
    <n v="2700"/>
    <n v="1479"/>
    <n v="0.54777777777777781"/>
    <x v="0"/>
    <x v="270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x v="375"/>
    <s v="Mandatory uniform matrix"/>
    <n v="3400"/>
    <n v="12275"/>
    <n v="3.6102941176470589"/>
    <x v="1"/>
    <x v="54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x v="376"/>
    <s v="Phased methodical initiative"/>
    <n v="49700"/>
    <n v="5098"/>
    <n v="0.10257545271629778"/>
    <x v="0"/>
    <x v="78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x v="377"/>
    <s v="Managed stable function"/>
    <n v="178200"/>
    <n v="24882"/>
    <n v="0.13962962962962963"/>
    <x v="0"/>
    <x v="28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x v="378"/>
    <s v="Realigned clear-thinking migration"/>
    <n v="7200"/>
    <n v="2912"/>
    <n v="0.40444444444444444"/>
    <x v="0"/>
    <x v="9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x v="379"/>
    <s v="Optional clear-thinking process improvement"/>
    <n v="2500"/>
    <n v="4008"/>
    <n v="1.6032"/>
    <x v="1"/>
    <x v="286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x v="380"/>
    <s v="Cross-group global moratorium"/>
    <n v="5300"/>
    <n v="9749"/>
    <n v="1.8394339622641509"/>
    <x v="1"/>
    <x v="287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x v="381"/>
    <s v="Visionary systemic process improvement"/>
    <n v="9100"/>
    <n v="5803"/>
    <n v="0.63769230769230767"/>
    <x v="0"/>
    <x v="109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x v="382"/>
    <s v="Progressive intangible flexibility"/>
    <n v="6300"/>
    <n v="14199"/>
    <n v="2.2538095238095237"/>
    <x v="1"/>
    <x v="288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x v="383"/>
    <s v="Reactive real-time software"/>
    <n v="114400"/>
    <n v="196779"/>
    <n v="1.7200961538461539"/>
    <x v="1"/>
    <x v="28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x v="384"/>
    <s v="Programmable incremental knowledge user"/>
    <n v="38900"/>
    <n v="56859"/>
    <n v="1.4616709511568124"/>
    <x v="1"/>
    <x v="290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x v="385"/>
    <s v="Progressive 5thgeneration customer loyalty"/>
    <n v="135500"/>
    <n v="103554"/>
    <n v="0.76423616236162362"/>
    <x v="0"/>
    <x v="291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x v="386"/>
    <s v="Triple-buffered logistical frame"/>
    <n v="109000"/>
    <n v="42795"/>
    <n v="0.39261467889908258"/>
    <x v="0"/>
    <x v="292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x v="387"/>
    <s v="Exclusive dynamic adapter"/>
    <n v="114800"/>
    <n v="12938"/>
    <n v="0.11270034843205574"/>
    <x v="3"/>
    <x v="293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x v="388"/>
    <s v="Automated systemic hierarchy"/>
    <n v="83000"/>
    <n v="101352"/>
    <n v="1.2211084337349398"/>
    <x v="1"/>
    <x v="294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x v="389"/>
    <s v="Digitized eco-centric core"/>
    <n v="2400"/>
    <n v="4477"/>
    <n v="1.8654166666666667"/>
    <x v="1"/>
    <x v="126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x v="390"/>
    <s v="Mandatory uniform strategy"/>
    <n v="60400"/>
    <n v="4393"/>
    <n v="7.27317880794702E-2"/>
    <x v="0"/>
    <x v="295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x v="391"/>
    <s v="Profit-focused zero administration forecast"/>
    <n v="102900"/>
    <n v="67546"/>
    <n v="0.65642371234207963"/>
    <x v="0"/>
    <x v="296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x v="392"/>
    <s v="De-engineered static orchestration"/>
    <n v="62800"/>
    <n v="143788"/>
    <n v="2.2896178343949045"/>
    <x v="1"/>
    <x v="297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x v="393"/>
    <s v="Customizable dynamic info-mediaries"/>
    <n v="800"/>
    <n v="3755"/>
    <n v="4.6937499999999996"/>
    <x v="1"/>
    <x v="298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x v="122"/>
    <s v="Enhanced incremental budgetary management"/>
    <n v="7100"/>
    <n v="9238"/>
    <n v="1.3011267605633803"/>
    <x v="1"/>
    <x v="1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x v="394"/>
    <s v="Digitized local info-mediaries"/>
    <n v="46100"/>
    <n v="77012"/>
    <n v="1.6705422993492407"/>
    <x v="1"/>
    <x v="299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x v="395"/>
    <s v="Virtual systematic monitoring"/>
    <n v="8100"/>
    <n v="14083"/>
    <n v="1.738641975308642"/>
    <x v="1"/>
    <x v="211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x v="396"/>
    <s v="Reactive bottom-line open architecture"/>
    <n v="1700"/>
    <n v="12202"/>
    <n v="7.1776470588235295"/>
    <x v="1"/>
    <x v="300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x v="397"/>
    <s v="Pre-emptive interactive model"/>
    <n v="97300"/>
    <n v="62127"/>
    <n v="0.63850976361767731"/>
    <x v="0"/>
    <x v="30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x v="398"/>
    <s v="Ergonomic eco-centric open architecture"/>
    <n v="100"/>
    <n v="2"/>
    <n v="0.02"/>
    <x v="0"/>
    <x v="49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x v="399"/>
    <s v="Inverse radical hierarchy"/>
    <n v="900"/>
    <n v="13772"/>
    <n v="15.302222222222222"/>
    <x v="1"/>
    <x v="302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x v="400"/>
    <s v="Team-oriented static interface"/>
    <n v="7300"/>
    <n v="2946"/>
    <n v="0.40356164383561643"/>
    <x v="0"/>
    <x v="174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x v="401"/>
    <s v="Virtual foreground throughput"/>
    <n v="195800"/>
    <n v="168820"/>
    <n v="0.86220633299284988"/>
    <x v="0"/>
    <x v="303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x v="402"/>
    <s v="Visionary exuding Internet solution"/>
    <n v="48900"/>
    <n v="154321"/>
    <n v="3.1558486707566464"/>
    <x v="1"/>
    <x v="304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x v="403"/>
    <s v="Synchronized secondary analyzer"/>
    <n v="29600"/>
    <n v="26527"/>
    <n v="0.89618243243243245"/>
    <x v="0"/>
    <x v="30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x v="404"/>
    <s v="Balanced attitude-oriented parallelism"/>
    <n v="39300"/>
    <n v="71583"/>
    <n v="1.8214503816793892"/>
    <x v="1"/>
    <x v="306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x v="405"/>
    <s v="Organized bandwidth-monitored core"/>
    <n v="3400"/>
    <n v="12100"/>
    <n v="3.5588235294117645"/>
    <x v="1"/>
    <x v="307"/>
    <n v="25"/>
    <s v="DK"/>
    <s v="DKK"/>
    <n v="1570942800"/>
    <n v="1571547600"/>
    <b v="0"/>
    <b v="0"/>
    <s v="theater/plays"/>
    <x v="3"/>
    <s v="plays"/>
    <x v="386"/>
    <d v="2019-10-20T05:00:00"/>
  </r>
  <r>
    <n v="408"/>
    <x v="406"/>
    <s v="Cloned leadingedge utilization"/>
    <n v="9200"/>
    <n v="12129"/>
    <n v="1.3183695652173912"/>
    <x v="1"/>
    <x v="110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x v="97"/>
    <s v="Secured asymmetric projection"/>
    <n v="135600"/>
    <n v="62804"/>
    <n v="0.46315634218289087"/>
    <x v="0"/>
    <x v="308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x v="407"/>
    <s v="Advanced cohesive Graphic Interface"/>
    <n v="153700"/>
    <n v="55536"/>
    <n v="0.36132726089785294"/>
    <x v="2"/>
    <x v="309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x v="408"/>
    <s v="Down-sized maximized function"/>
    <n v="7800"/>
    <n v="8161"/>
    <n v="1.0462820512820512"/>
    <x v="1"/>
    <x v="17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x v="409"/>
    <s v="Realigned zero tolerance software"/>
    <n v="2100"/>
    <n v="14046"/>
    <n v="6.6885714285714286"/>
    <x v="1"/>
    <x v="38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x v="410"/>
    <s v="Persevering analyzing extranet"/>
    <n v="189500"/>
    <n v="117628"/>
    <n v="0.62072823218997364"/>
    <x v="2"/>
    <x v="310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x v="411"/>
    <s v="Innovative human-resource migration"/>
    <n v="188200"/>
    <n v="159405"/>
    <n v="0.84699787460148779"/>
    <x v="0"/>
    <x v="311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x v="412"/>
    <s v="Intuitive needs-based monitoring"/>
    <n v="113500"/>
    <n v="12552"/>
    <n v="0.11059030837004405"/>
    <x v="0"/>
    <x v="312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x v="413"/>
    <s v="Customer-focused disintermediate toolset"/>
    <n v="134600"/>
    <n v="59007"/>
    <n v="0.43838781575037145"/>
    <x v="0"/>
    <x v="313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x v="414"/>
    <s v="Upgradable 24/7 emulation"/>
    <n v="1700"/>
    <n v="943"/>
    <n v="0.55470588235294116"/>
    <x v="0"/>
    <x v="27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x v="32"/>
    <s v="Quality-focused client-server core"/>
    <n v="163700"/>
    <n v="93963"/>
    <n v="0.57399511301160655"/>
    <x v="0"/>
    <x v="314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x v="415"/>
    <s v="Upgradable maximized protocol"/>
    <n v="113800"/>
    <n v="140469"/>
    <n v="1.2343497363796134"/>
    <x v="1"/>
    <x v="315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x v="416"/>
    <s v="Cross-platform interactive synergy"/>
    <n v="5000"/>
    <n v="6423"/>
    <n v="1.2846"/>
    <x v="1"/>
    <x v="115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x v="417"/>
    <s v="User-centric fault-tolerant archive"/>
    <n v="9400"/>
    <n v="6015"/>
    <n v="0.63989361702127656"/>
    <x v="0"/>
    <x v="316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x v="418"/>
    <s v="Reverse-engineered regional knowledge user"/>
    <n v="8700"/>
    <n v="11075"/>
    <n v="1.2729885057471264"/>
    <x v="1"/>
    <x v="317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x v="419"/>
    <s v="Self-enabling real-time definition"/>
    <n v="147800"/>
    <n v="15723"/>
    <n v="0.10638024357239513"/>
    <x v="0"/>
    <x v="318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x v="420"/>
    <s v="User-centric impactful projection"/>
    <n v="5100"/>
    <n v="2064"/>
    <n v="0.40470588235294119"/>
    <x v="0"/>
    <x v="100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x v="421"/>
    <s v="Vision-oriented actuating hardware"/>
    <n v="2700"/>
    <n v="7767"/>
    <n v="2.8766666666666665"/>
    <x v="1"/>
    <x v="45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x v="422"/>
    <s v="Virtual leadingedge framework"/>
    <n v="1800"/>
    <n v="10313"/>
    <n v="5.7294444444444448"/>
    <x v="1"/>
    <x v="3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x v="423"/>
    <s v="Managed discrete framework"/>
    <n v="174500"/>
    <n v="197018"/>
    <n v="1.1290429799426933"/>
    <x v="1"/>
    <x v="320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x v="424"/>
    <s v="Progressive zero-defect capability"/>
    <n v="101400"/>
    <n v="47037"/>
    <n v="0.46387573964497042"/>
    <x v="0"/>
    <x v="321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x v="425"/>
    <s v="Right-sized demand-driven adapter"/>
    <n v="191000"/>
    <n v="173191"/>
    <n v="0.90675916230366493"/>
    <x v="3"/>
    <x v="322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x v="426"/>
    <s v="Re-engineered attitude-oriented frame"/>
    <n v="8100"/>
    <n v="5487"/>
    <n v="0.67740740740740746"/>
    <x v="0"/>
    <x v="286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x v="427"/>
    <s v="Compatible multimedia utilization"/>
    <n v="5100"/>
    <n v="9817"/>
    <n v="1.9249019607843136"/>
    <x v="1"/>
    <x v="115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x v="428"/>
    <s v="Re-contextualized dedicated hardware"/>
    <n v="7700"/>
    <n v="6369"/>
    <n v="0.82714285714285718"/>
    <x v="0"/>
    <x v="222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x v="429"/>
    <s v="Decentralized composite paradigm"/>
    <n v="121400"/>
    <n v="65755"/>
    <n v="0.54163920922570019"/>
    <x v="0"/>
    <x v="323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x v="430"/>
    <s v="Cloned transitional hierarchy"/>
    <n v="5400"/>
    <n v="903"/>
    <n v="0.16722222222222222"/>
    <x v="3"/>
    <x v="234"/>
    <n v="90.3"/>
    <s v="CA"/>
    <s v="CAD"/>
    <n v="1480572000"/>
    <n v="1481781600"/>
    <b v="1"/>
    <b v="0"/>
    <s v="theater/plays"/>
    <x v="3"/>
    <s v="plays"/>
    <x v="411"/>
    <d v="2016-12-15T06:00:00"/>
  </r>
  <r>
    <n v="435"/>
    <x v="431"/>
    <s v="Advanced discrete leverage"/>
    <n v="152400"/>
    <n v="178120"/>
    <n v="1.168766404199475"/>
    <x v="1"/>
    <x v="324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x v="432"/>
    <s v="Open-source incremental throughput"/>
    <n v="1300"/>
    <n v="13678"/>
    <n v="10.521538461538462"/>
    <x v="1"/>
    <x v="61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x v="433"/>
    <s v="Centralized regional interface"/>
    <n v="8100"/>
    <n v="9969"/>
    <n v="1.2307407407407407"/>
    <x v="1"/>
    <x v="325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x v="434"/>
    <s v="Streamlined web-enabled knowledgebase"/>
    <n v="8300"/>
    <n v="14827"/>
    <n v="1.7863855421686747"/>
    <x v="1"/>
    <x v="326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x v="435"/>
    <s v="Digitized transitional monitoring"/>
    <n v="28400"/>
    <n v="100900"/>
    <n v="3.5528169014084505"/>
    <x v="1"/>
    <x v="327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x v="436"/>
    <s v="Networked optimal adapter"/>
    <n v="102500"/>
    <n v="165954"/>
    <n v="1.6190634146341463"/>
    <x v="1"/>
    <x v="328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x v="437"/>
    <s v="Automated optimal function"/>
    <n v="7000"/>
    <n v="1744"/>
    <n v="0.24914285714285714"/>
    <x v="0"/>
    <x v="235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x v="438"/>
    <s v="Devolved system-worthy framework"/>
    <n v="5400"/>
    <n v="10731"/>
    <n v="1.9872222222222222"/>
    <x v="1"/>
    <x v="182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x v="439"/>
    <s v="Stand-alone user-facing service-desk"/>
    <n v="9300"/>
    <n v="3232"/>
    <n v="0.34752688172043011"/>
    <x v="3"/>
    <x v="329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x v="347"/>
    <s v="Versatile global attitude"/>
    <n v="6200"/>
    <n v="10938"/>
    <n v="1.7641935483870967"/>
    <x v="1"/>
    <x v="102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x v="440"/>
    <s v="Intuitive demand-driven Local Area Network"/>
    <n v="2100"/>
    <n v="10739"/>
    <n v="5.1138095238095236"/>
    <x v="1"/>
    <x v="73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x v="441"/>
    <s v="Assimilated uniform methodology"/>
    <n v="6800"/>
    <n v="5579"/>
    <n v="0.82044117647058823"/>
    <x v="0"/>
    <x v="129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x v="442"/>
    <s v="Self-enabling next generation algorithm"/>
    <n v="155200"/>
    <n v="37754"/>
    <n v="0.24326030927835052"/>
    <x v="3"/>
    <x v="330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x v="443"/>
    <s v="Object-based demand-driven strategy"/>
    <n v="89900"/>
    <n v="45384"/>
    <n v="0.50482758620689661"/>
    <x v="0"/>
    <x v="331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x v="444"/>
    <s v="Public-key coherent ability"/>
    <n v="900"/>
    <n v="8703"/>
    <n v="9.67"/>
    <x v="1"/>
    <x v="99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x v="445"/>
    <s v="Up-sized composite success"/>
    <n v="100"/>
    <n v="4"/>
    <n v="0.04"/>
    <x v="0"/>
    <x v="49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x v="446"/>
    <s v="Innovative exuding matrix"/>
    <n v="148400"/>
    <n v="182302"/>
    <n v="1.2284501347708894"/>
    <x v="1"/>
    <x v="332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x v="447"/>
    <s v="Realigned impactful artificial intelligence"/>
    <n v="4800"/>
    <n v="3045"/>
    <n v="0.63437500000000002"/>
    <x v="0"/>
    <x v="249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x v="448"/>
    <s v="Multi-layered multi-tasking secured line"/>
    <n v="182400"/>
    <n v="102749"/>
    <n v="0.56331688596491225"/>
    <x v="0"/>
    <x v="333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x v="449"/>
    <s v="Upgradable upward-trending portal"/>
    <n v="4000"/>
    <n v="1763"/>
    <n v="0.44074999999999998"/>
    <x v="0"/>
    <x v="334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x v="450"/>
    <s v="Profit-focused global product"/>
    <n v="116500"/>
    <n v="137904"/>
    <n v="1.1837253218884121"/>
    <x v="1"/>
    <x v="335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x v="451"/>
    <s v="Operative well-modulated data-warehouse"/>
    <n v="146400"/>
    <n v="152438"/>
    <n v="1.041243169398907"/>
    <x v="1"/>
    <x v="336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x v="452"/>
    <s v="Cloned asymmetric functionalities"/>
    <n v="5000"/>
    <n v="1332"/>
    <n v="0.26640000000000003"/>
    <x v="0"/>
    <x v="337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x v="453"/>
    <s v="Pre-emptive neutral portal"/>
    <n v="33800"/>
    <n v="118706"/>
    <n v="3.5120118343195266"/>
    <x v="1"/>
    <x v="338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x v="454"/>
    <s v="Switchable demand-driven help-desk"/>
    <n v="6300"/>
    <n v="5674"/>
    <n v="0.90063492063492068"/>
    <x v="0"/>
    <x v="339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x v="455"/>
    <s v="Business-focused static ability"/>
    <n v="2400"/>
    <n v="4119"/>
    <n v="1.7162500000000001"/>
    <x v="1"/>
    <x v="126"/>
    <n v="82.38"/>
    <s v="US"/>
    <s v="USD"/>
    <n v="1281330000"/>
    <n v="1281589200"/>
    <b v="0"/>
    <b v="0"/>
    <s v="theater/plays"/>
    <x v="3"/>
    <s v="plays"/>
    <x v="8"/>
    <d v="2010-08-12T05:00:00"/>
  </r>
  <r>
    <n v="461"/>
    <x v="456"/>
    <s v="Networked secondary structure"/>
    <n v="98800"/>
    <n v="139354"/>
    <n v="1.4104655870445344"/>
    <x v="1"/>
    <x v="34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x v="457"/>
    <s v="Total multimedia website"/>
    <n v="188800"/>
    <n v="57734"/>
    <n v="0.30579449152542371"/>
    <x v="0"/>
    <x v="341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x v="458"/>
    <s v="Cross-platform upward-trending parallelism"/>
    <n v="134300"/>
    <n v="145265"/>
    <n v="1.0816455696202532"/>
    <x v="1"/>
    <x v="342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x v="459"/>
    <s v="Pre-emptive mission-critical hardware"/>
    <n v="71200"/>
    <n v="95020"/>
    <n v="1.3345505617977529"/>
    <x v="1"/>
    <x v="343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x v="460"/>
    <s v="Up-sized responsive protocol"/>
    <n v="4700"/>
    <n v="8829"/>
    <n v="1.8785106382978722"/>
    <x v="1"/>
    <x v="175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x v="461"/>
    <s v="Pre-emptive transitional frame"/>
    <n v="1200"/>
    <n v="3984"/>
    <n v="3.32"/>
    <x v="1"/>
    <x v="344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x v="462"/>
    <s v="Profit-focused content-based application"/>
    <n v="1400"/>
    <n v="8053"/>
    <n v="5.7521428571428572"/>
    <x v="1"/>
    <x v="27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x v="463"/>
    <s v="Streamlined neutral analyzer"/>
    <n v="4000"/>
    <n v="1620"/>
    <n v="0.40500000000000003"/>
    <x v="0"/>
    <x v="3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x v="464"/>
    <s v="Assimilated neutral utilization"/>
    <n v="5600"/>
    <n v="10328"/>
    <n v="1.8442857142857143"/>
    <x v="1"/>
    <x v="122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x v="465"/>
    <s v="Extended dedicated archive"/>
    <n v="3600"/>
    <n v="10289"/>
    <n v="2.8580555555555556"/>
    <x v="1"/>
    <x v="345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x v="197"/>
    <s v="Configurable static help-desk"/>
    <n v="3100"/>
    <n v="9889"/>
    <n v="3.19"/>
    <x v="1"/>
    <x v="346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x v="466"/>
    <s v="Self-enabling clear-thinking framework"/>
    <n v="153800"/>
    <n v="60342"/>
    <n v="0.39234070221066319"/>
    <x v="0"/>
    <x v="347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x v="467"/>
    <s v="Assimilated fault-tolerant capacity"/>
    <n v="5000"/>
    <n v="8907"/>
    <n v="1.7814000000000001"/>
    <x v="1"/>
    <x v="88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x v="468"/>
    <s v="Enhanced neutral ability"/>
    <n v="4000"/>
    <n v="14606"/>
    <n v="3.6515"/>
    <x v="1"/>
    <x v="23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x v="469"/>
    <s v="Function-based attitude-oriented groupware"/>
    <n v="7400"/>
    <n v="8432"/>
    <n v="1.1394594594594594"/>
    <x v="1"/>
    <x v="57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x v="470"/>
    <s v="Optional solution-oriented instruction set"/>
    <n v="191500"/>
    <n v="57122"/>
    <n v="0.29828720626631855"/>
    <x v="0"/>
    <x v="348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x v="471"/>
    <s v="Organic object-oriented core"/>
    <n v="8500"/>
    <n v="4613"/>
    <n v="0.54270588235294115"/>
    <x v="0"/>
    <x v="86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x v="472"/>
    <s v="Balanced impactful circuit"/>
    <n v="68800"/>
    <n v="162603"/>
    <n v="2.3634156976744185"/>
    <x v="1"/>
    <x v="349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x v="473"/>
    <s v="Future-proofed heuristic encryption"/>
    <n v="2400"/>
    <n v="12310"/>
    <n v="5.1291666666666664"/>
    <x v="1"/>
    <x v="350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x v="474"/>
    <s v="Balanced bifurcated leverage"/>
    <n v="8600"/>
    <n v="8656"/>
    <n v="1.0065116279069768"/>
    <x v="1"/>
    <x v="215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x v="475"/>
    <s v="Sharable discrete budgetary management"/>
    <n v="196600"/>
    <n v="159931"/>
    <n v="0.81348423194303154"/>
    <x v="0"/>
    <x v="351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x v="476"/>
    <s v="Focused solution-oriented instruction set"/>
    <n v="4200"/>
    <n v="689"/>
    <n v="0.16404761904761905"/>
    <x v="0"/>
    <x v="352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x v="477"/>
    <s v="Down-sized actuating infrastructure"/>
    <n v="91400"/>
    <n v="48236"/>
    <n v="0.52774617067833696"/>
    <x v="0"/>
    <x v="353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x v="478"/>
    <s v="Synergistic cohesive adapter"/>
    <n v="29600"/>
    <n v="77021"/>
    <n v="2.6020608108108108"/>
    <x v="1"/>
    <x v="354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x v="479"/>
    <s v="Quality-focused mission-critical structure"/>
    <n v="90600"/>
    <n v="27844"/>
    <n v="0.30732891832229581"/>
    <x v="0"/>
    <x v="355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x v="480"/>
    <s v="Compatible exuding Graphical User Interface"/>
    <n v="5200"/>
    <n v="702"/>
    <n v="0.13500000000000001"/>
    <x v="0"/>
    <x v="356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x v="481"/>
    <s v="Monitored 24/7 time-frame"/>
    <n v="110300"/>
    <n v="197024"/>
    <n v="1.7862556663644606"/>
    <x v="1"/>
    <x v="357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x v="482"/>
    <s v="Virtual secondary open architecture"/>
    <n v="5300"/>
    <n v="11663"/>
    <n v="2.2005660377358489"/>
    <x v="1"/>
    <x v="127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x v="483"/>
    <s v="Down-sized mobile time-frame"/>
    <n v="9200"/>
    <n v="9339"/>
    <n v="1.015108695652174"/>
    <x v="1"/>
    <x v="72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x v="484"/>
    <s v="Innovative disintermediate encryption"/>
    <n v="2400"/>
    <n v="4596"/>
    <n v="1.915"/>
    <x v="1"/>
    <x v="358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x v="485"/>
    <s v="Universal contextually-based knowledgebase"/>
    <n v="56800"/>
    <n v="173437"/>
    <n v="3.0534683098591549"/>
    <x v="1"/>
    <x v="120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x v="486"/>
    <s v="Persevering interactive matrix"/>
    <n v="191000"/>
    <n v="45831"/>
    <n v="0.23995287958115183"/>
    <x v="3"/>
    <x v="359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x v="487"/>
    <s v="Seamless background framework"/>
    <n v="900"/>
    <n v="6514"/>
    <n v="7.2377777777777776"/>
    <x v="1"/>
    <x v="251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x v="488"/>
    <s v="Balanced upward-trending productivity"/>
    <n v="2500"/>
    <n v="13684"/>
    <n v="5.4736000000000002"/>
    <x v="1"/>
    <x v="360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x v="489"/>
    <s v="Centralized clear-thinking solution"/>
    <n v="3200"/>
    <n v="13264"/>
    <n v="4.1449999999999996"/>
    <x v="1"/>
    <x v="13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x v="490"/>
    <s v="Optimized bi-directional extranet"/>
    <n v="183800"/>
    <n v="1667"/>
    <n v="9.0696409140369975E-3"/>
    <x v="0"/>
    <x v="71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x v="491"/>
    <s v="Intuitive actuating benchmark"/>
    <n v="9800"/>
    <n v="3349"/>
    <n v="0.34173469387755101"/>
    <x v="0"/>
    <x v="53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x v="492"/>
    <s v="Devolved background project"/>
    <n v="193400"/>
    <n v="46317"/>
    <n v="0.239488107549121"/>
    <x v="0"/>
    <x v="361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x v="493"/>
    <s v="Reverse-engineered executive emulation"/>
    <n v="163800"/>
    <n v="78743"/>
    <n v="0.48072649572649573"/>
    <x v="0"/>
    <x v="36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x v="494"/>
    <s v="Team-oriented clear-thinking matrix"/>
    <n v="100"/>
    <n v="0"/>
    <n v="0"/>
    <x v="0"/>
    <x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x v="495"/>
    <s v="Focused coherent methodology"/>
    <n v="153600"/>
    <n v="107743"/>
    <n v="0.70145182291666663"/>
    <x v="0"/>
    <x v="363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x v="212"/>
    <s v="Reduced context-sensitive complexity"/>
    <n v="1300"/>
    <n v="6889"/>
    <n v="5.2992307692307694"/>
    <x v="1"/>
    <x v="129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x v="496"/>
    <s v="Decentralized 4thgeneration time-frame"/>
    <n v="25500"/>
    <n v="45983"/>
    <n v="1.8032549019607844"/>
    <x v="1"/>
    <x v="364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x v="497"/>
    <s v="De-engineered cohesive moderator"/>
    <n v="7500"/>
    <n v="6924"/>
    <n v="0.92320000000000002"/>
    <x v="0"/>
    <x v="197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x v="498"/>
    <s v="Ameliorated explicit parallelism"/>
    <n v="89900"/>
    <n v="12497"/>
    <n v="0.13901001112347053"/>
    <x v="0"/>
    <x v="365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x v="499"/>
    <s v="Customizable background monitoring"/>
    <n v="18000"/>
    <n v="166874"/>
    <n v="9.2707777777777771"/>
    <x v="1"/>
    <x v="366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x v="500"/>
    <s v="Compatible well-modulated budgetary management"/>
    <n v="2100"/>
    <n v="837"/>
    <n v="0.39857142857142858"/>
    <x v="0"/>
    <x v="161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x v="501"/>
    <s v="Up-sized radical pricing structure"/>
    <n v="172700"/>
    <n v="193820"/>
    <n v="1.1222929936305732"/>
    <x v="1"/>
    <x v="36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x v="173"/>
    <s v="Robust zero-defect project"/>
    <n v="168500"/>
    <n v="119510"/>
    <n v="0.70925816023738875"/>
    <x v="0"/>
    <x v="368"/>
    <n v="95"/>
    <s v="US"/>
    <s v="USD"/>
    <n v="1336194000"/>
    <n v="1337058000"/>
    <b v="0"/>
    <b v="0"/>
    <s v="theater/plays"/>
    <x v="3"/>
    <s v="plays"/>
    <x v="477"/>
    <d v="2012-05-15T05:00:00"/>
  </r>
  <r>
    <n v="510"/>
    <x v="502"/>
    <s v="Re-engineered mobile task-force"/>
    <n v="7800"/>
    <n v="9289"/>
    <n v="1.1908974358974358"/>
    <x v="1"/>
    <x v="54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x v="503"/>
    <s v="User-centric intangible neural-net"/>
    <n v="147800"/>
    <n v="35498"/>
    <n v="0.24017591339648173"/>
    <x v="0"/>
    <x v="369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x v="504"/>
    <s v="Organized explicit core"/>
    <n v="9100"/>
    <n v="12678"/>
    <n v="1.3931868131868133"/>
    <x v="1"/>
    <x v="370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x v="505"/>
    <s v="Synchronized 6thgeneration adapter"/>
    <n v="8300"/>
    <n v="3260"/>
    <n v="0.39277108433734942"/>
    <x v="3"/>
    <x v="164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x v="506"/>
    <s v="Centralized motivating capacity"/>
    <n v="138700"/>
    <n v="31123"/>
    <n v="0.22439077144917088"/>
    <x v="3"/>
    <x v="371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x v="507"/>
    <s v="Phased 24hour flexibility"/>
    <n v="8600"/>
    <n v="4797"/>
    <n v="0.55779069767441858"/>
    <x v="0"/>
    <x v="221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x v="508"/>
    <s v="Exclusive 5thgeneration structure"/>
    <n v="125400"/>
    <n v="53324"/>
    <n v="0.42523125996810207"/>
    <x v="0"/>
    <x v="372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x v="509"/>
    <s v="Multi-tiered maximized orchestration"/>
    <n v="5900"/>
    <n v="6608"/>
    <n v="1.1200000000000001"/>
    <x v="1"/>
    <x v="373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x v="510"/>
    <s v="Open-architected uniform instruction set"/>
    <n v="8800"/>
    <n v="622"/>
    <n v="7.0681818181818179E-2"/>
    <x v="0"/>
    <x v="234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x v="511"/>
    <s v="Exclusive asymmetric analyzer"/>
    <n v="177700"/>
    <n v="180802"/>
    <n v="1.0174563871693867"/>
    <x v="1"/>
    <x v="374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x v="512"/>
    <s v="Organic radical collaboration"/>
    <n v="800"/>
    <n v="3406"/>
    <n v="4.2575000000000003"/>
    <x v="1"/>
    <x v="235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x v="513"/>
    <s v="Function-based multi-state software"/>
    <n v="7600"/>
    <n v="11061"/>
    <n v="1.4553947368421052"/>
    <x v="1"/>
    <x v="375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x v="514"/>
    <s v="Innovative static budgetary management"/>
    <n v="50500"/>
    <n v="16389"/>
    <n v="0.32453465346534655"/>
    <x v="0"/>
    <x v="27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x v="515"/>
    <s v="Triple-buffered holistic ability"/>
    <n v="900"/>
    <n v="6303"/>
    <n v="7.003333333333333"/>
    <x v="1"/>
    <x v="121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x v="516"/>
    <s v="Diverse scalable superstructure"/>
    <n v="96700"/>
    <n v="81136"/>
    <n v="0.83904860392967939"/>
    <x v="0"/>
    <x v="376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x v="517"/>
    <s v="Balanced leadingedge data-warehouse"/>
    <n v="2100"/>
    <n v="1768"/>
    <n v="0.84190476190476193"/>
    <x v="0"/>
    <x v="377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x v="518"/>
    <s v="Digitized bandwidth-monitored open architecture"/>
    <n v="8300"/>
    <n v="12944"/>
    <n v="1.5595180722891566"/>
    <x v="1"/>
    <x v="98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x v="519"/>
    <s v="Enterprise-wide intermediate portal"/>
    <n v="189200"/>
    <n v="188480"/>
    <n v="0.99619450317124736"/>
    <x v="0"/>
    <x v="378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x v="520"/>
    <s v="Focused leadingedge matrix"/>
    <n v="9000"/>
    <n v="7227"/>
    <n v="0.80300000000000005"/>
    <x v="0"/>
    <x v="175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x v="521"/>
    <s v="Seamless logistical encryption"/>
    <n v="5100"/>
    <n v="574"/>
    <n v="0.11254901960784314"/>
    <x v="0"/>
    <x v="352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x v="522"/>
    <s v="Stand-alone human-resource workforce"/>
    <n v="105000"/>
    <n v="96328"/>
    <n v="0.91740952380952379"/>
    <x v="0"/>
    <x v="200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x v="523"/>
    <s v="Automated zero tolerance implementation"/>
    <n v="186700"/>
    <n v="178338"/>
    <n v="0.95521156936261387"/>
    <x v="2"/>
    <x v="379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x v="524"/>
    <s v="Pre-emptive grid-enabled contingency"/>
    <n v="1600"/>
    <n v="8046"/>
    <n v="5.0287499999999996"/>
    <x v="1"/>
    <x v="105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x v="525"/>
    <s v="Multi-lateral didactic encoding"/>
    <n v="115600"/>
    <n v="184086"/>
    <n v="1.5924394463667819"/>
    <x v="1"/>
    <x v="380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x v="526"/>
    <s v="Self-enabling didactic orchestration"/>
    <n v="89100"/>
    <n v="13385"/>
    <n v="0.15022446689113356"/>
    <x v="0"/>
    <x v="166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x v="527"/>
    <s v="Profit-focused 24/7 data-warehouse"/>
    <n v="2600"/>
    <n v="12533"/>
    <n v="4.820384615384615"/>
    <x v="1"/>
    <x v="381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x v="528"/>
    <s v="Enhanced methodical middleware"/>
    <n v="9800"/>
    <n v="14697"/>
    <n v="1.4996938775510205"/>
    <x v="1"/>
    <x v="382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x v="529"/>
    <s v="Synchronized client-driven projection"/>
    <n v="84400"/>
    <n v="98935"/>
    <n v="1.1722156398104266"/>
    <x v="1"/>
    <x v="383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x v="530"/>
    <s v="Networked didactic time-frame"/>
    <n v="151300"/>
    <n v="57034"/>
    <n v="0.37695968274950431"/>
    <x v="0"/>
    <x v="384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x v="531"/>
    <s v="Assimilated exuding toolset"/>
    <n v="9800"/>
    <n v="7120"/>
    <n v="0.72653061224489801"/>
    <x v="0"/>
    <x v="385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x v="532"/>
    <s v="Front-line client-server secured line"/>
    <n v="5300"/>
    <n v="14097"/>
    <n v="2.6598113207547169"/>
    <x v="1"/>
    <x v="326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x v="533"/>
    <s v="Polarized systemic Internet solution"/>
    <n v="178000"/>
    <n v="43086"/>
    <n v="0.24205617977528091"/>
    <x v="0"/>
    <x v="386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x v="534"/>
    <s v="Profit-focused exuding moderator"/>
    <n v="77000"/>
    <n v="1930"/>
    <n v="2.5064935064935064E-2"/>
    <x v="0"/>
    <x v="240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x v="535"/>
    <s v="Cross-group high-level moderator"/>
    <n v="84900"/>
    <n v="13864"/>
    <n v="0.1632979976442874"/>
    <x v="0"/>
    <x v="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x v="536"/>
    <s v="Public-key 3rdgeneration system engine"/>
    <n v="2800"/>
    <n v="7742"/>
    <n v="2.7650000000000001"/>
    <x v="1"/>
    <x v="286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x v="537"/>
    <s v="Organized value-added access"/>
    <n v="184800"/>
    <n v="164109"/>
    <n v="0.88803571428571426"/>
    <x v="0"/>
    <x v="387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x v="538"/>
    <s v="Cloned global Graphical User Interface"/>
    <n v="4200"/>
    <n v="6870"/>
    <n v="1.6357142857142857"/>
    <x v="1"/>
    <x v="39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x v="539"/>
    <s v="Focused solution-oriented matrix"/>
    <n v="1300"/>
    <n v="12597"/>
    <n v="9.69"/>
    <x v="1"/>
    <x v="388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x v="540"/>
    <s v="Monitored discrete toolset"/>
    <n v="66100"/>
    <n v="179074"/>
    <n v="2.7091376701966716"/>
    <x v="1"/>
    <x v="389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x v="541"/>
    <s v="Business-focused intermediate system engine"/>
    <n v="29500"/>
    <n v="83843"/>
    <n v="2.8421355932203389"/>
    <x v="1"/>
    <x v="390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x v="542"/>
    <s v="De-engineered disintermediate encoding"/>
    <n v="100"/>
    <n v="4"/>
    <n v="0.04"/>
    <x v="3"/>
    <x v="49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x v="543"/>
    <s v="Streamlined upward-trending analyzer"/>
    <n v="180100"/>
    <n v="105598"/>
    <n v="0.58632981676846196"/>
    <x v="0"/>
    <x v="391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x v="544"/>
    <s v="Distributed human-resource policy"/>
    <n v="9000"/>
    <n v="8866"/>
    <n v="0.98511111111111116"/>
    <x v="0"/>
    <x v="45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x v="545"/>
    <s v="De-engineered 5thgeneration contingency"/>
    <n v="170600"/>
    <n v="75022"/>
    <n v="0.43975381008206332"/>
    <x v="0"/>
    <x v="392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x v="546"/>
    <s v="Multi-channeled upward-trending application"/>
    <n v="9500"/>
    <n v="14408"/>
    <n v="1.5166315789473683"/>
    <x v="1"/>
    <x v="353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x v="547"/>
    <s v="Organic maximized database"/>
    <n v="6300"/>
    <n v="14089"/>
    <n v="2.2363492063492063"/>
    <x v="1"/>
    <x v="18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x v="195"/>
    <s v="Grass-roots 24/7 attitude"/>
    <n v="5200"/>
    <n v="12467"/>
    <n v="2.3975"/>
    <x v="1"/>
    <x v="393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x v="548"/>
    <s v="Team-oriented global strategy"/>
    <n v="6000"/>
    <n v="11960"/>
    <n v="1.9933333333333334"/>
    <x v="1"/>
    <x v="394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x v="549"/>
    <s v="Enhanced client-driven capacity"/>
    <n v="5800"/>
    <n v="7966"/>
    <n v="1.373448275862069"/>
    <x v="1"/>
    <x v="105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x v="550"/>
    <s v="Exclusive systematic productivity"/>
    <n v="105300"/>
    <n v="106321"/>
    <n v="1.009696106362773"/>
    <x v="1"/>
    <x v="395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x v="551"/>
    <s v="Re-engineered radical policy"/>
    <n v="20000"/>
    <n v="158832"/>
    <n v="7.9416000000000002"/>
    <x v="1"/>
    <x v="396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x v="552"/>
    <s v="Down-sized logistical adapter"/>
    <n v="3000"/>
    <n v="11091"/>
    <n v="3.6970000000000001"/>
    <x v="1"/>
    <x v="40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x v="553"/>
    <s v="Configurable bandwidth-monitored throughput"/>
    <n v="9900"/>
    <n v="1269"/>
    <n v="0.12818181818181817"/>
    <x v="0"/>
    <x v="150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x v="554"/>
    <s v="Optional tangible pricing structure"/>
    <n v="3700"/>
    <n v="5107"/>
    <n v="1.3802702702702703"/>
    <x v="1"/>
    <x v="72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x v="555"/>
    <s v="Organic high-level implementation"/>
    <n v="168700"/>
    <n v="141393"/>
    <n v="0.83813278008298753"/>
    <x v="0"/>
    <x v="397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x v="556"/>
    <s v="Decentralized logistical collaboration"/>
    <n v="94900"/>
    <n v="194166"/>
    <n v="2.0460063224446787"/>
    <x v="1"/>
    <x v="398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x v="557"/>
    <s v="Advanced content-based installation"/>
    <n v="9300"/>
    <n v="4124"/>
    <n v="0.44344086021505374"/>
    <x v="0"/>
    <x v="95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x v="558"/>
    <s v="Distributed high-level open architecture"/>
    <n v="6800"/>
    <n v="14865"/>
    <n v="2.1860294117647059"/>
    <x v="1"/>
    <x v="146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x v="559"/>
    <s v="Synergized zero tolerance help-desk"/>
    <n v="72400"/>
    <n v="134688"/>
    <n v="1.8603314917127072"/>
    <x v="1"/>
    <x v="399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x v="560"/>
    <s v="Extended multi-tasking definition"/>
    <n v="20100"/>
    <n v="47705"/>
    <n v="2.3733830845771142"/>
    <x v="1"/>
    <x v="400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x v="561"/>
    <s v="Realigned uniform knowledge user"/>
    <n v="31200"/>
    <n v="95364"/>
    <n v="3.0565384615384614"/>
    <x v="1"/>
    <x v="401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x v="562"/>
    <s v="Monitored grid-enabled model"/>
    <n v="3500"/>
    <n v="3295"/>
    <n v="0.94142857142857139"/>
    <x v="0"/>
    <x v="164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x v="563"/>
    <s v="Assimilated actuating policy"/>
    <n v="9000"/>
    <n v="4896"/>
    <n v="0.54400000000000004"/>
    <x v="3"/>
    <x v="115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x v="564"/>
    <s v="Total incremental productivity"/>
    <n v="6700"/>
    <n v="7496"/>
    <n v="1.1188059701492536"/>
    <x v="1"/>
    <x v="402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x v="565"/>
    <s v="Adaptive local task-force"/>
    <n v="2700"/>
    <n v="9967"/>
    <n v="3.6914814814814814"/>
    <x v="1"/>
    <x v="358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x v="566"/>
    <s v="Universal zero-defect concept"/>
    <n v="83300"/>
    <n v="52421"/>
    <n v="0.62930372148859548"/>
    <x v="0"/>
    <x v="21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x v="567"/>
    <s v="Object-based bottom-line superstructure"/>
    <n v="9700"/>
    <n v="6298"/>
    <n v="0.6492783505154639"/>
    <x v="0"/>
    <x v="251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x v="568"/>
    <s v="Adaptive 24hour projection"/>
    <n v="8200"/>
    <n v="1546"/>
    <n v="0.18853658536585366"/>
    <x v="3"/>
    <x v="95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x v="569"/>
    <s v="Sharable radical toolset"/>
    <n v="96500"/>
    <n v="16168"/>
    <n v="0.1675440414507772"/>
    <x v="0"/>
    <x v="242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x v="570"/>
    <s v="Focused multimedia knowledgebase"/>
    <n v="6200"/>
    <n v="6269"/>
    <n v="1.0111290322580646"/>
    <x v="1"/>
    <x v="215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x v="251"/>
    <s v="Seamless 6thgeneration extranet"/>
    <n v="43800"/>
    <n v="149578"/>
    <n v="3.4150228310502282"/>
    <x v="1"/>
    <x v="403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x v="571"/>
    <s v="Sharable mobile knowledgebase"/>
    <n v="6000"/>
    <n v="3841"/>
    <n v="0.64016666666666666"/>
    <x v="0"/>
    <x v="83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x v="572"/>
    <s v="Cross-group global system engine"/>
    <n v="8700"/>
    <n v="4531"/>
    <n v="0.5208045977011494"/>
    <x v="0"/>
    <x v="344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x v="573"/>
    <s v="Centralized clear-thinking conglomeration"/>
    <n v="18900"/>
    <n v="60934"/>
    <n v="3.2240211640211642"/>
    <x v="1"/>
    <x v="404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x v="8"/>
    <s v="De-engineered cohesive system engine"/>
    <n v="86400"/>
    <n v="103255"/>
    <n v="1.1950810185185186"/>
    <x v="1"/>
    <x v="405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x v="574"/>
    <s v="Reactive analyzing function"/>
    <n v="8900"/>
    <n v="13065"/>
    <n v="1.4679775280898877"/>
    <x v="1"/>
    <x v="158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x v="575"/>
    <s v="Robust hybrid budgetary management"/>
    <n v="700"/>
    <n v="6654"/>
    <n v="9.5057142857142853"/>
    <x v="1"/>
    <x v="406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x v="576"/>
    <s v="Open-source analyzing monitoring"/>
    <n v="9400"/>
    <n v="6852"/>
    <n v="0.72893617021276591"/>
    <x v="0"/>
    <x v="388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x v="577"/>
    <s v="Up-sized discrete firmware"/>
    <n v="157600"/>
    <n v="124517"/>
    <n v="0.7900824873096447"/>
    <x v="0"/>
    <x v="407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x v="578"/>
    <s v="Exclusive intangible extranet"/>
    <n v="7900"/>
    <n v="5113"/>
    <n v="0.64721518987341775"/>
    <x v="0"/>
    <x v="408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x v="579"/>
    <s v="Synergized analyzing process improvement"/>
    <n v="7100"/>
    <n v="5824"/>
    <n v="0.82028169014084507"/>
    <x v="0"/>
    <x v="99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x v="580"/>
    <s v="Realigned dedicated system engine"/>
    <n v="600"/>
    <n v="6226"/>
    <n v="10.376666666666667"/>
    <x v="1"/>
    <x v="408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x v="581"/>
    <s v="Object-based bandwidth-monitored concept"/>
    <n v="156800"/>
    <n v="20243"/>
    <n v="0.12910076530612244"/>
    <x v="0"/>
    <x v="259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x v="582"/>
    <s v="Ameliorated client-driven open system"/>
    <n v="121600"/>
    <n v="188288"/>
    <n v="1.5484210526315789"/>
    <x v="1"/>
    <x v="409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x v="583"/>
    <s v="Upgradable leadingedge Local Area Network"/>
    <n v="157300"/>
    <n v="11167"/>
    <n v="7.0991735537190084E-2"/>
    <x v="0"/>
    <x v="144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x v="584"/>
    <s v="Customizable intermediate data-warehouse"/>
    <n v="70300"/>
    <n v="146595"/>
    <n v="2.0852773826458035"/>
    <x v="1"/>
    <x v="410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x v="585"/>
    <s v="Managed optimizing archive"/>
    <n v="7900"/>
    <n v="7875"/>
    <n v="0.99683544303797467"/>
    <x v="0"/>
    <x v="236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x v="586"/>
    <s v="Diverse systematic projection"/>
    <n v="73800"/>
    <n v="148779"/>
    <n v="2.0159756097560977"/>
    <x v="1"/>
    <x v="411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x v="587"/>
    <s v="Up-sized web-enabled info-mediaries"/>
    <n v="108500"/>
    <n v="175868"/>
    <n v="1.6209032258064515"/>
    <x v="1"/>
    <x v="412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x v="588"/>
    <s v="Persevering optimizing Graphical User Interface"/>
    <n v="140300"/>
    <n v="5112"/>
    <n v="3.6436208125445471E-2"/>
    <x v="0"/>
    <x v="17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x v="589"/>
    <s v="Cross-platform tertiary array"/>
    <n v="100"/>
    <n v="5"/>
    <n v="0.05"/>
    <x v="0"/>
    <x v="49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x v="590"/>
    <s v="Inverse neutral structure"/>
    <n v="6300"/>
    <n v="13018"/>
    <n v="2.0663492063492064"/>
    <x v="1"/>
    <x v="346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x v="591"/>
    <s v="Quality-focused system-worthy support"/>
    <n v="71100"/>
    <n v="91176"/>
    <n v="1.2823628691983122"/>
    <x v="1"/>
    <x v="413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x v="592"/>
    <s v="Vision-oriented 5thgeneration array"/>
    <n v="5300"/>
    <n v="6342"/>
    <n v="1.1966037735849056"/>
    <x v="1"/>
    <x v="408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x v="593"/>
    <s v="Cross-platform logistical circuit"/>
    <n v="88700"/>
    <n v="151438"/>
    <n v="1.7073055242390078"/>
    <x v="1"/>
    <x v="414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x v="594"/>
    <s v="Profound solution-oriented matrix"/>
    <n v="3300"/>
    <n v="6178"/>
    <n v="1.8721212121212121"/>
    <x v="1"/>
    <x v="3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x v="595"/>
    <s v="Extended asynchronous initiative"/>
    <n v="3400"/>
    <n v="6405"/>
    <n v="1.8838235294117647"/>
    <x v="1"/>
    <x v="415"/>
    <n v="40.03125"/>
    <s v="GB"/>
    <s v="GBP"/>
    <n v="1457330400"/>
    <n v="1458277200"/>
    <b v="0"/>
    <b v="0"/>
    <s v="music/rock"/>
    <x v="1"/>
    <s v="rock"/>
    <x v="558"/>
    <d v="2016-03-18T05:00:00"/>
  </r>
  <r>
    <n v="607"/>
    <x v="596"/>
    <s v="Fundamental needs-based frame"/>
    <n v="137600"/>
    <n v="180667"/>
    <n v="1.3129869186046512"/>
    <x v="1"/>
    <x v="416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x v="597"/>
    <s v="Compatible full-range leverage"/>
    <n v="3900"/>
    <n v="11075"/>
    <n v="2.8397435897435899"/>
    <x v="1"/>
    <x v="417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x v="598"/>
    <s v="Upgradable holistic system engine"/>
    <n v="10000"/>
    <n v="12042"/>
    <n v="1.2041999999999999"/>
    <x v="1"/>
    <x v="124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x v="599"/>
    <s v="Stand-alone multi-state data-warehouse"/>
    <n v="42800"/>
    <n v="179356"/>
    <n v="4.1905607476635511"/>
    <x v="1"/>
    <x v="418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x v="600"/>
    <s v="Multi-lateral maximized core"/>
    <n v="8200"/>
    <n v="1136"/>
    <n v="0.13853658536585367"/>
    <x v="3"/>
    <x v="27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x v="601"/>
    <s v="Innovative holistic hub"/>
    <n v="6200"/>
    <n v="8645"/>
    <n v="1.3943548387096774"/>
    <x v="1"/>
    <x v="325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x v="602"/>
    <s v="Reverse-engineered 24/7 methodology"/>
    <n v="1100"/>
    <n v="1914"/>
    <n v="1.74"/>
    <x v="1"/>
    <x v="150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x v="603"/>
    <s v="Business-focused dynamic info-mediaries"/>
    <n v="26500"/>
    <n v="41205"/>
    <n v="1.5549056603773586"/>
    <x v="1"/>
    <x v="419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x v="604"/>
    <s v="Digitized clear-thinking installation"/>
    <n v="8500"/>
    <n v="14488"/>
    <n v="1.7044705882352942"/>
    <x v="1"/>
    <x v="73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x v="605"/>
    <s v="Quality-focused 24/7 superstructure"/>
    <n v="6400"/>
    <n v="12129"/>
    <n v="1.8951562500000001"/>
    <x v="1"/>
    <x v="202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x v="606"/>
    <s v="Multi-channeled local intranet"/>
    <n v="1400"/>
    <n v="3496"/>
    <n v="2.4971428571428573"/>
    <x v="1"/>
    <x v="12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x v="607"/>
    <s v="Open-architected mobile emulation"/>
    <n v="198600"/>
    <n v="97037"/>
    <n v="0.48860523665659616"/>
    <x v="0"/>
    <x v="420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x v="608"/>
    <s v="Ameliorated foreground methodology"/>
    <n v="195900"/>
    <n v="55757"/>
    <n v="0.28461970393057684"/>
    <x v="0"/>
    <x v="355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x v="609"/>
    <s v="Synergized well-modulated project"/>
    <n v="4300"/>
    <n v="11525"/>
    <n v="2.6802325581395348"/>
    <x v="1"/>
    <x v="5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x v="610"/>
    <s v="Extended context-sensitive forecast"/>
    <n v="25600"/>
    <n v="158669"/>
    <n v="6.1980078125000002"/>
    <x v="1"/>
    <x v="421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x v="611"/>
    <s v="Total leadingedge neural-net"/>
    <n v="189000"/>
    <n v="5916"/>
    <n v="3.1301587301587303E-2"/>
    <x v="0"/>
    <x v="251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x v="612"/>
    <s v="Organic actuating protocol"/>
    <n v="94300"/>
    <n v="150806"/>
    <n v="1.5992152704135738"/>
    <x v="1"/>
    <x v="422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x v="613"/>
    <s v="Down-sized national software"/>
    <n v="5100"/>
    <n v="14249"/>
    <n v="2.793921568627451"/>
    <x v="1"/>
    <x v="423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x v="614"/>
    <s v="Organic upward-trending Graphical User Interface"/>
    <n v="7500"/>
    <n v="5803"/>
    <n v="0.77373333333333338"/>
    <x v="0"/>
    <x v="197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x v="615"/>
    <s v="Synergistic tertiary budgetary management"/>
    <n v="6400"/>
    <n v="13205"/>
    <n v="2.0632812500000002"/>
    <x v="1"/>
    <x v="288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x v="616"/>
    <s v="Open-architected incremental ability"/>
    <n v="1600"/>
    <n v="11108"/>
    <n v="6.9424999999999999"/>
    <x v="1"/>
    <x v="110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x v="617"/>
    <s v="Intuitive object-oriented task-force"/>
    <n v="1900"/>
    <n v="2884"/>
    <n v="1.5178947368421052"/>
    <x v="1"/>
    <x v="87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x v="618"/>
    <s v="Multi-tiered executive toolset"/>
    <n v="85900"/>
    <n v="55476"/>
    <n v="0.64582072176949945"/>
    <x v="0"/>
    <x v="424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x v="619"/>
    <s v="Grass-roots directional workforce"/>
    <n v="9500"/>
    <n v="5973"/>
    <n v="0.62873684210526315"/>
    <x v="3"/>
    <x v="215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x v="620"/>
    <s v="Quality-focused real-time solution"/>
    <n v="59200"/>
    <n v="183756"/>
    <n v="3.1039864864864866"/>
    <x v="1"/>
    <x v="425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x v="621"/>
    <s v="Reduced interactive matrix"/>
    <n v="72100"/>
    <n v="30902"/>
    <n v="0.42859916782246882"/>
    <x v="2"/>
    <x v="426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x v="622"/>
    <s v="Adaptive context-sensitive architecture"/>
    <n v="6700"/>
    <n v="5569"/>
    <n v="0.83119402985074631"/>
    <x v="0"/>
    <x v="339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x v="623"/>
    <s v="Polarized incremental portal"/>
    <n v="118200"/>
    <n v="92824"/>
    <n v="0.78531302876480547"/>
    <x v="3"/>
    <x v="427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x v="624"/>
    <s v="Reactive regional access"/>
    <n v="139000"/>
    <n v="158590"/>
    <n v="1.1409352517985611"/>
    <x v="1"/>
    <x v="428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x v="625"/>
    <s v="Stand-alone reciprocal frame"/>
    <n v="197700"/>
    <n v="127591"/>
    <n v="0.64537683358624176"/>
    <x v="0"/>
    <x v="429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x v="626"/>
    <s v="Open-architected 24/7 throughput"/>
    <n v="8500"/>
    <n v="6750"/>
    <n v="0.79411764705882348"/>
    <x v="0"/>
    <x v="167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x v="627"/>
    <s v="Monitored 24/7 approach"/>
    <n v="81600"/>
    <n v="9318"/>
    <n v="0.11419117647058824"/>
    <x v="0"/>
    <x v="115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x v="628"/>
    <s v="Upgradable explicit forecast"/>
    <n v="8600"/>
    <n v="4832"/>
    <n v="0.56186046511627907"/>
    <x v="2"/>
    <x v="430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x v="629"/>
    <s v="Pre-emptive context-sensitive support"/>
    <n v="119800"/>
    <n v="19769"/>
    <n v="0.16501669449081802"/>
    <x v="0"/>
    <x v="431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x v="630"/>
    <s v="Business-focused leadingedge instruction set"/>
    <n v="9400"/>
    <n v="11277"/>
    <n v="1.1996808510638297"/>
    <x v="1"/>
    <x v="346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x v="631"/>
    <s v="Extended multi-state knowledge user"/>
    <n v="9200"/>
    <n v="13382"/>
    <n v="1.4545652173913044"/>
    <x v="1"/>
    <x v="30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x v="632"/>
    <s v="Future-proofed modular groupware"/>
    <n v="14900"/>
    <n v="32986"/>
    <n v="2.2138255033557046"/>
    <x v="1"/>
    <x v="432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x v="633"/>
    <s v="Distributed real-time algorithm"/>
    <n v="169400"/>
    <n v="81984"/>
    <n v="0.48396694214876035"/>
    <x v="0"/>
    <x v="433"/>
    <n v="28"/>
    <s v="CA"/>
    <s v="CAD"/>
    <n v="1545112800"/>
    <n v="1546495200"/>
    <b v="0"/>
    <b v="0"/>
    <s v="theater/plays"/>
    <x v="3"/>
    <s v="plays"/>
    <x v="593"/>
    <d v="2019-01-03T06:00:00"/>
  </r>
  <r>
    <n v="645"/>
    <x v="634"/>
    <s v="Multi-lateral heuristic throughput"/>
    <n v="192100"/>
    <n v="178483"/>
    <n v="0.92911504424778757"/>
    <x v="0"/>
    <x v="434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x v="635"/>
    <s v="Switchable reciprocal middleware"/>
    <n v="98700"/>
    <n v="87448"/>
    <n v="0.88599797365754818"/>
    <x v="0"/>
    <x v="43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x v="636"/>
    <s v="Inverse multimedia Graphic Interface"/>
    <n v="4500"/>
    <n v="1863"/>
    <n v="0.41399999999999998"/>
    <x v="0"/>
    <x v="6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x v="637"/>
    <s v="Vision-oriented local contingency"/>
    <n v="98600"/>
    <n v="62174"/>
    <n v="0.63056795131845844"/>
    <x v="3"/>
    <x v="419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x v="638"/>
    <s v="Reactive 6thgeneration hub"/>
    <n v="121700"/>
    <n v="59003"/>
    <n v="0.48482333607230893"/>
    <x v="0"/>
    <x v="436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x v="639"/>
    <s v="Optional asymmetric success"/>
    <n v="100"/>
    <n v="2"/>
    <n v="0.02"/>
    <x v="0"/>
    <x v="49"/>
    <n v="2"/>
    <s v="US"/>
    <s v="USD"/>
    <n v="1404795600"/>
    <n v="1407128400"/>
    <b v="0"/>
    <b v="0"/>
    <s v="music/jazz"/>
    <x v="1"/>
    <s v="jazz"/>
    <x v="599"/>
    <d v="2014-08-04T05:00:00"/>
  </r>
  <r>
    <n v="651"/>
    <x v="640"/>
    <s v="Digitized analyzing capacity"/>
    <n v="196700"/>
    <n v="174039"/>
    <n v="0.88479410269445857"/>
    <x v="0"/>
    <x v="437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x v="641"/>
    <s v="Vision-oriented regional hub"/>
    <n v="10000"/>
    <n v="12684"/>
    <n v="1.2684"/>
    <x v="1"/>
    <x v="438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x v="642"/>
    <s v="Monitored incremental info-mediaries"/>
    <n v="600"/>
    <n v="14033"/>
    <n v="23.388333333333332"/>
    <x v="1"/>
    <x v="439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x v="643"/>
    <s v="Programmable static middleware"/>
    <n v="35000"/>
    <n v="177936"/>
    <n v="5.0838857142857146"/>
    <x v="1"/>
    <x v="440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x v="644"/>
    <s v="Multi-layered bottom-line encryption"/>
    <n v="6900"/>
    <n v="13212"/>
    <n v="1.9147826086956521"/>
    <x v="1"/>
    <x v="441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x v="645"/>
    <s v="Vision-oriented systematic Graphical User Interface"/>
    <n v="118400"/>
    <n v="49879"/>
    <n v="0.42127533783783783"/>
    <x v="0"/>
    <x v="442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x v="646"/>
    <s v="Balanced optimal hardware"/>
    <n v="10000"/>
    <n v="824"/>
    <n v="8.2400000000000001E-2"/>
    <x v="0"/>
    <x v="443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x v="647"/>
    <s v="Self-enabling mission-critical success"/>
    <n v="52600"/>
    <n v="31594"/>
    <n v="0.60064638783269964"/>
    <x v="3"/>
    <x v="444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x v="648"/>
    <s v="Grass-roots dynamic emulation"/>
    <n v="120700"/>
    <n v="57010"/>
    <n v="0.47232808616404309"/>
    <x v="0"/>
    <x v="424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x v="649"/>
    <s v="Fundamental disintermediate matrix"/>
    <n v="9100"/>
    <n v="7438"/>
    <n v="0.81736263736263737"/>
    <x v="0"/>
    <x v="385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x v="650"/>
    <s v="Right-sized secondary challenge"/>
    <n v="106800"/>
    <n v="57872"/>
    <n v="0.54187265917603"/>
    <x v="0"/>
    <x v="445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x v="651"/>
    <s v="Implemented exuding software"/>
    <n v="9100"/>
    <n v="8906"/>
    <n v="0.97868131868131869"/>
    <x v="0"/>
    <x v="54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x v="652"/>
    <s v="Total optimizing software"/>
    <n v="10000"/>
    <n v="7724"/>
    <n v="0.77239999999999998"/>
    <x v="0"/>
    <x v="215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x v="327"/>
    <s v="Optional maximized attitude"/>
    <n v="79400"/>
    <n v="26571"/>
    <n v="0.33464735516372796"/>
    <x v="0"/>
    <x v="446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x v="653"/>
    <s v="Customer-focused impactful extranet"/>
    <n v="5100"/>
    <n v="12219"/>
    <n v="2.3958823529411766"/>
    <x v="1"/>
    <x v="447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x v="654"/>
    <s v="Cloned bottom-line success"/>
    <n v="3100"/>
    <n v="1985"/>
    <n v="0.64032258064516134"/>
    <x v="3"/>
    <x v="270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x v="655"/>
    <s v="Decentralized bandwidth-monitored ability"/>
    <n v="6900"/>
    <n v="12155"/>
    <n v="1.7615942028985507"/>
    <x v="1"/>
    <x v="448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x v="656"/>
    <s v="Programmable leadingedge budgetary management"/>
    <n v="27500"/>
    <n v="5593"/>
    <n v="0.20338181818181819"/>
    <x v="0"/>
    <x v="70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x v="657"/>
    <s v="Upgradable bi-directional concept"/>
    <n v="48800"/>
    <n v="175020"/>
    <n v="3.5864754098360656"/>
    <x v="1"/>
    <x v="449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x v="635"/>
    <s v="Re-contextualized homogeneous flexibility"/>
    <n v="16200"/>
    <n v="75955"/>
    <n v="4.6885802469135802"/>
    <x v="1"/>
    <x v="450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x v="658"/>
    <s v="Monitored bi-directional standardization"/>
    <n v="97600"/>
    <n v="119127"/>
    <n v="1.220563524590164"/>
    <x v="1"/>
    <x v="451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x v="659"/>
    <s v="Stand-alone grid-enabled leverage"/>
    <n v="197900"/>
    <n v="110689"/>
    <n v="0.55931783729156137"/>
    <x v="0"/>
    <x v="452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x v="660"/>
    <s v="Assimilated regional groupware"/>
    <n v="5600"/>
    <n v="2445"/>
    <n v="0.43660714285714286"/>
    <x v="0"/>
    <x v="125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x v="661"/>
    <s v="Up-sized 24hour instruction set"/>
    <n v="170700"/>
    <n v="57250"/>
    <n v="0.33538371411833628"/>
    <x v="3"/>
    <x v="453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x v="662"/>
    <s v="Right-sized web-enabled intranet"/>
    <n v="9700"/>
    <n v="11929"/>
    <n v="1.2297938144329896"/>
    <x v="1"/>
    <x v="269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x v="663"/>
    <s v="Expanded needs-based orchestration"/>
    <n v="62300"/>
    <n v="118214"/>
    <n v="1.8974959871589085"/>
    <x v="1"/>
    <x v="454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x v="664"/>
    <s v="Organic system-worthy orchestration"/>
    <n v="5300"/>
    <n v="4432"/>
    <n v="0.83622641509433959"/>
    <x v="0"/>
    <x v="4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x v="665"/>
    <s v="Inverse static standardization"/>
    <n v="99500"/>
    <n v="17879"/>
    <n v="0.17968844221105529"/>
    <x v="3"/>
    <x v="45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x v="307"/>
    <s v="Synchronized motivating solution"/>
    <n v="1400"/>
    <n v="14511"/>
    <n v="10.365"/>
    <x v="1"/>
    <x v="456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x v="666"/>
    <s v="Open-source 4thgeneration open system"/>
    <n v="145600"/>
    <n v="141822"/>
    <n v="0.97405219780219776"/>
    <x v="0"/>
    <x v="457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x v="667"/>
    <s v="Decentralized context-sensitive superstructure"/>
    <n v="184100"/>
    <n v="159037"/>
    <n v="0.86386203150461705"/>
    <x v="0"/>
    <x v="458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x v="668"/>
    <s v="Compatible 5thgeneration concept"/>
    <n v="5400"/>
    <n v="8109"/>
    <n v="1.5016666666666667"/>
    <x v="1"/>
    <x v="459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x v="669"/>
    <s v="Virtual systemic intranet"/>
    <n v="2300"/>
    <n v="8244"/>
    <n v="3.5843478260869563"/>
    <x v="1"/>
    <x v="98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x v="670"/>
    <s v="Optimized systemic algorithm"/>
    <n v="1400"/>
    <n v="7600"/>
    <n v="5.4285714285714288"/>
    <x v="1"/>
    <x v="46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x v="671"/>
    <s v="Customizable homogeneous firmware"/>
    <n v="140000"/>
    <n v="94501"/>
    <n v="0.67500714285714281"/>
    <x v="0"/>
    <x v="461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x v="672"/>
    <s v="Front-line cohesive extranet"/>
    <n v="7500"/>
    <n v="14381"/>
    <n v="1.9174666666666667"/>
    <x v="1"/>
    <x v="38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x v="673"/>
    <s v="Distributed holistic neural-net"/>
    <n v="1500"/>
    <n v="13980"/>
    <n v="9.32"/>
    <x v="1"/>
    <x v="462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x v="674"/>
    <s v="Devolved client-server monitoring"/>
    <n v="2900"/>
    <n v="12449"/>
    <n v="4.2927586206896553"/>
    <x v="1"/>
    <x v="463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x v="675"/>
    <s v="Seamless directional capacity"/>
    <n v="7300"/>
    <n v="7348"/>
    <n v="1.0065753424657535"/>
    <x v="1"/>
    <x v="464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x v="676"/>
    <s v="Polarized actuating implementation"/>
    <n v="3600"/>
    <n v="8158"/>
    <n v="2.266111111111111"/>
    <x v="1"/>
    <x v="257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x v="677"/>
    <s v="Front-line disintermediate hub"/>
    <n v="5000"/>
    <n v="7119"/>
    <n v="1.4238"/>
    <x v="1"/>
    <x v="465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x v="678"/>
    <s v="Decentralized 4thgeneration challenge"/>
    <n v="6000"/>
    <n v="5438"/>
    <n v="0.90633333333333332"/>
    <x v="0"/>
    <x v="385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x v="679"/>
    <s v="Reverse-engineered composite hierarchy"/>
    <n v="180400"/>
    <n v="115396"/>
    <n v="0.63966740576496672"/>
    <x v="0"/>
    <x v="466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x v="680"/>
    <s v="Programmable tangible ability"/>
    <n v="9100"/>
    <n v="7656"/>
    <n v="0.84131868131868137"/>
    <x v="0"/>
    <x v="467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x v="681"/>
    <s v="Configurable full-range emulation"/>
    <n v="9200"/>
    <n v="12322"/>
    <n v="1.3393478260869565"/>
    <x v="1"/>
    <x v="468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x v="682"/>
    <s v="Total real-time hardware"/>
    <n v="164100"/>
    <n v="96888"/>
    <n v="0.59042047531992692"/>
    <x v="0"/>
    <x v="46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x v="683"/>
    <s v="Profound system-worthy functionalities"/>
    <n v="128900"/>
    <n v="196960"/>
    <n v="1.5280062063615205"/>
    <x v="1"/>
    <x v="470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x v="684"/>
    <s v="Cloned hybrid focus group"/>
    <n v="42100"/>
    <n v="188057"/>
    <n v="4.466912114014252"/>
    <x v="1"/>
    <x v="471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x v="196"/>
    <s v="Ergonomic dedicated focus group"/>
    <n v="7400"/>
    <n v="6245"/>
    <n v="0.8439189189189189"/>
    <x v="0"/>
    <x v="75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x v="685"/>
    <s v="Realigned zero administration paradigm"/>
    <n v="100"/>
    <n v="3"/>
    <n v="0.03"/>
    <x v="0"/>
    <x v="49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x v="686"/>
    <s v="Open-source multi-tasking methodology"/>
    <n v="52000"/>
    <n v="91014"/>
    <n v="1.7502692307692307"/>
    <x v="1"/>
    <x v="472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x v="687"/>
    <s v="Object-based attitude-oriented analyzer"/>
    <n v="8700"/>
    <n v="4710"/>
    <n v="0.54137931034482756"/>
    <x v="0"/>
    <x v="100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x v="688"/>
    <s v="Cross-platform tertiary hub"/>
    <n v="63400"/>
    <n v="197728"/>
    <n v="3.1187381703470032"/>
    <x v="1"/>
    <x v="473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x v="689"/>
    <s v="Seamless clear-thinking artificial intelligence"/>
    <n v="8700"/>
    <n v="10682"/>
    <n v="1.2278160919540231"/>
    <x v="1"/>
    <x v="220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x v="690"/>
    <s v="Centralized tangible success"/>
    <n v="169700"/>
    <n v="168048"/>
    <n v="0.99026517383618151"/>
    <x v="0"/>
    <x v="474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x v="691"/>
    <s v="Customer-focused multimedia methodology"/>
    <n v="108400"/>
    <n v="138586"/>
    <n v="1.278468634686347"/>
    <x v="1"/>
    <x v="47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x v="692"/>
    <s v="Visionary maximized Local Area Network"/>
    <n v="7300"/>
    <n v="11579"/>
    <n v="1.5861643835616439"/>
    <x v="1"/>
    <x v="170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x v="693"/>
    <s v="Secured bifurcated intranet"/>
    <n v="1700"/>
    <n v="12020"/>
    <n v="7.0705882352941174"/>
    <x v="1"/>
    <x v="231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x v="694"/>
    <s v="Grass-roots 4thgeneration product"/>
    <n v="9800"/>
    <n v="13954"/>
    <n v="1.4238775510204082"/>
    <x v="1"/>
    <x v="129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x v="695"/>
    <s v="Reduced next generation info-mediaries"/>
    <n v="4300"/>
    <n v="6358"/>
    <n v="1.4786046511627906"/>
    <x v="1"/>
    <x v="476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x v="696"/>
    <s v="Customizable full-range artificial intelligence"/>
    <n v="6200"/>
    <n v="1260"/>
    <n v="0.20322580645161289"/>
    <x v="0"/>
    <x v="443"/>
    <n v="90"/>
    <s v="IT"/>
    <s v="EUR"/>
    <n v="1453615200"/>
    <n v="1453788000"/>
    <b v="1"/>
    <b v="1"/>
    <s v="theater/plays"/>
    <x v="3"/>
    <s v="plays"/>
    <x v="248"/>
    <d v="2016-01-26T06:00:00"/>
  </r>
  <r>
    <n v="712"/>
    <x v="697"/>
    <s v="Programmable leadingedge contingency"/>
    <n v="800"/>
    <n v="14725"/>
    <n v="18.40625"/>
    <x v="1"/>
    <x v="381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x v="698"/>
    <s v="Multi-layered global groupware"/>
    <n v="6900"/>
    <n v="11174"/>
    <n v="1.6194202898550725"/>
    <x v="1"/>
    <x v="459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x v="699"/>
    <s v="Switchable methodical superstructure"/>
    <n v="38500"/>
    <n v="182036"/>
    <n v="4.7282077922077921"/>
    <x v="1"/>
    <x v="477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x v="700"/>
    <s v="Expanded even-keeled portal"/>
    <n v="118000"/>
    <n v="28870"/>
    <n v="0.24466101694915254"/>
    <x v="0"/>
    <x v="478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x v="701"/>
    <s v="Advanced modular moderator"/>
    <n v="2000"/>
    <n v="10353"/>
    <n v="5.1764999999999999"/>
    <x v="1"/>
    <x v="144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x v="702"/>
    <s v="Reverse-engineered well-modulated ability"/>
    <n v="5600"/>
    <n v="13868"/>
    <n v="2.4764285714285714"/>
    <x v="1"/>
    <x v="479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x v="703"/>
    <s v="Expanded optimal pricing structure"/>
    <n v="8300"/>
    <n v="8317"/>
    <n v="1.0020481927710843"/>
    <x v="1"/>
    <x v="480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x v="704"/>
    <s v="Down-sized uniform ability"/>
    <n v="6900"/>
    <n v="10557"/>
    <n v="1.53"/>
    <x v="1"/>
    <x v="300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x v="705"/>
    <s v="Multi-layered upward-trending conglomeration"/>
    <n v="8700"/>
    <n v="3227"/>
    <n v="0.37091954022988505"/>
    <x v="3"/>
    <x v="63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x v="706"/>
    <s v="Open-architected systematic intranet"/>
    <n v="123600"/>
    <n v="5429"/>
    <n v="4.3923948220064728E-2"/>
    <x v="3"/>
    <x v="101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x v="707"/>
    <s v="Proactive 24hour frame"/>
    <n v="48500"/>
    <n v="75906"/>
    <n v="1.5650721649484536"/>
    <x v="1"/>
    <x v="481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x v="708"/>
    <s v="Exclusive fresh-thinking model"/>
    <n v="4900"/>
    <n v="13250"/>
    <n v="2.704081632653061"/>
    <x v="1"/>
    <x v="358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x v="709"/>
    <s v="Business-focused encompassing intranet"/>
    <n v="8400"/>
    <n v="11261"/>
    <n v="1.3405952380952382"/>
    <x v="1"/>
    <x v="246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x v="710"/>
    <s v="Optional 6thgeneration access"/>
    <n v="193200"/>
    <n v="97369"/>
    <n v="0.50398033126293995"/>
    <x v="0"/>
    <x v="482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x v="711"/>
    <s v="Realigned web-enabled functionalities"/>
    <n v="54300"/>
    <n v="48227"/>
    <n v="0.88815837937384901"/>
    <x v="3"/>
    <x v="168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x v="712"/>
    <s v="Enterprise-wide multimedia software"/>
    <n v="8900"/>
    <n v="14685"/>
    <n v="1.65"/>
    <x v="1"/>
    <x v="483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x v="713"/>
    <s v="Versatile mission-critical knowledgebase"/>
    <n v="4200"/>
    <n v="735"/>
    <n v="0.17499999999999999"/>
    <x v="0"/>
    <x v="234"/>
    <n v="73.5"/>
    <s v="US"/>
    <s v="USD"/>
    <n v="1464152400"/>
    <n v="1465102800"/>
    <b v="0"/>
    <b v="0"/>
    <s v="theater/plays"/>
    <x v="3"/>
    <s v="plays"/>
    <x v="662"/>
    <d v="2016-06-05T05:00:00"/>
  </r>
  <r>
    <n v="729"/>
    <x v="714"/>
    <s v="Multi-lateral object-oriented open system"/>
    <n v="5600"/>
    <n v="10397"/>
    <n v="1.8566071428571429"/>
    <x v="1"/>
    <x v="393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x v="715"/>
    <s v="Visionary system-worthy attitude"/>
    <n v="28800"/>
    <n v="118847"/>
    <n v="4.1266319444444441"/>
    <x v="1"/>
    <x v="130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x v="716"/>
    <s v="Synergized content-based hierarchy"/>
    <n v="8000"/>
    <n v="7220"/>
    <n v="0.90249999999999997"/>
    <x v="3"/>
    <x v="3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x v="717"/>
    <s v="Business-focused 24hour access"/>
    <n v="117000"/>
    <n v="107622"/>
    <n v="0.91984615384615387"/>
    <x v="0"/>
    <x v="484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x v="718"/>
    <s v="Automated hybrid orchestration"/>
    <n v="15800"/>
    <n v="83267"/>
    <n v="5.2700632911392402"/>
    <x v="1"/>
    <x v="485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x v="719"/>
    <s v="Exclusive 5thgeneration leverage"/>
    <n v="4200"/>
    <n v="13404"/>
    <n v="3.1914285714285713"/>
    <x v="1"/>
    <x v="48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x v="720"/>
    <s v="Grass-roots zero administration alliance"/>
    <n v="37100"/>
    <n v="131404"/>
    <n v="3.5418867924528303"/>
    <x v="1"/>
    <x v="487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x v="721"/>
    <s v="Proactive heuristic orchestration"/>
    <n v="7700"/>
    <n v="2533"/>
    <n v="0.32896103896103895"/>
    <x v="3"/>
    <x v="226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x v="722"/>
    <s v="Function-based systematic Graphical User Interface"/>
    <n v="3700"/>
    <n v="5028"/>
    <n v="1.358918918918919"/>
    <x v="1"/>
    <x v="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x v="486"/>
    <s v="Extended zero administration software"/>
    <n v="74700"/>
    <n v="1557"/>
    <n v="2.0843373493975904E-2"/>
    <x v="0"/>
    <x v="27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x v="723"/>
    <s v="Multi-tiered discrete support"/>
    <n v="10000"/>
    <n v="6100"/>
    <n v="0.61"/>
    <x v="0"/>
    <x v="27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x v="724"/>
    <s v="Phased system-worthy conglomeration"/>
    <n v="5300"/>
    <n v="1592"/>
    <n v="0.30037735849056602"/>
    <x v="0"/>
    <x v="3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x v="287"/>
    <s v="Balanced mobile alliance"/>
    <n v="1200"/>
    <n v="14150"/>
    <n v="11.791666666666666"/>
    <x v="1"/>
    <x v="406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x v="725"/>
    <s v="Reactive solution-oriented groupware"/>
    <n v="1200"/>
    <n v="13513"/>
    <n v="11.260833333333334"/>
    <x v="1"/>
    <x v="393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x v="726"/>
    <s v="Exclusive bandwidth-monitored orchestration"/>
    <n v="3900"/>
    <n v="504"/>
    <n v="0.12923076923076923"/>
    <x v="0"/>
    <x v="68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x v="727"/>
    <s v="Intuitive exuding initiative"/>
    <n v="2000"/>
    <n v="14240"/>
    <n v="7.12"/>
    <x v="1"/>
    <x v="382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x v="728"/>
    <s v="Streamlined needs-based knowledge user"/>
    <n v="6900"/>
    <n v="2091"/>
    <n v="0.30304347826086958"/>
    <x v="0"/>
    <x v="298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x v="729"/>
    <s v="Automated system-worthy structure"/>
    <n v="55800"/>
    <n v="118580"/>
    <n v="2.1250896057347672"/>
    <x v="1"/>
    <x v="488"/>
    <n v="35"/>
    <s v="US"/>
    <s v="USD"/>
    <n v="1318136400"/>
    <n v="1318568400"/>
    <b v="0"/>
    <b v="0"/>
    <s v="technology/web"/>
    <x v="2"/>
    <s v="web"/>
    <x v="678"/>
    <d v="2011-10-14T05:00:00"/>
  </r>
  <r>
    <n v="747"/>
    <x v="730"/>
    <s v="Secured clear-thinking intranet"/>
    <n v="4900"/>
    <n v="11214"/>
    <n v="2.2885714285714287"/>
    <x v="1"/>
    <x v="489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x v="731"/>
    <s v="Cloned actuating architecture"/>
    <n v="194900"/>
    <n v="68137"/>
    <n v="0.34959979476654696"/>
    <x v="3"/>
    <x v="490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x v="732"/>
    <s v="Down-sized needs-based task-force"/>
    <n v="8600"/>
    <n v="13527"/>
    <n v="1.5729069767441861"/>
    <x v="1"/>
    <x v="491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x v="733"/>
    <s v="Extended responsive Internet solution"/>
    <n v="100"/>
    <n v="1"/>
    <n v="0.01"/>
    <x v="0"/>
    <x v="49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x v="734"/>
    <s v="Universal value-added moderator"/>
    <n v="3600"/>
    <n v="8363"/>
    <n v="2.3230555555555554"/>
    <x v="1"/>
    <x v="492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x v="735"/>
    <s v="Sharable motivating emulation"/>
    <n v="5800"/>
    <n v="5362"/>
    <n v="0.92448275862068963"/>
    <x v="3"/>
    <x v="493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x v="736"/>
    <s v="Networked web-enabled product"/>
    <n v="4700"/>
    <n v="12065"/>
    <n v="2.5670212765957445"/>
    <x v="1"/>
    <x v="231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x v="737"/>
    <s v="Advanced dedicated encoding"/>
    <n v="70400"/>
    <n v="118603"/>
    <n v="1.6847017045454546"/>
    <x v="1"/>
    <x v="494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x v="738"/>
    <s v="Stand-alone multi-state project"/>
    <n v="4500"/>
    <n v="7496"/>
    <n v="1.6657777777777778"/>
    <x v="1"/>
    <x v="495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x v="739"/>
    <s v="Customizable bi-directional monitoring"/>
    <n v="1300"/>
    <n v="10037"/>
    <n v="7.7207692307692311"/>
    <x v="1"/>
    <x v="496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x v="740"/>
    <s v="Profit-focused motivating function"/>
    <n v="1400"/>
    <n v="5696"/>
    <n v="4.0685714285714285"/>
    <x v="1"/>
    <x v="493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x v="741"/>
    <s v="Proactive systemic firmware"/>
    <n v="29600"/>
    <n v="167005"/>
    <n v="5.6420608108108112"/>
    <x v="1"/>
    <x v="497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x v="742"/>
    <s v="Grass-roots upward-trending installation"/>
    <n v="167500"/>
    <n v="114615"/>
    <n v="0.6842686567164179"/>
    <x v="0"/>
    <x v="498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x v="743"/>
    <s v="Virtual heuristic hub"/>
    <n v="48300"/>
    <n v="16592"/>
    <n v="0.34351966873706002"/>
    <x v="0"/>
    <x v="155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x v="744"/>
    <s v="Customizable leadingedge model"/>
    <n v="2200"/>
    <n v="14420"/>
    <n v="6.5545454545454547"/>
    <x v="1"/>
    <x v="499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x v="307"/>
    <s v="Upgradable uniform service-desk"/>
    <n v="3500"/>
    <n v="6204"/>
    <n v="1.7725714285714285"/>
    <x v="1"/>
    <x v="16"/>
    <n v="62.04"/>
    <s v="AU"/>
    <s v="AUD"/>
    <n v="1354082400"/>
    <n v="1355032800"/>
    <b v="0"/>
    <b v="0"/>
    <s v="music/jazz"/>
    <x v="1"/>
    <s v="jazz"/>
    <x v="692"/>
    <d v="2012-12-09T06:00:00"/>
  </r>
  <r>
    <n v="763"/>
    <x v="745"/>
    <s v="Inverse client-driven product"/>
    <n v="5600"/>
    <n v="6338"/>
    <n v="1.1317857142857144"/>
    <x v="1"/>
    <x v="500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x v="746"/>
    <s v="Managed bandwidth-monitored system engine"/>
    <n v="1100"/>
    <n v="8010"/>
    <n v="7.2818181818181822"/>
    <x v="1"/>
    <x v="496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x v="747"/>
    <s v="Advanced transitional help-desk"/>
    <n v="3900"/>
    <n v="8125"/>
    <n v="2.0833333333333335"/>
    <x v="1"/>
    <x v="40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x v="748"/>
    <s v="De-engineered disintermediate encryption"/>
    <n v="43800"/>
    <n v="13653"/>
    <n v="0.31171232876712329"/>
    <x v="0"/>
    <x v="501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x v="749"/>
    <s v="Upgradable attitude-oriented project"/>
    <n v="97200"/>
    <n v="55372"/>
    <n v="0.56967078189300413"/>
    <x v="0"/>
    <x v="502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x v="750"/>
    <s v="Fundamental zero tolerance alliance"/>
    <n v="4800"/>
    <n v="11088"/>
    <n v="2.31"/>
    <x v="1"/>
    <x v="503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x v="751"/>
    <s v="Devolved 24hour forecast"/>
    <n v="125600"/>
    <n v="109106"/>
    <n v="0.86867834394904464"/>
    <x v="0"/>
    <x v="504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x v="752"/>
    <s v="User-centric attitude-oriented intranet"/>
    <n v="4300"/>
    <n v="11642"/>
    <n v="2.7074418604651163"/>
    <x v="1"/>
    <x v="505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x v="753"/>
    <s v="Self-enabling 5thgeneration paradigm"/>
    <n v="5600"/>
    <n v="2769"/>
    <n v="0.49446428571428569"/>
    <x v="3"/>
    <x v="150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x v="754"/>
    <s v="Persistent 3rdgeneration moratorium"/>
    <n v="149600"/>
    <n v="169586"/>
    <n v="1.1335962566844919"/>
    <x v="1"/>
    <x v="506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x v="755"/>
    <s v="Cross-platform empowering project"/>
    <n v="53100"/>
    <n v="101185"/>
    <n v="1.9055555555555554"/>
    <x v="1"/>
    <x v="507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x v="756"/>
    <s v="Polarized user-facing interface"/>
    <n v="5000"/>
    <n v="6775"/>
    <n v="1.355"/>
    <x v="1"/>
    <x v="373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x v="757"/>
    <s v="Customer-focused non-volatile framework"/>
    <n v="9400"/>
    <n v="968"/>
    <n v="0.10297872340425532"/>
    <x v="0"/>
    <x v="234"/>
    <n v="96.8"/>
    <s v="US"/>
    <s v="USD"/>
    <n v="1415253600"/>
    <n v="1416117600"/>
    <b v="0"/>
    <b v="0"/>
    <s v="music/rock"/>
    <x v="1"/>
    <s v="rock"/>
    <x v="703"/>
    <d v="2014-11-16T06:00:00"/>
  </r>
  <r>
    <n v="776"/>
    <x v="758"/>
    <s v="Synchronized multimedia frame"/>
    <n v="110800"/>
    <n v="72623"/>
    <n v="0.65544223826714798"/>
    <x v="0"/>
    <x v="508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x v="759"/>
    <s v="Open-architected stable algorithm"/>
    <n v="93800"/>
    <n v="45987"/>
    <n v="0.49026652452025588"/>
    <x v="0"/>
    <x v="103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x v="760"/>
    <s v="Cross-platform optimizing website"/>
    <n v="1300"/>
    <n v="10243"/>
    <n v="7.8792307692307695"/>
    <x v="1"/>
    <x v="5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x v="761"/>
    <s v="Public-key actuating projection"/>
    <n v="108700"/>
    <n v="87293"/>
    <n v="0.80306347746090156"/>
    <x v="0"/>
    <x v="509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x v="762"/>
    <s v="Implemented intangible instruction set"/>
    <n v="5100"/>
    <n v="5421"/>
    <n v="1.0629411764705883"/>
    <x v="1"/>
    <x v="55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x v="763"/>
    <s v="Cross-group interactive architecture"/>
    <n v="8700"/>
    <n v="4414"/>
    <n v="0.50735632183908042"/>
    <x v="3"/>
    <x v="75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x v="764"/>
    <s v="Centralized asymmetric framework"/>
    <n v="5100"/>
    <n v="10981"/>
    <n v="2.153137254901961"/>
    <x v="1"/>
    <x v="510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x v="765"/>
    <s v="Down-sized systematic utilization"/>
    <n v="7400"/>
    <n v="10451"/>
    <n v="1.4122972972972974"/>
    <x v="1"/>
    <x v="18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x v="766"/>
    <s v="Profound fault-tolerant model"/>
    <n v="88900"/>
    <n v="102535"/>
    <n v="1.1533745781777278"/>
    <x v="1"/>
    <x v="511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x v="767"/>
    <s v="Multi-channeled bi-directional moratorium"/>
    <n v="6700"/>
    <n v="12939"/>
    <n v="1.9311940298507462"/>
    <x v="1"/>
    <x v="78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x v="768"/>
    <s v="Object-based content-based ability"/>
    <n v="1500"/>
    <n v="10946"/>
    <n v="7.2973333333333334"/>
    <x v="1"/>
    <x v="512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x v="769"/>
    <s v="Progressive coherent secured line"/>
    <n v="61200"/>
    <n v="60994"/>
    <n v="0.99663398692810456"/>
    <x v="0"/>
    <x v="513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x v="770"/>
    <s v="Synchronized directional capability"/>
    <n v="3600"/>
    <n v="3174"/>
    <n v="0.88166666666666671"/>
    <x v="2"/>
    <x v="249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x v="771"/>
    <s v="Cross-platform composite migration"/>
    <n v="9000"/>
    <n v="3351"/>
    <n v="0.37233333333333335"/>
    <x v="0"/>
    <x v="430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x v="772"/>
    <s v="Operative local pricing structure"/>
    <n v="185900"/>
    <n v="56774"/>
    <n v="0.30540075309306081"/>
    <x v="3"/>
    <x v="260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x v="773"/>
    <s v="Optional web-enabled extranet"/>
    <n v="2100"/>
    <n v="540"/>
    <n v="0.25714285714285712"/>
    <x v="0"/>
    <x v="514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x v="774"/>
    <s v="Reduced 6thgeneration intranet"/>
    <n v="2000"/>
    <n v="680"/>
    <n v="0.34"/>
    <x v="0"/>
    <x v="243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x v="775"/>
    <s v="Networked disintermediate leverage"/>
    <n v="1100"/>
    <n v="13045"/>
    <n v="11.859090909090909"/>
    <x v="1"/>
    <x v="483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x v="776"/>
    <s v="Optional optimal website"/>
    <n v="6600"/>
    <n v="8276"/>
    <n v="1.2539393939393939"/>
    <x v="1"/>
    <x v="46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x v="777"/>
    <s v="Stand-alone asynchronous functionalities"/>
    <n v="7100"/>
    <n v="1022"/>
    <n v="0.14394366197183098"/>
    <x v="0"/>
    <x v="249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x v="778"/>
    <s v="Profound full-range open system"/>
    <n v="7800"/>
    <n v="4275"/>
    <n v="0.54807692307692313"/>
    <x v="0"/>
    <x v="373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x v="779"/>
    <s v="Optional tangible utilization"/>
    <n v="7600"/>
    <n v="8332"/>
    <n v="1.0963157894736841"/>
    <x v="1"/>
    <x v="51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x v="780"/>
    <s v="Seamless maximized product"/>
    <n v="3400"/>
    <n v="6408"/>
    <n v="1.8847058823529412"/>
    <x v="1"/>
    <x v="246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x v="781"/>
    <s v="Devolved tertiary time-frame"/>
    <n v="84500"/>
    <n v="73522"/>
    <n v="0.87008284023668636"/>
    <x v="0"/>
    <x v="516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x v="782"/>
    <s v="Centralized regional function"/>
    <n v="100"/>
    <n v="1"/>
    <n v="0.01"/>
    <x v="0"/>
    <x v="49"/>
    <n v="1"/>
    <s v="CH"/>
    <s v="CHF"/>
    <n v="1434085200"/>
    <n v="1434430800"/>
    <b v="0"/>
    <b v="0"/>
    <s v="music/rock"/>
    <x v="1"/>
    <s v="rock"/>
    <x v="139"/>
    <d v="2015-06-16T05:00:00"/>
  </r>
  <r>
    <n v="801"/>
    <x v="783"/>
    <s v="User-friendly high-level initiative"/>
    <n v="2300"/>
    <n v="4667"/>
    <n v="2.0291304347826089"/>
    <x v="1"/>
    <x v="88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x v="784"/>
    <s v="Reverse-engineered zero-defect infrastructure"/>
    <n v="6200"/>
    <n v="12216"/>
    <n v="1.9703225806451612"/>
    <x v="1"/>
    <x v="23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x v="785"/>
    <s v="Stand-alone background customer loyalty"/>
    <n v="6100"/>
    <n v="6527"/>
    <n v="1.07"/>
    <x v="1"/>
    <x v="517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x v="786"/>
    <s v="Business-focused discrete software"/>
    <n v="2600"/>
    <n v="6987"/>
    <n v="2.6873076923076922"/>
    <x v="1"/>
    <x v="205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x v="787"/>
    <s v="Advanced intermediate Graphic Interface"/>
    <n v="9700"/>
    <n v="4932"/>
    <n v="0.50845360824742269"/>
    <x v="0"/>
    <x v="109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x v="788"/>
    <s v="Adaptive holistic hub"/>
    <n v="700"/>
    <n v="8262"/>
    <n v="11.802857142857142"/>
    <x v="1"/>
    <x v="70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x v="789"/>
    <s v="Automated uniform concept"/>
    <n v="700"/>
    <n v="1848"/>
    <n v="2.64"/>
    <x v="1"/>
    <x v="177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x v="790"/>
    <s v="Enhanced regional flexibility"/>
    <n v="5200"/>
    <n v="1583"/>
    <n v="0.30442307692307691"/>
    <x v="0"/>
    <x v="161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x v="764"/>
    <s v="Public-key bottom-line algorithm"/>
    <n v="140800"/>
    <n v="88536"/>
    <n v="0.62880681818181816"/>
    <x v="0"/>
    <x v="51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x v="791"/>
    <s v="Multi-layered intangible instruction set"/>
    <n v="6400"/>
    <n v="12360"/>
    <n v="1.9312499999999999"/>
    <x v="1"/>
    <x v="394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x v="792"/>
    <s v="Fundamental methodical emulation"/>
    <n v="92500"/>
    <n v="71320"/>
    <n v="0.77102702702702708"/>
    <x v="0"/>
    <x v="8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x v="793"/>
    <s v="Expanded value-added hardware"/>
    <n v="59700"/>
    <n v="134640"/>
    <n v="2.2552763819095478"/>
    <x v="1"/>
    <x v="519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x v="794"/>
    <s v="Diverse high-level attitude"/>
    <n v="3200"/>
    <n v="7661"/>
    <n v="2.3940625"/>
    <x v="1"/>
    <x v="520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x v="795"/>
    <s v="Visionary 24hour analyzer"/>
    <n v="3200"/>
    <n v="2950"/>
    <n v="0.921875"/>
    <x v="0"/>
    <x v="521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x v="796"/>
    <s v="Centralized bandwidth-monitored leverage"/>
    <n v="9000"/>
    <n v="11721"/>
    <n v="1.3023333333333333"/>
    <x v="1"/>
    <x v="236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x v="797"/>
    <s v="Ergonomic mission-critical moratorium"/>
    <n v="2300"/>
    <n v="14150"/>
    <n v="6.1521739130434785"/>
    <x v="1"/>
    <x v="221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x v="798"/>
    <s v="Front-line intermediate moderator"/>
    <n v="51300"/>
    <n v="189192"/>
    <n v="3.687953216374269"/>
    <x v="1"/>
    <x v="522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x v="311"/>
    <s v="Automated local secured line"/>
    <n v="700"/>
    <n v="7664"/>
    <n v="10.948571428571428"/>
    <x v="1"/>
    <x v="464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x v="799"/>
    <s v="Integrated bandwidth-monitored alliance"/>
    <n v="8900"/>
    <n v="4509"/>
    <n v="0.50662921348314605"/>
    <x v="0"/>
    <x v="523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x v="800"/>
    <s v="Cross-group heuristic forecast"/>
    <n v="1500"/>
    <n v="12009"/>
    <n v="8.0060000000000002"/>
    <x v="1"/>
    <x v="524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x v="801"/>
    <s v="Extended impactful secured line"/>
    <n v="4900"/>
    <n v="14273"/>
    <n v="2.9128571428571428"/>
    <x v="1"/>
    <x v="155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x v="802"/>
    <s v="Distributed optimizing protocol"/>
    <n v="54000"/>
    <n v="188982"/>
    <n v="3.4996666666666667"/>
    <x v="1"/>
    <x v="525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x v="803"/>
    <s v="Secured well-modulated system engine"/>
    <n v="4100"/>
    <n v="14640"/>
    <n v="3.5707317073170732"/>
    <x v="1"/>
    <x v="526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x v="804"/>
    <s v="Streamlined national benchmark"/>
    <n v="85000"/>
    <n v="107516"/>
    <n v="1.2648941176470587"/>
    <x v="1"/>
    <x v="527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x v="805"/>
    <s v="Open-architected 24/7 infrastructure"/>
    <n v="3600"/>
    <n v="13950"/>
    <n v="3.875"/>
    <x v="1"/>
    <x v="144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x v="806"/>
    <s v="Digitized 6thgeneration Local Area Network"/>
    <n v="2800"/>
    <n v="12797"/>
    <n v="4.5703571428571426"/>
    <x v="1"/>
    <x v="346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x v="807"/>
    <s v="Innovative actuating artificial intelligence"/>
    <n v="2300"/>
    <n v="6134"/>
    <n v="2.6669565217391304"/>
    <x v="1"/>
    <x v="17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x v="808"/>
    <s v="Cross-platform reciprocal budgetary management"/>
    <n v="7100"/>
    <n v="4899"/>
    <n v="0.69"/>
    <x v="0"/>
    <x v="131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x v="809"/>
    <s v="Vision-oriented scalable portal"/>
    <n v="9600"/>
    <n v="4929"/>
    <n v="0.51343749999999999"/>
    <x v="0"/>
    <x v="110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x v="810"/>
    <s v="Persevering zero administration knowledge user"/>
    <n v="121600"/>
    <n v="1424"/>
    <n v="1.1710526315789473E-2"/>
    <x v="0"/>
    <x v="528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x v="811"/>
    <s v="Front-line bottom-line Graphic Interface"/>
    <n v="97100"/>
    <n v="105817"/>
    <n v="1.089773429454171"/>
    <x v="1"/>
    <x v="529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x v="812"/>
    <s v="Synergized fault-tolerant hierarchy"/>
    <n v="43200"/>
    <n v="136156"/>
    <n v="3.1517592592592591"/>
    <x v="1"/>
    <x v="265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x v="813"/>
    <s v="Expanded asynchronous groupware"/>
    <n v="6800"/>
    <n v="10723"/>
    <n v="1.5769117647058823"/>
    <x v="1"/>
    <x v="34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x v="814"/>
    <s v="Expanded fault-tolerant emulation"/>
    <n v="7300"/>
    <n v="11228"/>
    <n v="1.5380821917808218"/>
    <x v="1"/>
    <x v="530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x v="815"/>
    <s v="Future-proofed 24hour model"/>
    <n v="86200"/>
    <n v="77355"/>
    <n v="0.89738979118329465"/>
    <x v="0"/>
    <x v="531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x v="816"/>
    <s v="Optimized didactic intranet"/>
    <n v="8100"/>
    <n v="6086"/>
    <n v="0.75135802469135804"/>
    <x v="0"/>
    <x v="115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x v="817"/>
    <s v="Right-sized dedicated standardization"/>
    <n v="17700"/>
    <n v="150960"/>
    <n v="8.5288135593220336"/>
    <x v="1"/>
    <x v="532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x v="818"/>
    <s v="Vision-oriented high-level extranet"/>
    <n v="6400"/>
    <n v="8890"/>
    <n v="1.3890625000000001"/>
    <x v="1"/>
    <x v="210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x v="819"/>
    <s v="Organized scalable initiative"/>
    <n v="7700"/>
    <n v="14644"/>
    <n v="1.9018181818181819"/>
    <x v="1"/>
    <x v="144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x v="820"/>
    <s v="Enhanced regional moderator"/>
    <n v="116300"/>
    <n v="116583"/>
    <n v="1.0024333619948409"/>
    <x v="1"/>
    <x v="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x v="821"/>
    <s v="Automated even-keeled emulation"/>
    <n v="9100"/>
    <n v="12991"/>
    <n v="1.4275824175824177"/>
    <x v="1"/>
    <x v="287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x v="822"/>
    <s v="Reverse-engineered multi-tasking product"/>
    <n v="1500"/>
    <n v="8447"/>
    <n v="5.6313333333333331"/>
    <x v="1"/>
    <x v="227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x v="823"/>
    <s v="De-engineered next generation parallelism"/>
    <n v="8800"/>
    <n v="2703"/>
    <n v="0.30715909090909088"/>
    <x v="0"/>
    <x v="254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x v="824"/>
    <s v="Intuitive cohesive groupware"/>
    <n v="8800"/>
    <n v="8747"/>
    <n v="0.99397727272727276"/>
    <x v="3"/>
    <x v="115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x v="825"/>
    <s v="Up-sized high-level access"/>
    <n v="69900"/>
    <n v="138087"/>
    <n v="1.9754935622317598"/>
    <x v="1"/>
    <x v="53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x v="826"/>
    <s v="Phased empowering success"/>
    <n v="1000"/>
    <n v="5085"/>
    <n v="5.085"/>
    <x v="1"/>
    <x v="44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x v="827"/>
    <s v="Distributed actuating project"/>
    <n v="4700"/>
    <n v="11174"/>
    <n v="2.3774468085106384"/>
    <x v="1"/>
    <x v="46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x v="828"/>
    <s v="Robust motivating orchestration"/>
    <n v="3200"/>
    <n v="10831"/>
    <n v="3.3846875000000001"/>
    <x v="1"/>
    <x v="535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x v="829"/>
    <s v="Vision-oriented uniform instruction set"/>
    <n v="6700"/>
    <n v="8917"/>
    <n v="1.3308955223880596"/>
    <x v="1"/>
    <x v="253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x v="830"/>
    <s v="Cross-group upward-trending hierarchy"/>
    <n v="100"/>
    <n v="1"/>
    <n v="0.01"/>
    <x v="0"/>
    <x v="49"/>
    <n v="1"/>
    <s v="US"/>
    <s v="USD"/>
    <n v="1321682400"/>
    <n v="1322978400"/>
    <b v="1"/>
    <b v="0"/>
    <s v="music/rock"/>
    <x v="1"/>
    <s v="rock"/>
    <x v="762"/>
    <d v="2011-12-04T06:00:00"/>
  </r>
  <r>
    <n v="851"/>
    <x v="831"/>
    <s v="Object-based needs-based info-mediaries"/>
    <n v="6000"/>
    <n v="12468"/>
    <n v="2.0779999999999998"/>
    <x v="1"/>
    <x v="415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x v="832"/>
    <s v="Open-source reciprocal standardization"/>
    <n v="4900"/>
    <n v="2505"/>
    <n v="0.51122448979591839"/>
    <x v="0"/>
    <x v="249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x v="833"/>
    <s v="Secured well-modulated projection"/>
    <n v="17100"/>
    <n v="111502"/>
    <n v="6.5205847953216374"/>
    <x v="1"/>
    <x v="50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x v="834"/>
    <s v="Multi-channeled secondary middleware"/>
    <n v="171000"/>
    <n v="194309"/>
    <n v="1.1363099415204678"/>
    <x v="1"/>
    <x v="536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x v="835"/>
    <s v="Horizontal clear-thinking framework"/>
    <n v="23400"/>
    <n v="23956"/>
    <n v="1.0237606837606839"/>
    <x v="1"/>
    <x v="15"/>
    <n v="53"/>
    <s v="AU"/>
    <s v="AUD"/>
    <n v="1308373200"/>
    <n v="1311051600"/>
    <b v="0"/>
    <b v="0"/>
    <s v="theater/plays"/>
    <x v="3"/>
    <s v="plays"/>
    <x v="766"/>
    <d v="2011-07-19T05:00:00"/>
  </r>
  <r>
    <n v="856"/>
    <x v="764"/>
    <s v="Profound composite core"/>
    <n v="2400"/>
    <n v="8558"/>
    <n v="3.5658333333333334"/>
    <x v="1"/>
    <x v="1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x v="836"/>
    <s v="Programmable disintermediate matrices"/>
    <n v="5300"/>
    <n v="7413"/>
    <n v="1.3986792452830188"/>
    <x v="1"/>
    <x v="537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x v="837"/>
    <s v="Realigned 5thgeneration knowledge user"/>
    <n v="4000"/>
    <n v="2778"/>
    <n v="0.69450000000000001"/>
    <x v="0"/>
    <x v="164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x v="838"/>
    <s v="Multi-layered upward-trending groupware"/>
    <n v="7300"/>
    <n v="2594"/>
    <n v="0.35534246575342465"/>
    <x v="0"/>
    <x v="377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x v="839"/>
    <s v="Re-contextualized leadingedge firmware"/>
    <n v="2000"/>
    <n v="5033"/>
    <n v="2.5165000000000002"/>
    <x v="1"/>
    <x v="167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x v="840"/>
    <s v="Devolved disintermediate analyzer"/>
    <n v="8800"/>
    <n v="9317"/>
    <n v="1.0587500000000001"/>
    <x v="1"/>
    <x v="25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x v="841"/>
    <s v="Profound disintermediate open system"/>
    <n v="3500"/>
    <n v="6560"/>
    <n v="1.8742857142857143"/>
    <x v="1"/>
    <x v="72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x v="842"/>
    <s v="Automated reciprocal protocol"/>
    <n v="1400"/>
    <n v="5415"/>
    <n v="3.8678571428571429"/>
    <x v="1"/>
    <x v="538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x v="843"/>
    <s v="Automated static workforce"/>
    <n v="4200"/>
    <n v="14577"/>
    <n v="3.4707142857142856"/>
    <x v="1"/>
    <x v="503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x v="844"/>
    <s v="Horizontal attitude-oriented help-desk"/>
    <n v="81000"/>
    <n v="150515"/>
    <n v="1.8582098765432098"/>
    <x v="1"/>
    <x v="539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x v="845"/>
    <s v="Versatile 5thgeneration matrices"/>
    <n v="182800"/>
    <n v="79045"/>
    <n v="0.43241247264770238"/>
    <x v="3"/>
    <x v="540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x v="846"/>
    <s v="Cross-platform next generation service-desk"/>
    <n v="4800"/>
    <n v="7797"/>
    <n v="1.6243749999999999"/>
    <x v="1"/>
    <x v="402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x v="847"/>
    <s v="Front-line web-enabled installation"/>
    <n v="7000"/>
    <n v="12939"/>
    <n v="1.8484285714285715"/>
    <x v="1"/>
    <x v="105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x v="848"/>
    <s v="Multi-channeled responsive product"/>
    <n v="161900"/>
    <n v="38376"/>
    <n v="0.23703520691785052"/>
    <x v="0"/>
    <x v="541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x v="849"/>
    <s v="Adaptive demand-driven encryption"/>
    <n v="7700"/>
    <n v="6920"/>
    <n v="0.89870129870129867"/>
    <x v="0"/>
    <x v="246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x v="850"/>
    <s v="Re-engineered client-driven knowledge user"/>
    <n v="71500"/>
    <n v="194912"/>
    <n v="2.7260419580419581"/>
    <x v="1"/>
    <x v="542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x v="851"/>
    <s v="Compatible logistical paradigm"/>
    <n v="4700"/>
    <n v="7992"/>
    <n v="1.7004255319148935"/>
    <x v="1"/>
    <x v="543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x v="852"/>
    <s v="Intuitive value-added installation"/>
    <n v="42100"/>
    <n v="79268"/>
    <n v="1.8828503562945369"/>
    <x v="1"/>
    <x v="544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x v="853"/>
    <s v="Managed discrete parallelism"/>
    <n v="40200"/>
    <n v="139468"/>
    <n v="3.4693532338308457"/>
    <x v="1"/>
    <x v="545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x v="854"/>
    <s v="Implemented tangible approach"/>
    <n v="7900"/>
    <n v="5465"/>
    <n v="0.6917721518987342"/>
    <x v="0"/>
    <x v="109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x v="855"/>
    <s v="Re-engineered encompassing definition"/>
    <n v="8300"/>
    <n v="2111"/>
    <n v="0.25433734939759034"/>
    <x v="0"/>
    <x v="176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x v="856"/>
    <s v="Multi-lateral uniform collaboration"/>
    <n v="163600"/>
    <n v="126628"/>
    <n v="0.77400977995110021"/>
    <x v="0"/>
    <x v="546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x v="857"/>
    <s v="Enterprise-wide foreground paradigm"/>
    <n v="2700"/>
    <n v="1012"/>
    <n v="0.37481481481481482"/>
    <x v="0"/>
    <x v="65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x v="858"/>
    <s v="Stand-alone incremental parallelism"/>
    <n v="1000"/>
    <n v="5438"/>
    <n v="5.4379999999999997"/>
    <x v="1"/>
    <x v="4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x v="859"/>
    <s v="Persevering 5thgeneration throughput"/>
    <n v="84500"/>
    <n v="193101"/>
    <n v="2.2852189349112426"/>
    <x v="1"/>
    <x v="547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x v="860"/>
    <s v="Implemented object-oriented synergy"/>
    <n v="81300"/>
    <n v="31665"/>
    <n v="0.38948339483394834"/>
    <x v="0"/>
    <x v="15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x v="861"/>
    <s v="Balanced demand-driven definition"/>
    <n v="800"/>
    <n v="2960"/>
    <n v="3.7"/>
    <x v="1"/>
    <x v="175"/>
    <n v="37"/>
    <s v="US"/>
    <s v="USD"/>
    <n v="1421820000"/>
    <n v="1422165600"/>
    <b v="0"/>
    <b v="0"/>
    <s v="theater/plays"/>
    <x v="3"/>
    <s v="plays"/>
    <x v="789"/>
    <d v="2015-01-25T06:00:00"/>
  </r>
  <r>
    <n v="883"/>
    <x v="862"/>
    <s v="Customer-focused mobile Graphic Interface"/>
    <n v="3400"/>
    <n v="8089"/>
    <n v="2.3791176470588233"/>
    <x v="1"/>
    <x v="548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x v="863"/>
    <s v="Horizontal secondary interface"/>
    <n v="170800"/>
    <n v="109374"/>
    <n v="0.64036299765807958"/>
    <x v="0"/>
    <x v="549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x v="864"/>
    <s v="Virtual analyzing collaboration"/>
    <n v="1800"/>
    <n v="2129"/>
    <n v="1.1827777777777777"/>
    <x v="1"/>
    <x v="550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x v="865"/>
    <s v="Multi-tiered explicit focus group"/>
    <n v="150600"/>
    <n v="127745"/>
    <n v="0.84824037184594958"/>
    <x v="0"/>
    <x v="551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x v="866"/>
    <s v="Multi-layered systematic knowledgebase"/>
    <n v="7800"/>
    <n v="2289"/>
    <n v="0.29346153846153844"/>
    <x v="0"/>
    <x v="249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x v="867"/>
    <s v="Reverse-engineered uniform knowledge user"/>
    <n v="5800"/>
    <n v="12174"/>
    <n v="2.0989655172413793"/>
    <x v="1"/>
    <x v="552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x v="868"/>
    <s v="Secured dynamic capacity"/>
    <n v="5600"/>
    <n v="9508"/>
    <n v="1.697857142857143"/>
    <x v="1"/>
    <x v="393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x v="869"/>
    <s v="Devolved foreground throughput"/>
    <n v="134400"/>
    <n v="155849"/>
    <n v="1.1595907738095239"/>
    <x v="1"/>
    <x v="553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x v="870"/>
    <s v="Synchronized demand-driven infrastructure"/>
    <n v="3000"/>
    <n v="7758"/>
    <n v="2.5859999999999999"/>
    <x v="1"/>
    <x v="34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x v="871"/>
    <s v="Realigned discrete structure"/>
    <n v="6000"/>
    <n v="13835"/>
    <n v="2.3058333333333332"/>
    <x v="1"/>
    <x v="554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x v="872"/>
    <s v="Progressive grid-enabled website"/>
    <n v="8400"/>
    <n v="10770"/>
    <n v="1.2821428571428573"/>
    <x v="1"/>
    <x v="134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x v="873"/>
    <s v="Organic cohesive neural-net"/>
    <n v="1700"/>
    <n v="3208"/>
    <n v="1.8870588235294117"/>
    <x v="1"/>
    <x v="75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x v="874"/>
    <s v="Integrated demand-driven info-mediaries"/>
    <n v="159800"/>
    <n v="11108"/>
    <n v="6.9511889862327911E-2"/>
    <x v="0"/>
    <x v="3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x v="875"/>
    <s v="Reverse-engineered client-server extranet"/>
    <n v="19800"/>
    <n v="153338"/>
    <n v="7.7443434343434348"/>
    <x v="1"/>
    <x v="555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x v="876"/>
    <s v="Organized discrete encoding"/>
    <n v="8800"/>
    <n v="2437"/>
    <n v="0.27693181818181817"/>
    <x v="0"/>
    <x v="11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x v="877"/>
    <s v="Balanced regional flexibility"/>
    <n v="179100"/>
    <n v="93991"/>
    <n v="0.52479620323841425"/>
    <x v="0"/>
    <x v="556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x v="878"/>
    <s v="Implemented multimedia time-frame"/>
    <n v="3100"/>
    <n v="12620"/>
    <n v="4.0709677419354842"/>
    <x v="1"/>
    <x v="300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x v="879"/>
    <s v="Enhanced uniform service-desk"/>
    <n v="100"/>
    <n v="2"/>
    <n v="0.02"/>
    <x v="0"/>
    <x v="49"/>
    <n v="2"/>
    <s v="US"/>
    <s v="USD"/>
    <n v="1411102800"/>
    <n v="1411189200"/>
    <b v="0"/>
    <b v="1"/>
    <s v="technology/web"/>
    <x v="2"/>
    <s v="web"/>
    <x v="806"/>
    <d v="2014-09-20T05:00:00"/>
  </r>
  <r>
    <n v="901"/>
    <x v="880"/>
    <s v="Versatile bottom-line definition"/>
    <n v="5600"/>
    <n v="8746"/>
    <n v="1.5617857142857143"/>
    <x v="1"/>
    <x v="122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x v="881"/>
    <s v="Integrated bifurcated software"/>
    <n v="1400"/>
    <n v="3534"/>
    <n v="2.5242857142857145"/>
    <x v="1"/>
    <x v="46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x v="882"/>
    <s v="Assimilated next generation instruction set"/>
    <n v="41000"/>
    <n v="709"/>
    <n v="1.729268292682927E-2"/>
    <x v="2"/>
    <x v="443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x v="883"/>
    <s v="Digitized foreground array"/>
    <n v="6500"/>
    <n v="795"/>
    <n v="0.12230769230769231"/>
    <x v="0"/>
    <x v="3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x v="884"/>
    <s v="Re-engineered clear-thinking project"/>
    <n v="7900"/>
    <n v="12955"/>
    <n v="1.6398734177215191"/>
    <x v="1"/>
    <x v="64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x v="885"/>
    <s v="Implemented even-keeled standardization"/>
    <n v="5500"/>
    <n v="8964"/>
    <n v="1.6298181818181818"/>
    <x v="1"/>
    <x v="27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x v="886"/>
    <s v="Quality-focused asymmetric adapter"/>
    <n v="9100"/>
    <n v="1843"/>
    <n v="0.20252747252747252"/>
    <x v="0"/>
    <x v="142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x v="887"/>
    <s v="Networked intangible help-desk"/>
    <n v="38200"/>
    <n v="121950"/>
    <n v="3.1924083769633507"/>
    <x v="1"/>
    <x v="557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x v="888"/>
    <s v="Synchronized attitude-oriented frame"/>
    <n v="1800"/>
    <n v="8621"/>
    <n v="4.7894444444444444"/>
    <x v="1"/>
    <x v="175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x v="889"/>
    <s v="Proactive incremental architecture"/>
    <n v="154500"/>
    <n v="30215"/>
    <n v="0.19556634304207121"/>
    <x v="3"/>
    <x v="102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x v="890"/>
    <s v="Cloned responsive standardization"/>
    <n v="5800"/>
    <n v="11539"/>
    <n v="1.9894827586206896"/>
    <x v="1"/>
    <x v="558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x v="891"/>
    <s v="Reduced bifurcated pricing structure"/>
    <n v="1800"/>
    <n v="14310"/>
    <n v="7.95"/>
    <x v="1"/>
    <x v="55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x v="892"/>
    <s v="Re-engineered asymmetric challenge"/>
    <n v="70200"/>
    <n v="35536"/>
    <n v="0.50621082621082625"/>
    <x v="0"/>
    <x v="560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x v="893"/>
    <s v="Diverse client-driven conglomeration"/>
    <n v="6400"/>
    <n v="3676"/>
    <n v="0.57437499999999997"/>
    <x v="0"/>
    <x v="56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x v="894"/>
    <s v="Configurable upward-trending solution"/>
    <n v="125900"/>
    <n v="195936"/>
    <n v="1.5562827640984909"/>
    <x v="1"/>
    <x v="562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x v="895"/>
    <s v="Persistent bandwidth-monitored framework"/>
    <n v="3700"/>
    <n v="1343"/>
    <n v="0.36297297297297298"/>
    <x v="0"/>
    <x v="550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x v="896"/>
    <s v="Polarized discrete product"/>
    <n v="3600"/>
    <n v="2097"/>
    <n v="0.58250000000000002"/>
    <x v="2"/>
    <x v="11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x v="897"/>
    <s v="Seamless dynamic website"/>
    <n v="3800"/>
    <n v="9021"/>
    <n v="2.3739473684210526"/>
    <x v="1"/>
    <x v="388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x v="898"/>
    <s v="Extended multimedia firmware"/>
    <n v="35600"/>
    <n v="20915"/>
    <n v="0.58750000000000002"/>
    <x v="0"/>
    <x v="537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x v="899"/>
    <s v="Versatile directional project"/>
    <n v="5300"/>
    <n v="9676"/>
    <n v="1.8256603773584905"/>
    <x v="1"/>
    <x v="563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x v="900"/>
    <s v="Profound directional knowledge user"/>
    <n v="160400"/>
    <n v="1210"/>
    <n v="7.5436408977556111E-3"/>
    <x v="0"/>
    <x v="63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x v="901"/>
    <s v="Ameliorated logistical capability"/>
    <n v="51400"/>
    <n v="90440"/>
    <n v="1.7595330739299611"/>
    <x v="1"/>
    <x v="564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x v="902"/>
    <s v="Sharable discrete definition"/>
    <n v="1700"/>
    <n v="4044"/>
    <n v="2.3788235294117648"/>
    <x v="1"/>
    <x v="174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x v="903"/>
    <s v="User-friendly next generation core"/>
    <n v="39400"/>
    <n v="192292"/>
    <n v="4.8805076142131982"/>
    <x v="1"/>
    <x v="565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x v="904"/>
    <s v="Profit-focused empowering system engine"/>
    <n v="3000"/>
    <n v="6722"/>
    <n v="2.2406666666666668"/>
    <x v="1"/>
    <x v="167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x v="905"/>
    <s v="Synchronized cohesive encoding"/>
    <n v="8700"/>
    <n v="1577"/>
    <n v="0.18126436781609195"/>
    <x v="0"/>
    <x v="27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x v="906"/>
    <s v="Synergistic dynamic utilization"/>
    <n v="7200"/>
    <n v="3301"/>
    <n v="0.45847222222222223"/>
    <x v="0"/>
    <x v="95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x v="907"/>
    <s v="Triple-buffered bi-directional model"/>
    <n v="167400"/>
    <n v="196386"/>
    <n v="1.1731541218637993"/>
    <x v="1"/>
    <x v="566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x v="908"/>
    <s v="Polarized tertiary function"/>
    <n v="5500"/>
    <n v="11952"/>
    <n v="2.173090909090909"/>
    <x v="1"/>
    <x v="229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x v="909"/>
    <s v="Configurable fault-tolerant structure"/>
    <n v="3500"/>
    <n v="3930"/>
    <n v="1.1228571428571428"/>
    <x v="1"/>
    <x v="72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x v="910"/>
    <s v="Digitized 24/7 budgetary management"/>
    <n v="7900"/>
    <n v="5729"/>
    <n v="0.72518987341772156"/>
    <x v="0"/>
    <x v="19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x v="911"/>
    <s v="Stand-alone zero tolerance algorithm"/>
    <n v="2300"/>
    <n v="4883"/>
    <n v="2.1230434782608696"/>
    <x v="1"/>
    <x v="358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x v="912"/>
    <s v="Implemented tangible support"/>
    <n v="73000"/>
    <n v="175015"/>
    <n v="2.3974657534246577"/>
    <x v="1"/>
    <x v="567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x v="913"/>
    <s v="Reactive radical framework"/>
    <n v="6200"/>
    <n v="11280"/>
    <n v="1.8193548387096774"/>
    <x v="1"/>
    <x v="339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x v="914"/>
    <s v="Object-based full-range knowledge user"/>
    <n v="6100"/>
    <n v="10012"/>
    <n v="1.6413114754098361"/>
    <x v="1"/>
    <x v="227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x v="591"/>
    <s v="Enhanced composite contingency"/>
    <n v="103200"/>
    <n v="1690"/>
    <n v="1.6375968992248063E-2"/>
    <x v="0"/>
    <x v="356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x v="915"/>
    <s v="Cloned fresh-thinking model"/>
    <n v="171000"/>
    <n v="84891"/>
    <n v="0.49643859649122807"/>
    <x v="3"/>
    <x v="568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x v="916"/>
    <s v="Total dedicated benchmark"/>
    <n v="9200"/>
    <n v="10093"/>
    <n v="1.0970652173913042"/>
    <x v="1"/>
    <x v="87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x v="917"/>
    <s v="Streamlined human-resource Graphic Interface"/>
    <n v="7800"/>
    <n v="3839"/>
    <n v="0.49217948717948717"/>
    <x v="0"/>
    <x v="109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x v="918"/>
    <s v="Upgradable analyzing core"/>
    <n v="9900"/>
    <n v="6161"/>
    <n v="0.62232323232323228"/>
    <x v="2"/>
    <x v="569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x v="919"/>
    <s v="Profound exuding pricing structure"/>
    <n v="43000"/>
    <n v="5615"/>
    <n v="0.1305813953488372"/>
    <x v="0"/>
    <x v="373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x v="916"/>
    <s v="Horizontal optimizing model"/>
    <n v="9600"/>
    <n v="6205"/>
    <n v="0.64635416666666667"/>
    <x v="0"/>
    <x v="109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x v="920"/>
    <s v="Synchronized fault-tolerant algorithm"/>
    <n v="7500"/>
    <n v="11969"/>
    <n v="1.5958666666666668"/>
    <x v="1"/>
    <x v="493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x v="921"/>
    <s v="Streamlined 5thgeneration intranet"/>
    <n v="10000"/>
    <n v="8142"/>
    <n v="0.81420000000000003"/>
    <x v="0"/>
    <x v="570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x v="922"/>
    <s v="Cross-group clear-thinking task-force"/>
    <n v="172000"/>
    <n v="55805"/>
    <n v="0.32444767441860467"/>
    <x v="0"/>
    <x v="57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x v="923"/>
    <s v="Public-key bandwidth-monitored intranet"/>
    <n v="153700"/>
    <n v="15238"/>
    <n v="9.9141184124918666E-2"/>
    <x v="0"/>
    <x v="483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x v="924"/>
    <s v="Upgradable clear-thinking hardware"/>
    <n v="3600"/>
    <n v="961"/>
    <n v="0.26694444444444443"/>
    <x v="0"/>
    <x v="171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x v="925"/>
    <s v="Integrated holistic paradigm"/>
    <n v="9400"/>
    <n v="5918"/>
    <n v="0.62957446808510642"/>
    <x v="3"/>
    <x v="415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x v="926"/>
    <s v="Seamless clear-thinking conglomeration"/>
    <n v="5900"/>
    <n v="9520"/>
    <n v="1.6135593220338984"/>
    <x v="1"/>
    <x v="84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x v="927"/>
    <s v="Persistent content-based methodology"/>
    <n v="100"/>
    <n v="5"/>
    <n v="0.05"/>
    <x v="0"/>
    <x v="49"/>
    <n v="5"/>
    <s v="US"/>
    <s v="USD"/>
    <n v="1555390800"/>
    <n v="1555822800"/>
    <b v="0"/>
    <b v="1"/>
    <s v="theater/plays"/>
    <x v="3"/>
    <s v="plays"/>
    <x v="843"/>
    <d v="2019-04-21T05:00:00"/>
  </r>
  <r>
    <n v="951"/>
    <x v="928"/>
    <s v="Re-engineered 24hour matrix"/>
    <n v="14500"/>
    <n v="159056"/>
    <n v="10.969379310344827"/>
    <x v="1"/>
    <x v="572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x v="929"/>
    <s v="Virtual multi-tasking core"/>
    <n v="145500"/>
    <n v="101987"/>
    <n v="0.70094158075601376"/>
    <x v="3"/>
    <x v="428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x v="930"/>
    <s v="Streamlined fault-tolerant conglomeration"/>
    <n v="3300"/>
    <n v="1980"/>
    <n v="0.6"/>
    <x v="0"/>
    <x v="356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x v="931"/>
    <s v="Enterprise-wide client-driven policy"/>
    <n v="42600"/>
    <n v="156384"/>
    <n v="3.6709859154929578"/>
    <x v="1"/>
    <x v="573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x v="932"/>
    <s v="Function-based next generation emulation"/>
    <n v="700"/>
    <n v="7763"/>
    <n v="11.09"/>
    <x v="1"/>
    <x v="175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x v="933"/>
    <s v="Re-engineered composite focus group"/>
    <n v="187600"/>
    <n v="35698"/>
    <n v="0.19028784648187633"/>
    <x v="0"/>
    <x v="268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x v="934"/>
    <s v="Profound mission-critical function"/>
    <n v="9800"/>
    <n v="12434"/>
    <n v="1.2687755102040816"/>
    <x v="1"/>
    <x v="54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x v="935"/>
    <s v="De-engineered zero-defect open system"/>
    <n v="1100"/>
    <n v="8081"/>
    <n v="7.3463636363636367"/>
    <x v="1"/>
    <x v="19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x v="936"/>
    <s v="Operative hybrid utilization"/>
    <n v="145000"/>
    <n v="6631"/>
    <n v="4.5731034482758622E-2"/>
    <x v="0"/>
    <x v="406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x v="937"/>
    <s v="Function-based interactive matrix"/>
    <n v="5500"/>
    <n v="4678"/>
    <n v="0.85054545454545449"/>
    <x v="0"/>
    <x v="12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x v="938"/>
    <s v="Optimized content-based collaboration"/>
    <n v="5700"/>
    <n v="6800"/>
    <n v="1.1929824561403508"/>
    <x v="1"/>
    <x v="287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x v="939"/>
    <s v="User-centric cohesive policy"/>
    <n v="3600"/>
    <n v="10657"/>
    <n v="2.9602777777777778"/>
    <x v="1"/>
    <x v="574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x v="940"/>
    <s v="Ergonomic methodical hub"/>
    <n v="5900"/>
    <n v="4997"/>
    <n v="0.84694915254237291"/>
    <x v="0"/>
    <x v="493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x v="941"/>
    <s v="Devolved disintermediate encryption"/>
    <n v="3700"/>
    <n v="13164"/>
    <n v="3.5578378378378379"/>
    <x v="1"/>
    <x v="287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x v="942"/>
    <s v="Phased clear-thinking policy"/>
    <n v="2200"/>
    <n v="8501"/>
    <n v="3.8640909090909092"/>
    <x v="1"/>
    <x v="512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x v="411"/>
    <s v="Seamless solution-oriented capacity"/>
    <n v="1700"/>
    <n v="13468"/>
    <n v="7.9223529411764702"/>
    <x v="1"/>
    <x v="242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x v="943"/>
    <s v="Organized human-resource attitude"/>
    <n v="88400"/>
    <n v="121138"/>
    <n v="1.3703393665158372"/>
    <x v="1"/>
    <x v="575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x v="944"/>
    <s v="Open-architected disintermediate budgetary management"/>
    <n v="2400"/>
    <n v="8117"/>
    <n v="3.3820833333333336"/>
    <x v="1"/>
    <x v="493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x v="945"/>
    <s v="Multi-lateral radical solution"/>
    <n v="7900"/>
    <n v="8550"/>
    <n v="1.0822784810126582"/>
    <x v="1"/>
    <x v="576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x v="946"/>
    <s v="Inverse context-sensitive info-mediaries"/>
    <n v="94900"/>
    <n v="57659"/>
    <n v="0.60757639620653314"/>
    <x v="0"/>
    <x v="577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x v="947"/>
    <s v="Versatile neutral workforce"/>
    <n v="5100"/>
    <n v="1414"/>
    <n v="0.27725490196078434"/>
    <x v="0"/>
    <x v="3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x v="948"/>
    <s v="Multi-tiered systematic knowledge user"/>
    <n v="42700"/>
    <n v="97524"/>
    <n v="2.283934426229508"/>
    <x v="1"/>
    <x v="578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x v="949"/>
    <s v="Programmable multi-state algorithm"/>
    <n v="121100"/>
    <n v="26176"/>
    <n v="0.21615194054500414"/>
    <x v="0"/>
    <x v="526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x v="950"/>
    <s v="Multi-channeled reciprocal interface"/>
    <n v="800"/>
    <n v="2991"/>
    <n v="3.73875"/>
    <x v="1"/>
    <x v="235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x v="951"/>
    <s v="Right-sized maximized migration"/>
    <n v="5400"/>
    <n v="8366"/>
    <n v="1.5492592592592593"/>
    <x v="1"/>
    <x v="18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x v="952"/>
    <s v="Self-enabling value-added artificial intelligence"/>
    <n v="4000"/>
    <n v="12886"/>
    <n v="3.2214999999999998"/>
    <x v="1"/>
    <x v="382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x v="597"/>
    <s v="Vision-oriented interactive solution"/>
    <n v="7000"/>
    <n v="5177"/>
    <n v="0.73957142857142855"/>
    <x v="0"/>
    <x v="109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x v="953"/>
    <s v="Fundamental user-facing productivity"/>
    <n v="1000"/>
    <n v="8641"/>
    <n v="8.641"/>
    <x v="1"/>
    <x v="45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x v="954"/>
    <s v="Innovative well-modulated capability"/>
    <n v="60200"/>
    <n v="86244"/>
    <n v="1.432624584717608"/>
    <x v="1"/>
    <x v="579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x v="955"/>
    <s v="Universal fault-tolerant orchestration"/>
    <n v="195200"/>
    <n v="78630"/>
    <n v="0.40281762295081969"/>
    <x v="0"/>
    <x v="580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x v="956"/>
    <s v="Grass-roots executive synergy"/>
    <n v="6700"/>
    <n v="11941"/>
    <n v="1.7822388059701493"/>
    <x v="1"/>
    <x v="581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x v="957"/>
    <s v="Multi-layered optimal application"/>
    <n v="7200"/>
    <n v="6115"/>
    <n v="0.84930555555555554"/>
    <x v="0"/>
    <x v="51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x v="958"/>
    <s v="Business-focused full-range core"/>
    <n v="129100"/>
    <n v="188404"/>
    <n v="1.4593648334624323"/>
    <x v="1"/>
    <x v="582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x v="959"/>
    <s v="Exclusive system-worthy Graphic Interface"/>
    <n v="6500"/>
    <n v="9910"/>
    <n v="1.5246153846153847"/>
    <x v="1"/>
    <x v="345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x v="960"/>
    <s v="Enhanced optimal ability"/>
    <n v="170600"/>
    <n v="114523"/>
    <n v="0.67129542790152408"/>
    <x v="0"/>
    <x v="583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x v="961"/>
    <s v="Optional zero administration neural-net"/>
    <n v="7800"/>
    <n v="3144"/>
    <n v="0.40307692307692305"/>
    <x v="0"/>
    <x v="45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x v="962"/>
    <s v="Ameliorated foreground focus group"/>
    <n v="6200"/>
    <n v="13441"/>
    <n v="2.1679032258064517"/>
    <x v="1"/>
    <x v="584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x v="963"/>
    <s v="Triple-buffered multi-tasking matrices"/>
    <n v="9400"/>
    <n v="4899"/>
    <n v="0.52117021276595743"/>
    <x v="0"/>
    <x v="251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x v="964"/>
    <s v="Versatile dedicated migration"/>
    <n v="2400"/>
    <n v="11990"/>
    <n v="4.9958333333333336"/>
    <x v="1"/>
    <x v="31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x v="965"/>
    <s v="Devolved foreground customer loyalty"/>
    <n v="7800"/>
    <n v="6839"/>
    <n v="0.87679487179487181"/>
    <x v="0"/>
    <x v="251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x v="509"/>
    <s v="Reduced reciprocal focus group"/>
    <n v="9800"/>
    <n v="11091"/>
    <n v="1.131734693877551"/>
    <x v="1"/>
    <x v="585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x v="966"/>
    <s v="Networked global migration"/>
    <n v="3100"/>
    <n v="13223"/>
    <n v="4.2654838709677421"/>
    <x v="1"/>
    <x v="227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x v="967"/>
    <s v="De-engineered even-keeled definition"/>
    <n v="9800"/>
    <n v="7608"/>
    <n v="0.77632653061224488"/>
    <x v="3"/>
    <x v="51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x v="968"/>
    <s v="Implemented bi-directional flexibility"/>
    <n v="141100"/>
    <n v="74073"/>
    <n v="0.52496810772501767"/>
    <x v="0"/>
    <x v="586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x v="969"/>
    <s v="Vision-oriented scalable definition"/>
    <n v="97300"/>
    <n v="153216"/>
    <n v="1.5746762589928058"/>
    <x v="1"/>
    <x v="587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x v="970"/>
    <s v="Future-proofed upward-trending migration"/>
    <n v="6600"/>
    <n v="4814"/>
    <n v="0.72939393939393937"/>
    <x v="0"/>
    <x v="19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x v="971"/>
    <s v="Right-sized full-range throughput"/>
    <n v="7600"/>
    <n v="4603"/>
    <n v="0.60565789473684206"/>
    <x v="3"/>
    <x v="27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x v="972"/>
    <s v="Polarized composite customer loyalty"/>
    <n v="66600"/>
    <n v="37823"/>
    <n v="0.5679129129129129"/>
    <x v="0"/>
    <x v="82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x v="973"/>
    <s v="Expanded eco-centric policy"/>
    <n v="111100"/>
    <n v="62819"/>
    <n v="0.56542754275427543"/>
    <x v="3"/>
    <x v="588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C2777-EB49-B34A-ACB7-FC544F92FB2B}" name="Pivo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6D541-383C-2E4C-AD8C-1BB5F3428424}" name="PivotTable2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F7589-8CCE-BA42-BD64-8D40E36E92D2}" name="PivotTable3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2149A-7B87-0543-A629-0321AC3FCFE4}" name="PivotTable5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10" firstHeaderRow="1" firstDataRow="2" firstDataCol="1"/>
  <pivotFields count="22">
    <pivotField showAll="0"/>
    <pivotField axis="axisRow"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9" showAll="0"/>
    <pivotField axis="axisCol" multipleItemSelectionAllowed="1" showAll="0">
      <items count="5">
        <item h="1" x="3"/>
        <item x="0"/>
        <item h="1" x="2"/>
        <item x="1"/>
        <item t="default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 defaultSubtotal="0"/>
    <pivotField showAll="0" defaultSubtotal="0"/>
  </pivotFields>
  <rowFields count="1">
    <field x="1"/>
  </rowFields>
  <rowItems count="9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5"/>
    </i>
    <i>
      <x v="187"/>
    </i>
    <i>
      <x v="188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1"/>
    </i>
    <i>
      <x v="332"/>
    </i>
    <i>
      <x v="334"/>
    </i>
    <i>
      <x v="336"/>
    </i>
    <i>
      <x v="337"/>
    </i>
    <i>
      <x v="338"/>
    </i>
    <i>
      <x v="339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2"/>
    </i>
    <i>
      <x v="413"/>
    </i>
    <i>
      <x v="414"/>
    </i>
    <i>
      <x v="415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51"/>
    </i>
    <i>
      <x v="552"/>
    </i>
    <i>
      <x v="553"/>
    </i>
    <i>
      <x v="554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7"/>
    </i>
    <i>
      <x v="588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3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9"/>
    </i>
    <i>
      <x v="740"/>
    </i>
    <i>
      <x v="741"/>
    </i>
    <i>
      <x v="742"/>
    </i>
    <i>
      <x v="743"/>
    </i>
    <i>
      <x v="745"/>
    </i>
    <i>
      <x v="746"/>
    </i>
    <i>
      <x v="747"/>
    </i>
    <i>
      <x v="748"/>
    </i>
    <i>
      <x v="749"/>
    </i>
    <i>
      <x v="750"/>
    </i>
    <i>
      <x v="752"/>
    </i>
    <i>
      <x v="753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3"/>
    </i>
    <i>
      <x v="844"/>
    </i>
    <i>
      <x v="845"/>
    </i>
    <i>
      <x v="846"/>
    </i>
    <i>
      <x v="847"/>
    </i>
    <i>
      <x v="849"/>
    </i>
    <i>
      <x v="850"/>
    </i>
    <i>
      <x v="851"/>
    </i>
    <i>
      <x v="852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9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8"/>
    </i>
    <i>
      <x v="939"/>
    </i>
    <i>
      <x v="940"/>
    </i>
    <i>
      <x v="941"/>
    </i>
    <i>
      <x v="942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7"/>
    </i>
    <i>
      <x v="968"/>
    </i>
    <i>
      <x v="969"/>
    </i>
    <i>
      <x v="970"/>
    </i>
    <i>
      <x v="971"/>
    </i>
    <i>
      <x v="972"/>
    </i>
    <i>
      <x v="973"/>
    </i>
    <i t="grand">
      <x/>
    </i>
  </rowItems>
  <colFields count="1">
    <field x="6"/>
  </colFields>
  <colItems count="3">
    <i>
      <x v="1"/>
    </i>
    <i>
      <x v="3"/>
    </i>
    <i t="grand">
      <x/>
    </i>
  </colItems>
  <dataFields count="1">
    <dataField name="Sum of backers_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Normal="100" workbookViewId="0">
      <selection activeCell="J40" sqref="J4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5" customWidth="1"/>
    <col min="8" max="8" width="13" bestFit="1" customWidth="1"/>
    <col min="9" max="9" width="16" customWidth="1"/>
    <col min="12" max="13" width="11.1640625" bestFit="1" customWidth="1"/>
    <col min="16" max="16" width="28" bestFit="1" customWidth="1"/>
    <col min="17" max="17" width="17.33203125" customWidth="1"/>
    <col min="18" max="18" width="17.1640625" customWidth="1"/>
    <col min="19" max="19" width="21.6640625" customWidth="1"/>
    <col min="20" max="20" width="20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f>IF(H2,E2/H2,0)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 SEARCH("/", P2)-1)</f>
        <v>food</v>
      </c>
      <c r="R2" t="str">
        <f>RIGHT(P2, LEN(P2)-SEARCH("/",P2))</f>
        <v>food trucks</v>
      </c>
      <c r="S2" s="8">
        <f>L2/86400+DATE(1970,1,1)</f>
        <v>42336.25</v>
      </c>
      <c r="T2" s="8">
        <f>M2/86400+DATE(1970,1,1)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5">
        <f>IF(H3,E3/H3,0)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>LEFT(P3, SEARCH("/", P3)-1)</f>
        <v>music</v>
      </c>
      <c r="R3" t="str">
        <f>RIGHT(P3, LEN(P3)-SEARCH("/",P3))</f>
        <v>rock</v>
      </c>
      <c r="S3" s="8">
        <f>L3/86400+DATE(1970,1,1)</f>
        <v>41870.208333333336</v>
      </c>
      <c r="T3" s="8">
        <f>M3/86400+DATE(1970,1,1)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ref="I4:I67" si="1">IF(H4,E4/H4,0)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ref="Q4:Q67" si="2">LEFT(P4, SEARCH("/", P4)-1)</f>
        <v>technology</v>
      </c>
      <c r="R4" t="str">
        <f t="shared" ref="R4:R67" si="3">RIGHT(P4, LEN(P4)-SEARCH("/",P4))</f>
        <v>web</v>
      </c>
      <c r="S4" s="8">
        <f t="shared" ref="S4:S67" si="4">L4/86400+DATE(1970,1,1)</f>
        <v>41595.25</v>
      </c>
      <c r="T4" s="8">
        <f t="shared" ref="T4:T67" si="5">M4/86400+DATE(1970,1,1)</f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  <c r="S5" s="8">
        <f t="shared" si="4"/>
        <v>43688.208333333328</v>
      </c>
      <c r="T5" s="8">
        <f t="shared" si="5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  <c r="S6" s="8">
        <f t="shared" si="4"/>
        <v>43485.25</v>
      </c>
      <c r="T6" s="8">
        <f t="shared" si="5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  <c r="S7" s="8">
        <f t="shared" si="4"/>
        <v>41149.208333333336</v>
      </c>
      <c r="T7" s="8">
        <f t="shared" si="5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  <c r="S8" s="8">
        <f t="shared" si="4"/>
        <v>42991.208333333328</v>
      </c>
      <c r="T8" s="8">
        <f t="shared" si="5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  <c r="S9" s="8">
        <f t="shared" si="4"/>
        <v>42229.208333333328</v>
      </c>
      <c r="T9" s="8">
        <f t="shared" si="5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  <c r="S10" s="8">
        <f t="shared" si="4"/>
        <v>40399.208333333336</v>
      </c>
      <c r="T10" s="8">
        <f t="shared" si="5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  <c r="S11" s="8">
        <f t="shared" si="4"/>
        <v>41536.208333333336</v>
      </c>
      <c r="T11" s="8">
        <f t="shared" si="5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  <c r="S12" s="8">
        <f t="shared" si="4"/>
        <v>40404.208333333336</v>
      </c>
      <c r="T12" s="8">
        <f t="shared" si="5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  <c r="S13" s="8">
        <f t="shared" si="4"/>
        <v>40442.208333333336</v>
      </c>
      <c r="T13" s="8">
        <f t="shared" si="5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  <c r="S14" s="8">
        <f t="shared" si="4"/>
        <v>43760.208333333328</v>
      </c>
      <c r="T14" s="8">
        <f t="shared" si="5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  <c r="S15" s="8">
        <f t="shared" si="4"/>
        <v>42532.208333333328</v>
      </c>
      <c r="T15" s="8">
        <f t="shared" si="5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  <c r="S16" s="8">
        <f t="shared" si="4"/>
        <v>40974.25</v>
      </c>
      <c r="T16" s="8">
        <f t="shared" si="5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  <c r="S17" s="8">
        <f t="shared" si="4"/>
        <v>43809.25</v>
      </c>
      <c r="T17" s="8">
        <f t="shared" si="5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  <c r="S18" s="8">
        <f t="shared" si="4"/>
        <v>41661.25</v>
      </c>
      <c r="T18" s="8">
        <f t="shared" si="5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  <c r="S19" s="8">
        <f t="shared" si="4"/>
        <v>40555.25</v>
      </c>
      <c r="T19" s="8">
        <f t="shared" si="5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  <c r="S20" s="8">
        <f t="shared" si="4"/>
        <v>43351.208333333328</v>
      </c>
      <c r="T20" s="8">
        <f t="shared" si="5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  <c r="S21" s="8">
        <f t="shared" si="4"/>
        <v>43528.25</v>
      </c>
      <c r="T21" s="8">
        <f t="shared" si="5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  <c r="S22" s="8">
        <f t="shared" si="4"/>
        <v>41848.208333333336</v>
      </c>
      <c r="T22" s="8">
        <f t="shared" si="5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  <c r="S23" s="8">
        <f t="shared" si="4"/>
        <v>40770.208333333336</v>
      </c>
      <c r="T23" s="8">
        <f t="shared" si="5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  <c r="S24" s="8">
        <f t="shared" si="4"/>
        <v>43193.208333333328</v>
      </c>
      <c r="T24" s="8">
        <f t="shared" si="5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  <c r="S25" s="8">
        <f t="shared" si="4"/>
        <v>43510.25</v>
      </c>
      <c r="T25" s="8">
        <f t="shared" si="5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  <c r="S26" s="8">
        <f t="shared" si="4"/>
        <v>41811.208333333336</v>
      </c>
      <c r="T26" s="8">
        <f t="shared" si="5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  <c r="S27" s="8">
        <f t="shared" si="4"/>
        <v>40681.208333333336</v>
      </c>
      <c r="T27" s="8">
        <f t="shared" si="5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  <c r="S28" s="8">
        <f t="shared" si="4"/>
        <v>43312.208333333328</v>
      </c>
      <c r="T28" s="8">
        <f t="shared" si="5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  <c r="S29" s="8">
        <f t="shared" si="4"/>
        <v>42280.208333333328</v>
      </c>
      <c r="T29" s="8">
        <f t="shared" si="5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  <c r="S30" s="8">
        <f t="shared" si="4"/>
        <v>40218.25</v>
      </c>
      <c r="T30" s="8">
        <f t="shared" si="5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  <c r="S31" s="8">
        <f t="shared" si="4"/>
        <v>43301.208333333328</v>
      </c>
      <c r="T31" s="8">
        <f t="shared" si="5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  <c r="S32" s="8">
        <f t="shared" si="4"/>
        <v>43609.208333333328</v>
      </c>
      <c r="T32" s="8">
        <f t="shared" si="5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  <c r="S33" s="8">
        <f t="shared" si="4"/>
        <v>42374.25</v>
      </c>
      <c r="T33" s="8">
        <f t="shared" si="5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  <c r="S34" s="8">
        <f t="shared" si="4"/>
        <v>43110.25</v>
      </c>
      <c r="T34" s="8">
        <f t="shared" si="5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  <c r="S35" s="8">
        <f t="shared" si="4"/>
        <v>41917.208333333336</v>
      </c>
      <c r="T35" s="8">
        <f t="shared" si="5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  <c r="S36" s="8">
        <f t="shared" si="4"/>
        <v>42817.208333333328</v>
      </c>
      <c r="T36" s="8">
        <f t="shared" si="5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  <c r="S37" s="8">
        <f t="shared" si="4"/>
        <v>43484.25</v>
      </c>
      <c r="T37" s="8">
        <f t="shared" si="5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  <c r="S38" s="8">
        <f t="shared" si="4"/>
        <v>40600.25</v>
      </c>
      <c r="T38" s="8">
        <f t="shared" si="5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  <c r="S39" s="8">
        <f t="shared" si="4"/>
        <v>43744.208333333328</v>
      </c>
      <c r="T39" s="8">
        <f t="shared" si="5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  <c r="S40" s="8">
        <f t="shared" si="4"/>
        <v>40469.208333333336</v>
      </c>
      <c r="T40" s="8">
        <f t="shared" si="5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  <c r="S41" s="8">
        <f t="shared" si="4"/>
        <v>41330.25</v>
      </c>
      <c r="T41" s="8">
        <f t="shared" si="5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  <c r="S42" s="8">
        <f t="shared" si="4"/>
        <v>40334.208333333336</v>
      </c>
      <c r="T42" s="8">
        <f t="shared" si="5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  <c r="S43" s="8">
        <f t="shared" si="4"/>
        <v>41156.208333333336</v>
      </c>
      <c r="T43" s="8">
        <f t="shared" si="5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  <c r="S44" s="8">
        <f t="shared" si="4"/>
        <v>40728.208333333336</v>
      </c>
      <c r="T44" s="8">
        <f t="shared" si="5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  <c r="S45" s="8">
        <f t="shared" si="4"/>
        <v>41844.208333333336</v>
      </c>
      <c r="T45" s="8">
        <f t="shared" si="5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  <c r="S46" s="8">
        <f t="shared" si="4"/>
        <v>43541.208333333328</v>
      </c>
      <c r="T46" s="8">
        <f t="shared" si="5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  <c r="S47" s="8">
        <f t="shared" si="4"/>
        <v>42676.208333333328</v>
      </c>
      <c r="T47" s="8">
        <f t="shared" si="5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  <c r="S48" s="8">
        <f t="shared" si="4"/>
        <v>40367.208333333336</v>
      </c>
      <c r="T48" s="8">
        <f t="shared" si="5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  <c r="S49" s="8">
        <f t="shared" si="4"/>
        <v>41727.208333333336</v>
      </c>
      <c r="T49" s="8">
        <f t="shared" si="5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  <c r="S50" s="8">
        <f t="shared" si="4"/>
        <v>42180.208333333328</v>
      </c>
      <c r="T50" s="8">
        <f t="shared" si="5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  <c r="S51" s="8">
        <f t="shared" si="4"/>
        <v>43758.208333333328</v>
      </c>
      <c r="T51" s="8">
        <f t="shared" si="5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  <c r="S52" s="8">
        <f t="shared" si="4"/>
        <v>41487.208333333336</v>
      </c>
      <c r="T52" s="8">
        <f t="shared" si="5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  <c r="S53" s="8">
        <f t="shared" si="4"/>
        <v>40995.208333333336</v>
      </c>
      <c r="T53" s="8">
        <f t="shared" si="5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  <c r="S54" s="8">
        <f t="shared" si="4"/>
        <v>40436.208333333336</v>
      </c>
      <c r="T54" s="8">
        <f t="shared" si="5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  <c r="S55" s="8">
        <f t="shared" si="4"/>
        <v>41779.208333333336</v>
      </c>
      <c r="T55" s="8">
        <f t="shared" si="5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  <c r="S56" s="8">
        <f t="shared" si="4"/>
        <v>43170.25</v>
      </c>
      <c r="T56" s="8">
        <f t="shared" si="5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  <c r="S57" s="8">
        <f t="shared" si="4"/>
        <v>43311.208333333328</v>
      </c>
      <c r="T57" s="8">
        <f t="shared" si="5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  <c r="S58" s="8">
        <f t="shared" si="4"/>
        <v>42014.25</v>
      </c>
      <c r="T58" s="8">
        <f t="shared" si="5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  <c r="S59" s="8">
        <f t="shared" si="4"/>
        <v>42979.208333333328</v>
      </c>
      <c r="T59" s="8">
        <f t="shared" si="5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  <c r="S60" s="8">
        <f t="shared" si="4"/>
        <v>42268.208333333328</v>
      </c>
      <c r="T60" s="8">
        <f t="shared" si="5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  <c r="S61" s="8">
        <f t="shared" si="4"/>
        <v>42898.208333333328</v>
      </c>
      <c r="T61" s="8">
        <f t="shared" si="5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  <c r="S62" s="8">
        <f t="shared" si="4"/>
        <v>41107.208333333336</v>
      </c>
      <c r="T62" s="8">
        <f t="shared" si="5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  <c r="S63" s="8">
        <f t="shared" si="4"/>
        <v>40595.25</v>
      </c>
      <c r="T63" s="8">
        <f t="shared" si="5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  <c r="S64" s="8">
        <f t="shared" si="4"/>
        <v>42160.208333333328</v>
      </c>
      <c r="T64" s="8">
        <f t="shared" si="5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  <c r="S65" s="8">
        <f t="shared" si="4"/>
        <v>42853.208333333328</v>
      </c>
      <c r="T65" s="8">
        <f t="shared" si="5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  <c r="S66" s="8">
        <f t="shared" si="4"/>
        <v>43283.208333333328</v>
      </c>
      <c r="T66" s="8">
        <f t="shared" si="5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</f>
        <v>2.3614754098360655</v>
      </c>
      <c r="G67" t="s">
        <v>20</v>
      </c>
      <c r="H67">
        <v>236</v>
      </c>
      <c r="I67" s="5">
        <f t="shared" si="1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si="2"/>
        <v>theater</v>
      </c>
      <c r="R67" t="str">
        <f t="shared" si="3"/>
        <v>plays</v>
      </c>
      <c r="S67" s="8">
        <f t="shared" si="4"/>
        <v>40570.25</v>
      </c>
      <c r="T67" s="8">
        <f t="shared" si="5"/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s="5">
        <f t="shared" ref="I68:I131" si="7">IF(H68,E68/H68,0)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ref="Q68:Q131" si="8">LEFT(P68, SEARCH("/", P68)-1)</f>
        <v>theater</v>
      </c>
      <c r="R68" t="str">
        <f t="shared" ref="R68:R131" si="9">RIGHT(P68, LEN(P68)-SEARCH("/",P68))</f>
        <v>plays</v>
      </c>
      <c r="S68" s="8">
        <f t="shared" ref="S68:S131" si="10">L68/86400+DATE(1970,1,1)</f>
        <v>42102.208333333328</v>
      </c>
      <c r="T68" s="8">
        <f t="shared" ref="T68:T131" si="11">M68/86400+DATE(1970,1,1)</f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8"/>
        <v>technology</v>
      </c>
      <c r="R69" t="str">
        <f t="shared" si="9"/>
        <v>wearables</v>
      </c>
      <c r="S69" s="8">
        <f t="shared" si="10"/>
        <v>40203.25</v>
      </c>
      <c r="T69" s="8">
        <f t="shared" si="11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8"/>
        <v>theater</v>
      </c>
      <c r="R70" t="str">
        <f t="shared" si="9"/>
        <v>plays</v>
      </c>
      <c r="S70" s="8">
        <f t="shared" si="10"/>
        <v>42943.208333333328</v>
      </c>
      <c r="T70" s="8">
        <f t="shared" si="11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8"/>
        <v>theater</v>
      </c>
      <c r="R71" t="str">
        <f t="shared" si="9"/>
        <v>plays</v>
      </c>
      <c r="S71" s="8">
        <f t="shared" si="10"/>
        <v>40531.25</v>
      </c>
      <c r="T71" s="8">
        <f t="shared" si="11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8"/>
        <v>theater</v>
      </c>
      <c r="R72" t="str">
        <f t="shared" si="9"/>
        <v>plays</v>
      </c>
      <c r="S72" s="8">
        <f t="shared" si="10"/>
        <v>40484.208333333336</v>
      </c>
      <c r="T72" s="8">
        <f t="shared" si="11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8"/>
        <v>theater</v>
      </c>
      <c r="R73" t="str">
        <f t="shared" si="9"/>
        <v>plays</v>
      </c>
      <c r="S73" s="8">
        <f t="shared" si="10"/>
        <v>43799.25</v>
      </c>
      <c r="T73" s="8">
        <f t="shared" si="11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8"/>
        <v>film &amp; video</v>
      </c>
      <c r="R74" t="str">
        <f t="shared" si="9"/>
        <v>animation</v>
      </c>
      <c r="S74" s="8">
        <f t="shared" si="10"/>
        <v>42186.208333333328</v>
      </c>
      <c r="T74" s="8">
        <f t="shared" si="11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8"/>
        <v>music</v>
      </c>
      <c r="R75" t="str">
        <f t="shared" si="9"/>
        <v>jazz</v>
      </c>
      <c r="S75" s="8">
        <f t="shared" si="10"/>
        <v>42701.25</v>
      </c>
      <c r="T75" s="8">
        <f t="shared" si="11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8"/>
        <v>music</v>
      </c>
      <c r="R76" t="str">
        <f t="shared" si="9"/>
        <v>metal</v>
      </c>
      <c r="S76" s="8">
        <f t="shared" si="10"/>
        <v>42456.208333333328</v>
      </c>
      <c r="T76" s="8">
        <f t="shared" si="11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8"/>
        <v>photography</v>
      </c>
      <c r="R77" t="str">
        <f t="shared" si="9"/>
        <v>photography books</v>
      </c>
      <c r="S77" s="8">
        <f t="shared" si="10"/>
        <v>43296.208333333328</v>
      </c>
      <c r="T77" s="8">
        <f t="shared" si="11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8"/>
        <v>theater</v>
      </c>
      <c r="R78" t="str">
        <f t="shared" si="9"/>
        <v>plays</v>
      </c>
      <c r="S78" s="8">
        <f t="shared" si="10"/>
        <v>42027.25</v>
      </c>
      <c r="T78" s="8">
        <f t="shared" si="11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8"/>
        <v>film &amp; video</v>
      </c>
      <c r="R79" t="str">
        <f t="shared" si="9"/>
        <v>animation</v>
      </c>
      <c r="S79" s="8">
        <f t="shared" si="10"/>
        <v>40448.208333333336</v>
      </c>
      <c r="T79" s="8">
        <f t="shared" si="11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8"/>
        <v>publishing</v>
      </c>
      <c r="R80" t="str">
        <f t="shared" si="9"/>
        <v>translations</v>
      </c>
      <c r="S80" s="8">
        <f t="shared" si="10"/>
        <v>43206.208333333328</v>
      </c>
      <c r="T80" s="8">
        <f t="shared" si="11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8"/>
        <v>theater</v>
      </c>
      <c r="R81" t="str">
        <f t="shared" si="9"/>
        <v>plays</v>
      </c>
      <c r="S81" s="8">
        <f t="shared" si="10"/>
        <v>43267.208333333328</v>
      </c>
      <c r="T81" s="8">
        <f t="shared" si="11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8"/>
        <v>games</v>
      </c>
      <c r="R82" t="str">
        <f t="shared" si="9"/>
        <v>video games</v>
      </c>
      <c r="S82" s="8">
        <f t="shared" si="10"/>
        <v>42976.208333333328</v>
      </c>
      <c r="T82" s="8">
        <f t="shared" si="11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8"/>
        <v>music</v>
      </c>
      <c r="R83" t="str">
        <f t="shared" si="9"/>
        <v>rock</v>
      </c>
      <c r="S83" s="8">
        <f t="shared" si="10"/>
        <v>43062.25</v>
      </c>
      <c r="T83" s="8">
        <f t="shared" si="11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8"/>
        <v>games</v>
      </c>
      <c r="R84" t="str">
        <f t="shared" si="9"/>
        <v>video games</v>
      </c>
      <c r="S84" s="8">
        <f t="shared" si="10"/>
        <v>43482.25</v>
      </c>
      <c r="T84" s="8">
        <f t="shared" si="11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8"/>
        <v>music</v>
      </c>
      <c r="R85" t="str">
        <f t="shared" si="9"/>
        <v>electric music</v>
      </c>
      <c r="S85" s="8">
        <f t="shared" si="10"/>
        <v>42579.208333333328</v>
      </c>
      <c r="T85" s="8">
        <f t="shared" si="11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8"/>
        <v>technology</v>
      </c>
      <c r="R86" t="str">
        <f t="shared" si="9"/>
        <v>wearables</v>
      </c>
      <c r="S86" s="8">
        <f t="shared" si="10"/>
        <v>41118.208333333336</v>
      </c>
      <c r="T86" s="8">
        <f t="shared" si="11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8"/>
        <v>music</v>
      </c>
      <c r="R87" t="str">
        <f t="shared" si="9"/>
        <v>indie rock</v>
      </c>
      <c r="S87" s="8">
        <f t="shared" si="10"/>
        <v>40797.208333333336</v>
      </c>
      <c r="T87" s="8">
        <f t="shared" si="11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8"/>
        <v>theater</v>
      </c>
      <c r="R88" t="str">
        <f t="shared" si="9"/>
        <v>plays</v>
      </c>
      <c r="S88" s="8">
        <f t="shared" si="10"/>
        <v>42128.208333333328</v>
      </c>
      <c r="T88" s="8">
        <f t="shared" si="11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8"/>
        <v>music</v>
      </c>
      <c r="R89" t="str">
        <f t="shared" si="9"/>
        <v>rock</v>
      </c>
      <c r="S89" s="8">
        <f t="shared" si="10"/>
        <v>40610.25</v>
      </c>
      <c r="T89" s="8">
        <f t="shared" si="11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8"/>
        <v>publishing</v>
      </c>
      <c r="R90" t="str">
        <f t="shared" si="9"/>
        <v>translations</v>
      </c>
      <c r="S90" s="8">
        <f t="shared" si="10"/>
        <v>42110.208333333328</v>
      </c>
      <c r="T90" s="8">
        <f t="shared" si="11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8"/>
        <v>theater</v>
      </c>
      <c r="R91" t="str">
        <f t="shared" si="9"/>
        <v>plays</v>
      </c>
      <c r="S91" s="8">
        <f t="shared" si="10"/>
        <v>40283.208333333336</v>
      </c>
      <c r="T91" s="8">
        <f t="shared" si="11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8"/>
        <v>theater</v>
      </c>
      <c r="R92" t="str">
        <f t="shared" si="9"/>
        <v>plays</v>
      </c>
      <c r="S92" s="8">
        <f t="shared" si="10"/>
        <v>42425.25</v>
      </c>
      <c r="T92" s="8">
        <f t="shared" si="11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8"/>
        <v>publishing</v>
      </c>
      <c r="R93" t="str">
        <f t="shared" si="9"/>
        <v>translations</v>
      </c>
      <c r="S93" s="8">
        <f t="shared" si="10"/>
        <v>42588.208333333328</v>
      </c>
      <c r="T93" s="8">
        <f t="shared" si="11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8"/>
        <v>games</v>
      </c>
      <c r="R94" t="str">
        <f t="shared" si="9"/>
        <v>video games</v>
      </c>
      <c r="S94" s="8">
        <f t="shared" si="10"/>
        <v>40352.208333333336</v>
      </c>
      <c r="T94" s="8">
        <f t="shared" si="11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8"/>
        <v>theater</v>
      </c>
      <c r="R95" t="str">
        <f t="shared" si="9"/>
        <v>plays</v>
      </c>
      <c r="S95" s="8">
        <f t="shared" si="10"/>
        <v>41202.208333333336</v>
      </c>
      <c r="T95" s="8">
        <f t="shared" si="11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8"/>
        <v>technology</v>
      </c>
      <c r="R96" t="str">
        <f t="shared" si="9"/>
        <v>web</v>
      </c>
      <c r="S96" s="8">
        <f t="shared" si="10"/>
        <v>43562.208333333328</v>
      </c>
      <c r="T96" s="8">
        <f t="shared" si="11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8"/>
        <v>film &amp; video</v>
      </c>
      <c r="R97" t="str">
        <f t="shared" si="9"/>
        <v>documentary</v>
      </c>
      <c r="S97" s="8">
        <f t="shared" si="10"/>
        <v>43752.208333333328</v>
      </c>
      <c r="T97" s="8">
        <f t="shared" si="11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8"/>
        <v>theater</v>
      </c>
      <c r="R98" t="str">
        <f t="shared" si="9"/>
        <v>plays</v>
      </c>
      <c r="S98" s="8">
        <f t="shared" si="10"/>
        <v>40612.25</v>
      </c>
      <c r="T98" s="8">
        <f t="shared" si="11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8"/>
        <v>food</v>
      </c>
      <c r="R99" t="str">
        <f t="shared" si="9"/>
        <v>food trucks</v>
      </c>
      <c r="S99" s="8">
        <f t="shared" si="10"/>
        <v>42180.208333333328</v>
      </c>
      <c r="T99" s="8">
        <f t="shared" si="11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8"/>
        <v>games</v>
      </c>
      <c r="R100" t="str">
        <f t="shared" si="9"/>
        <v>video games</v>
      </c>
      <c r="S100" s="8">
        <f t="shared" si="10"/>
        <v>42212.208333333328</v>
      </c>
      <c r="T100" s="8">
        <f t="shared" si="11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8"/>
        <v>theater</v>
      </c>
      <c r="R101" t="str">
        <f t="shared" si="9"/>
        <v>plays</v>
      </c>
      <c r="S101" s="8">
        <f t="shared" si="10"/>
        <v>41968.25</v>
      </c>
      <c r="T101" s="8">
        <f t="shared" si="11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8"/>
        <v>theater</v>
      </c>
      <c r="R102" t="str">
        <f t="shared" si="9"/>
        <v>plays</v>
      </c>
      <c r="S102" s="8">
        <f t="shared" si="10"/>
        <v>40835.208333333336</v>
      </c>
      <c r="T102" s="8">
        <f t="shared" si="11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8"/>
        <v>music</v>
      </c>
      <c r="R103" t="str">
        <f t="shared" si="9"/>
        <v>electric music</v>
      </c>
      <c r="S103" s="8">
        <f t="shared" si="10"/>
        <v>42056.25</v>
      </c>
      <c r="T103" s="8">
        <f t="shared" si="11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8"/>
        <v>technology</v>
      </c>
      <c r="R104" t="str">
        <f t="shared" si="9"/>
        <v>wearables</v>
      </c>
      <c r="S104" s="8">
        <f t="shared" si="10"/>
        <v>43234.208333333328</v>
      </c>
      <c r="T104" s="8">
        <f t="shared" si="11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8"/>
        <v>music</v>
      </c>
      <c r="R105" t="str">
        <f t="shared" si="9"/>
        <v>electric music</v>
      </c>
      <c r="S105" s="8">
        <f t="shared" si="10"/>
        <v>40475.208333333336</v>
      </c>
      <c r="T105" s="8">
        <f t="shared" si="11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8"/>
        <v>music</v>
      </c>
      <c r="R106" t="str">
        <f t="shared" si="9"/>
        <v>indie rock</v>
      </c>
      <c r="S106" s="8">
        <f t="shared" si="10"/>
        <v>42878.208333333328</v>
      </c>
      <c r="T106" s="8">
        <f t="shared" si="11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8"/>
        <v>technology</v>
      </c>
      <c r="R107" t="str">
        <f t="shared" si="9"/>
        <v>web</v>
      </c>
      <c r="S107" s="8">
        <f t="shared" si="10"/>
        <v>41366.208333333336</v>
      </c>
      <c r="T107" s="8">
        <f t="shared" si="11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8"/>
        <v>theater</v>
      </c>
      <c r="R108" t="str">
        <f t="shared" si="9"/>
        <v>plays</v>
      </c>
      <c r="S108" s="8">
        <f t="shared" si="10"/>
        <v>43716.208333333328</v>
      </c>
      <c r="T108" s="8">
        <f t="shared" si="11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8"/>
        <v>theater</v>
      </c>
      <c r="R109" t="str">
        <f t="shared" si="9"/>
        <v>plays</v>
      </c>
      <c r="S109" s="8">
        <f t="shared" si="10"/>
        <v>43213.208333333328</v>
      </c>
      <c r="T109" s="8">
        <f t="shared" si="11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8"/>
        <v>film &amp; video</v>
      </c>
      <c r="R110" t="str">
        <f t="shared" si="9"/>
        <v>documentary</v>
      </c>
      <c r="S110" s="8">
        <f t="shared" si="10"/>
        <v>41005.208333333336</v>
      </c>
      <c r="T110" s="8">
        <f t="shared" si="11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8"/>
        <v>film &amp; video</v>
      </c>
      <c r="R111" t="str">
        <f t="shared" si="9"/>
        <v>television</v>
      </c>
      <c r="S111" s="8">
        <f t="shared" si="10"/>
        <v>41651.25</v>
      </c>
      <c r="T111" s="8">
        <f t="shared" si="11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8"/>
        <v>food</v>
      </c>
      <c r="R112" t="str">
        <f t="shared" si="9"/>
        <v>food trucks</v>
      </c>
      <c r="S112" s="8">
        <f t="shared" si="10"/>
        <v>43354.208333333328</v>
      </c>
      <c r="T112" s="8">
        <f t="shared" si="11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8"/>
        <v>publishing</v>
      </c>
      <c r="R113" t="str">
        <f t="shared" si="9"/>
        <v>radio &amp; podcasts</v>
      </c>
      <c r="S113" s="8">
        <f t="shared" si="10"/>
        <v>41174.208333333336</v>
      </c>
      <c r="T113" s="8">
        <f t="shared" si="11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8"/>
        <v>technology</v>
      </c>
      <c r="R114" t="str">
        <f t="shared" si="9"/>
        <v>web</v>
      </c>
      <c r="S114" s="8">
        <f t="shared" si="10"/>
        <v>41875.208333333336</v>
      </c>
      <c r="T114" s="8">
        <f t="shared" si="11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8"/>
        <v>food</v>
      </c>
      <c r="R115" t="str">
        <f t="shared" si="9"/>
        <v>food trucks</v>
      </c>
      <c r="S115" s="8">
        <f t="shared" si="10"/>
        <v>42990.208333333328</v>
      </c>
      <c r="T115" s="8">
        <f t="shared" si="11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8"/>
        <v>technology</v>
      </c>
      <c r="R116" t="str">
        <f t="shared" si="9"/>
        <v>wearables</v>
      </c>
      <c r="S116" s="8">
        <f t="shared" si="10"/>
        <v>43564.208333333328</v>
      </c>
      <c r="T116" s="8">
        <f t="shared" si="11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8"/>
        <v>publishing</v>
      </c>
      <c r="R117" t="str">
        <f t="shared" si="9"/>
        <v>fiction</v>
      </c>
      <c r="S117" s="8">
        <f t="shared" si="10"/>
        <v>43056.25</v>
      </c>
      <c r="T117" s="8">
        <f t="shared" si="11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8"/>
        <v>theater</v>
      </c>
      <c r="R118" t="str">
        <f t="shared" si="9"/>
        <v>plays</v>
      </c>
      <c r="S118" s="8">
        <f t="shared" si="10"/>
        <v>42265.208333333328</v>
      </c>
      <c r="T118" s="8">
        <f t="shared" si="11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8"/>
        <v>film &amp; video</v>
      </c>
      <c r="R119" t="str">
        <f t="shared" si="9"/>
        <v>television</v>
      </c>
      <c r="S119" s="8">
        <f t="shared" si="10"/>
        <v>40808.208333333336</v>
      </c>
      <c r="T119" s="8">
        <f t="shared" si="11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8"/>
        <v>photography</v>
      </c>
      <c r="R120" t="str">
        <f t="shared" si="9"/>
        <v>photography books</v>
      </c>
      <c r="S120" s="8">
        <f t="shared" si="10"/>
        <v>41665.25</v>
      </c>
      <c r="T120" s="8">
        <f t="shared" si="11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8"/>
        <v>film &amp; video</v>
      </c>
      <c r="R121" t="str">
        <f t="shared" si="9"/>
        <v>documentary</v>
      </c>
      <c r="S121" s="8">
        <f t="shared" si="10"/>
        <v>41806.208333333336</v>
      </c>
      <c r="T121" s="8">
        <f t="shared" si="11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8"/>
        <v>games</v>
      </c>
      <c r="R122" t="str">
        <f t="shared" si="9"/>
        <v>mobile games</v>
      </c>
      <c r="S122" s="8">
        <f t="shared" si="10"/>
        <v>42111.208333333328</v>
      </c>
      <c r="T122" s="8">
        <f t="shared" si="11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8"/>
        <v>games</v>
      </c>
      <c r="R123" t="str">
        <f t="shared" si="9"/>
        <v>video games</v>
      </c>
      <c r="S123" s="8">
        <f t="shared" si="10"/>
        <v>41917.208333333336</v>
      </c>
      <c r="T123" s="8">
        <f t="shared" si="11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8"/>
        <v>publishing</v>
      </c>
      <c r="R124" t="str">
        <f t="shared" si="9"/>
        <v>fiction</v>
      </c>
      <c r="S124" s="8">
        <f t="shared" si="10"/>
        <v>41970.25</v>
      </c>
      <c r="T124" s="8">
        <f t="shared" si="11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8"/>
        <v>theater</v>
      </c>
      <c r="R125" t="str">
        <f t="shared" si="9"/>
        <v>plays</v>
      </c>
      <c r="S125" s="8">
        <f t="shared" si="10"/>
        <v>42332.25</v>
      </c>
      <c r="T125" s="8">
        <f t="shared" si="11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8"/>
        <v>photography</v>
      </c>
      <c r="R126" t="str">
        <f t="shared" si="9"/>
        <v>photography books</v>
      </c>
      <c r="S126" s="8">
        <f t="shared" si="10"/>
        <v>43598.208333333328</v>
      </c>
      <c r="T126" s="8">
        <f t="shared" si="11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8"/>
        <v>theater</v>
      </c>
      <c r="R127" t="str">
        <f t="shared" si="9"/>
        <v>plays</v>
      </c>
      <c r="S127" s="8">
        <f t="shared" si="10"/>
        <v>43362.208333333328</v>
      </c>
      <c r="T127" s="8">
        <f t="shared" si="11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8"/>
        <v>theater</v>
      </c>
      <c r="R128" t="str">
        <f t="shared" si="9"/>
        <v>plays</v>
      </c>
      <c r="S128" s="8">
        <f t="shared" si="10"/>
        <v>42596.208333333328</v>
      </c>
      <c r="T128" s="8">
        <f t="shared" si="11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8"/>
        <v>theater</v>
      </c>
      <c r="R129" t="str">
        <f t="shared" si="9"/>
        <v>plays</v>
      </c>
      <c r="S129" s="8">
        <f t="shared" si="10"/>
        <v>40310.208333333336</v>
      </c>
      <c r="T129" s="8">
        <f t="shared" si="11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8"/>
        <v>music</v>
      </c>
      <c r="R130" t="str">
        <f t="shared" si="9"/>
        <v>rock</v>
      </c>
      <c r="S130" s="8">
        <f t="shared" si="10"/>
        <v>40417.208333333336</v>
      </c>
      <c r="T130" s="8">
        <f t="shared" si="11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</f>
        <v>3.2026936026936029E-2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si="8"/>
        <v>food</v>
      </c>
      <c r="R131" t="str">
        <f t="shared" si="9"/>
        <v>food trucks</v>
      </c>
      <c r="S131" s="8">
        <f t="shared" si="10"/>
        <v>42038.25</v>
      </c>
      <c r="T131" s="8">
        <f t="shared" si="11"/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 s="5">
        <f t="shared" ref="I132:I195" si="13">IF(H132,E132/H132,0)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ref="Q132:Q195" si="14">LEFT(P132, SEARCH("/", P132)-1)</f>
        <v>film &amp; video</v>
      </c>
      <c r="R132" t="str">
        <f t="shared" ref="R132:R195" si="15">RIGHT(P132, LEN(P132)-SEARCH("/",P132))</f>
        <v>drama</v>
      </c>
      <c r="S132" s="8">
        <f t="shared" ref="S132:S195" si="16">L132/86400+DATE(1970,1,1)</f>
        <v>40842.208333333336</v>
      </c>
      <c r="T132" s="8">
        <f t="shared" ref="T132:T195" si="17">M132/86400+DATE(1970,1,1)</f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4"/>
        <v>technology</v>
      </c>
      <c r="R133" t="str">
        <f t="shared" si="15"/>
        <v>web</v>
      </c>
      <c r="S133" s="8">
        <f t="shared" si="16"/>
        <v>41607.25</v>
      </c>
      <c r="T133" s="8">
        <f t="shared" si="17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4"/>
        <v>theater</v>
      </c>
      <c r="R134" t="str">
        <f t="shared" si="15"/>
        <v>plays</v>
      </c>
      <c r="S134" s="8">
        <f t="shared" si="16"/>
        <v>43112.25</v>
      </c>
      <c r="T134" s="8">
        <f t="shared" si="17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4"/>
        <v>music</v>
      </c>
      <c r="R135" t="str">
        <f t="shared" si="15"/>
        <v>world music</v>
      </c>
      <c r="S135" s="8">
        <f t="shared" si="16"/>
        <v>40767.208333333336</v>
      </c>
      <c r="T135" s="8">
        <f t="shared" si="17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4"/>
        <v>film &amp; video</v>
      </c>
      <c r="R136" t="str">
        <f t="shared" si="15"/>
        <v>documentary</v>
      </c>
      <c r="S136" s="8">
        <f t="shared" si="16"/>
        <v>40713.208333333336</v>
      </c>
      <c r="T136" s="8">
        <f t="shared" si="17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4"/>
        <v>theater</v>
      </c>
      <c r="R137" t="str">
        <f t="shared" si="15"/>
        <v>plays</v>
      </c>
      <c r="S137" s="8">
        <f t="shared" si="16"/>
        <v>41340.25</v>
      </c>
      <c r="T137" s="8">
        <f t="shared" si="17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4"/>
        <v>film &amp; video</v>
      </c>
      <c r="R138" t="str">
        <f t="shared" si="15"/>
        <v>drama</v>
      </c>
      <c r="S138" s="8">
        <f t="shared" si="16"/>
        <v>41797.208333333336</v>
      </c>
      <c r="T138" s="8">
        <f t="shared" si="17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4"/>
        <v>publishing</v>
      </c>
      <c r="R139" t="str">
        <f t="shared" si="15"/>
        <v>nonfiction</v>
      </c>
      <c r="S139" s="8">
        <f t="shared" si="16"/>
        <v>40457.208333333336</v>
      </c>
      <c r="T139" s="8">
        <f t="shared" si="17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4"/>
        <v>games</v>
      </c>
      <c r="R140" t="str">
        <f t="shared" si="15"/>
        <v>mobile games</v>
      </c>
      <c r="S140" s="8">
        <f t="shared" si="16"/>
        <v>41180.208333333336</v>
      </c>
      <c r="T140" s="8">
        <f t="shared" si="17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4"/>
        <v>technology</v>
      </c>
      <c r="R141" t="str">
        <f t="shared" si="15"/>
        <v>wearables</v>
      </c>
      <c r="S141" s="8">
        <f t="shared" si="16"/>
        <v>42115.208333333328</v>
      </c>
      <c r="T141" s="8">
        <f t="shared" si="17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4"/>
        <v>film &amp; video</v>
      </c>
      <c r="R142" t="str">
        <f t="shared" si="15"/>
        <v>documentary</v>
      </c>
      <c r="S142" s="8">
        <f t="shared" si="16"/>
        <v>43156.25</v>
      </c>
      <c r="T142" s="8">
        <f t="shared" si="17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4"/>
        <v>technology</v>
      </c>
      <c r="R143" t="str">
        <f t="shared" si="15"/>
        <v>web</v>
      </c>
      <c r="S143" s="8">
        <f t="shared" si="16"/>
        <v>42167.208333333328</v>
      </c>
      <c r="T143" s="8">
        <f t="shared" si="17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4"/>
        <v>technology</v>
      </c>
      <c r="R144" t="str">
        <f t="shared" si="15"/>
        <v>web</v>
      </c>
      <c r="S144" s="8">
        <f t="shared" si="16"/>
        <v>41005.208333333336</v>
      </c>
      <c r="T144" s="8">
        <f t="shared" si="17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4"/>
        <v>music</v>
      </c>
      <c r="R145" t="str">
        <f t="shared" si="15"/>
        <v>indie rock</v>
      </c>
      <c r="S145" s="8">
        <f t="shared" si="16"/>
        <v>40357.208333333336</v>
      </c>
      <c r="T145" s="8">
        <f t="shared" si="17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4"/>
        <v>theater</v>
      </c>
      <c r="R146" t="str">
        <f t="shared" si="15"/>
        <v>plays</v>
      </c>
      <c r="S146" s="8">
        <f t="shared" si="16"/>
        <v>43633.208333333328</v>
      </c>
      <c r="T146" s="8">
        <f t="shared" si="17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4"/>
        <v>technology</v>
      </c>
      <c r="R147" t="str">
        <f t="shared" si="15"/>
        <v>wearables</v>
      </c>
      <c r="S147" s="8">
        <f t="shared" si="16"/>
        <v>41889.208333333336</v>
      </c>
      <c r="T147" s="8">
        <f t="shared" si="17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4"/>
        <v>theater</v>
      </c>
      <c r="R148" t="str">
        <f t="shared" si="15"/>
        <v>plays</v>
      </c>
      <c r="S148" s="8">
        <f t="shared" si="16"/>
        <v>40855.25</v>
      </c>
      <c r="T148" s="8">
        <f t="shared" si="17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4"/>
        <v>theater</v>
      </c>
      <c r="R149" t="str">
        <f t="shared" si="15"/>
        <v>plays</v>
      </c>
      <c r="S149" s="8">
        <f t="shared" si="16"/>
        <v>42534.208333333328</v>
      </c>
      <c r="T149" s="8">
        <f t="shared" si="17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4"/>
        <v>technology</v>
      </c>
      <c r="R150" t="str">
        <f t="shared" si="15"/>
        <v>wearables</v>
      </c>
      <c r="S150" s="8">
        <f t="shared" si="16"/>
        <v>42941.208333333328</v>
      </c>
      <c r="T150" s="8">
        <f t="shared" si="17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4"/>
        <v>music</v>
      </c>
      <c r="R151" t="str">
        <f t="shared" si="15"/>
        <v>indie rock</v>
      </c>
      <c r="S151" s="8">
        <f t="shared" si="16"/>
        <v>41275.25</v>
      </c>
      <c r="T151" s="8">
        <f t="shared" si="17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4"/>
        <v>music</v>
      </c>
      <c r="R152" t="str">
        <f t="shared" si="15"/>
        <v>rock</v>
      </c>
      <c r="S152" s="8">
        <f t="shared" si="16"/>
        <v>43450.25</v>
      </c>
      <c r="T152" s="8">
        <f t="shared" si="17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4"/>
        <v>music</v>
      </c>
      <c r="R153" t="str">
        <f t="shared" si="15"/>
        <v>electric music</v>
      </c>
      <c r="S153" s="8">
        <f t="shared" si="16"/>
        <v>41799.208333333336</v>
      </c>
      <c r="T153" s="8">
        <f t="shared" si="17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4"/>
        <v>music</v>
      </c>
      <c r="R154" t="str">
        <f t="shared" si="15"/>
        <v>indie rock</v>
      </c>
      <c r="S154" s="8">
        <f t="shared" si="16"/>
        <v>42783.25</v>
      </c>
      <c r="T154" s="8">
        <f t="shared" si="17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4"/>
        <v>theater</v>
      </c>
      <c r="R155" t="str">
        <f t="shared" si="15"/>
        <v>plays</v>
      </c>
      <c r="S155" s="8">
        <f t="shared" si="16"/>
        <v>41201.208333333336</v>
      </c>
      <c r="T155" s="8">
        <f t="shared" si="17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4"/>
        <v>music</v>
      </c>
      <c r="R156" t="str">
        <f t="shared" si="15"/>
        <v>indie rock</v>
      </c>
      <c r="S156" s="8">
        <f t="shared" si="16"/>
        <v>42502.208333333328</v>
      </c>
      <c r="T156" s="8">
        <f t="shared" si="17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4"/>
        <v>theater</v>
      </c>
      <c r="R157" t="str">
        <f t="shared" si="15"/>
        <v>plays</v>
      </c>
      <c r="S157" s="8">
        <f t="shared" si="16"/>
        <v>40262.208333333336</v>
      </c>
      <c r="T157" s="8">
        <f t="shared" si="17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4"/>
        <v>music</v>
      </c>
      <c r="R158" t="str">
        <f t="shared" si="15"/>
        <v>rock</v>
      </c>
      <c r="S158" s="8">
        <f t="shared" si="16"/>
        <v>43743.208333333328</v>
      </c>
      <c r="T158" s="8">
        <f t="shared" si="17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4"/>
        <v>photography</v>
      </c>
      <c r="R159" t="str">
        <f t="shared" si="15"/>
        <v>photography books</v>
      </c>
      <c r="S159" s="8">
        <f t="shared" si="16"/>
        <v>41638.25</v>
      </c>
      <c r="T159" s="8">
        <f t="shared" si="17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4"/>
        <v>music</v>
      </c>
      <c r="R160" t="str">
        <f t="shared" si="15"/>
        <v>rock</v>
      </c>
      <c r="S160" s="8">
        <f t="shared" si="16"/>
        <v>42346.25</v>
      </c>
      <c r="T160" s="8">
        <f t="shared" si="17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4"/>
        <v>theater</v>
      </c>
      <c r="R161" t="str">
        <f t="shared" si="15"/>
        <v>plays</v>
      </c>
      <c r="S161" s="8">
        <f t="shared" si="16"/>
        <v>43551.208333333328</v>
      </c>
      <c r="T161" s="8">
        <f t="shared" si="17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4"/>
        <v>technology</v>
      </c>
      <c r="R162" t="str">
        <f t="shared" si="15"/>
        <v>wearables</v>
      </c>
      <c r="S162" s="8">
        <f t="shared" si="16"/>
        <v>43582.208333333328</v>
      </c>
      <c r="T162" s="8">
        <f t="shared" si="17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4"/>
        <v>technology</v>
      </c>
      <c r="R163" t="str">
        <f t="shared" si="15"/>
        <v>web</v>
      </c>
      <c r="S163" s="8">
        <f t="shared" si="16"/>
        <v>42270.208333333328</v>
      </c>
      <c r="T163" s="8">
        <f t="shared" si="17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4"/>
        <v>music</v>
      </c>
      <c r="R164" t="str">
        <f t="shared" si="15"/>
        <v>rock</v>
      </c>
      <c r="S164" s="8">
        <f t="shared" si="16"/>
        <v>43442.25</v>
      </c>
      <c r="T164" s="8">
        <f t="shared" si="17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4"/>
        <v>photography</v>
      </c>
      <c r="R165" t="str">
        <f t="shared" si="15"/>
        <v>photography books</v>
      </c>
      <c r="S165" s="8">
        <f t="shared" si="16"/>
        <v>43028.208333333328</v>
      </c>
      <c r="T165" s="8">
        <f t="shared" si="17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4"/>
        <v>theater</v>
      </c>
      <c r="R166" t="str">
        <f t="shared" si="15"/>
        <v>plays</v>
      </c>
      <c r="S166" s="8">
        <f t="shared" si="16"/>
        <v>43016.208333333328</v>
      </c>
      <c r="T166" s="8">
        <f t="shared" si="17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4"/>
        <v>technology</v>
      </c>
      <c r="R167" t="str">
        <f t="shared" si="15"/>
        <v>web</v>
      </c>
      <c r="S167" s="8">
        <f t="shared" si="16"/>
        <v>42948.208333333328</v>
      </c>
      <c r="T167" s="8">
        <f t="shared" si="17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4"/>
        <v>photography</v>
      </c>
      <c r="R168" t="str">
        <f t="shared" si="15"/>
        <v>photography books</v>
      </c>
      <c r="S168" s="8">
        <f t="shared" si="16"/>
        <v>40534.25</v>
      </c>
      <c r="T168" s="8">
        <f t="shared" si="17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4"/>
        <v>theater</v>
      </c>
      <c r="R169" t="str">
        <f t="shared" si="15"/>
        <v>plays</v>
      </c>
      <c r="S169" s="8">
        <f t="shared" si="16"/>
        <v>41435.208333333336</v>
      </c>
      <c r="T169" s="8">
        <f t="shared" si="17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4"/>
        <v>music</v>
      </c>
      <c r="R170" t="str">
        <f t="shared" si="15"/>
        <v>indie rock</v>
      </c>
      <c r="S170" s="8">
        <f t="shared" si="16"/>
        <v>43518.25</v>
      </c>
      <c r="T170" s="8">
        <f t="shared" si="17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4"/>
        <v>film &amp; video</v>
      </c>
      <c r="R171" t="str">
        <f t="shared" si="15"/>
        <v>shorts</v>
      </c>
      <c r="S171" s="8">
        <f t="shared" si="16"/>
        <v>41077.208333333336</v>
      </c>
      <c r="T171" s="8">
        <f t="shared" si="17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4"/>
        <v>music</v>
      </c>
      <c r="R172" t="str">
        <f t="shared" si="15"/>
        <v>indie rock</v>
      </c>
      <c r="S172" s="8">
        <f t="shared" si="16"/>
        <v>42950.208333333328</v>
      </c>
      <c r="T172" s="8">
        <f t="shared" si="17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4"/>
        <v>publishing</v>
      </c>
      <c r="R173" t="str">
        <f t="shared" si="15"/>
        <v>translations</v>
      </c>
      <c r="S173" s="8">
        <f t="shared" si="16"/>
        <v>41718.208333333336</v>
      </c>
      <c r="T173" s="8">
        <f t="shared" si="17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4"/>
        <v>film &amp; video</v>
      </c>
      <c r="R174" t="str">
        <f t="shared" si="15"/>
        <v>documentary</v>
      </c>
      <c r="S174" s="8">
        <f t="shared" si="16"/>
        <v>41839.208333333336</v>
      </c>
      <c r="T174" s="8">
        <f t="shared" si="17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4"/>
        <v>theater</v>
      </c>
      <c r="R175" t="str">
        <f t="shared" si="15"/>
        <v>plays</v>
      </c>
      <c r="S175" s="8">
        <f t="shared" si="16"/>
        <v>41412.208333333336</v>
      </c>
      <c r="T175" s="8">
        <f t="shared" si="17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4"/>
        <v>technology</v>
      </c>
      <c r="R176" t="str">
        <f t="shared" si="15"/>
        <v>wearables</v>
      </c>
      <c r="S176" s="8">
        <f t="shared" si="16"/>
        <v>42282.208333333328</v>
      </c>
      <c r="T176" s="8">
        <f t="shared" si="17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4"/>
        <v>theater</v>
      </c>
      <c r="R177" t="str">
        <f t="shared" si="15"/>
        <v>plays</v>
      </c>
      <c r="S177" s="8">
        <f t="shared" si="16"/>
        <v>42613.208333333328</v>
      </c>
      <c r="T177" s="8">
        <f t="shared" si="17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4"/>
        <v>theater</v>
      </c>
      <c r="R178" t="str">
        <f t="shared" si="15"/>
        <v>plays</v>
      </c>
      <c r="S178" s="8">
        <f t="shared" si="16"/>
        <v>42616.208333333328</v>
      </c>
      <c r="T178" s="8">
        <f t="shared" si="17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4"/>
        <v>theater</v>
      </c>
      <c r="R179" t="str">
        <f t="shared" si="15"/>
        <v>plays</v>
      </c>
      <c r="S179" s="8">
        <f t="shared" si="16"/>
        <v>40497.25</v>
      </c>
      <c r="T179" s="8">
        <f t="shared" si="17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4"/>
        <v>food</v>
      </c>
      <c r="R180" t="str">
        <f t="shared" si="15"/>
        <v>food trucks</v>
      </c>
      <c r="S180" s="8">
        <f t="shared" si="16"/>
        <v>42999.208333333328</v>
      </c>
      <c r="T180" s="8">
        <f t="shared" si="17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4"/>
        <v>theater</v>
      </c>
      <c r="R181" t="str">
        <f t="shared" si="15"/>
        <v>plays</v>
      </c>
      <c r="S181" s="8">
        <f t="shared" si="16"/>
        <v>41350.208333333336</v>
      </c>
      <c r="T181" s="8">
        <f t="shared" si="17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4"/>
        <v>technology</v>
      </c>
      <c r="R182" t="str">
        <f t="shared" si="15"/>
        <v>wearables</v>
      </c>
      <c r="S182" s="8">
        <f t="shared" si="16"/>
        <v>40259.208333333336</v>
      </c>
      <c r="T182" s="8">
        <f t="shared" si="17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4"/>
        <v>technology</v>
      </c>
      <c r="R183" t="str">
        <f t="shared" si="15"/>
        <v>web</v>
      </c>
      <c r="S183" s="8">
        <f t="shared" si="16"/>
        <v>43012.208333333328</v>
      </c>
      <c r="T183" s="8">
        <f t="shared" si="17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4"/>
        <v>theater</v>
      </c>
      <c r="R184" t="str">
        <f t="shared" si="15"/>
        <v>plays</v>
      </c>
      <c r="S184" s="8">
        <f t="shared" si="16"/>
        <v>43631.208333333328</v>
      </c>
      <c r="T184" s="8">
        <f t="shared" si="17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4"/>
        <v>music</v>
      </c>
      <c r="R185" t="str">
        <f t="shared" si="15"/>
        <v>rock</v>
      </c>
      <c r="S185" s="8">
        <f t="shared" si="16"/>
        <v>40430.208333333336</v>
      </c>
      <c r="T185" s="8">
        <f t="shared" si="17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4"/>
        <v>theater</v>
      </c>
      <c r="R186" t="str">
        <f t="shared" si="15"/>
        <v>plays</v>
      </c>
      <c r="S186" s="8">
        <f t="shared" si="16"/>
        <v>43588.208333333328</v>
      </c>
      <c r="T186" s="8">
        <f t="shared" si="17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4"/>
        <v>film &amp; video</v>
      </c>
      <c r="R187" t="str">
        <f t="shared" si="15"/>
        <v>television</v>
      </c>
      <c r="S187" s="8">
        <f t="shared" si="16"/>
        <v>43233.208333333328</v>
      </c>
      <c r="T187" s="8">
        <f t="shared" si="17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4"/>
        <v>theater</v>
      </c>
      <c r="R188" t="str">
        <f t="shared" si="15"/>
        <v>plays</v>
      </c>
      <c r="S188" s="8">
        <f t="shared" si="16"/>
        <v>41782.208333333336</v>
      </c>
      <c r="T188" s="8">
        <f t="shared" si="17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4"/>
        <v>film &amp; video</v>
      </c>
      <c r="R189" t="str">
        <f t="shared" si="15"/>
        <v>shorts</v>
      </c>
      <c r="S189" s="8">
        <f t="shared" si="16"/>
        <v>41328.25</v>
      </c>
      <c r="T189" s="8">
        <f t="shared" si="17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4"/>
        <v>theater</v>
      </c>
      <c r="R190" t="str">
        <f t="shared" si="15"/>
        <v>plays</v>
      </c>
      <c r="S190" s="8">
        <f t="shared" si="16"/>
        <v>41975.25</v>
      </c>
      <c r="T190" s="8">
        <f t="shared" si="17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4"/>
        <v>theater</v>
      </c>
      <c r="R191" t="str">
        <f t="shared" si="15"/>
        <v>plays</v>
      </c>
      <c r="S191" s="8">
        <f t="shared" si="16"/>
        <v>42433.25</v>
      </c>
      <c r="T191" s="8">
        <f t="shared" si="17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4"/>
        <v>theater</v>
      </c>
      <c r="R192" t="str">
        <f t="shared" si="15"/>
        <v>plays</v>
      </c>
      <c r="S192" s="8">
        <f t="shared" si="16"/>
        <v>41429.208333333336</v>
      </c>
      <c r="T192" s="8">
        <f t="shared" si="17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4"/>
        <v>theater</v>
      </c>
      <c r="R193" t="str">
        <f t="shared" si="15"/>
        <v>plays</v>
      </c>
      <c r="S193" s="8">
        <f t="shared" si="16"/>
        <v>43536.208333333328</v>
      </c>
      <c r="T193" s="8">
        <f t="shared" si="17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0.19992957746478873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4"/>
        <v>music</v>
      </c>
      <c r="R194" t="str">
        <f t="shared" si="15"/>
        <v>rock</v>
      </c>
      <c r="S194" s="8">
        <f t="shared" si="16"/>
        <v>41817.208333333336</v>
      </c>
      <c r="T194" s="8">
        <f t="shared" si="17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</f>
        <v>0.45636363636363636</v>
      </c>
      <c r="G195" t="s">
        <v>14</v>
      </c>
      <c r="H195">
        <v>65</v>
      </c>
      <c r="I195" s="5">
        <f t="shared" si="13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si="14"/>
        <v>music</v>
      </c>
      <c r="R195" t="str">
        <f t="shared" si="15"/>
        <v>indie rock</v>
      </c>
      <c r="S195" s="8">
        <f t="shared" si="16"/>
        <v>43198.208333333328</v>
      </c>
      <c r="T195" s="8">
        <f t="shared" si="17"/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 s="5">
        <f t="shared" ref="I196:I259" si="19">IF(H196,E196/H196,0)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ref="Q196:Q259" si="20">LEFT(P196, SEARCH("/", P196)-1)</f>
        <v>music</v>
      </c>
      <c r="R196" t="str">
        <f t="shared" ref="R196:R259" si="21">RIGHT(P196, LEN(P196)-SEARCH("/",P196))</f>
        <v>metal</v>
      </c>
      <c r="S196" s="8">
        <f t="shared" ref="S196:S259" si="22">L196/86400+DATE(1970,1,1)</f>
        <v>42261.208333333328</v>
      </c>
      <c r="T196" s="8">
        <f t="shared" ref="T196:T259" si="23">M196/86400+DATE(1970,1,1)</f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0"/>
        <v>music</v>
      </c>
      <c r="R197" t="str">
        <f t="shared" si="21"/>
        <v>electric music</v>
      </c>
      <c r="S197" s="8">
        <f t="shared" si="22"/>
        <v>43310.208333333328</v>
      </c>
      <c r="T197" s="8">
        <f t="shared" si="23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0"/>
        <v>technology</v>
      </c>
      <c r="R198" t="str">
        <f t="shared" si="21"/>
        <v>wearables</v>
      </c>
      <c r="S198" s="8">
        <f t="shared" si="22"/>
        <v>42616.208333333328</v>
      </c>
      <c r="T198" s="8">
        <f t="shared" si="23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0"/>
        <v>film &amp; video</v>
      </c>
      <c r="R199" t="str">
        <f t="shared" si="21"/>
        <v>drama</v>
      </c>
      <c r="S199" s="8">
        <f t="shared" si="22"/>
        <v>42909.208333333328</v>
      </c>
      <c r="T199" s="8">
        <f t="shared" si="23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0"/>
        <v>music</v>
      </c>
      <c r="R200" t="str">
        <f t="shared" si="21"/>
        <v>electric music</v>
      </c>
      <c r="S200" s="8">
        <f t="shared" si="22"/>
        <v>40396.208333333336</v>
      </c>
      <c r="T200" s="8">
        <f t="shared" si="23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0"/>
        <v>music</v>
      </c>
      <c r="R201" t="str">
        <f t="shared" si="21"/>
        <v>rock</v>
      </c>
      <c r="S201" s="8">
        <f t="shared" si="22"/>
        <v>42192.208333333328</v>
      </c>
      <c r="T201" s="8">
        <f t="shared" si="23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0"/>
        <v>theater</v>
      </c>
      <c r="R202" t="str">
        <f t="shared" si="21"/>
        <v>plays</v>
      </c>
      <c r="S202" s="8">
        <f t="shared" si="22"/>
        <v>40262.208333333336</v>
      </c>
      <c r="T202" s="8">
        <f t="shared" si="23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0"/>
        <v>technology</v>
      </c>
      <c r="R203" t="str">
        <f t="shared" si="21"/>
        <v>web</v>
      </c>
      <c r="S203" s="8">
        <f t="shared" si="22"/>
        <v>41845.208333333336</v>
      </c>
      <c r="T203" s="8">
        <f t="shared" si="23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0"/>
        <v>food</v>
      </c>
      <c r="R204" t="str">
        <f t="shared" si="21"/>
        <v>food trucks</v>
      </c>
      <c r="S204" s="8">
        <f t="shared" si="22"/>
        <v>40818.208333333336</v>
      </c>
      <c r="T204" s="8">
        <f t="shared" si="23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0"/>
        <v>theater</v>
      </c>
      <c r="R205" t="str">
        <f t="shared" si="21"/>
        <v>plays</v>
      </c>
      <c r="S205" s="8">
        <f t="shared" si="22"/>
        <v>42752.25</v>
      </c>
      <c r="T205" s="8">
        <f t="shared" si="23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0"/>
        <v>music</v>
      </c>
      <c r="R206" t="str">
        <f t="shared" si="21"/>
        <v>jazz</v>
      </c>
      <c r="S206" s="8">
        <f t="shared" si="22"/>
        <v>40636.208333333336</v>
      </c>
      <c r="T206" s="8">
        <f t="shared" si="23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0"/>
        <v>theater</v>
      </c>
      <c r="R207" t="str">
        <f t="shared" si="21"/>
        <v>plays</v>
      </c>
      <c r="S207" s="8">
        <f t="shared" si="22"/>
        <v>43390.208333333328</v>
      </c>
      <c r="T207" s="8">
        <f t="shared" si="23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0"/>
        <v>publishing</v>
      </c>
      <c r="R208" t="str">
        <f t="shared" si="21"/>
        <v>fiction</v>
      </c>
      <c r="S208" s="8">
        <f t="shared" si="22"/>
        <v>40236.25</v>
      </c>
      <c r="T208" s="8">
        <f t="shared" si="23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0"/>
        <v>music</v>
      </c>
      <c r="R209" t="str">
        <f t="shared" si="21"/>
        <v>rock</v>
      </c>
      <c r="S209" s="8">
        <f t="shared" si="22"/>
        <v>43340.208333333328</v>
      </c>
      <c r="T209" s="8">
        <f t="shared" si="23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0"/>
        <v>film &amp; video</v>
      </c>
      <c r="R210" t="str">
        <f t="shared" si="21"/>
        <v>documentary</v>
      </c>
      <c r="S210" s="8">
        <f t="shared" si="22"/>
        <v>43048.25</v>
      </c>
      <c r="T210" s="8">
        <f t="shared" si="23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0"/>
        <v>film &amp; video</v>
      </c>
      <c r="R211" t="str">
        <f t="shared" si="21"/>
        <v>documentary</v>
      </c>
      <c r="S211" s="8">
        <f t="shared" si="22"/>
        <v>42496.208333333328</v>
      </c>
      <c r="T211" s="8">
        <f t="shared" si="23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0"/>
        <v>film &amp; video</v>
      </c>
      <c r="R212" t="str">
        <f t="shared" si="21"/>
        <v>science fiction</v>
      </c>
      <c r="S212" s="8">
        <f t="shared" si="22"/>
        <v>42797.25</v>
      </c>
      <c r="T212" s="8">
        <f t="shared" si="23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0"/>
        <v>theater</v>
      </c>
      <c r="R213" t="str">
        <f t="shared" si="21"/>
        <v>plays</v>
      </c>
      <c r="S213" s="8">
        <f t="shared" si="22"/>
        <v>41513.208333333336</v>
      </c>
      <c r="T213" s="8">
        <f t="shared" si="23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0"/>
        <v>theater</v>
      </c>
      <c r="R214" t="str">
        <f t="shared" si="21"/>
        <v>plays</v>
      </c>
      <c r="S214" s="8">
        <f t="shared" si="22"/>
        <v>43814.25</v>
      </c>
      <c r="T214" s="8">
        <f t="shared" si="23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0"/>
        <v>music</v>
      </c>
      <c r="R215" t="str">
        <f t="shared" si="21"/>
        <v>indie rock</v>
      </c>
      <c r="S215" s="8">
        <f t="shared" si="22"/>
        <v>40488.208333333336</v>
      </c>
      <c r="T215" s="8">
        <f t="shared" si="23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0"/>
        <v>music</v>
      </c>
      <c r="R216" t="str">
        <f t="shared" si="21"/>
        <v>rock</v>
      </c>
      <c r="S216" s="8">
        <f t="shared" si="22"/>
        <v>40409.208333333336</v>
      </c>
      <c r="T216" s="8">
        <f t="shared" si="23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0"/>
        <v>theater</v>
      </c>
      <c r="R217" t="str">
        <f t="shared" si="21"/>
        <v>plays</v>
      </c>
      <c r="S217" s="8">
        <f t="shared" si="22"/>
        <v>43509.25</v>
      </c>
      <c r="T217" s="8">
        <f t="shared" si="23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0"/>
        <v>theater</v>
      </c>
      <c r="R218" t="str">
        <f t="shared" si="21"/>
        <v>plays</v>
      </c>
      <c r="S218" s="8">
        <f t="shared" si="22"/>
        <v>40869.25</v>
      </c>
      <c r="T218" s="8">
        <f t="shared" si="23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0"/>
        <v>film &amp; video</v>
      </c>
      <c r="R219" t="str">
        <f t="shared" si="21"/>
        <v>science fiction</v>
      </c>
      <c r="S219" s="8">
        <f t="shared" si="22"/>
        <v>43583.208333333328</v>
      </c>
      <c r="T219" s="8">
        <f t="shared" si="23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0"/>
        <v>film &amp; video</v>
      </c>
      <c r="R220" t="str">
        <f t="shared" si="21"/>
        <v>shorts</v>
      </c>
      <c r="S220" s="8">
        <f t="shared" si="22"/>
        <v>40858.25</v>
      </c>
      <c r="T220" s="8">
        <f t="shared" si="23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0"/>
        <v>film &amp; video</v>
      </c>
      <c r="R221" t="str">
        <f t="shared" si="21"/>
        <v>animation</v>
      </c>
      <c r="S221" s="8">
        <f t="shared" si="22"/>
        <v>41137.208333333336</v>
      </c>
      <c r="T221" s="8">
        <f t="shared" si="23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0"/>
        <v>theater</v>
      </c>
      <c r="R222" t="str">
        <f t="shared" si="21"/>
        <v>plays</v>
      </c>
      <c r="S222" s="8">
        <f t="shared" si="22"/>
        <v>40725.208333333336</v>
      </c>
      <c r="T222" s="8">
        <f t="shared" si="23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0"/>
        <v>food</v>
      </c>
      <c r="R223" t="str">
        <f t="shared" si="21"/>
        <v>food trucks</v>
      </c>
      <c r="S223" s="8">
        <f t="shared" si="22"/>
        <v>41081.208333333336</v>
      </c>
      <c r="T223" s="8">
        <f t="shared" si="23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0"/>
        <v>photography</v>
      </c>
      <c r="R224" t="str">
        <f t="shared" si="21"/>
        <v>photography books</v>
      </c>
      <c r="S224" s="8">
        <f t="shared" si="22"/>
        <v>41914.208333333336</v>
      </c>
      <c r="T224" s="8">
        <f t="shared" si="23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0"/>
        <v>theater</v>
      </c>
      <c r="R225" t="str">
        <f t="shared" si="21"/>
        <v>plays</v>
      </c>
      <c r="S225" s="8">
        <f t="shared" si="22"/>
        <v>42445.208333333328</v>
      </c>
      <c r="T225" s="8">
        <f t="shared" si="23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0"/>
        <v>film &amp; video</v>
      </c>
      <c r="R226" t="str">
        <f t="shared" si="21"/>
        <v>science fiction</v>
      </c>
      <c r="S226" s="8">
        <f t="shared" si="22"/>
        <v>41906.208333333336</v>
      </c>
      <c r="T226" s="8">
        <f t="shared" si="23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0"/>
        <v>music</v>
      </c>
      <c r="R227" t="str">
        <f t="shared" si="21"/>
        <v>rock</v>
      </c>
      <c r="S227" s="8">
        <f t="shared" si="22"/>
        <v>41762.208333333336</v>
      </c>
      <c r="T227" s="8">
        <f t="shared" si="23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0"/>
        <v>photography</v>
      </c>
      <c r="R228" t="str">
        <f t="shared" si="21"/>
        <v>photography books</v>
      </c>
      <c r="S228" s="8">
        <f t="shared" si="22"/>
        <v>40276.208333333336</v>
      </c>
      <c r="T228" s="8">
        <f t="shared" si="23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0"/>
        <v>games</v>
      </c>
      <c r="R229" t="str">
        <f t="shared" si="21"/>
        <v>mobile games</v>
      </c>
      <c r="S229" s="8">
        <f t="shared" si="22"/>
        <v>42139.208333333328</v>
      </c>
      <c r="T229" s="8">
        <f t="shared" si="23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0"/>
        <v>film &amp; video</v>
      </c>
      <c r="R230" t="str">
        <f t="shared" si="21"/>
        <v>animation</v>
      </c>
      <c r="S230" s="8">
        <f t="shared" si="22"/>
        <v>42613.208333333328</v>
      </c>
      <c r="T230" s="8">
        <f t="shared" si="23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0"/>
        <v>games</v>
      </c>
      <c r="R231" t="str">
        <f t="shared" si="21"/>
        <v>mobile games</v>
      </c>
      <c r="S231" s="8">
        <f t="shared" si="22"/>
        <v>42887.208333333328</v>
      </c>
      <c r="T231" s="8">
        <f t="shared" si="23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0"/>
        <v>games</v>
      </c>
      <c r="R232" t="str">
        <f t="shared" si="21"/>
        <v>video games</v>
      </c>
      <c r="S232" s="8">
        <f t="shared" si="22"/>
        <v>43805.25</v>
      </c>
      <c r="T232" s="8">
        <f t="shared" si="23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0"/>
        <v>theater</v>
      </c>
      <c r="R233" t="str">
        <f t="shared" si="21"/>
        <v>plays</v>
      </c>
      <c r="S233" s="8">
        <f t="shared" si="22"/>
        <v>41415.208333333336</v>
      </c>
      <c r="T233" s="8">
        <f t="shared" si="23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0"/>
        <v>theater</v>
      </c>
      <c r="R234" t="str">
        <f t="shared" si="21"/>
        <v>plays</v>
      </c>
      <c r="S234" s="8">
        <f t="shared" si="22"/>
        <v>42576.208333333328</v>
      </c>
      <c r="T234" s="8">
        <f t="shared" si="23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0"/>
        <v>film &amp; video</v>
      </c>
      <c r="R235" t="str">
        <f t="shared" si="21"/>
        <v>animation</v>
      </c>
      <c r="S235" s="8">
        <f t="shared" si="22"/>
        <v>40706.208333333336</v>
      </c>
      <c r="T235" s="8">
        <f t="shared" si="23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0"/>
        <v>games</v>
      </c>
      <c r="R236" t="str">
        <f t="shared" si="21"/>
        <v>video games</v>
      </c>
      <c r="S236" s="8">
        <f t="shared" si="22"/>
        <v>42969.208333333328</v>
      </c>
      <c r="T236" s="8">
        <f t="shared" si="23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0"/>
        <v>film &amp; video</v>
      </c>
      <c r="R237" t="str">
        <f t="shared" si="21"/>
        <v>animation</v>
      </c>
      <c r="S237" s="8">
        <f t="shared" si="22"/>
        <v>42779.25</v>
      </c>
      <c r="T237" s="8">
        <f t="shared" si="23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0"/>
        <v>music</v>
      </c>
      <c r="R238" t="str">
        <f t="shared" si="21"/>
        <v>rock</v>
      </c>
      <c r="S238" s="8">
        <f t="shared" si="22"/>
        <v>43641.208333333328</v>
      </c>
      <c r="T238" s="8">
        <f t="shared" si="23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0"/>
        <v>film &amp; video</v>
      </c>
      <c r="R239" t="str">
        <f t="shared" si="21"/>
        <v>animation</v>
      </c>
      <c r="S239" s="8">
        <f t="shared" si="22"/>
        <v>41754.208333333336</v>
      </c>
      <c r="T239" s="8">
        <f t="shared" si="23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0"/>
        <v>theater</v>
      </c>
      <c r="R240" t="str">
        <f t="shared" si="21"/>
        <v>plays</v>
      </c>
      <c r="S240" s="8">
        <f t="shared" si="22"/>
        <v>43083.25</v>
      </c>
      <c r="T240" s="8">
        <f t="shared" si="23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0"/>
        <v>technology</v>
      </c>
      <c r="R241" t="str">
        <f t="shared" si="21"/>
        <v>wearables</v>
      </c>
      <c r="S241" s="8">
        <f t="shared" si="22"/>
        <v>42245.208333333328</v>
      </c>
      <c r="T241" s="8">
        <f t="shared" si="23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0"/>
        <v>theater</v>
      </c>
      <c r="R242" t="str">
        <f t="shared" si="21"/>
        <v>plays</v>
      </c>
      <c r="S242" s="8">
        <f t="shared" si="22"/>
        <v>40396.208333333336</v>
      </c>
      <c r="T242" s="8">
        <f t="shared" si="23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0"/>
        <v>publishing</v>
      </c>
      <c r="R243" t="str">
        <f t="shared" si="21"/>
        <v>nonfiction</v>
      </c>
      <c r="S243" s="8">
        <f t="shared" si="22"/>
        <v>41742.208333333336</v>
      </c>
      <c r="T243" s="8">
        <f t="shared" si="23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0"/>
        <v>music</v>
      </c>
      <c r="R244" t="str">
        <f t="shared" si="21"/>
        <v>rock</v>
      </c>
      <c r="S244" s="8">
        <f t="shared" si="22"/>
        <v>42865.208333333328</v>
      </c>
      <c r="T244" s="8">
        <f t="shared" si="23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0"/>
        <v>theater</v>
      </c>
      <c r="R245" t="str">
        <f t="shared" si="21"/>
        <v>plays</v>
      </c>
      <c r="S245" s="8">
        <f t="shared" si="22"/>
        <v>43163.25</v>
      </c>
      <c r="T245" s="8">
        <f t="shared" si="23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0"/>
        <v>theater</v>
      </c>
      <c r="R246" t="str">
        <f t="shared" si="21"/>
        <v>plays</v>
      </c>
      <c r="S246" s="8">
        <f t="shared" si="22"/>
        <v>41834.208333333336</v>
      </c>
      <c r="T246" s="8">
        <f t="shared" si="23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0"/>
        <v>theater</v>
      </c>
      <c r="R247" t="str">
        <f t="shared" si="21"/>
        <v>plays</v>
      </c>
      <c r="S247" s="8">
        <f t="shared" si="22"/>
        <v>41736.208333333336</v>
      </c>
      <c r="T247" s="8">
        <f t="shared" si="23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0"/>
        <v>technology</v>
      </c>
      <c r="R248" t="str">
        <f t="shared" si="21"/>
        <v>web</v>
      </c>
      <c r="S248" s="8">
        <f t="shared" si="22"/>
        <v>41491.208333333336</v>
      </c>
      <c r="T248" s="8">
        <f t="shared" si="23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0"/>
        <v>publishing</v>
      </c>
      <c r="R249" t="str">
        <f t="shared" si="21"/>
        <v>fiction</v>
      </c>
      <c r="S249" s="8">
        <f t="shared" si="22"/>
        <v>42726.25</v>
      </c>
      <c r="T249" s="8">
        <f t="shared" si="23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0"/>
        <v>games</v>
      </c>
      <c r="R250" t="str">
        <f t="shared" si="21"/>
        <v>mobile games</v>
      </c>
      <c r="S250" s="8">
        <f t="shared" si="22"/>
        <v>42004.25</v>
      </c>
      <c r="T250" s="8">
        <f t="shared" si="23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0"/>
        <v>publishing</v>
      </c>
      <c r="R251" t="str">
        <f t="shared" si="21"/>
        <v>translations</v>
      </c>
      <c r="S251" s="8">
        <f t="shared" si="22"/>
        <v>42006.25</v>
      </c>
      <c r="T251" s="8">
        <f t="shared" si="23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0"/>
        <v>music</v>
      </c>
      <c r="R252" t="str">
        <f t="shared" si="21"/>
        <v>rock</v>
      </c>
      <c r="S252" s="8">
        <f t="shared" si="22"/>
        <v>40203.25</v>
      </c>
      <c r="T252" s="8">
        <f t="shared" si="23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0"/>
        <v>theater</v>
      </c>
      <c r="R253" t="str">
        <f t="shared" si="21"/>
        <v>plays</v>
      </c>
      <c r="S253" s="8">
        <f t="shared" si="22"/>
        <v>41252.25</v>
      </c>
      <c r="T253" s="8">
        <f t="shared" si="23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0"/>
        <v>theater</v>
      </c>
      <c r="R254" t="str">
        <f t="shared" si="21"/>
        <v>plays</v>
      </c>
      <c r="S254" s="8">
        <f t="shared" si="22"/>
        <v>41572.208333333336</v>
      </c>
      <c r="T254" s="8">
        <f t="shared" si="23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0"/>
        <v>film &amp; video</v>
      </c>
      <c r="R255" t="str">
        <f t="shared" si="21"/>
        <v>drama</v>
      </c>
      <c r="S255" s="8">
        <f t="shared" si="22"/>
        <v>40641.208333333336</v>
      </c>
      <c r="T255" s="8">
        <f t="shared" si="23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0"/>
        <v>publishing</v>
      </c>
      <c r="R256" t="str">
        <f t="shared" si="21"/>
        <v>nonfiction</v>
      </c>
      <c r="S256" s="8">
        <f t="shared" si="22"/>
        <v>42787.25</v>
      </c>
      <c r="T256" s="8">
        <f t="shared" si="23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0"/>
        <v>music</v>
      </c>
      <c r="R257" t="str">
        <f t="shared" si="21"/>
        <v>rock</v>
      </c>
      <c r="S257" s="8">
        <f t="shared" si="22"/>
        <v>40590.25</v>
      </c>
      <c r="T257" s="8">
        <f t="shared" si="23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0.23390243902439026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0"/>
        <v>music</v>
      </c>
      <c r="R258" t="str">
        <f t="shared" si="21"/>
        <v>rock</v>
      </c>
      <c r="S258" s="8">
        <f t="shared" si="22"/>
        <v>42393.25</v>
      </c>
      <c r="T258" s="8">
        <f t="shared" si="23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</f>
        <v>1.46</v>
      </c>
      <c r="G259" t="s">
        <v>20</v>
      </c>
      <c r="H259">
        <v>92</v>
      </c>
      <c r="I259" s="5">
        <f t="shared" si="19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si="20"/>
        <v>theater</v>
      </c>
      <c r="R259" t="str">
        <f t="shared" si="21"/>
        <v>plays</v>
      </c>
      <c r="S259" s="8">
        <f t="shared" si="22"/>
        <v>41338.25</v>
      </c>
      <c r="T259" s="8">
        <f t="shared" si="23"/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 s="5">
        <f t="shared" ref="I260:I323" si="25">IF(H260,E260/H260,0)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ref="Q260:Q323" si="26">LEFT(P260, SEARCH("/", P260)-1)</f>
        <v>theater</v>
      </c>
      <c r="R260" t="str">
        <f t="shared" ref="R260:R323" si="27">RIGHT(P260, LEN(P260)-SEARCH("/",P260))</f>
        <v>plays</v>
      </c>
      <c r="S260" s="8">
        <f t="shared" ref="S260:S323" si="28">L260/86400+DATE(1970,1,1)</f>
        <v>42712.25</v>
      </c>
      <c r="T260" s="8">
        <f t="shared" ref="T260:T323" si="29">M260/86400+DATE(1970,1,1)</f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6"/>
        <v>photography</v>
      </c>
      <c r="R261" t="str">
        <f t="shared" si="27"/>
        <v>photography books</v>
      </c>
      <c r="S261" s="8">
        <f t="shared" si="28"/>
        <v>41251.25</v>
      </c>
      <c r="T261" s="8">
        <f t="shared" si="2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6"/>
        <v>music</v>
      </c>
      <c r="R262" t="str">
        <f t="shared" si="27"/>
        <v>rock</v>
      </c>
      <c r="S262" s="8">
        <f t="shared" si="28"/>
        <v>41180.208333333336</v>
      </c>
      <c r="T262" s="8">
        <f t="shared" si="2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6"/>
        <v>music</v>
      </c>
      <c r="R263" t="str">
        <f t="shared" si="27"/>
        <v>rock</v>
      </c>
      <c r="S263" s="8">
        <f t="shared" si="28"/>
        <v>40415.208333333336</v>
      </c>
      <c r="T263" s="8">
        <f t="shared" si="2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6"/>
        <v>music</v>
      </c>
      <c r="R264" t="str">
        <f t="shared" si="27"/>
        <v>indie rock</v>
      </c>
      <c r="S264" s="8">
        <f t="shared" si="28"/>
        <v>40638.208333333336</v>
      </c>
      <c r="T264" s="8">
        <f t="shared" si="2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6"/>
        <v>photography</v>
      </c>
      <c r="R265" t="str">
        <f t="shared" si="27"/>
        <v>photography books</v>
      </c>
      <c r="S265" s="8">
        <f t="shared" si="28"/>
        <v>40187.25</v>
      </c>
      <c r="T265" s="8">
        <f t="shared" si="2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6"/>
        <v>theater</v>
      </c>
      <c r="R266" t="str">
        <f t="shared" si="27"/>
        <v>plays</v>
      </c>
      <c r="S266" s="8">
        <f t="shared" si="28"/>
        <v>41317.25</v>
      </c>
      <c r="T266" s="8">
        <f t="shared" si="2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6"/>
        <v>theater</v>
      </c>
      <c r="R267" t="str">
        <f t="shared" si="27"/>
        <v>plays</v>
      </c>
      <c r="S267" s="8">
        <f t="shared" si="28"/>
        <v>42372.25</v>
      </c>
      <c r="T267" s="8">
        <f t="shared" si="2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6"/>
        <v>music</v>
      </c>
      <c r="R268" t="str">
        <f t="shared" si="27"/>
        <v>jazz</v>
      </c>
      <c r="S268" s="8">
        <f t="shared" si="28"/>
        <v>41950.25</v>
      </c>
      <c r="T268" s="8">
        <f t="shared" si="2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6"/>
        <v>theater</v>
      </c>
      <c r="R269" t="str">
        <f t="shared" si="27"/>
        <v>plays</v>
      </c>
      <c r="S269" s="8">
        <f t="shared" si="28"/>
        <v>41206.208333333336</v>
      </c>
      <c r="T269" s="8">
        <f t="shared" si="2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6"/>
        <v>film &amp; video</v>
      </c>
      <c r="R270" t="str">
        <f t="shared" si="27"/>
        <v>documentary</v>
      </c>
      <c r="S270" s="8">
        <f t="shared" si="28"/>
        <v>41186.208333333336</v>
      </c>
      <c r="T270" s="8">
        <f t="shared" si="2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6"/>
        <v>film &amp; video</v>
      </c>
      <c r="R271" t="str">
        <f t="shared" si="27"/>
        <v>television</v>
      </c>
      <c r="S271" s="8">
        <f t="shared" si="28"/>
        <v>43496.25</v>
      </c>
      <c r="T271" s="8">
        <f t="shared" si="2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6"/>
        <v>games</v>
      </c>
      <c r="R272" t="str">
        <f t="shared" si="27"/>
        <v>video games</v>
      </c>
      <c r="S272" s="8">
        <f t="shared" si="28"/>
        <v>40514.25</v>
      </c>
      <c r="T272" s="8">
        <f t="shared" si="2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6"/>
        <v>photography</v>
      </c>
      <c r="R273" t="str">
        <f t="shared" si="27"/>
        <v>photography books</v>
      </c>
      <c r="S273" s="8">
        <f t="shared" si="28"/>
        <v>42345.25</v>
      </c>
      <c r="T273" s="8">
        <f t="shared" si="2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6"/>
        <v>theater</v>
      </c>
      <c r="R274" t="str">
        <f t="shared" si="27"/>
        <v>plays</v>
      </c>
      <c r="S274" s="8">
        <f t="shared" si="28"/>
        <v>43656.208333333328</v>
      </c>
      <c r="T274" s="8">
        <f t="shared" si="2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6"/>
        <v>theater</v>
      </c>
      <c r="R275" t="str">
        <f t="shared" si="27"/>
        <v>plays</v>
      </c>
      <c r="S275" s="8">
        <f t="shared" si="28"/>
        <v>42995.208333333328</v>
      </c>
      <c r="T275" s="8">
        <f t="shared" si="2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6"/>
        <v>theater</v>
      </c>
      <c r="R276" t="str">
        <f t="shared" si="27"/>
        <v>plays</v>
      </c>
      <c r="S276" s="8">
        <f t="shared" si="28"/>
        <v>43045.25</v>
      </c>
      <c r="T276" s="8">
        <f t="shared" si="2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6"/>
        <v>publishing</v>
      </c>
      <c r="R277" t="str">
        <f t="shared" si="27"/>
        <v>translations</v>
      </c>
      <c r="S277" s="8">
        <f t="shared" si="28"/>
        <v>43561.208333333328</v>
      </c>
      <c r="T277" s="8">
        <f t="shared" si="2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6"/>
        <v>games</v>
      </c>
      <c r="R278" t="str">
        <f t="shared" si="27"/>
        <v>video games</v>
      </c>
      <c r="S278" s="8">
        <f t="shared" si="28"/>
        <v>41018.208333333336</v>
      </c>
      <c r="T278" s="8">
        <f t="shared" si="2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6"/>
        <v>theater</v>
      </c>
      <c r="R279" t="str">
        <f t="shared" si="27"/>
        <v>plays</v>
      </c>
      <c r="S279" s="8">
        <f t="shared" si="28"/>
        <v>40378.208333333336</v>
      </c>
      <c r="T279" s="8">
        <f t="shared" si="2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6"/>
        <v>technology</v>
      </c>
      <c r="R280" t="str">
        <f t="shared" si="27"/>
        <v>web</v>
      </c>
      <c r="S280" s="8">
        <f t="shared" si="28"/>
        <v>41239.25</v>
      </c>
      <c r="T280" s="8">
        <f t="shared" si="2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6"/>
        <v>theater</v>
      </c>
      <c r="R281" t="str">
        <f t="shared" si="27"/>
        <v>plays</v>
      </c>
      <c r="S281" s="8">
        <f t="shared" si="28"/>
        <v>43346.208333333328</v>
      </c>
      <c r="T281" s="8">
        <f t="shared" si="2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6"/>
        <v>film &amp; video</v>
      </c>
      <c r="R282" t="str">
        <f t="shared" si="27"/>
        <v>animation</v>
      </c>
      <c r="S282" s="8">
        <f t="shared" si="28"/>
        <v>43060.25</v>
      </c>
      <c r="T282" s="8">
        <f t="shared" si="2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6"/>
        <v>theater</v>
      </c>
      <c r="R283" t="str">
        <f t="shared" si="27"/>
        <v>plays</v>
      </c>
      <c r="S283" s="8">
        <f t="shared" si="28"/>
        <v>40979.25</v>
      </c>
      <c r="T283" s="8">
        <f t="shared" si="2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6"/>
        <v>film &amp; video</v>
      </c>
      <c r="R284" t="str">
        <f t="shared" si="27"/>
        <v>television</v>
      </c>
      <c r="S284" s="8">
        <f t="shared" si="28"/>
        <v>42701.25</v>
      </c>
      <c r="T284" s="8">
        <f t="shared" si="2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6"/>
        <v>music</v>
      </c>
      <c r="R285" t="str">
        <f t="shared" si="27"/>
        <v>rock</v>
      </c>
      <c r="S285" s="8">
        <f t="shared" si="28"/>
        <v>42520.208333333328</v>
      </c>
      <c r="T285" s="8">
        <f t="shared" si="2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6"/>
        <v>technology</v>
      </c>
      <c r="R286" t="str">
        <f t="shared" si="27"/>
        <v>web</v>
      </c>
      <c r="S286" s="8">
        <f t="shared" si="28"/>
        <v>41030.208333333336</v>
      </c>
      <c r="T286" s="8">
        <f t="shared" si="2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6"/>
        <v>theater</v>
      </c>
      <c r="R287" t="str">
        <f t="shared" si="27"/>
        <v>plays</v>
      </c>
      <c r="S287" s="8">
        <f t="shared" si="28"/>
        <v>42623.208333333328</v>
      </c>
      <c r="T287" s="8">
        <f t="shared" si="2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6"/>
        <v>theater</v>
      </c>
      <c r="R288" t="str">
        <f t="shared" si="27"/>
        <v>plays</v>
      </c>
      <c r="S288" s="8">
        <f t="shared" si="28"/>
        <v>42697.25</v>
      </c>
      <c r="T288" s="8">
        <f t="shared" si="2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6"/>
        <v>music</v>
      </c>
      <c r="R289" t="str">
        <f t="shared" si="27"/>
        <v>electric music</v>
      </c>
      <c r="S289" s="8">
        <f t="shared" si="28"/>
        <v>42122.208333333328</v>
      </c>
      <c r="T289" s="8">
        <f t="shared" si="2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6"/>
        <v>music</v>
      </c>
      <c r="R290" t="str">
        <f t="shared" si="27"/>
        <v>metal</v>
      </c>
      <c r="S290" s="8">
        <f t="shared" si="28"/>
        <v>40982.208333333336</v>
      </c>
      <c r="T290" s="8">
        <f t="shared" si="2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6"/>
        <v>theater</v>
      </c>
      <c r="R291" t="str">
        <f t="shared" si="27"/>
        <v>plays</v>
      </c>
      <c r="S291" s="8">
        <f t="shared" si="28"/>
        <v>42219.208333333328</v>
      </c>
      <c r="T291" s="8">
        <f t="shared" si="2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6"/>
        <v>film &amp; video</v>
      </c>
      <c r="R292" t="str">
        <f t="shared" si="27"/>
        <v>documentary</v>
      </c>
      <c r="S292" s="8">
        <f t="shared" si="28"/>
        <v>41404.208333333336</v>
      </c>
      <c r="T292" s="8">
        <f t="shared" si="2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6"/>
        <v>technology</v>
      </c>
      <c r="R293" t="str">
        <f t="shared" si="27"/>
        <v>web</v>
      </c>
      <c r="S293" s="8">
        <f t="shared" si="28"/>
        <v>40831.208333333336</v>
      </c>
      <c r="T293" s="8">
        <f t="shared" si="2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6"/>
        <v>food</v>
      </c>
      <c r="R294" t="str">
        <f t="shared" si="27"/>
        <v>food trucks</v>
      </c>
      <c r="S294" s="8">
        <f t="shared" si="28"/>
        <v>40984.208333333336</v>
      </c>
      <c r="T294" s="8">
        <f t="shared" si="2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6"/>
        <v>theater</v>
      </c>
      <c r="R295" t="str">
        <f t="shared" si="27"/>
        <v>plays</v>
      </c>
      <c r="S295" s="8">
        <f t="shared" si="28"/>
        <v>40456.208333333336</v>
      </c>
      <c r="T295" s="8">
        <f t="shared" si="2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6"/>
        <v>theater</v>
      </c>
      <c r="R296" t="str">
        <f t="shared" si="27"/>
        <v>plays</v>
      </c>
      <c r="S296" s="8">
        <f t="shared" si="28"/>
        <v>43399.208333333328</v>
      </c>
      <c r="T296" s="8">
        <f t="shared" si="2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6"/>
        <v>theater</v>
      </c>
      <c r="R297" t="str">
        <f t="shared" si="27"/>
        <v>plays</v>
      </c>
      <c r="S297" s="8">
        <f t="shared" si="28"/>
        <v>41562.208333333336</v>
      </c>
      <c r="T297" s="8">
        <f t="shared" si="2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6"/>
        <v>theater</v>
      </c>
      <c r="R298" t="str">
        <f t="shared" si="27"/>
        <v>plays</v>
      </c>
      <c r="S298" s="8">
        <f t="shared" si="28"/>
        <v>43493.25</v>
      </c>
      <c r="T298" s="8">
        <f t="shared" si="2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6"/>
        <v>theater</v>
      </c>
      <c r="R299" t="str">
        <f t="shared" si="27"/>
        <v>plays</v>
      </c>
      <c r="S299" s="8">
        <f t="shared" si="28"/>
        <v>41653.25</v>
      </c>
      <c r="T299" s="8">
        <f t="shared" si="2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6"/>
        <v>music</v>
      </c>
      <c r="R300" t="str">
        <f t="shared" si="27"/>
        <v>rock</v>
      </c>
      <c r="S300" s="8">
        <f t="shared" si="28"/>
        <v>42426.25</v>
      </c>
      <c r="T300" s="8">
        <f t="shared" si="2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6"/>
        <v>food</v>
      </c>
      <c r="R301" t="str">
        <f t="shared" si="27"/>
        <v>food trucks</v>
      </c>
      <c r="S301" s="8">
        <f t="shared" si="28"/>
        <v>42432.25</v>
      </c>
      <c r="T301" s="8">
        <f t="shared" si="2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6"/>
        <v>publishing</v>
      </c>
      <c r="R302" t="str">
        <f t="shared" si="27"/>
        <v>nonfiction</v>
      </c>
      <c r="S302" s="8">
        <f t="shared" si="28"/>
        <v>42977.208333333328</v>
      </c>
      <c r="T302" s="8">
        <f t="shared" si="2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6"/>
        <v>film &amp; video</v>
      </c>
      <c r="R303" t="str">
        <f t="shared" si="27"/>
        <v>documentary</v>
      </c>
      <c r="S303" s="8">
        <f t="shared" si="28"/>
        <v>42061.25</v>
      </c>
      <c r="T303" s="8">
        <f t="shared" si="2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6"/>
        <v>theater</v>
      </c>
      <c r="R304" t="str">
        <f t="shared" si="27"/>
        <v>plays</v>
      </c>
      <c r="S304" s="8">
        <f t="shared" si="28"/>
        <v>43345.208333333328</v>
      </c>
      <c r="T304" s="8">
        <f t="shared" si="2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6"/>
        <v>music</v>
      </c>
      <c r="R305" t="str">
        <f t="shared" si="27"/>
        <v>indie rock</v>
      </c>
      <c r="S305" s="8">
        <f t="shared" si="28"/>
        <v>42376.25</v>
      </c>
      <c r="T305" s="8">
        <f t="shared" si="2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6"/>
        <v>film &amp; video</v>
      </c>
      <c r="R306" t="str">
        <f t="shared" si="27"/>
        <v>documentary</v>
      </c>
      <c r="S306" s="8">
        <f t="shared" si="28"/>
        <v>42589.208333333328</v>
      </c>
      <c r="T306" s="8">
        <f t="shared" si="2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6"/>
        <v>theater</v>
      </c>
      <c r="R307" t="str">
        <f t="shared" si="27"/>
        <v>plays</v>
      </c>
      <c r="S307" s="8">
        <f t="shared" si="28"/>
        <v>42448.208333333328</v>
      </c>
      <c r="T307" s="8">
        <f t="shared" si="2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6"/>
        <v>theater</v>
      </c>
      <c r="R308" t="str">
        <f t="shared" si="27"/>
        <v>plays</v>
      </c>
      <c r="S308" s="8">
        <f t="shared" si="28"/>
        <v>42930.208333333328</v>
      </c>
      <c r="T308" s="8">
        <f t="shared" si="2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6"/>
        <v>publishing</v>
      </c>
      <c r="R309" t="str">
        <f t="shared" si="27"/>
        <v>fiction</v>
      </c>
      <c r="S309" s="8">
        <f t="shared" si="28"/>
        <v>41066.208333333336</v>
      </c>
      <c r="T309" s="8">
        <f t="shared" si="2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6"/>
        <v>theater</v>
      </c>
      <c r="R310" t="str">
        <f t="shared" si="27"/>
        <v>plays</v>
      </c>
      <c r="S310" s="8">
        <f t="shared" si="28"/>
        <v>40651.208333333336</v>
      </c>
      <c r="T310" s="8">
        <f t="shared" si="2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6"/>
        <v>music</v>
      </c>
      <c r="R311" t="str">
        <f t="shared" si="27"/>
        <v>indie rock</v>
      </c>
      <c r="S311" s="8">
        <f t="shared" si="28"/>
        <v>40807.208333333336</v>
      </c>
      <c r="T311" s="8">
        <f t="shared" si="2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6"/>
        <v>games</v>
      </c>
      <c r="R312" t="str">
        <f t="shared" si="27"/>
        <v>video games</v>
      </c>
      <c r="S312" s="8">
        <f t="shared" si="28"/>
        <v>40277.208333333336</v>
      </c>
      <c r="T312" s="8">
        <f t="shared" si="2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6"/>
        <v>theater</v>
      </c>
      <c r="R313" t="str">
        <f t="shared" si="27"/>
        <v>plays</v>
      </c>
      <c r="S313" s="8">
        <f t="shared" si="28"/>
        <v>40590.25</v>
      </c>
      <c r="T313" s="8">
        <f t="shared" si="2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6"/>
        <v>theater</v>
      </c>
      <c r="R314" t="str">
        <f t="shared" si="27"/>
        <v>plays</v>
      </c>
      <c r="S314" s="8">
        <f t="shared" si="28"/>
        <v>41572.208333333336</v>
      </c>
      <c r="T314" s="8">
        <f t="shared" si="2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6"/>
        <v>music</v>
      </c>
      <c r="R315" t="str">
        <f t="shared" si="27"/>
        <v>rock</v>
      </c>
      <c r="S315" s="8">
        <f t="shared" si="28"/>
        <v>40966.25</v>
      </c>
      <c r="T315" s="8">
        <f t="shared" si="2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6"/>
        <v>film &amp; video</v>
      </c>
      <c r="R316" t="str">
        <f t="shared" si="27"/>
        <v>documentary</v>
      </c>
      <c r="S316" s="8">
        <f t="shared" si="28"/>
        <v>43536.208333333328</v>
      </c>
      <c r="T316" s="8">
        <f t="shared" si="2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6"/>
        <v>theater</v>
      </c>
      <c r="R317" t="str">
        <f t="shared" si="27"/>
        <v>plays</v>
      </c>
      <c r="S317" s="8">
        <f t="shared" si="28"/>
        <v>41783.208333333336</v>
      </c>
      <c r="T317" s="8">
        <f t="shared" si="2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6"/>
        <v>food</v>
      </c>
      <c r="R318" t="str">
        <f t="shared" si="27"/>
        <v>food trucks</v>
      </c>
      <c r="S318" s="8">
        <f t="shared" si="28"/>
        <v>43788.25</v>
      </c>
      <c r="T318" s="8">
        <f t="shared" si="2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6"/>
        <v>theater</v>
      </c>
      <c r="R319" t="str">
        <f t="shared" si="27"/>
        <v>plays</v>
      </c>
      <c r="S319" s="8">
        <f t="shared" si="28"/>
        <v>42869.208333333328</v>
      </c>
      <c r="T319" s="8">
        <f t="shared" si="2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6"/>
        <v>music</v>
      </c>
      <c r="R320" t="str">
        <f t="shared" si="27"/>
        <v>rock</v>
      </c>
      <c r="S320" s="8">
        <f t="shared" si="28"/>
        <v>41684.25</v>
      </c>
      <c r="T320" s="8">
        <f t="shared" si="2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6"/>
        <v>technology</v>
      </c>
      <c r="R321" t="str">
        <f t="shared" si="27"/>
        <v>web</v>
      </c>
      <c r="S321" s="8">
        <f t="shared" si="28"/>
        <v>40402.208333333336</v>
      </c>
      <c r="T321" s="8">
        <f t="shared" si="2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6"/>
        <v>publishing</v>
      </c>
      <c r="R322" t="str">
        <f t="shared" si="27"/>
        <v>fiction</v>
      </c>
      <c r="S322" s="8">
        <f t="shared" si="28"/>
        <v>40673.208333333336</v>
      </c>
      <c r="T322" s="8">
        <f t="shared" si="2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</f>
        <v>0.94144366197183094</v>
      </c>
      <c r="G323" t="s">
        <v>14</v>
      </c>
      <c r="H323">
        <v>2468</v>
      </c>
      <c r="I323" s="5">
        <f t="shared" si="25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si="26"/>
        <v>film &amp; video</v>
      </c>
      <c r="R323" t="str">
        <f t="shared" si="27"/>
        <v>shorts</v>
      </c>
      <c r="S323" s="8">
        <f t="shared" si="28"/>
        <v>40634.208333333336</v>
      </c>
      <c r="T323" s="8">
        <f t="shared" si="29"/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 s="5">
        <f t="shared" ref="I324:I387" si="31">IF(H324,E324/H324,0)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ref="Q324:Q387" si="32">LEFT(P324, SEARCH("/", P324)-1)</f>
        <v>theater</v>
      </c>
      <c r="R324" t="str">
        <f t="shared" ref="R324:R387" si="33">RIGHT(P324, LEN(P324)-SEARCH("/",P324))</f>
        <v>plays</v>
      </c>
      <c r="S324" s="8">
        <f t="shared" ref="S324:S387" si="34">L324/86400+DATE(1970,1,1)</f>
        <v>40507.25</v>
      </c>
      <c r="T324" s="8">
        <f t="shared" ref="T324:T387" si="35">M324/86400+DATE(1970,1,1)</f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2"/>
        <v>film &amp; video</v>
      </c>
      <c r="R325" t="str">
        <f t="shared" si="33"/>
        <v>documentary</v>
      </c>
      <c r="S325" s="8">
        <f t="shared" si="34"/>
        <v>41725.208333333336</v>
      </c>
      <c r="T325" s="8">
        <f t="shared" si="35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2"/>
        <v>theater</v>
      </c>
      <c r="R326" t="str">
        <f t="shared" si="33"/>
        <v>plays</v>
      </c>
      <c r="S326" s="8">
        <f t="shared" si="34"/>
        <v>42176.208333333328</v>
      </c>
      <c r="T326" s="8">
        <f t="shared" si="35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2"/>
        <v>theater</v>
      </c>
      <c r="R327" t="str">
        <f t="shared" si="33"/>
        <v>plays</v>
      </c>
      <c r="S327" s="8">
        <f t="shared" si="34"/>
        <v>43267.208333333328</v>
      </c>
      <c r="T327" s="8">
        <f t="shared" si="35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2"/>
        <v>film &amp; video</v>
      </c>
      <c r="R328" t="str">
        <f t="shared" si="33"/>
        <v>animation</v>
      </c>
      <c r="S328" s="8">
        <f t="shared" si="34"/>
        <v>42364.25</v>
      </c>
      <c r="T328" s="8">
        <f t="shared" si="35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2"/>
        <v>theater</v>
      </c>
      <c r="R329" t="str">
        <f t="shared" si="33"/>
        <v>plays</v>
      </c>
      <c r="S329" s="8">
        <f t="shared" si="34"/>
        <v>43705.208333333328</v>
      </c>
      <c r="T329" s="8">
        <f t="shared" si="35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2"/>
        <v>music</v>
      </c>
      <c r="R330" t="str">
        <f t="shared" si="33"/>
        <v>rock</v>
      </c>
      <c r="S330" s="8">
        <f t="shared" si="34"/>
        <v>43434.25</v>
      </c>
      <c r="T330" s="8">
        <f t="shared" si="35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2"/>
        <v>games</v>
      </c>
      <c r="R331" t="str">
        <f t="shared" si="33"/>
        <v>video games</v>
      </c>
      <c r="S331" s="8">
        <f t="shared" si="34"/>
        <v>42716.25</v>
      </c>
      <c r="T331" s="8">
        <f t="shared" si="35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2"/>
        <v>film &amp; video</v>
      </c>
      <c r="R332" t="str">
        <f t="shared" si="33"/>
        <v>documentary</v>
      </c>
      <c r="S332" s="8">
        <f t="shared" si="34"/>
        <v>43077.25</v>
      </c>
      <c r="T332" s="8">
        <f t="shared" si="35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2"/>
        <v>food</v>
      </c>
      <c r="R333" t="str">
        <f t="shared" si="33"/>
        <v>food trucks</v>
      </c>
      <c r="S333" s="8">
        <f t="shared" si="34"/>
        <v>40896.25</v>
      </c>
      <c r="T333" s="8">
        <f t="shared" si="35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2"/>
        <v>technology</v>
      </c>
      <c r="R334" t="str">
        <f t="shared" si="33"/>
        <v>wearables</v>
      </c>
      <c r="S334" s="8">
        <f t="shared" si="34"/>
        <v>41361.208333333336</v>
      </c>
      <c r="T334" s="8">
        <f t="shared" si="35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2"/>
        <v>theater</v>
      </c>
      <c r="R335" t="str">
        <f t="shared" si="33"/>
        <v>plays</v>
      </c>
      <c r="S335" s="8">
        <f t="shared" si="34"/>
        <v>43424.25</v>
      </c>
      <c r="T335" s="8">
        <f t="shared" si="35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2"/>
        <v>music</v>
      </c>
      <c r="R336" t="str">
        <f t="shared" si="33"/>
        <v>rock</v>
      </c>
      <c r="S336" s="8">
        <f t="shared" si="34"/>
        <v>43110.25</v>
      </c>
      <c r="T336" s="8">
        <f t="shared" si="35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2"/>
        <v>music</v>
      </c>
      <c r="R337" t="str">
        <f t="shared" si="33"/>
        <v>rock</v>
      </c>
      <c r="S337" s="8">
        <f t="shared" si="34"/>
        <v>43784.25</v>
      </c>
      <c r="T337" s="8">
        <f t="shared" si="35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2"/>
        <v>music</v>
      </c>
      <c r="R338" t="str">
        <f t="shared" si="33"/>
        <v>rock</v>
      </c>
      <c r="S338" s="8">
        <f t="shared" si="34"/>
        <v>40527.25</v>
      </c>
      <c r="T338" s="8">
        <f t="shared" si="35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2"/>
        <v>theater</v>
      </c>
      <c r="R339" t="str">
        <f t="shared" si="33"/>
        <v>plays</v>
      </c>
      <c r="S339" s="8">
        <f t="shared" si="34"/>
        <v>43780.25</v>
      </c>
      <c r="T339" s="8">
        <f t="shared" si="35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2"/>
        <v>theater</v>
      </c>
      <c r="R340" t="str">
        <f t="shared" si="33"/>
        <v>plays</v>
      </c>
      <c r="S340" s="8">
        <f t="shared" si="34"/>
        <v>40821.208333333336</v>
      </c>
      <c r="T340" s="8">
        <f t="shared" si="35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2"/>
        <v>theater</v>
      </c>
      <c r="R341" t="str">
        <f t="shared" si="33"/>
        <v>plays</v>
      </c>
      <c r="S341" s="8">
        <f t="shared" si="34"/>
        <v>42949.208333333328</v>
      </c>
      <c r="T341" s="8">
        <f t="shared" si="35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2"/>
        <v>photography</v>
      </c>
      <c r="R342" t="str">
        <f t="shared" si="33"/>
        <v>photography books</v>
      </c>
      <c r="S342" s="8">
        <f t="shared" si="34"/>
        <v>40889.25</v>
      </c>
      <c r="T342" s="8">
        <f t="shared" si="35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2"/>
        <v>music</v>
      </c>
      <c r="R343" t="str">
        <f t="shared" si="33"/>
        <v>indie rock</v>
      </c>
      <c r="S343" s="8">
        <f t="shared" si="34"/>
        <v>42244.208333333328</v>
      </c>
      <c r="T343" s="8">
        <f t="shared" si="35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2"/>
        <v>theater</v>
      </c>
      <c r="R344" t="str">
        <f t="shared" si="33"/>
        <v>plays</v>
      </c>
      <c r="S344" s="8">
        <f t="shared" si="34"/>
        <v>41475.208333333336</v>
      </c>
      <c r="T344" s="8">
        <f t="shared" si="35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2"/>
        <v>theater</v>
      </c>
      <c r="R345" t="str">
        <f t="shared" si="33"/>
        <v>plays</v>
      </c>
      <c r="S345" s="8">
        <f t="shared" si="34"/>
        <v>41597.25</v>
      </c>
      <c r="T345" s="8">
        <f t="shared" si="35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2"/>
        <v>games</v>
      </c>
      <c r="R346" t="str">
        <f t="shared" si="33"/>
        <v>video games</v>
      </c>
      <c r="S346" s="8">
        <f t="shared" si="34"/>
        <v>43122.25</v>
      </c>
      <c r="T346" s="8">
        <f t="shared" si="35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2"/>
        <v>film &amp; video</v>
      </c>
      <c r="R347" t="str">
        <f t="shared" si="33"/>
        <v>drama</v>
      </c>
      <c r="S347" s="8">
        <f t="shared" si="34"/>
        <v>42194.208333333328</v>
      </c>
      <c r="T347" s="8">
        <f t="shared" si="35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2"/>
        <v>music</v>
      </c>
      <c r="R348" t="str">
        <f t="shared" si="33"/>
        <v>indie rock</v>
      </c>
      <c r="S348" s="8">
        <f t="shared" si="34"/>
        <v>42971.208333333328</v>
      </c>
      <c r="T348" s="8">
        <f t="shared" si="35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2"/>
        <v>technology</v>
      </c>
      <c r="R349" t="str">
        <f t="shared" si="33"/>
        <v>web</v>
      </c>
      <c r="S349" s="8">
        <f t="shared" si="34"/>
        <v>42046.25</v>
      </c>
      <c r="T349" s="8">
        <f t="shared" si="35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2"/>
        <v>food</v>
      </c>
      <c r="R350" t="str">
        <f t="shared" si="33"/>
        <v>food trucks</v>
      </c>
      <c r="S350" s="8">
        <f t="shared" si="34"/>
        <v>42782.25</v>
      </c>
      <c r="T350" s="8">
        <f t="shared" si="35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2"/>
        <v>theater</v>
      </c>
      <c r="R351" t="str">
        <f t="shared" si="33"/>
        <v>plays</v>
      </c>
      <c r="S351" s="8">
        <f t="shared" si="34"/>
        <v>42930.208333333328</v>
      </c>
      <c r="T351" s="8">
        <f t="shared" si="35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2"/>
        <v>music</v>
      </c>
      <c r="R352" t="str">
        <f t="shared" si="33"/>
        <v>jazz</v>
      </c>
      <c r="S352" s="8">
        <f t="shared" si="34"/>
        <v>42144.208333333328</v>
      </c>
      <c r="T352" s="8">
        <f t="shared" si="35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2"/>
        <v>music</v>
      </c>
      <c r="R353" t="str">
        <f t="shared" si="33"/>
        <v>rock</v>
      </c>
      <c r="S353" s="8">
        <f t="shared" si="34"/>
        <v>42240.208333333328</v>
      </c>
      <c r="T353" s="8">
        <f t="shared" si="35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2"/>
        <v>theater</v>
      </c>
      <c r="R354" t="str">
        <f t="shared" si="33"/>
        <v>plays</v>
      </c>
      <c r="S354" s="8">
        <f t="shared" si="34"/>
        <v>42315.25</v>
      </c>
      <c r="T354" s="8">
        <f t="shared" si="35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2"/>
        <v>theater</v>
      </c>
      <c r="R355" t="str">
        <f t="shared" si="33"/>
        <v>plays</v>
      </c>
      <c r="S355" s="8">
        <f t="shared" si="34"/>
        <v>43651.208333333328</v>
      </c>
      <c r="T355" s="8">
        <f t="shared" si="35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2"/>
        <v>film &amp; video</v>
      </c>
      <c r="R356" t="str">
        <f t="shared" si="33"/>
        <v>documentary</v>
      </c>
      <c r="S356" s="8">
        <f t="shared" si="34"/>
        <v>41520.208333333336</v>
      </c>
      <c r="T356" s="8">
        <f t="shared" si="35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2"/>
        <v>technology</v>
      </c>
      <c r="R357" t="str">
        <f t="shared" si="33"/>
        <v>wearables</v>
      </c>
      <c r="S357" s="8">
        <f t="shared" si="34"/>
        <v>42757.25</v>
      </c>
      <c r="T357" s="8">
        <f t="shared" si="35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2"/>
        <v>theater</v>
      </c>
      <c r="R358" t="str">
        <f t="shared" si="33"/>
        <v>plays</v>
      </c>
      <c r="S358" s="8">
        <f t="shared" si="34"/>
        <v>40922.25</v>
      </c>
      <c r="T358" s="8">
        <f t="shared" si="35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2"/>
        <v>games</v>
      </c>
      <c r="R359" t="str">
        <f t="shared" si="33"/>
        <v>video games</v>
      </c>
      <c r="S359" s="8">
        <f t="shared" si="34"/>
        <v>42250.208333333328</v>
      </c>
      <c r="T359" s="8">
        <f t="shared" si="35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2"/>
        <v>photography</v>
      </c>
      <c r="R360" t="str">
        <f t="shared" si="33"/>
        <v>photography books</v>
      </c>
      <c r="S360" s="8">
        <f t="shared" si="34"/>
        <v>43322.208333333328</v>
      </c>
      <c r="T360" s="8">
        <f t="shared" si="35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2"/>
        <v>film &amp; video</v>
      </c>
      <c r="R361" t="str">
        <f t="shared" si="33"/>
        <v>animation</v>
      </c>
      <c r="S361" s="8">
        <f t="shared" si="34"/>
        <v>40782.208333333336</v>
      </c>
      <c r="T361" s="8">
        <f t="shared" si="35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2"/>
        <v>theater</v>
      </c>
      <c r="R362" t="str">
        <f t="shared" si="33"/>
        <v>plays</v>
      </c>
      <c r="S362" s="8">
        <f t="shared" si="34"/>
        <v>40544.25</v>
      </c>
      <c r="T362" s="8">
        <f t="shared" si="35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2"/>
        <v>theater</v>
      </c>
      <c r="R363" t="str">
        <f t="shared" si="33"/>
        <v>plays</v>
      </c>
      <c r="S363" s="8">
        <f t="shared" si="34"/>
        <v>43015.208333333328</v>
      </c>
      <c r="T363" s="8">
        <f t="shared" si="35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2"/>
        <v>music</v>
      </c>
      <c r="R364" t="str">
        <f t="shared" si="33"/>
        <v>rock</v>
      </c>
      <c r="S364" s="8">
        <f t="shared" si="34"/>
        <v>40570.25</v>
      </c>
      <c r="T364" s="8">
        <f t="shared" si="35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2"/>
        <v>music</v>
      </c>
      <c r="R365" t="str">
        <f t="shared" si="33"/>
        <v>rock</v>
      </c>
      <c r="S365" s="8">
        <f t="shared" si="34"/>
        <v>40904.25</v>
      </c>
      <c r="T365" s="8">
        <f t="shared" si="35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2"/>
        <v>music</v>
      </c>
      <c r="R366" t="str">
        <f t="shared" si="33"/>
        <v>indie rock</v>
      </c>
      <c r="S366" s="8">
        <f t="shared" si="34"/>
        <v>43164.25</v>
      </c>
      <c r="T366" s="8">
        <f t="shared" si="35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2"/>
        <v>theater</v>
      </c>
      <c r="R367" t="str">
        <f t="shared" si="33"/>
        <v>plays</v>
      </c>
      <c r="S367" s="8">
        <f t="shared" si="34"/>
        <v>42733.25</v>
      </c>
      <c r="T367" s="8">
        <f t="shared" si="35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2"/>
        <v>theater</v>
      </c>
      <c r="R368" t="str">
        <f t="shared" si="33"/>
        <v>plays</v>
      </c>
      <c r="S368" s="8">
        <f t="shared" si="34"/>
        <v>40546.25</v>
      </c>
      <c r="T368" s="8">
        <f t="shared" si="35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2"/>
        <v>theater</v>
      </c>
      <c r="R369" t="str">
        <f t="shared" si="33"/>
        <v>plays</v>
      </c>
      <c r="S369" s="8">
        <f t="shared" si="34"/>
        <v>41930.208333333336</v>
      </c>
      <c r="T369" s="8">
        <f t="shared" si="35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2"/>
        <v>film &amp; video</v>
      </c>
      <c r="R370" t="str">
        <f t="shared" si="33"/>
        <v>documentary</v>
      </c>
      <c r="S370" s="8">
        <f t="shared" si="34"/>
        <v>40464.208333333336</v>
      </c>
      <c r="T370" s="8">
        <f t="shared" si="35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2"/>
        <v>film &amp; video</v>
      </c>
      <c r="R371" t="str">
        <f t="shared" si="33"/>
        <v>television</v>
      </c>
      <c r="S371" s="8">
        <f t="shared" si="34"/>
        <v>41308.25</v>
      </c>
      <c r="T371" s="8">
        <f t="shared" si="35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2"/>
        <v>theater</v>
      </c>
      <c r="R372" t="str">
        <f t="shared" si="33"/>
        <v>plays</v>
      </c>
      <c r="S372" s="8">
        <f t="shared" si="34"/>
        <v>43570.208333333328</v>
      </c>
      <c r="T372" s="8">
        <f t="shared" si="35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2"/>
        <v>theater</v>
      </c>
      <c r="R373" t="str">
        <f t="shared" si="33"/>
        <v>plays</v>
      </c>
      <c r="S373" s="8">
        <f t="shared" si="34"/>
        <v>42043.25</v>
      </c>
      <c r="T373" s="8">
        <f t="shared" si="35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2"/>
        <v>film &amp; video</v>
      </c>
      <c r="R374" t="str">
        <f t="shared" si="33"/>
        <v>documentary</v>
      </c>
      <c r="S374" s="8">
        <f t="shared" si="34"/>
        <v>42012.25</v>
      </c>
      <c r="T374" s="8">
        <f t="shared" si="35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2"/>
        <v>theater</v>
      </c>
      <c r="R375" t="str">
        <f t="shared" si="33"/>
        <v>plays</v>
      </c>
      <c r="S375" s="8">
        <f t="shared" si="34"/>
        <v>42964.208333333328</v>
      </c>
      <c r="T375" s="8">
        <f t="shared" si="35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2"/>
        <v>film &amp; video</v>
      </c>
      <c r="R376" t="str">
        <f t="shared" si="33"/>
        <v>documentary</v>
      </c>
      <c r="S376" s="8">
        <f t="shared" si="34"/>
        <v>43476.25</v>
      </c>
      <c r="T376" s="8">
        <f t="shared" si="35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2"/>
        <v>music</v>
      </c>
      <c r="R377" t="str">
        <f t="shared" si="33"/>
        <v>indie rock</v>
      </c>
      <c r="S377" s="8">
        <f t="shared" si="34"/>
        <v>42293.208333333328</v>
      </c>
      <c r="T377" s="8">
        <f t="shared" si="35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2"/>
        <v>music</v>
      </c>
      <c r="R378" t="str">
        <f t="shared" si="33"/>
        <v>rock</v>
      </c>
      <c r="S378" s="8">
        <f t="shared" si="34"/>
        <v>41826.208333333336</v>
      </c>
      <c r="T378" s="8">
        <f t="shared" si="35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2"/>
        <v>theater</v>
      </c>
      <c r="R379" t="str">
        <f t="shared" si="33"/>
        <v>plays</v>
      </c>
      <c r="S379" s="8">
        <f t="shared" si="34"/>
        <v>43760.208333333328</v>
      </c>
      <c r="T379" s="8">
        <f t="shared" si="35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2"/>
        <v>film &amp; video</v>
      </c>
      <c r="R380" t="str">
        <f t="shared" si="33"/>
        <v>documentary</v>
      </c>
      <c r="S380" s="8">
        <f t="shared" si="34"/>
        <v>43241.208333333328</v>
      </c>
      <c r="T380" s="8">
        <f t="shared" si="35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2"/>
        <v>theater</v>
      </c>
      <c r="R381" t="str">
        <f t="shared" si="33"/>
        <v>plays</v>
      </c>
      <c r="S381" s="8">
        <f t="shared" si="34"/>
        <v>40843.208333333336</v>
      </c>
      <c r="T381" s="8">
        <f t="shared" si="35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2"/>
        <v>theater</v>
      </c>
      <c r="R382" t="str">
        <f t="shared" si="33"/>
        <v>plays</v>
      </c>
      <c r="S382" s="8">
        <f t="shared" si="34"/>
        <v>41448.208333333336</v>
      </c>
      <c r="T382" s="8">
        <f t="shared" si="35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2"/>
        <v>theater</v>
      </c>
      <c r="R383" t="str">
        <f t="shared" si="33"/>
        <v>plays</v>
      </c>
      <c r="S383" s="8">
        <f t="shared" si="34"/>
        <v>42163.208333333328</v>
      </c>
      <c r="T383" s="8">
        <f t="shared" si="35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2"/>
        <v>photography</v>
      </c>
      <c r="R384" t="str">
        <f t="shared" si="33"/>
        <v>photography books</v>
      </c>
      <c r="S384" s="8">
        <f t="shared" si="34"/>
        <v>43024.208333333328</v>
      </c>
      <c r="T384" s="8">
        <f t="shared" si="35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2"/>
        <v>food</v>
      </c>
      <c r="R385" t="str">
        <f t="shared" si="33"/>
        <v>food trucks</v>
      </c>
      <c r="S385" s="8">
        <f t="shared" si="34"/>
        <v>43509.25</v>
      </c>
      <c r="T385" s="8">
        <f t="shared" si="35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1.7200961538461539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2"/>
        <v>film &amp; video</v>
      </c>
      <c r="R386" t="str">
        <f t="shared" si="33"/>
        <v>documentary</v>
      </c>
      <c r="S386" s="8">
        <f t="shared" si="34"/>
        <v>42776.25</v>
      </c>
      <c r="T386" s="8">
        <f t="shared" si="35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</f>
        <v>1.4616709511568124</v>
      </c>
      <c r="G387" t="s">
        <v>20</v>
      </c>
      <c r="H387">
        <v>1137</v>
      </c>
      <c r="I387" s="5">
        <f t="shared" si="31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si="32"/>
        <v>publishing</v>
      </c>
      <c r="R387" t="str">
        <f t="shared" si="33"/>
        <v>nonfiction</v>
      </c>
      <c r="S387" s="8">
        <f t="shared" si="34"/>
        <v>43553.208333333328</v>
      </c>
      <c r="T387" s="8">
        <f t="shared" si="35"/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 s="5">
        <f t="shared" ref="I388:I451" si="37">IF(H388,E388/H388,0)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ref="Q388:Q451" si="38">LEFT(P388, SEARCH("/", P388)-1)</f>
        <v>theater</v>
      </c>
      <c r="R388" t="str">
        <f t="shared" ref="R388:R451" si="39">RIGHT(P388, LEN(P388)-SEARCH("/",P388))</f>
        <v>plays</v>
      </c>
      <c r="S388" s="8">
        <f t="shared" ref="S388:S451" si="40">L388/86400+DATE(1970,1,1)</f>
        <v>40355.208333333336</v>
      </c>
      <c r="T388" s="8">
        <f t="shared" ref="T388:T451" si="41">M388/86400+DATE(1970,1,1)</f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8"/>
        <v>technology</v>
      </c>
      <c r="R389" t="str">
        <f t="shared" si="39"/>
        <v>wearables</v>
      </c>
      <c r="S389" s="8">
        <f t="shared" si="40"/>
        <v>41072.208333333336</v>
      </c>
      <c r="T389" s="8">
        <f t="shared" si="41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8"/>
        <v>music</v>
      </c>
      <c r="R390" t="str">
        <f t="shared" si="39"/>
        <v>indie rock</v>
      </c>
      <c r="S390" s="8">
        <f t="shared" si="40"/>
        <v>40912.25</v>
      </c>
      <c r="T390" s="8">
        <f t="shared" si="41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8"/>
        <v>theater</v>
      </c>
      <c r="R391" t="str">
        <f t="shared" si="39"/>
        <v>plays</v>
      </c>
      <c r="S391" s="8">
        <f t="shared" si="40"/>
        <v>40479.208333333336</v>
      </c>
      <c r="T391" s="8">
        <f t="shared" si="41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8"/>
        <v>photography</v>
      </c>
      <c r="R392" t="str">
        <f t="shared" si="39"/>
        <v>photography books</v>
      </c>
      <c r="S392" s="8">
        <f t="shared" si="40"/>
        <v>41530.208333333336</v>
      </c>
      <c r="T392" s="8">
        <f t="shared" si="41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8"/>
        <v>publishing</v>
      </c>
      <c r="R393" t="str">
        <f t="shared" si="39"/>
        <v>nonfiction</v>
      </c>
      <c r="S393" s="8">
        <f t="shared" si="40"/>
        <v>41653.25</v>
      </c>
      <c r="T393" s="8">
        <f t="shared" si="41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8"/>
        <v>technology</v>
      </c>
      <c r="R394" t="str">
        <f t="shared" si="39"/>
        <v>wearables</v>
      </c>
      <c r="S394" s="8">
        <f t="shared" si="40"/>
        <v>40549.25</v>
      </c>
      <c r="T394" s="8">
        <f t="shared" si="41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8"/>
        <v>music</v>
      </c>
      <c r="R395" t="str">
        <f t="shared" si="39"/>
        <v>jazz</v>
      </c>
      <c r="S395" s="8">
        <f t="shared" si="40"/>
        <v>42933.208333333328</v>
      </c>
      <c r="T395" s="8">
        <f t="shared" si="41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8"/>
        <v>film &amp; video</v>
      </c>
      <c r="R396" t="str">
        <f t="shared" si="39"/>
        <v>documentary</v>
      </c>
      <c r="S396" s="8">
        <f t="shared" si="40"/>
        <v>41484.208333333336</v>
      </c>
      <c r="T396" s="8">
        <f t="shared" si="41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8"/>
        <v>theater</v>
      </c>
      <c r="R397" t="str">
        <f t="shared" si="39"/>
        <v>plays</v>
      </c>
      <c r="S397" s="8">
        <f t="shared" si="40"/>
        <v>40885.25</v>
      </c>
      <c r="T397" s="8">
        <f t="shared" si="41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8"/>
        <v>film &amp; video</v>
      </c>
      <c r="R398" t="str">
        <f t="shared" si="39"/>
        <v>drama</v>
      </c>
      <c r="S398" s="8">
        <f t="shared" si="40"/>
        <v>43378.208333333328</v>
      </c>
      <c r="T398" s="8">
        <f t="shared" si="41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8"/>
        <v>music</v>
      </c>
      <c r="R399" t="str">
        <f t="shared" si="39"/>
        <v>rock</v>
      </c>
      <c r="S399" s="8">
        <f t="shared" si="40"/>
        <v>41417.208333333336</v>
      </c>
      <c r="T399" s="8">
        <f t="shared" si="41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8"/>
        <v>film &amp; video</v>
      </c>
      <c r="R400" t="str">
        <f t="shared" si="39"/>
        <v>animation</v>
      </c>
      <c r="S400" s="8">
        <f t="shared" si="40"/>
        <v>43228.208333333328</v>
      </c>
      <c r="T400" s="8">
        <f t="shared" si="41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8"/>
        <v>music</v>
      </c>
      <c r="R401" t="str">
        <f t="shared" si="39"/>
        <v>indie rock</v>
      </c>
      <c r="S401" s="8">
        <f t="shared" si="40"/>
        <v>40576.25</v>
      </c>
      <c r="T401" s="8">
        <f t="shared" si="41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8"/>
        <v>photography</v>
      </c>
      <c r="R402" t="str">
        <f t="shared" si="39"/>
        <v>photography books</v>
      </c>
      <c r="S402" s="8">
        <f t="shared" si="40"/>
        <v>41502.208333333336</v>
      </c>
      <c r="T402" s="8">
        <f t="shared" si="41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8"/>
        <v>theater</v>
      </c>
      <c r="R403" t="str">
        <f t="shared" si="39"/>
        <v>plays</v>
      </c>
      <c r="S403" s="8">
        <f t="shared" si="40"/>
        <v>43765.208333333328</v>
      </c>
      <c r="T403" s="8">
        <f t="shared" si="41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8"/>
        <v>film &amp; video</v>
      </c>
      <c r="R404" t="str">
        <f t="shared" si="39"/>
        <v>shorts</v>
      </c>
      <c r="S404" s="8">
        <f t="shared" si="40"/>
        <v>40914.25</v>
      </c>
      <c r="T404" s="8">
        <f t="shared" si="41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8"/>
        <v>theater</v>
      </c>
      <c r="R405" t="str">
        <f t="shared" si="39"/>
        <v>plays</v>
      </c>
      <c r="S405" s="8">
        <f t="shared" si="40"/>
        <v>40310.208333333336</v>
      </c>
      <c r="T405" s="8">
        <f t="shared" si="41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8"/>
        <v>theater</v>
      </c>
      <c r="R406" t="str">
        <f t="shared" si="39"/>
        <v>plays</v>
      </c>
      <c r="S406" s="8">
        <f t="shared" si="40"/>
        <v>43053.25</v>
      </c>
      <c r="T406" s="8">
        <f t="shared" si="41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8"/>
        <v>theater</v>
      </c>
      <c r="R407" t="str">
        <f t="shared" si="39"/>
        <v>plays</v>
      </c>
      <c r="S407" s="8">
        <f t="shared" si="40"/>
        <v>43255.208333333328</v>
      </c>
      <c r="T407" s="8">
        <f t="shared" si="41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8"/>
        <v>film &amp; video</v>
      </c>
      <c r="R408" t="str">
        <f t="shared" si="39"/>
        <v>documentary</v>
      </c>
      <c r="S408" s="8">
        <f t="shared" si="40"/>
        <v>41304.25</v>
      </c>
      <c r="T408" s="8">
        <f t="shared" si="41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8"/>
        <v>theater</v>
      </c>
      <c r="R409" t="str">
        <f t="shared" si="39"/>
        <v>plays</v>
      </c>
      <c r="S409" s="8">
        <f t="shared" si="40"/>
        <v>43751.208333333328</v>
      </c>
      <c r="T409" s="8">
        <f t="shared" si="41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8"/>
        <v>film &amp; video</v>
      </c>
      <c r="R410" t="str">
        <f t="shared" si="39"/>
        <v>documentary</v>
      </c>
      <c r="S410" s="8">
        <f t="shared" si="40"/>
        <v>42541.208333333328</v>
      </c>
      <c r="T410" s="8">
        <f t="shared" si="41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8"/>
        <v>music</v>
      </c>
      <c r="R411" t="str">
        <f t="shared" si="39"/>
        <v>rock</v>
      </c>
      <c r="S411" s="8">
        <f t="shared" si="40"/>
        <v>42843.208333333328</v>
      </c>
      <c r="T411" s="8">
        <f t="shared" si="41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8"/>
        <v>games</v>
      </c>
      <c r="R412" t="str">
        <f t="shared" si="39"/>
        <v>mobile games</v>
      </c>
      <c r="S412" s="8">
        <f t="shared" si="40"/>
        <v>42122.208333333328</v>
      </c>
      <c r="T412" s="8">
        <f t="shared" si="41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8"/>
        <v>theater</v>
      </c>
      <c r="R413" t="str">
        <f t="shared" si="39"/>
        <v>plays</v>
      </c>
      <c r="S413" s="8">
        <f t="shared" si="40"/>
        <v>42884.208333333328</v>
      </c>
      <c r="T413" s="8">
        <f t="shared" si="41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8"/>
        <v>publishing</v>
      </c>
      <c r="R414" t="str">
        <f t="shared" si="39"/>
        <v>fiction</v>
      </c>
      <c r="S414" s="8">
        <f t="shared" si="40"/>
        <v>41642.25</v>
      </c>
      <c r="T414" s="8">
        <f t="shared" si="41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8"/>
        <v>film &amp; video</v>
      </c>
      <c r="R415" t="str">
        <f t="shared" si="39"/>
        <v>animation</v>
      </c>
      <c r="S415" s="8">
        <f t="shared" si="40"/>
        <v>43431.25</v>
      </c>
      <c r="T415" s="8">
        <f t="shared" si="41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8"/>
        <v>food</v>
      </c>
      <c r="R416" t="str">
        <f t="shared" si="39"/>
        <v>food trucks</v>
      </c>
      <c r="S416" s="8">
        <f t="shared" si="40"/>
        <v>40288.208333333336</v>
      </c>
      <c r="T416" s="8">
        <f t="shared" si="41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8"/>
        <v>theater</v>
      </c>
      <c r="R417" t="str">
        <f t="shared" si="39"/>
        <v>plays</v>
      </c>
      <c r="S417" s="8">
        <f t="shared" si="40"/>
        <v>40921.25</v>
      </c>
      <c r="T417" s="8">
        <f t="shared" si="41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8"/>
        <v>film &amp; video</v>
      </c>
      <c r="R418" t="str">
        <f t="shared" si="39"/>
        <v>documentary</v>
      </c>
      <c r="S418" s="8">
        <f t="shared" si="40"/>
        <v>40560.25</v>
      </c>
      <c r="T418" s="8">
        <f t="shared" si="41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8"/>
        <v>theater</v>
      </c>
      <c r="R419" t="str">
        <f t="shared" si="39"/>
        <v>plays</v>
      </c>
      <c r="S419" s="8">
        <f t="shared" si="40"/>
        <v>43407.208333333328</v>
      </c>
      <c r="T419" s="8">
        <f t="shared" si="41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8"/>
        <v>film &amp; video</v>
      </c>
      <c r="R420" t="str">
        <f t="shared" si="39"/>
        <v>documentary</v>
      </c>
      <c r="S420" s="8">
        <f t="shared" si="40"/>
        <v>41035.208333333336</v>
      </c>
      <c r="T420" s="8">
        <f t="shared" si="41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8"/>
        <v>technology</v>
      </c>
      <c r="R421" t="str">
        <f t="shared" si="39"/>
        <v>web</v>
      </c>
      <c r="S421" s="8">
        <f t="shared" si="40"/>
        <v>40899.25</v>
      </c>
      <c r="T421" s="8">
        <f t="shared" si="41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8"/>
        <v>theater</v>
      </c>
      <c r="R422" t="str">
        <f t="shared" si="39"/>
        <v>plays</v>
      </c>
      <c r="S422" s="8">
        <f t="shared" si="40"/>
        <v>42911.208333333328</v>
      </c>
      <c r="T422" s="8">
        <f t="shared" si="41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8"/>
        <v>technology</v>
      </c>
      <c r="R423" t="str">
        <f t="shared" si="39"/>
        <v>wearables</v>
      </c>
      <c r="S423" s="8">
        <f t="shared" si="40"/>
        <v>42915.208333333328</v>
      </c>
      <c r="T423" s="8">
        <f t="shared" si="41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8"/>
        <v>theater</v>
      </c>
      <c r="R424" t="str">
        <f t="shared" si="39"/>
        <v>plays</v>
      </c>
      <c r="S424" s="8">
        <f t="shared" si="40"/>
        <v>40285.208333333336</v>
      </c>
      <c r="T424" s="8">
        <f t="shared" si="41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8"/>
        <v>food</v>
      </c>
      <c r="R425" t="str">
        <f t="shared" si="39"/>
        <v>food trucks</v>
      </c>
      <c r="S425" s="8">
        <f t="shared" si="40"/>
        <v>40808.208333333336</v>
      </c>
      <c r="T425" s="8">
        <f t="shared" si="41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8"/>
        <v>music</v>
      </c>
      <c r="R426" t="str">
        <f t="shared" si="39"/>
        <v>indie rock</v>
      </c>
      <c r="S426" s="8">
        <f t="shared" si="40"/>
        <v>43208.208333333328</v>
      </c>
      <c r="T426" s="8">
        <f t="shared" si="41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8"/>
        <v>photography</v>
      </c>
      <c r="R427" t="str">
        <f t="shared" si="39"/>
        <v>photography books</v>
      </c>
      <c r="S427" s="8">
        <f t="shared" si="40"/>
        <v>42213.208333333328</v>
      </c>
      <c r="T427" s="8">
        <f t="shared" si="41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8"/>
        <v>theater</v>
      </c>
      <c r="R428" t="str">
        <f t="shared" si="39"/>
        <v>plays</v>
      </c>
      <c r="S428" s="8">
        <f t="shared" si="40"/>
        <v>41332.25</v>
      </c>
      <c r="T428" s="8">
        <f t="shared" si="41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8"/>
        <v>theater</v>
      </c>
      <c r="R429" t="str">
        <f t="shared" si="39"/>
        <v>plays</v>
      </c>
      <c r="S429" s="8">
        <f t="shared" si="40"/>
        <v>41895.208333333336</v>
      </c>
      <c r="T429" s="8">
        <f t="shared" si="41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8"/>
        <v>film &amp; video</v>
      </c>
      <c r="R430" t="str">
        <f t="shared" si="39"/>
        <v>animation</v>
      </c>
      <c r="S430" s="8">
        <f t="shared" si="40"/>
        <v>40585.25</v>
      </c>
      <c r="T430" s="8">
        <f t="shared" si="41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8"/>
        <v>photography</v>
      </c>
      <c r="R431" t="str">
        <f t="shared" si="39"/>
        <v>photography books</v>
      </c>
      <c r="S431" s="8">
        <f t="shared" si="40"/>
        <v>41680.25</v>
      </c>
      <c r="T431" s="8">
        <f t="shared" si="41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8"/>
        <v>theater</v>
      </c>
      <c r="R432" t="str">
        <f t="shared" si="39"/>
        <v>plays</v>
      </c>
      <c r="S432" s="8">
        <f t="shared" si="40"/>
        <v>43737.208333333328</v>
      </c>
      <c r="T432" s="8">
        <f t="shared" si="41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8"/>
        <v>theater</v>
      </c>
      <c r="R433" t="str">
        <f t="shared" si="39"/>
        <v>plays</v>
      </c>
      <c r="S433" s="8">
        <f t="shared" si="40"/>
        <v>43273.208333333328</v>
      </c>
      <c r="T433" s="8">
        <f t="shared" si="41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8"/>
        <v>theater</v>
      </c>
      <c r="R434" t="str">
        <f t="shared" si="39"/>
        <v>plays</v>
      </c>
      <c r="S434" s="8">
        <f t="shared" si="40"/>
        <v>41761.208333333336</v>
      </c>
      <c r="T434" s="8">
        <f t="shared" si="41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8"/>
        <v>film &amp; video</v>
      </c>
      <c r="R435" t="str">
        <f t="shared" si="39"/>
        <v>documentary</v>
      </c>
      <c r="S435" s="8">
        <f t="shared" si="40"/>
        <v>41603.25</v>
      </c>
      <c r="T435" s="8">
        <f t="shared" si="41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8"/>
        <v>theater</v>
      </c>
      <c r="R436" t="str">
        <f t="shared" si="39"/>
        <v>plays</v>
      </c>
      <c r="S436" s="8">
        <f t="shared" si="40"/>
        <v>42705.25</v>
      </c>
      <c r="T436" s="8">
        <f t="shared" si="41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8"/>
        <v>theater</v>
      </c>
      <c r="R437" t="str">
        <f t="shared" si="39"/>
        <v>plays</v>
      </c>
      <c r="S437" s="8">
        <f t="shared" si="40"/>
        <v>41988.25</v>
      </c>
      <c r="T437" s="8">
        <f t="shared" si="41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8"/>
        <v>music</v>
      </c>
      <c r="R438" t="str">
        <f t="shared" si="39"/>
        <v>jazz</v>
      </c>
      <c r="S438" s="8">
        <f t="shared" si="40"/>
        <v>43575.208333333328</v>
      </c>
      <c r="T438" s="8">
        <f t="shared" si="41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8"/>
        <v>film &amp; video</v>
      </c>
      <c r="R439" t="str">
        <f t="shared" si="39"/>
        <v>animation</v>
      </c>
      <c r="S439" s="8">
        <f t="shared" si="40"/>
        <v>42260.208333333328</v>
      </c>
      <c r="T439" s="8">
        <f t="shared" si="41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8"/>
        <v>theater</v>
      </c>
      <c r="R440" t="str">
        <f t="shared" si="39"/>
        <v>plays</v>
      </c>
      <c r="S440" s="8">
        <f t="shared" si="40"/>
        <v>41337.25</v>
      </c>
      <c r="T440" s="8">
        <f t="shared" si="41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8"/>
        <v>film &amp; video</v>
      </c>
      <c r="R441" t="str">
        <f t="shared" si="39"/>
        <v>science fiction</v>
      </c>
      <c r="S441" s="8">
        <f t="shared" si="40"/>
        <v>42680.208333333328</v>
      </c>
      <c r="T441" s="8">
        <f t="shared" si="41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8"/>
        <v>film &amp; video</v>
      </c>
      <c r="R442" t="str">
        <f t="shared" si="39"/>
        <v>television</v>
      </c>
      <c r="S442" s="8">
        <f t="shared" si="40"/>
        <v>42916.208333333328</v>
      </c>
      <c r="T442" s="8">
        <f t="shared" si="41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8"/>
        <v>technology</v>
      </c>
      <c r="R443" t="str">
        <f t="shared" si="39"/>
        <v>wearables</v>
      </c>
      <c r="S443" s="8">
        <f t="shared" si="40"/>
        <v>41025.208333333336</v>
      </c>
      <c r="T443" s="8">
        <f t="shared" si="41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8"/>
        <v>theater</v>
      </c>
      <c r="R444" t="str">
        <f t="shared" si="39"/>
        <v>plays</v>
      </c>
      <c r="S444" s="8">
        <f t="shared" si="40"/>
        <v>42980.208333333328</v>
      </c>
      <c r="T444" s="8">
        <f t="shared" si="41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8"/>
        <v>theater</v>
      </c>
      <c r="R445" t="str">
        <f t="shared" si="39"/>
        <v>plays</v>
      </c>
      <c r="S445" s="8">
        <f t="shared" si="40"/>
        <v>40451.208333333336</v>
      </c>
      <c r="T445" s="8">
        <f t="shared" si="41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8"/>
        <v>music</v>
      </c>
      <c r="R446" t="str">
        <f t="shared" si="39"/>
        <v>indie rock</v>
      </c>
      <c r="S446" s="8">
        <f t="shared" si="40"/>
        <v>40748.208333333336</v>
      </c>
      <c r="T446" s="8">
        <f t="shared" si="41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8"/>
        <v>theater</v>
      </c>
      <c r="R447" t="str">
        <f t="shared" si="39"/>
        <v>plays</v>
      </c>
      <c r="S447" s="8">
        <f t="shared" si="40"/>
        <v>40515.25</v>
      </c>
      <c r="T447" s="8">
        <f t="shared" si="41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8"/>
        <v>technology</v>
      </c>
      <c r="R448" t="str">
        <f t="shared" si="39"/>
        <v>wearables</v>
      </c>
      <c r="S448" s="8">
        <f t="shared" si="40"/>
        <v>41261.25</v>
      </c>
      <c r="T448" s="8">
        <f t="shared" si="41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8"/>
        <v>film &amp; video</v>
      </c>
      <c r="R449" t="str">
        <f t="shared" si="39"/>
        <v>television</v>
      </c>
      <c r="S449" s="8">
        <f t="shared" si="40"/>
        <v>43088.25</v>
      </c>
      <c r="T449" s="8">
        <f t="shared" si="41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0.50482758620689661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8"/>
        <v>games</v>
      </c>
      <c r="R450" t="str">
        <f t="shared" si="39"/>
        <v>video games</v>
      </c>
      <c r="S450" s="8">
        <f t="shared" si="40"/>
        <v>41378.208333333336</v>
      </c>
      <c r="T450" s="8">
        <f t="shared" si="41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</f>
        <v>9.67</v>
      </c>
      <c r="G451" t="s">
        <v>20</v>
      </c>
      <c r="H451">
        <v>86</v>
      </c>
      <c r="I451" s="5">
        <f t="shared" si="3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si="38"/>
        <v>games</v>
      </c>
      <c r="R451" t="str">
        <f t="shared" si="39"/>
        <v>video games</v>
      </c>
      <c r="S451" s="8">
        <f t="shared" si="40"/>
        <v>43530.25</v>
      </c>
      <c r="T451" s="8">
        <f t="shared" si="41"/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 s="5">
        <f t="shared" ref="I452:I515" si="43">IF(H452,E452/H452,0)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ref="Q452:Q515" si="44">LEFT(P452, SEARCH("/", P452)-1)</f>
        <v>film &amp; video</v>
      </c>
      <c r="R452" t="str">
        <f t="shared" ref="R452:R515" si="45">RIGHT(P452, LEN(P452)-SEARCH("/",P452))</f>
        <v>animation</v>
      </c>
      <c r="S452" s="8">
        <f t="shared" ref="S452:S515" si="46">L452/86400+DATE(1970,1,1)</f>
        <v>43394.208333333328</v>
      </c>
      <c r="T452" s="8">
        <f t="shared" ref="T452:T515" si="47">M452/86400+DATE(1970,1,1)</f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4"/>
        <v>music</v>
      </c>
      <c r="R453" t="str">
        <f t="shared" si="45"/>
        <v>rock</v>
      </c>
      <c r="S453" s="8">
        <f t="shared" si="46"/>
        <v>42935.208333333328</v>
      </c>
      <c r="T453" s="8">
        <f t="shared" si="47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4"/>
        <v>film &amp; video</v>
      </c>
      <c r="R454" t="str">
        <f t="shared" si="45"/>
        <v>drama</v>
      </c>
      <c r="S454" s="8">
        <f t="shared" si="46"/>
        <v>40365.208333333336</v>
      </c>
      <c r="T454" s="8">
        <f t="shared" si="47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4"/>
        <v>film &amp; video</v>
      </c>
      <c r="R455" t="str">
        <f t="shared" si="45"/>
        <v>science fiction</v>
      </c>
      <c r="S455" s="8">
        <f t="shared" si="46"/>
        <v>42705.25</v>
      </c>
      <c r="T455" s="8">
        <f t="shared" si="47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4"/>
        <v>film &amp; video</v>
      </c>
      <c r="R456" t="str">
        <f t="shared" si="45"/>
        <v>drama</v>
      </c>
      <c r="S456" s="8">
        <f t="shared" si="46"/>
        <v>41568.208333333336</v>
      </c>
      <c r="T456" s="8">
        <f t="shared" si="47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4"/>
        <v>theater</v>
      </c>
      <c r="R457" t="str">
        <f t="shared" si="45"/>
        <v>plays</v>
      </c>
      <c r="S457" s="8">
        <f t="shared" si="46"/>
        <v>40809.208333333336</v>
      </c>
      <c r="T457" s="8">
        <f t="shared" si="47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4"/>
        <v>music</v>
      </c>
      <c r="R458" t="str">
        <f t="shared" si="45"/>
        <v>indie rock</v>
      </c>
      <c r="S458" s="8">
        <f t="shared" si="46"/>
        <v>43141.25</v>
      </c>
      <c r="T458" s="8">
        <f t="shared" si="47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4"/>
        <v>theater</v>
      </c>
      <c r="R459" t="str">
        <f t="shared" si="45"/>
        <v>plays</v>
      </c>
      <c r="S459" s="8">
        <f t="shared" si="46"/>
        <v>42657.208333333328</v>
      </c>
      <c r="T459" s="8">
        <f t="shared" si="47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4"/>
        <v>theater</v>
      </c>
      <c r="R460" t="str">
        <f t="shared" si="45"/>
        <v>plays</v>
      </c>
      <c r="S460" s="8">
        <f t="shared" si="46"/>
        <v>40265.208333333336</v>
      </c>
      <c r="T460" s="8">
        <f t="shared" si="47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4"/>
        <v>film &amp; video</v>
      </c>
      <c r="R461" t="str">
        <f t="shared" si="45"/>
        <v>documentary</v>
      </c>
      <c r="S461" s="8">
        <f t="shared" si="46"/>
        <v>42001.25</v>
      </c>
      <c r="T461" s="8">
        <f t="shared" si="47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4"/>
        <v>theater</v>
      </c>
      <c r="R462" t="str">
        <f t="shared" si="45"/>
        <v>plays</v>
      </c>
      <c r="S462" s="8">
        <f t="shared" si="46"/>
        <v>40399.208333333336</v>
      </c>
      <c r="T462" s="8">
        <f t="shared" si="47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4"/>
        <v>film &amp; video</v>
      </c>
      <c r="R463" t="str">
        <f t="shared" si="45"/>
        <v>drama</v>
      </c>
      <c r="S463" s="8">
        <f t="shared" si="46"/>
        <v>41757.208333333336</v>
      </c>
      <c r="T463" s="8">
        <f t="shared" si="47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4"/>
        <v>games</v>
      </c>
      <c r="R464" t="str">
        <f t="shared" si="45"/>
        <v>mobile games</v>
      </c>
      <c r="S464" s="8">
        <f t="shared" si="46"/>
        <v>41304.25</v>
      </c>
      <c r="T464" s="8">
        <f t="shared" si="47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4"/>
        <v>film &amp; video</v>
      </c>
      <c r="R465" t="str">
        <f t="shared" si="45"/>
        <v>animation</v>
      </c>
      <c r="S465" s="8">
        <f t="shared" si="46"/>
        <v>41639.25</v>
      </c>
      <c r="T465" s="8">
        <f t="shared" si="47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4"/>
        <v>theater</v>
      </c>
      <c r="R466" t="str">
        <f t="shared" si="45"/>
        <v>plays</v>
      </c>
      <c r="S466" s="8">
        <f t="shared" si="46"/>
        <v>43142.25</v>
      </c>
      <c r="T466" s="8">
        <f t="shared" si="47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4"/>
        <v>publishing</v>
      </c>
      <c r="R467" t="str">
        <f t="shared" si="45"/>
        <v>translations</v>
      </c>
      <c r="S467" s="8">
        <f t="shared" si="46"/>
        <v>43127.25</v>
      </c>
      <c r="T467" s="8">
        <f t="shared" si="47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4"/>
        <v>technology</v>
      </c>
      <c r="R468" t="str">
        <f t="shared" si="45"/>
        <v>wearables</v>
      </c>
      <c r="S468" s="8">
        <f t="shared" si="46"/>
        <v>41409.208333333336</v>
      </c>
      <c r="T468" s="8">
        <f t="shared" si="47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4"/>
        <v>technology</v>
      </c>
      <c r="R469" t="str">
        <f t="shared" si="45"/>
        <v>web</v>
      </c>
      <c r="S469" s="8">
        <f t="shared" si="46"/>
        <v>42331.25</v>
      </c>
      <c r="T469" s="8">
        <f t="shared" si="47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4"/>
        <v>theater</v>
      </c>
      <c r="R470" t="str">
        <f t="shared" si="45"/>
        <v>plays</v>
      </c>
      <c r="S470" s="8">
        <f t="shared" si="46"/>
        <v>43569.208333333328</v>
      </c>
      <c r="T470" s="8">
        <f t="shared" si="47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4"/>
        <v>film &amp; video</v>
      </c>
      <c r="R471" t="str">
        <f t="shared" si="45"/>
        <v>drama</v>
      </c>
      <c r="S471" s="8">
        <f t="shared" si="46"/>
        <v>42142.208333333328</v>
      </c>
      <c r="T471" s="8">
        <f t="shared" si="47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4"/>
        <v>technology</v>
      </c>
      <c r="R472" t="str">
        <f t="shared" si="45"/>
        <v>wearables</v>
      </c>
      <c r="S472" s="8">
        <f t="shared" si="46"/>
        <v>42716.25</v>
      </c>
      <c r="T472" s="8">
        <f t="shared" si="47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4"/>
        <v>food</v>
      </c>
      <c r="R473" t="str">
        <f t="shared" si="45"/>
        <v>food trucks</v>
      </c>
      <c r="S473" s="8">
        <f t="shared" si="46"/>
        <v>41031.208333333336</v>
      </c>
      <c r="T473" s="8">
        <f t="shared" si="47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4"/>
        <v>music</v>
      </c>
      <c r="R474" t="str">
        <f t="shared" si="45"/>
        <v>rock</v>
      </c>
      <c r="S474" s="8">
        <f t="shared" si="46"/>
        <v>43535.208333333328</v>
      </c>
      <c r="T474" s="8">
        <f t="shared" si="47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4"/>
        <v>music</v>
      </c>
      <c r="R475" t="str">
        <f t="shared" si="45"/>
        <v>electric music</v>
      </c>
      <c r="S475" s="8">
        <f t="shared" si="46"/>
        <v>43277.208333333328</v>
      </c>
      <c r="T475" s="8">
        <f t="shared" si="47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4"/>
        <v>film &amp; video</v>
      </c>
      <c r="R476" t="str">
        <f t="shared" si="45"/>
        <v>television</v>
      </c>
      <c r="S476" s="8">
        <f t="shared" si="46"/>
        <v>41989.25</v>
      </c>
      <c r="T476" s="8">
        <f t="shared" si="47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4"/>
        <v>publishing</v>
      </c>
      <c r="R477" t="str">
        <f t="shared" si="45"/>
        <v>translations</v>
      </c>
      <c r="S477" s="8">
        <f t="shared" si="46"/>
        <v>41450.208333333336</v>
      </c>
      <c r="T477" s="8">
        <f t="shared" si="47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4"/>
        <v>publishing</v>
      </c>
      <c r="R478" t="str">
        <f t="shared" si="45"/>
        <v>fiction</v>
      </c>
      <c r="S478" s="8">
        <f t="shared" si="46"/>
        <v>43322.208333333328</v>
      </c>
      <c r="T478" s="8">
        <f t="shared" si="47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4"/>
        <v>film &amp; video</v>
      </c>
      <c r="R479" t="str">
        <f t="shared" si="45"/>
        <v>science fiction</v>
      </c>
      <c r="S479" s="8">
        <f t="shared" si="46"/>
        <v>40720.208333333336</v>
      </c>
      <c r="T479" s="8">
        <f t="shared" si="47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4"/>
        <v>technology</v>
      </c>
      <c r="R480" t="str">
        <f t="shared" si="45"/>
        <v>wearables</v>
      </c>
      <c r="S480" s="8">
        <f t="shared" si="46"/>
        <v>42072.208333333328</v>
      </c>
      <c r="T480" s="8">
        <f t="shared" si="47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4"/>
        <v>food</v>
      </c>
      <c r="R481" t="str">
        <f t="shared" si="45"/>
        <v>food trucks</v>
      </c>
      <c r="S481" s="8">
        <f t="shared" si="46"/>
        <v>42945.208333333328</v>
      </c>
      <c r="T481" s="8">
        <f t="shared" si="47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4"/>
        <v>photography</v>
      </c>
      <c r="R482" t="str">
        <f t="shared" si="45"/>
        <v>photography books</v>
      </c>
      <c r="S482" s="8">
        <f t="shared" si="46"/>
        <v>40248.25</v>
      </c>
      <c r="T482" s="8">
        <f t="shared" si="47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4"/>
        <v>theater</v>
      </c>
      <c r="R483" t="str">
        <f t="shared" si="45"/>
        <v>plays</v>
      </c>
      <c r="S483" s="8">
        <f t="shared" si="46"/>
        <v>41913.208333333336</v>
      </c>
      <c r="T483" s="8">
        <f t="shared" si="47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4"/>
        <v>publishing</v>
      </c>
      <c r="R484" t="str">
        <f t="shared" si="45"/>
        <v>fiction</v>
      </c>
      <c r="S484" s="8">
        <f t="shared" si="46"/>
        <v>40963.25</v>
      </c>
      <c r="T484" s="8">
        <f t="shared" si="47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4"/>
        <v>theater</v>
      </c>
      <c r="R485" t="str">
        <f t="shared" si="45"/>
        <v>plays</v>
      </c>
      <c r="S485" s="8">
        <f t="shared" si="46"/>
        <v>43811.25</v>
      </c>
      <c r="T485" s="8">
        <f t="shared" si="47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4"/>
        <v>food</v>
      </c>
      <c r="R486" t="str">
        <f t="shared" si="45"/>
        <v>food trucks</v>
      </c>
      <c r="S486" s="8">
        <f t="shared" si="46"/>
        <v>41855.208333333336</v>
      </c>
      <c r="T486" s="8">
        <f t="shared" si="47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4"/>
        <v>theater</v>
      </c>
      <c r="R487" t="str">
        <f t="shared" si="45"/>
        <v>plays</v>
      </c>
      <c r="S487" s="8">
        <f t="shared" si="46"/>
        <v>43626.208333333328</v>
      </c>
      <c r="T487" s="8">
        <f t="shared" si="47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4"/>
        <v>publishing</v>
      </c>
      <c r="R488" t="str">
        <f t="shared" si="45"/>
        <v>translations</v>
      </c>
      <c r="S488" s="8">
        <f t="shared" si="46"/>
        <v>43168.25</v>
      </c>
      <c r="T488" s="8">
        <f t="shared" si="47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4"/>
        <v>theater</v>
      </c>
      <c r="R489" t="str">
        <f t="shared" si="45"/>
        <v>plays</v>
      </c>
      <c r="S489" s="8">
        <f t="shared" si="46"/>
        <v>42845.208333333328</v>
      </c>
      <c r="T489" s="8">
        <f t="shared" si="47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4"/>
        <v>theater</v>
      </c>
      <c r="R490" t="str">
        <f t="shared" si="45"/>
        <v>plays</v>
      </c>
      <c r="S490" s="8">
        <f t="shared" si="46"/>
        <v>42403.25</v>
      </c>
      <c r="T490" s="8">
        <f t="shared" si="47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4"/>
        <v>technology</v>
      </c>
      <c r="R491" t="str">
        <f t="shared" si="45"/>
        <v>wearables</v>
      </c>
      <c r="S491" s="8">
        <f t="shared" si="46"/>
        <v>40406.208333333336</v>
      </c>
      <c r="T491" s="8">
        <f t="shared" si="47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4"/>
        <v>journalism</v>
      </c>
      <c r="R492" t="str">
        <f t="shared" si="45"/>
        <v>audio</v>
      </c>
      <c r="S492" s="8">
        <f t="shared" si="46"/>
        <v>43786.25</v>
      </c>
      <c r="T492" s="8">
        <f t="shared" si="47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4"/>
        <v>food</v>
      </c>
      <c r="R493" t="str">
        <f t="shared" si="45"/>
        <v>food trucks</v>
      </c>
      <c r="S493" s="8">
        <f t="shared" si="46"/>
        <v>41456.208333333336</v>
      </c>
      <c r="T493" s="8">
        <f t="shared" si="47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4"/>
        <v>film &amp; video</v>
      </c>
      <c r="R494" t="str">
        <f t="shared" si="45"/>
        <v>shorts</v>
      </c>
      <c r="S494" s="8">
        <f t="shared" si="46"/>
        <v>40336.208333333336</v>
      </c>
      <c r="T494" s="8">
        <f t="shared" si="47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4"/>
        <v>photography</v>
      </c>
      <c r="R495" t="str">
        <f t="shared" si="45"/>
        <v>photography books</v>
      </c>
      <c r="S495" s="8">
        <f t="shared" si="46"/>
        <v>43645.208333333328</v>
      </c>
      <c r="T495" s="8">
        <f t="shared" si="47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4"/>
        <v>technology</v>
      </c>
      <c r="R496" t="str">
        <f t="shared" si="45"/>
        <v>wearables</v>
      </c>
      <c r="S496" s="8">
        <f t="shared" si="46"/>
        <v>40990.208333333336</v>
      </c>
      <c r="T496" s="8">
        <f t="shared" si="47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4"/>
        <v>theater</v>
      </c>
      <c r="R497" t="str">
        <f t="shared" si="45"/>
        <v>plays</v>
      </c>
      <c r="S497" s="8">
        <f t="shared" si="46"/>
        <v>41800.208333333336</v>
      </c>
      <c r="T497" s="8">
        <f t="shared" si="47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4"/>
        <v>film &amp; video</v>
      </c>
      <c r="R498" t="str">
        <f t="shared" si="45"/>
        <v>animation</v>
      </c>
      <c r="S498" s="8">
        <f t="shared" si="46"/>
        <v>42876.208333333328</v>
      </c>
      <c r="T498" s="8">
        <f t="shared" si="47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4"/>
        <v>technology</v>
      </c>
      <c r="R499" t="str">
        <f t="shared" si="45"/>
        <v>wearables</v>
      </c>
      <c r="S499" s="8">
        <f t="shared" si="46"/>
        <v>42724.25</v>
      </c>
      <c r="T499" s="8">
        <f t="shared" si="47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4"/>
        <v>technology</v>
      </c>
      <c r="R500" t="str">
        <f t="shared" si="45"/>
        <v>web</v>
      </c>
      <c r="S500" s="8">
        <f t="shared" si="46"/>
        <v>42005.25</v>
      </c>
      <c r="T500" s="8">
        <f t="shared" si="47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4"/>
        <v>film &amp; video</v>
      </c>
      <c r="R501" t="str">
        <f t="shared" si="45"/>
        <v>documentary</v>
      </c>
      <c r="S501" s="8">
        <f t="shared" si="46"/>
        <v>42444.208333333328</v>
      </c>
      <c r="T501" s="8">
        <f t="shared" si="47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4"/>
        <v>theater</v>
      </c>
      <c r="R502" t="str">
        <f t="shared" si="45"/>
        <v>plays</v>
      </c>
      <c r="S502" s="8">
        <f t="shared" si="46"/>
        <v>41395.208333333336</v>
      </c>
      <c r="T502" s="8">
        <f t="shared" si="47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4"/>
        <v>film &amp; video</v>
      </c>
      <c r="R503" t="str">
        <f t="shared" si="45"/>
        <v>documentary</v>
      </c>
      <c r="S503" s="8">
        <f t="shared" si="46"/>
        <v>41345.208333333336</v>
      </c>
      <c r="T503" s="8">
        <f t="shared" si="47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4"/>
        <v>games</v>
      </c>
      <c r="R504" t="str">
        <f t="shared" si="45"/>
        <v>video games</v>
      </c>
      <c r="S504" s="8">
        <f t="shared" si="46"/>
        <v>41117.208333333336</v>
      </c>
      <c r="T504" s="8">
        <f t="shared" si="47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4"/>
        <v>film &amp; video</v>
      </c>
      <c r="R505" t="str">
        <f t="shared" si="45"/>
        <v>drama</v>
      </c>
      <c r="S505" s="8">
        <f t="shared" si="46"/>
        <v>42186.208333333328</v>
      </c>
      <c r="T505" s="8">
        <f t="shared" si="47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4"/>
        <v>music</v>
      </c>
      <c r="R506" t="str">
        <f t="shared" si="45"/>
        <v>rock</v>
      </c>
      <c r="S506" s="8">
        <f t="shared" si="46"/>
        <v>42142.208333333328</v>
      </c>
      <c r="T506" s="8">
        <f t="shared" si="47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4"/>
        <v>publishing</v>
      </c>
      <c r="R507" t="str">
        <f t="shared" si="45"/>
        <v>radio &amp; podcasts</v>
      </c>
      <c r="S507" s="8">
        <f t="shared" si="46"/>
        <v>41341.25</v>
      </c>
      <c r="T507" s="8">
        <f t="shared" si="47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4"/>
        <v>theater</v>
      </c>
      <c r="R508" t="str">
        <f t="shared" si="45"/>
        <v>plays</v>
      </c>
      <c r="S508" s="8">
        <f t="shared" si="46"/>
        <v>43062.25</v>
      </c>
      <c r="T508" s="8">
        <f t="shared" si="47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4"/>
        <v>technology</v>
      </c>
      <c r="R509" t="str">
        <f t="shared" si="45"/>
        <v>web</v>
      </c>
      <c r="S509" s="8">
        <f t="shared" si="46"/>
        <v>41373.208333333336</v>
      </c>
      <c r="T509" s="8">
        <f t="shared" si="47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4"/>
        <v>theater</v>
      </c>
      <c r="R510" t="str">
        <f t="shared" si="45"/>
        <v>plays</v>
      </c>
      <c r="S510" s="8">
        <f t="shared" si="46"/>
        <v>43310.208333333328</v>
      </c>
      <c r="T510" s="8">
        <f t="shared" si="47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4"/>
        <v>theater</v>
      </c>
      <c r="R511" t="str">
        <f t="shared" si="45"/>
        <v>plays</v>
      </c>
      <c r="S511" s="8">
        <f t="shared" si="46"/>
        <v>41034.208333333336</v>
      </c>
      <c r="T511" s="8">
        <f t="shared" si="47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4"/>
        <v>film &amp; video</v>
      </c>
      <c r="R512" t="str">
        <f t="shared" si="45"/>
        <v>drama</v>
      </c>
      <c r="S512" s="8">
        <f t="shared" si="46"/>
        <v>43251.208333333328</v>
      </c>
      <c r="T512" s="8">
        <f t="shared" si="47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4"/>
        <v>theater</v>
      </c>
      <c r="R513" t="str">
        <f t="shared" si="45"/>
        <v>plays</v>
      </c>
      <c r="S513" s="8">
        <f t="shared" si="46"/>
        <v>43671.208333333328</v>
      </c>
      <c r="T513" s="8">
        <f t="shared" si="47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1.3931868131868133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4"/>
        <v>games</v>
      </c>
      <c r="R514" t="str">
        <f t="shared" si="45"/>
        <v>video games</v>
      </c>
      <c r="S514" s="8">
        <f t="shared" si="46"/>
        <v>41825.208333333336</v>
      </c>
      <c r="T514" s="8">
        <f t="shared" si="47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</f>
        <v>0.39277108433734942</v>
      </c>
      <c r="G515" t="s">
        <v>74</v>
      </c>
      <c r="H515">
        <v>35</v>
      </c>
      <c r="I515" s="5">
        <f t="shared" si="43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si="44"/>
        <v>film &amp; video</v>
      </c>
      <c r="R515" t="str">
        <f t="shared" si="45"/>
        <v>television</v>
      </c>
      <c r="S515" s="8">
        <f t="shared" si="46"/>
        <v>40430.208333333336</v>
      </c>
      <c r="T515" s="8">
        <f t="shared" si="47"/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 s="5">
        <f t="shared" ref="I516:I579" si="49">IF(H516,E516/H516,0)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ref="Q516:Q579" si="50">LEFT(P516, SEARCH("/", P516)-1)</f>
        <v>music</v>
      </c>
      <c r="R516" t="str">
        <f t="shared" ref="R516:R579" si="51">RIGHT(P516, LEN(P516)-SEARCH("/",P516))</f>
        <v>rock</v>
      </c>
      <c r="S516" s="8">
        <f t="shared" ref="S516:S579" si="52">L516/86400+DATE(1970,1,1)</f>
        <v>41614.25</v>
      </c>
      <c r="T516" s="8">
        <f t="shared" ref="T516:T579" si="53">M516/86400+DATE(1970,1,1)</f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50"/>
        <v>theater</v>
      </c>
      <c r="R517" t="str">
        <f t="shared" si="51"/>
        <v>plays</v>
      </c>
      <c r="S517" s="8">
        <f t="shared" si="52"/>
        <v>40900.25</v>
      </c>
      <c r="T517" s="8">
        <f t="shared" si="53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50"/>
        <v>publishing</v>
      </c>
      <c r="R518" t="str">
        <f t="shared" si="51"/>
        <v>nonfiction</v>
      </c>
      <c r="S518" s="8">
        <f t="shared" si="52"/>
        <v>40396.208333333336</v>
      </c>
      <c r="T518" s="8">
        <f t="shared" si="53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0"/>
        <v>food</v>
      </c>
      <c r="R519" t="str">
        <f t="shared" si="51"/>
        <v>food trucks</v>
      </c>
      <c r="S519" s="8">
        <f t="shared" si="52"/>
        <v>42860.208333333328</v>
      </c>
      <c r="T519" s="8">
        <f t="shared" si="53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50"/>
        <v>film &amp; video</v>
      </c>
      <c r="R520" t="str">
        <f t="shared" si="51"/>
        <v>animation</v>
      </c>
      <c r="S520" s="8">
        <f t="shared" si="52"/>
        <v>43154.25</v>
      </c>
      <c r="T520" s="8">
        <f t="shared" si="53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0"/>
        <v>music</v>
      </c>
      <c r="R521" t="str">
        <f t="shared" si="51"/>
        <v>rock</v>
      </c>
      <c r="S521" s="8">
        <f t="shared" si="52"/>
        <v>42012.25</v>
      </c>
      <c r="T521" s="8">
        <f t="shared" si="53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0"/>
        <v>theater</v>
      </c>
      <c r="R522" t="str">
        <f t="shared" si="51"/>
        <v>plays</v>
      </c>
      <c r="S522" s="8">
        <f t="shared" si="52"/>
        <v>43574.208333333328</v>
      </c>
      <c r="T522" s="8">
        <f t="shared" si="53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0"/>
        <v>film &amp; video</v>
      </c>
      <c r="R523" t="str">
        <f t="shared" si="51"/>
        <v>drama</v>
      </c>
      <c r="S523" s="8">
        <f t="shared" si="52"/>
        <v>42605.208333333328</v>
      </c>
      <c r="T523" s="8">
        <f t="shared" si="53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50"/>
        <v>film &amp; video</v>
      </c>
      <c r="R524" t="str">
        <f t="shared" si="51"/>
        <v>shorts</v>
      </c>
      <c r="S524" s="8">
        <f t="shared" si="52"/>
        <v>41093.208333333336</v>
      </c>
      <c r="T524" s="8">
        <f t="shared" si="53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0"/>
        <v>film &amp; video</v>
      </c>
      <c r="R525" t="str">
        <f t="shared" si="51"/>
        <v>shorts</v>
      </c>
      <c r="S525" s="8">
        <f t="shared" si="52"/>
        <v>40241.25</v>
      </c>
      <c r="T525" s="8">
        <f t="shared" si="53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50"/>
        <v>theater</v>
      </c>
      <c r="R526" t="str">
        <f t="shared" si="51"/>
        <v>plays</v>
      </c>
      <c r="S526" s="8">
        <f t="shared" si="52"/>
        <v>40294.208333333336</v>
      </c>
      <c r="T526" s="8">
        <f t="shared" si="53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50"/>
        <v>technology</v>
      </c>
      <c r="R527" t="str">
        <f t="shared" si="51"/>
        <v>wearables</v>
      </c>
      <c r="S527" s="8">
        <f t="shared" si="52"/>
        <v>40505.25</v>
      </c>
      <c r="T527" s="8">
        <f t="shared" si="53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0"/>
        <v>theater</v>
      </c>
      <c r="R528" t="str">
        <f t="shared" si="51"/>
        <v>plays</v>
      </c>
      <c r="S528" s="8">
        <f t="shared" si="52"/>
        <v>42364.25</v>
      </c>
      <c r="T528" s="8">
        <f t="shared" si="53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50"/>
        <v>film &amp; video</v>
      </c>
      <c r="R529" t="str">
        <f t="shared" si="51"/>
        <v>animation</v>
      </c>
      <c r="S529" s="8">
        <f t="shared" si="52"/>
        <v>42405.25</v>
      </c>
      <c r="T529" s="8">
        <f t="shared" si="53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50"/>
        <v>music</v>
      </c>
      <c r="R530" t="str">
        <f t="shared" si="51"/>
        <v>indie rock</v>
      </c>
      <c r="S530" s="8">
        <f t="shared" si="52"/>
        <v>41601.25</v>
      </c>
      <c r="T530" s="8">
        <f t="shared" si="53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50"/>
        <v>games</v>
      </c>
      <c r="R531" t="str">
        <f t="shared" si="51"/>
        <v>video games</v>
      </c>
      <c r="S531" s="8">
        <f t="shared" si="52"/>
        <v>41769.208333333336</v>
      </c>
      <c r="T531" s="8">
        <f t="shared" si="53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50"/>
        <v>publishing</v>
      </c>
      <c r="R532" t="str">
        <f t="shared" si="51"/>
        <v>fiction</v>
      </c>
      <c r="S532" s="8">
        <f t="shared" si="52"/>
        <v>40421.208333333336</v>
      </c>
      <c r="T532" s="8">
        <f t="shared" si="53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0"/>
        <v>games</v>
      </c>
      <c r="R533" t="str">
        <f t="shared" si="51"/>
        <v>video games</v>
      </c>
      <c r="S533" s="8">
        <f t="shared" si="52"/>
        <v>41589.25</v>
      </c>
      <c r="T533" s="8">
        <f t="shared" si="53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0"/>
        <v>theater</v>
      </c>
      <c r="R534" t="str">
        <f t="shared" si="51"/>
        <v>plays</v>
      </c>
      <c r="S534" s="8">
        <f t="shared" si="52"/>
        <v>43125.25</v>
      </c>
      <c r="T534" s="8">
        <f t="shared" si="53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50"/>
        <v>music</v>
      </c>
      <c r="R535" t="str">
        <f t="shared" si="51"/>
        <v>indie rock</v>
      </c>
      <c r="S535" s="8">
        <f t="shared" si="52"/>
        <v>41479.208333333336</v>
      </c>
      <c r="T535" s="8">
        <f t="shared" si="53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50"/>
        <v>film &amp; video</v>
      </c>
      <c r="R536" t="str">
        <f t="shared" si="51"/>
        <v>drama</v>
      </c>
      <c r="S536" s="8">
        <f t="shared" si="52"/>
        <v>43329.208333333328</v>
      </c>
      <c r="T536" s="8">
        <f t="shared" si="53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50"/>
        <v>theater</v>
      </c>
      <c r="R537" t="str">
        <f t="shared" si="51"/>
        <v>plays</v>
      </c>
      <c r="S537" s="8">
        <f t="shared" si="52"/>
        <v>43259.208333333328</v>
      </c>
      <c r="T537" s="8">
        <f t="shared" si="53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50"/>
        <v>publishing</v>
      </c>
      <c r="R538" t="str">
        <f t="shared" si="51"/>
        <v>fiction</v>
      </c>
      <c r="S538" s="8">
        <f t="shared" si="52"/>
        <v>40414.208333333336</v>
      </c>
      <c r="T538" s="8">
        <f t="shared" si="53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50"/>
        <v>film &amp; video</v>
      </c>
      <c r="R539" t="str">
        <f t="shared" si="51"/>
        <v>documentary</v>
      </c>
      <c r="S539" s="8">
        <f t="shared" si="52"/>
        <v>43342.208333333328</v>
      </c>
      <c r="T539" s="8">
        <f t="shared" si="53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50"/>
        <v>games</v>
      </c>
      <c r="R540" t="str">
        <f t="shared" si="51"/>
        <v>mobile games</v>
      </c>
      <c r="S540" s="8">
        <f t="shared" si="52"/>
        <v>41539.208333333336</v>
      </c>
      <c r="T540" s="8">
        <f t="shared" si="53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50"/>
        <v>food</v>
      </c>
      <c r="R541" t="str">
        <f t="shared" si="51"/>
        <v>food trucks</v>
      </c>
      <c r="S541" s="8">
        <f t="shared" si="52"/>
        <v>43647.208333333328</v>
      </c>
      <c r="T541" s="8">
        <f t="shared" si="53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50"/>
        <v>photography</v>
      </c>
      <c r="R542" t="str">
        <f t="shared" si="51"/>
        <v>photography books</v>
      </c>
      <c r="S542" s="8">
        <f t="shared" si="52"/>
        <v>43225.208333333328</v>
      </c>
      <c r="T542" s="8">
        <f t="shared" si="53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50"/>
        <v>games</v>
      </c>
      <c r="R543" t="str">
        <f t="shared" si="51"/>
        <v>mobile games</v>
      </c>
      <c r="S543" s="8">
        <f t="shared" si="52"/>
        <v>42165.208333333328</v>
      </c>
      <c r="T543" s="8">
        <f t="shared" si="53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50"/>
        <v>music</v>
      </c>
      <c r="R544" t="str">
        <f t="shared" si="51"/>
        <v>indie rock</v>
      </c>
      <c r="S544" s="8">
        <f t="shared" si="52"/>
        <v>42391.25</v>
      </c>
      <c r="T544" s="8">
        <f t="shared" si="53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50"/>
        <v>games</v>
      </c>
      <c r="R545" t="str">
        <f t="shared" si="51"/>
        <v>video games</v>
      </c>
      <c r="S545" s="8">
        <f t="shared" si="52"/>
        <v>41528.208333333336</v>
      </c>
      <c r="T545" s="8">
        <f t="shared" si="53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50"/>
        <v>music</v>
      </c>
      <c r="R546" t="str">
        <f t="shared" si="51"/>
        <v>rock</v>
      </c>
      <c r="S546" s="8">
        <f t="shared" si="52"/>
        <v>42377.25</v>
      </c>
      <c r="T546" s="8">
        <f t="shared" si="53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50"/>
        <v>theater</v>
      </c>
      <c r="R547" t="str">
        <f t="shared" si="51"/>
        <v>plays</v>
      </c>
      <c r="S547" s="8">
        <f t="shared" si="52"/>
        <v>43824.25</v>
      </c>
      <c r="T547" s="8">
        <f t="shared" si="53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50"/>
        <v>theater</v>
      </c>
      <c r="R548" t="str">
        <f t="shared" si="51"/>
        <v>plays</v>
      </c>
      <c r="S548" s="8">
        <f t="shared" si="52"/>
        <v>43360.208333333328</v>
      </c>
      <c r="T548" s="8">
        <f t="shared" si="53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50"/>
        <v>film &amp; video</v>
      </c>
      <c r="R549" t="str">
        <f t="shared" si="51"/>
        <v>drama</v>
      </c>
      <c r="S549" s="8">
        <f t="shared" si="52"/>
        <v>42029.25</v>
      </c>
      <c r="T549" s="8">
        <f t="shared" si="53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50"/>
        <v>theater</v>
      </c>
      <c r="R550" t="str">
        <f t="shared" si="51"/>
        <v>plays</v>
      </c>
      <c r="S550" s="8">
        <f t="shared" si="52"/>
        <v>42461.208333333328</v>
      </c>
      <c r="T550" s="8">
        <f t="shared" si="53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50"/>
        <v>technology</v>
      </c>
      <c r="R551" t="str">
        <f t="shared" si="51"/>
        <v>wearables</v>
      </c>
      <c r="S551" s="8">
        <f t="shared" si="52"/>
        <v>41422.208333333336</v>
      </c>
      <c r="T551" s="8">
        <f t="shared" si="53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50"/>
        <v>music</v>
      </c>
      <c r="R552" t="str">
        <f t="shared" si="51"/>
        <v>indie rock</v>
      </c>
      <c r="S552" s="8">
        <f t="shared" si="52"/>
        <v>40968.25</v>
      </c>
      <c r="T552" s="8">
        <f t="shared" si="53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50"/>
        <v>technology</v>
      </c>
      <c r="R553" t="str">
        <f t="shared" si="51"/>
        <v>web</v>
      </c>
      <c r="S553" s="8">
        <f t="shared" si="52"/>
        <v>41993.25</v>
      </c>
      <c r="T553" s="8">
        <f t="shared" si="53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50"/>
        <v>theater</v>
      </c>
      <c r="R554" t="str">
        <f t="shared" si="51"/>
        <v>plays</v>
      </c>
      <c r="S554" s="8">
        <f t="shared" si="52"/>
        <v>42700.25</v>
      </c>
      <c r="T554" s="8">
        <f t="shared" si="53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50"/>
        <v>music</v>
      </c>
      <c r="R555" t="str">
        <f t="shared" si="51"/>
        <v>rock</v>
      </c>
      <c r="S555" s="8">
        <f t="shared" si="52"/>
        <v>40545.25</v>
      </c>
      <c r="T555" s="8">
        <f t="shared" si="53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50"/>
        <v>music</v>
      </c>
      <c r="R556" t="str">
        <f t="shared" si="51"/>
        <v>indie rock</v>
      </c>
      <c r="S556" s="8">
        <f t="shared" si="52"/>
        <v>42723.25</v>
      </c>
      <c r="T556" s="8">
        <f t="shared" si="53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50"/>
        <v>music</v>
      </c>
      <c r="R557" t="str">
        <f t="shared" si="51"/>
        <v>rock</v>
      </c>
      <c r="S557" s="8">
        <f t="shared" si="52"/>
        <v>41731.208333333336</v>
      </c>
      <c r="T557" s="8">
        <f t="shared" si="53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50"/>
        <v>publishing</v>
      </c>
      <c r="R558" t="str">
        <f t="shared" si="51"/>
        <v>translations</v>
      </c>
      <c r="S558" s="8">
        <f t="shared" si="52"/>
        <v>40792.208333333336</v>
      </c>
      <c r="T558" s="8">
        <f t="shared" si="53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50"/>
        <v>film &amp; video</v>
      </c>
      <c r="R559" t="str">
        <f t="shared" si="51"/>
        <v>science fiction</v>
      </c>
      <c r="S559" s="8">
        <f t="shared" si="52"/>
        <v>42279.208333333328</v>
      </c>
      <c r="T559" s="8">
        <f t="shared" si="53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50"/>
        <v>theater</v>
      </c>
      <c r="R560" t="str">
        <f t="shared" si="51"/>
        <v>plays</v>
      </c>
      <c r="S560" s="8">
        <f t="shared" si="52"/>
        <v>42424.25</v>
      </c>
      <c r="T560" s="8">
        <f t="shared" si="53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50"/>
        <v>theater</v>
      </c>
      <c r="R561" t="str">
        <f t="shared" si="51"/>
        <v>plays</v>
      </c>
      <c r="S561" s="8">
        <f t="shared" si="52"/>
        <v>42584.208333333328</v>
      </c>
      <c r="T561" s="8">
        <f t="shared" si="53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50"/>
        <v>film &amp; video</v>
      </c>
      <c r="R562" t="str">
        <f t="shared" si="51"/>
        <v>animation</v>
      </c>
      <c r="S562" s="8">
        <f t="shared" si="52"/>
        <v>40865.25</v>
      </c>
      <c r="T562" s="8">
        <f t="shared" si="53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50"/>
        <v>theater</v>
      </c>
      <c r="R563" t="str">
        <f t="shared" si="51"/>
        <v>plays</v>
      </c>
      <c r="S563" s="8">
        <f t="shared" si="52"/>
        <v>40833.208333333336</v>
      </c>
      <c r="T563" s="8">
        <f t="shared" si="53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50"/>
        <v>music</v>
      </c>
      <c r="R564" t="str">
        <f t="shared" si="51"/>
        <v>rock</v>
      </c>
      <c r="S564" s="8">
        <f t="shared" si="52"/>
        <v>43536.208333333328</v>
      </c>
      <c r="T564" s="8">
        <f t="shared" si="53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50"/>
        <v>film &amp; video</v>
      </c>
      <c r="R565" t="str">
        <f t="shared" si="51"/>
        <v>documentary</v>
      </c>
      <c r="S565" s="8">
        <f t="shared" si="52"/>
        <v>43417.25</v>
      </c>
      <c r="T565" s="8">
        <f t="shared" si="53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50"/>
        <v>theater</v>
      </c>
      <c r="R566" t="str">
        <f t="shared" si="51"/>
        <v>plays</v>
      </c>
      <c r="S566" s="8">
        <f t="shared" si="52"/>
        <v>42078.208333333328</v>
      </c>
      <c r="T566" s="8">
        <f t="shared" si="53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50"/>
        <v>theater</v>
      </c>
      <c r="R567" t="str">
        <f t="shared" si="51"/>
        <v>plays</v>
      </c>
      <c r="S567" s="8">
        <f t="shared" si="52"/>
        <v>40862.25</v>
      </c>
      <c r="T567" s="8">
        <f t="shared" si="53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50"/>
        <v>music</v>
      </c>
      <c r="R568" t="str">
        <f t="shared" si="51"/>
        <v>electric music</v>
      </c>
      <c r="S568" s="8">
        <f t="shared" si="52"/>
        <v>42424.25</v>
      </c>
      <c r="T568" s="8">
        <f t="shared" si="53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50"/>
        <v>music</v>
      </c>
      <c r="R569" t="str">
        <f t="shared" si="51"/>
        <v>rock</v>
      </c>
      <c r="S569" s="8">
        <f t="shared" si="52"/>
        <v>41830.208333333336</v>
      </c>
      <c r="T569" s="8">
        <f t="shared" si="53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50"/>
        <v>theater</v>
      </c>
      <c r="R570" t="str">
        <f t="shared" si="51"/>
        <v>plays</v>
      </c>
      <c r="S570" s="8">
        <f t="shared" si="52"/>
        <v>40374.208333333336</v>
      </c>
      <c r="T570" s="8">
        <f t="shared" si="53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50"/>
        <v>film &amp; video</v>
      </c>
      <c r="R571" t="str">
        <f t="shared" si="51"/>
        <v>animation</v>
      </c>
      <c r="S571" s="8">
        <f t="shared" si="52"/>
        <v>40554.25</v>
      </c>
      <c r="T571" s="8">
        <f t="shared" si="53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50"/>
        <v>music</v>
      </c>
      <c r="R572" t="str">
        <f t="shared" si="51"/>
        <v>rock</v>
      </c>
      <c r="S572" s="8">
        <f t="shared" si="52"/>
        <v>41993.25</v>
      </c>
      <c r="T572" s="8">
        <f t="shared" si="53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50"/>
        <v>film &amp; video</v>
      </c>
      <c r="R573" t="str">
        <f t="shared" si="51"/>
        <v>shorts</v>
      </c>
      <c r="S573" s="8">
        <f t="shared" si="52"/>
        <v>42174.208333333328</v>
      </c>
      <c r="T573" s="8">
        <f t="shared" si="53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50"/>
        <v>music</v>
      </c>
      <c r="R574" t="str">
        <f t="shared" si="51"/>
        <v>rock</v>
      </c>
      <c r="S574" s="8">
        <f t="shared" si="52"/>
        <v>42275.208333333328</v>
      </c>
      <c r="T574" s="8">
        <f t="shared" si="53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50"/>
        <v>journalism</v>
      </c>
      <c r="R575" t="str">
        <f t="shared" si="51"/>
        <v>audio</v>
      </c>
      <c r="S575" s="8">
        <f t="shared" si="52"/>
        <v>41761.208333333336</v>
      </c>
      <c r="T575" s="8">
        <f t="shared" si="53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50"/>
        <v>food</v>
      </c>
      <c r="R576" t="str">
        <f t="shared" si="51"/>
        <v>food trucks</v>
      </c>
      <c r="S576" s="8">
        <f t="shared" si="52"/>
        <v>43806.25</v>
      </c>
      <c r="T576" s="8">
        <f t="shared" si="53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50"/>
        <v>theater</v>
      </c>
      <c r="R577" t="str">
        <f t="shared" si="51"/>
        <v>plays</v>
      </c>
      <c r="S577" s="8">
        <f t="shared" si="52"/>
        <v>41779.208333333336</v>
      </c>
      <c r="T577" s="8">
        <f t="shared" si="53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0.6492783505154639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50"/>
        <v>theater</v>
      </c>
      <c r="R578" t="str">
        <f t="shared" si="51"/>
        <v>plays</v>
      </c>
      <c r="S578" s="8">
        <f t="shared" si="52"/>
        <v>43040.208333333328</v>
      </c>
      <c r="T578" s="8">
        <f t="shared" si="53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</f>
        <v>0.18853658536585366</v>
      </c>
      <c r="G579" t="s">
        <v>74</v>
      </c>
      <c r="H579">
        <v>37</v>
      </c>
      <c r="I579" s="5">
        <f t="shared" si="49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si="50"/>
        <v>music</v>
      </c>
      <c r="R579" t="str">
        <f t="shared" si="51"/>
        <v>jazz</v>
      </c>
      <c r="S579" s="8">
        <f t="shared" si="52"/>
        <v>40613.25</v>
      </c>
      <c r="T579" s="8">
        <f t="shared" si="53"/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 s="5">
        <f t="shared" ref="I580:I643" si="55">IF(H580,E580/H580,0)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ref="Q580:Q643" si="56">LEFT(P580, SEARCH("/", P580)-1)</f>
        <v>film &amp; video</v>
      </c>
      <c r="R580" t="str">
        <f t="shared" ref="R580:R643" si="57">RIGHT(P580, LEN(P580)-SEARCH("/",P580))</f>
        <v>science fiction</v>
      </c>
      <c r="S580" s="8">
        <f t="shared" ref="S580:S643" si="58">L580/86400+DATE(1970,1,1)</f>
        <v>40878.25</v>
      </c>
      <c r="T580" s="8">
        <f t="shared" ref="T580:T643" si="59">M580/86400+DATE(1970,1,1)</f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6"/>
        <v>music</v>
      </c>
      <c r="R581" t="str">
        <f t="shared" si="57"/>
        <v>jazz</v>
      </c>
      <c r="S581" s="8">
        <f t="shared" si="58"/>
        <v>40762.208333333336</v>
      </c>
      <c r="T581" s="8">
        <f t="shared" si="5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6"/>
        <v>theater</v>
      </c>
      <c r="R582" t="str">
        <f t="shared" si="57"/>
        <v>plays</v>
      </c>
      <c r="S582" s="8">
        <f t="shared" si="58"/>
        <v>41696.25</v>
      </c>
      <c r="T582" s="8">
        <f t="shared" si="5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6"/>
        <v>technology</v>
      </c>
      <c r="R583" t="str">
        <f t="shared" si="57"/>
        <v>web</v>
      </c>
      <c r="S583" s="8">
        <f t="shared" si="58"/>
        <v>40662.208333333336</v>
      </c>
      <c r="T583" s="8">
        <f t="shared" si="5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6"/>
        <v>games</v>
      </c>
      <c r="R584" t="str">
        <f t="shared" si="57"/>
        <v>video games</v>
      </c>
      <c r="S584" s="8">
        <f t="shared" si="58"/>
        <v>42165.208333333328</v>
      </c>
      <c r="T584" s="8">
        <f t="shared" si="5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6"/>
        <v>film &amp; video</v>
      </c>
      <c r="R585" t="str">
        <f t="shared" si="57"/>
        <v>documentary</v>
      </c>
      <c r="S585" s="8">
        <f t="shared" si="58"/>
        <v>40959.25</v>
      </c>
      <c r="T585" s="8">
        <f t="shared" si="5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6"/>
        <v>technology</v>
      </c>
      <c r="R586" t="str">
        <f t="shared" si="57"/>
        <v>web</v>
      </c>
      <c r="S586" s="8">
        <f t="shared" si="58"/>
        <v>41024.208333333336</v>
      </c>
      <c r="T586" s="8">
        <f t="shared" si="5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6"/>
        <v>publishing</v>
      </c>
      <c r="R587" t="str">
        <f t="shared" si="57"/>
        <v>translations</v>
      </c>
      <c r="S587" s="8">
        <f t="shared" si="58"/>
        <v>40255.208333333336</v>
      </c>
      <c r="T587" s="8">
        <f t="shared" si="5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6"/>
        <v>music</v>
      </c>
      <c r="R588" t="str">
        <f t="shared" si="57"/>
        <v>rock</v>
      </c>
      <c r="S588" s="8">
        <f t="shared" si="58"/>
        <v>40499.25</v>
      </c>
      <c r="T588" s="8">
        <f t="shared" si="5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6"/>
        <v>food</v>
      </c>
      <c r="R589" t="str">
        <f t="shared" si="57"/>
        <v>food trucks</v>
      </c>
      <c r="S589" s="8">
        <f t="shared" si="58"/>
        <v>43484.25</v>
      </c>
      <c r="T589" s="8">
        <f t="shared" si="5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6"/>
        <v>theater</v>
      </c>
      <c r="R590" t="str">
        <f t="shared" si="57"/>
        <v>plays</v>
      </c>
      <c r="S590" s="8">
        <f t="shared" si="58"/>
        <v>40262.208333333336</v>
      </c>
      <c r="T590" s="8">
        <f t="shared" si="5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6"/>
        <v>film &amp; video</v>
      </c>
      <c r="R591" t="str">
        <f t="shared" si="57"/>
        <v>documentary</v>
      </c>
      <c r="S591" s="8">
        <f t="shared" si="58"/>
        <v>42190.208333333328</v>
      </c>
      <c r="T591" s="8">
        <f t="shared" si="5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6"/>
        <v>publishing</v>
      </c>
      <c r="R592" t="str">
        <f t="shared" si="57"/>
        <v>radio &amp; podcasts</v>
      </c>
      <c r="S592" s="8">
        <f t="shared" si="58"/>
        <v>41994.25</v>
      </c>
      <c r="T592" s="8">
        <f t="shared" si="5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6"/>
        <v>games</v>
      </c>
      <c r="R593" t="str">
        <f t="shared" si="57"/>
        <v>video games</v>
      </c>
      <c r="S593" s="8">
        <f t="shared" si="58"/>
        <v>40373.208333333336</v>
      </c>
      <c r="T593" s="8">
        <f t="shared" si="5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6"/>
        <v>theater</v>
      </c>
      <c r="R594" t="str">
        <f t="shared" si="57"/>
        <v>plays</v>
      </c>
      <c r="S594" s="8">
        <f t="shared" si="58"/>
        <v>41789.208333333336</v>
      </c>
      <c r="T594" s="8">
        <f t="shared" si="5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6"/>
        <v>film &amp; video</v>
      </c>
      <c r="R595" t="str">
        <f t="shared" si="57"/>
        <v>animation</v>
      </c>
      <c r="S595" s="8">
        <f t="shared" si="58"/>
        <v>41724.208333333336</v>
      </c>
      <c r="T595" s="8">
        <f t="shared" si="5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6"/>
        <v>theater</v>
      </c>
      <c r="R596" t="str">
        <f t="shared" si="57"/>
        <v>plays</v>
      </c>
      <c r="S596" s="8">
        <f t="shared" si="58"/>
        <v>42548.208333333328</v>
      </c>
      <c r="T596" s="8">
        <f t="shared" si="5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6"/>
        <v>theater</v>
      </c>
      <c r="R597" t="str">
        <f t="shared" si="57"/>
        <v>plays</v>
      </c>
      <c r="S597" s="8">
        <f t="shared" si="58"/>
        <v>40253.208333333336</v>
      </c>
      <c r="T597" s="8">
        <f t="shared" si="5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6"/>
        <v>film &amp; video</v>
      </c>
      <c r="R598" t="str">
        <f t="shared" si="57"/>
        <v>drama</v>
      </c>
      <c r="S598" s="8">
        <f t="shared" si="58"/>
        <v>42434.25</v>
      </c>
      <c r="T598" s="8">
        <f t="shared" si="5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6"/>
        <v>theater</v>
      </c>
      <c r="R599" t="str">
        <f t="shared" si="57"/>
        <v>plays</v>
      </c>
      <c r="S599" s="8">
        <f t="shared" si="58"/>
        <v>43786.25</v>
      </c>
      <c r="T599" s="8">
        <f t="shared" si="5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6"/>
        <v>music</v>
      </c>
      <c r="R600" t="str">
        <f t="shared" si="57"/>
        <v>rock</v>
      </c>
      <c r="S600" s="8">
        <f t="shared" si="58"/>
        <v>40344.208333333336</v>
      </c>
      <c r="T600" s="8">
        <f t="shared" si="5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6"/>
        <v>film &amp; video</v>
      </c>
      <c r="R601" t="str">
        <f t="shared" si="57"/>
        <v>documentary</v>
      </c>
      <c r="S601" s="8">
        <f t="shared" si="58"/>
        <v>42047.25</v>
      </c>
      <c r="T601" s="8">
        <f t="shared" si="5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6"/>
        <v>food</v>
      </c>
      <c r="R602" t="str">
        <f t="shared" si="57"/>
        <v>food trucks</v>
      </c>
      <c r="S602" s="8">
        <f t="shared" si="58"/>
        <v>41485.208333333336</v>
      </c>
      <c r="T602" s="8">
        <f t="shared" si="5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6"/>
        <v>technology</v>
      </c>
      <c r="R603" t="str">
        <f t="shared" si="57"/>
        <v>wearables</v>
      </c>
      <c r="S603" s="8">
        <f t="shared" si="58"/>
        <v>41789.208333333336</v>
      </c>
      <c r="T603" s="8">
        <f t="shared" si="5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6"/>
        <v>theater</v>
      </c>
      <c r="R604" t="str">
        <f t="shared" si="57"/>
        <v>plays</v>
      </c>
      <c r="S604" s="8">
        <f t="shared" si="58"/>
        <v>42160.208333333328</v>
      </c>
      <c r="T604" s="8">
        <f t="shared" si="5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6"/>
        <v>theater</v>
      </c>
      <c r="R605" t="str">
        <f t="shared" si="57"/>
        <v>plays</v>
      </c>
      <c r="S605" s="8">
        <f t="shared" si="58"/>
        <v>43573.208333333328</v>
      </c>
      <c r="T605" s="8">
        <f t="shared" si="5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6"/>
        <v>theater</v>
      </c>
      <c r="R606" t="str">
        <f t="shared" si="57"/>
        <v>plays</v>
      </c>
      <c r="S606" s="8">
        <f t="shared" si="58"/>
        <v>40565.25</v>
      </c>
      <c r="T606" s="8">
        <f t="shared" si="5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6"/>
        <v>publishing</v>
      </c>
      <c r="R607" t="str">
        <f t="shared" si="57"/>
        <v>nonfiction</v>
      </c>
      <c r="S607" s="8">
        <f t="shared" si="58"/>
        <v>42280.208333333328</v>
      </c>
      <c r="T607" s="8">
        <f t="shared" si="5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6"/>
        <v>music</v>
      </c>
      <c r="R608" t="str">
        <f t="shared" si="57"/>
        <v>rock</v>
      </c>
      <c r="S608" s="8">
        <f t="shared" si="58"/>
        <v>42436.25</v>
      </c>
      <c r="T608" s="8">
        <f t="shared" si="5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6"/>
        <v>food</v>
      </c>
      <c r="R609" t="str">
        <f t="shared" si="57"/>
        <v>food trucks</v>
      </c>
      <c r="S609" s="8">
        <f t="shared" si="58"/>
        <v>41721.208333333336</v>
      </c>
      <c r="T609" s="8">
        <f t="shared" si="5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6"/>
        <v>music</v>
      </c>
      <c r="R610" t="str">
        <f t="shared" si="57"/>
        <v>jazz</v>
      </c>
      <c r="S610" s="8">
        <f t="shared" si="58"/>
        <v>43530.25</v>
      </c>
      <c r="T610" s="8">
        <f t="shared" si="5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6"/>
        <v>film &amp; video</v>
      </c>
      <c r="R611" t="str">
        <f t="shared" si="57"/>
        <v>science fiction</v>
      </c>
      <c r="S611" s="8">
        <f t="shared" si="58"/>
        <v>43481.25</v>
      </c>
      <c r="T611" s="8">
        <f t="shared" si="5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6"/>
        <v>theater</v>
      </c>
      <c r="R612" t="str">
        <f t="shared" si="57"/>
        <v>plays</v>
      </c>
      <c r="S612" s="8">
        <f t="shared" si="58"/>
        <v>41259.25</v>
      </c>
      <c r="T612" s="8">
        <f t="shared" si="5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6"/>
        <v>theater</v>
      </c>
      <c r="R613" t="str">
        <f t="shared" si="57"/>
        <v>plays</v>
      </c>
      <c r="S613" s="8">
        <f t="shared" si="58"/>
        <v>41480.208333333336</v>
      </c>
      <c r="T613" s="8">
        <f t="shared" si="5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6"/>
        <v>music</v>
      </c>
      <c r="R614" t="str">
        <f t="shared" si="57"/>
        <v>electric music</v>
      </c>
      <c r="S614" s="8">
        <f t="shared" si="58"/>
        <v>40474.208333333336</v>
      </c>
      <c r="T614" s="8">
        <f t="shared" si="5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6"/>
        <v>theater</v>
      </c>
      <c r="R615" t="str">
        <f t="shared" si="57"/>
        <v>plays</v>
      </c>
      <c r="S615" s="8">
        <f t="shared" si="58"/>
        <v>42973.208333333328</v>
      </c>
      <c r="T615" s="8">
        <f t="shared" si="5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6"/>
        <v>theater</v>
      </c>
      <c r="R616" t="str">
        <f t="shared" si="57"/>
        <v>plays</v>
      </c>
      <c r="S616" s="8">
        <f t="shared" si="58"/>
        <v>42746.25</v>
      </c>
      <c r="T616" s="8">
        <f t="shared" si="5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6"/>
        <v>theater</v>
      </c>
      <c r="R617" t="str">
        <f t="shared" si="57"/>
        <v>plays</v>
      </c>
      <c r="S617" s="8">
        <f t="shared" si="58"/>
        <v>42489.208333333328</v>
      </c>
      <c r="T617" s="8">
        <f t="shared" si="5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6"/>
        <v>music</v>
      </c>
      <c r="R618" t="str">
        <f t="shared" si="57"/>
        <v>indie rock</v>
      </c>
      <c r="S618" s="8">
        <f t="shared" si="58"/>
        <v>41537.208333333336</v>
      </c>
      <c r="T618" s="8">
        <f t="shared" si="5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6"/>
        <v>theater</v>
      </c>
      <c r="R619" t="str">
        <f t="shared" si="57"/>
        <v>plays</v>
      </c>
      <c r="S619" s="8">
        <f t="shared" si="58"/>
        <v>41794.208333333336</v>
      </c>
      <c r="T619" s="8">
        <f t="shared" si="5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6"/>
        <v>publishing</v>
      </c>
      <c r="R620" t="str">
        <f t="shared" si="57"/>
        <v>nonfiction</v>
      </c>
      <c r="S620" s="8">
        <f t="shared" si="58"/>
        <v>41396.208333333336</v>
      </c>
      <c r="T620" s="8">
        <f t="shared" si="5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6"/>
        <v>theater</v>
      </c>
      <c r="R621" t="str">
        <f t="shared" si="57"/>
        <v>plays</v>
      </c>
      <c r="S621" s="8">
        <f t="shared" si="58"/>
        <v>40669.208333333336</v>
      </c>
      <c r="T621" s="8">
        <f t="shared" si="5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6"/>
        <v>photography</v>
      </c>
      <c r="R622" t="str">
        <f t="shared" si="57"/>
        <v>photography books</v>
      </c>
      <c r="S622" s="8">
        <f t="shared" si="58"/>
        <v>42559.208333333328</v>
      </c>
      <c r="T622" s="8">
        <f t="shared" si="5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6"/>
        <v>theater</v>
      </c>
      <c r="R623" t="str">
        <f t="shared" si="57"/>
        <v>plays</v>
      </c>
      <c r="S623" s="8">
        <f t="shared" si="58"/>
        <v>42626.208333333328</v>
      </c>
      <c r="T623" s="8">
        <f t="shared" si="5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6"/>
        <v>music</v>
      </c>
      <c r="R624" t="str">
        <f t="shared" si="57"/>
        <v>indie rock</v>
      </c>
      <c r="S624" s="8">
        <f t="shared" si="58"/>
        <v>43205.208333333328</v>
      </c>
      <c r="T624" s="8">
        <f t="shared" si="5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6"/>
        <v>theater</v>
      </c>
      <c r="R625" t="str">
        <f t="shared" si="57"/>
        <v>plays</v>
      </c>
      <c r="S625" s="8">
        <f t="shared" si="58"/>
        <v>42201.208333333328</v>
      </c>
      <c r="T625" s="8">
        <f t="shared" si="5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6"/>
        <v>photography</v>
      </c>
      <c r="R626" t="str">
        <f t="shared" si="57"/>
        <v>photography books</v>
      </c>
      <c r="S626" s="8">
        <f t="shared" si="58"/>
        <v>42029.25</v>
      </c>
      <c r="T626" s="8">
        <f t="shared" si="5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6"/>
        <v>theater</v>
      </c>
      <c r="R627" t="str">
        <f t="shared" si="57"/>
        <v>plays</v>
      </c>
      <c r="S627" s="8">
        <f t="shared" si="58"/>
        <v>43857.25</v>
      </c>
      <c r="T627" s="8">
        <f t="shared" si="5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6"/>
        <v>theater</v>
      </c>
      <c r="R628" t="str">
        <f t="shared" si="57"/>
        <v>plays</v>
      </c>
      <c r="S628" s="8">
        <f t="shared" si="58"/>
        <v>40449.208333333336</v>
      </c>
      <c r="T628" s="8">
        <f t="shared" si="5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6"/>
        <v>food</v>
      </c>
      <c r="R629" t="str">
        <f t="shared" si="57"/>
        <v>food trucks</v>
      </c>
      <c r="S629" s="8">
        <f t="shared" si="58"/>
        <v>40345.208333333336</v>
      </c>
      <c r="T629" s="8">
        <f t="shared" si="5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6"/>
        <v>music</v>
      </c>
      <c r="R630" t="str">
        <f t="shared" si="57"/>
        <v>indie rock</v>
      </c>
      <c r="S630" s="8">
        <f t="shared" si="58"/>
        <v>40455.208333333336</v>
      </c>
      <c r="T630" s="8">
        <f t="shared" si="5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6"/>
        <v>theater</v>
      </c>
      <c r="R631" t="str">
        <f t="shared" si="57"/>
        <v>plays</v>
      </c>
      <c r="S631" s="8">
        <f t="shared" si="58"/>
        <v>42557.208333333328</v>
      </c>
      <c r="T631" s="8">
        <f t="shared" si="5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6"/>
        <v>theater</v>
      </c>
      <c r="R632" t="str">
        <f t="shared" si="57"/>
        <v>plays</v>
      </c>
      <c r="S632" s="8">
        <f t="shared" si="58"/>
        <v>43586.208333333328</v>
      </c>
      <c r="T632" s="8">
        <f t="shared" si="5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6"/>
        <v>theater</v>
      </c>
      <c r="R633" t="str">
        <f t="shared" si="57"/>
        <v>plays</v>
      </c>
      <c r="S633" s="8">
        <f t="shared" si="58"/>
        <v>43550.208333333328</v>
      </c>
      <c r="T633" s="8">
        <f t="shared" si="5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6"/>
        <v>theater</v>
      </c>
      <c r="R634" t="str">
        <f t="shared" si="57"/>
        <v>plays</v>
      </c>
      <c r="S634" s="8">
        <f t="shared" si="58"/>
        <v>41945.208333333336</v>
      </c>
      <c r="T634" s="8">
        <f t="shared" si="5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6"/>
        <v>film &amp; video</v>
      </c>
      <c r="R635" t="str">
        <f t="shared" si="57"/>
        <v>animation</v>
      </c>
      <c r="S635" s="8">
        <f t="shared" si="58"/>
        <v>42315.25</v>
      </c>
      <c r="T635" s="8">
        <f t="shared" si="5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6"/>
        <v>film &amp; video</v>
      </c>
      <c r="R636" t="str">
        <f t="shared" si="57"/>
        <v>television</v>
      </c>
      <c r="S636" s="8">
        <f t="shared" si="58"/>
        <v>42819.208333333328</v>
      </c>
      <c r="T636" s="8">
        <f t="shared" si="5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6"/>
        <v>film &amp; video</v>
      </c>
      <c r="R637" t="str">
        <f t="shared" si="57"/>
        <v>television</v>
      </c>
      <c r="S637" s="8">
        <f t="shared" si="58"/>
        <v>41314.25</v>
      </c>
      <c r="T637" s="8">
        <f t="shared" si="5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6"/>
        <v>film &amp; video</v>
      </c>
      <c r="R638" t="str">
        <f t="shared" si="57"/>
        <v>animation</v>
      </c>
      <c r="S638" s="8">
        <f t="shared" si="58"/>
        <v>40926.25</v>
      </c>
      <c r="T638" s="8">
        <f t="shared" si="5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6"/>
        <v>theater</v>
      </c>
      <c r="R639" t="str">
        <f t="shared" si="57"/>
        <v>plays</v>
      </c>
      <c r="S639" s="8">
        <f t="shared" si="58"/>
        <v>42688.25</v>
      </c>
      <c r="T639" s="8">
        <f t="shared" si="5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6"/>
        <v>theater</v>
      </c>
      <c r="R640" t="str">
        <f t="shared" si="57"/>
        <v>plays</v>
      </c>
      <c r="S640" s="8">
        <f t="shared" si="58"/>
        <v>40386.208333333336</v>
      </c>
      <c r="T640" s="8">
        <f t="shared" si="5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6"/>
        <v>film &amp; video</v>
      </c>
      <c r="R641" t="str">
        <f t="shared" si="57"/>
        <v>drama</v>
      </c>
      <c r="S641" s="8">
        <f t="shared" si="58"/>
        <v>43309.208333333328</v>
      </c>
      <c r="T641" s="8">
        <f t="shared" si="5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0.16501669449081802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6"/>
        <v>theater</v>
      </c>
      <c r="R642" t="str">
        <f t="shared" si="57"/>
        <v>plays</v>
      </c>
      <c r="S642" s="8">
        <f t="shared" si="58"/>
        <v>42387.25</v>
      </c>
      <c r="T642" s="8">
        <f t="shared" si="5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</f>
        <v>1.1996808510638297</v>
      </c>
      <c r="G643" t="s">
        <v>20</v>
      </c>
      <c r="H643">
        <v>194</v>
      </c>
      <c r="I643" s="5">
        <f t="shared" si="55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si="56"/>
        <v>theater</v>
      </c>
      <c r="R643" t="str">
        <f t="shared" si="57"/>
        <v>plays</v>
      </c>
      <c r="S643" s="8">
        <f t="shared" si="58"/>
        <v>42786.25</v>
      </c>
      <c r="T643" s="8">
        <f t="shared" si="59"/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 s="5">
        <f t="shared" ref="I644:I707" si="61">IF(H644,E644/H644,0)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ref="Q644:Q707" si="62">LEFT(P644, SEARCH("/", P644)-1)</f>
        <v>technology</v>
      </c>
      <c r="R644" t="str">
        <f t="shared" ref="R644:R707" si="63">RIGHT(P644, LEN(P644)-SEARCH("/",P644))</f>
        <v>wearables</v>
      </c>
      <c r="S644" s="8">
        <f t="shared" ref="S644:S707" si="64">L644/86400+DATE(1970,1,1)</f>
        <v>43451.25</v>
      </c>
      <c r="T644" s="8">
        <f t="shared" ref="T644:T707" si="65">M644/86400+DATE(1970,1,1)</f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2"/>
        <v>theater</v>
      </c>
      <c r="R645" t="str">
        <f t="shared" si="63"/>
        <v>plays</v>
      </c>
      <c r="S645" s="8">
        <f t="shared" si="64"/>
        <v>42795.25</v>
      </c>
      <c r="T645" s="8">
        <f t="shared" si="65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2"/>
        <v>theater</v>
      </c>
      <c r="R646" t="str">
        <f t="shared" si="63"/>
        <v>plays</v>
      </c>
      <c r="S646" s="8">
        <f t="shared" si="64"/>
        <v>43452.25</v>
      </c>
      <c r="T646" s="8">
        <f t="shared" si="65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2"/>
        <v>music</v>
      </c>
      <c r="R647" t="str">
        <f t="shared" si="63"/>
        <v>rock</v>
      </c>
      <c r="S647" s="8">
        <f t="shared" si="64"/>
        <v>43369.208333333328</v>
      </c>
      <c r="T647" s="8">
        <f t="shared" si="65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2"/>
        <v>games</v>
      </c>
      <c r="R648" t="str">
        <f t="shared" si="63"/>
        <v>video games</v>
      </c>
      <c r="S648" s="8">
        <f t="shared" si="64"/>
        <v>41346.208333333336</v>
      </c>
      <c r="T648" s="8">
        <f t="shared" si="65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2"/>
        <v>publishing</v>
      </c>
      <c r="R649" t="str">
        <f t="shared" si="63"/>
        <v>translations</v>
      </c>
      <c r="S649" s="8">
        <f t="shared" si="64"/>
        <v>43199.208333333328</v>
      </c>
      <c r="T649" s="8">
        <f t="shared" si="65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2"/>
        <v>food</v>
      </c>
      <c r="R650" t="str">
        <f t="shared" si="63"/>
        <v>food trucks</v>
      </c>
      <c r="S650" s="8">
        <f t="shared" si="64"/>
        <v>42922.208333333328</v>
      </c>
      <c r="T650" s="8">
        <f t="shared" si="65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2"/>
        <v>theater</v>
      </c>
      <c r="R651" t="str">
        <f t="shared" si="63"/>
        <v>plays</v>
      </c>
      <c r="S651" s="8">
        <f t="shared" si="64"/>
        <v>40471.208333333336</v>
      </c>
      <c r="T651" s="8">
        <f t="shared" si="65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2"/>
        <v>music</v>
      </c>
      <c r="R652" t="str">
        <f t="shared" si="63"/>
        <v>jazz</v>
      </c>
      <c r="S652" s="8">
        <f t="shared" si="64"/>
        <v>41828.208333333336</v>
      </c>
      <c r="T652" s="8">
        <f t="shared" si="65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2"/>
        <v>film &amp; video</v>
      </c>
      <c r="R653" t="str">
        <f t="shared" si="63"/>
        <v>shorts</v>
      </c>
      <c r="S653" s="8">
        <f t="shared" si="64"/>
        <v>41692.25</v>
      </c>
      <c r="T653" s="8">
        <f t="shared" si="65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2"/>
        <v>technology</v>
      </c>
      <c r="R654" t="str">
        <f t="shared" si="63"/>
        <v>web</v>
      </c>
      <c r="S654" s="8">
        <f t="shared" si="64"/>
        <v>42587.208333333328</v>
      </c>
      <c r="T654" s="8">
        <f t="shared" si="65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2"/>
        <v>technology</v>
      </c>
      <c r="R655" t="str">
        <f t="shared" si="63"/>
        <v>web</v>
      </c>
      <c r="S655" s="8">
        <f t="shared" si="64"/>
        <v>42468.208333333328</v>
      </c>
      <c r="T655" s="8">
        <f t="shared" si="65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2"/>
        <v>music</v>
      </c>
      <c r="R656" t="str">
        <f t="shared" si="63"/>
        <v>metal</v>
      </c>
      <c r="S656" s="8">
        <f t="shared" si="64"/>
        <v>42240.208333333328</v>
      </c>
      <c r="T656" s="8">
        <f t="shared" si="65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2"/>
        <v>photography</v>
      </c>
      <c r="R657" t="str">
        <f t="shared" si="63"/>
        <v>photography books</v>
      </c>
      <c r="S657" s="8">
        <f t="shared" si="64"/>
        <v>42796.25</v>
      </c>
      <c r="T657" s="8">
        <f t="shared" si="65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2"/>
        <v>food</v>
      </c>
      <c r="R658" t="str">
        <f t="shared" si="63"/>
        <v>food trucks</v>
      </c>
      <c r="S658" s="8">
        <f t="shared" si="64"/>
        <v>43097.25</v>
      </c>
      <c r="T658" s="8">
        <f t="shared" si="65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2"/>
        <v>film &amp; video</v>
      </c>
      <c r="R659" t="str">
        <f t="shared" si="63"/>
        <v>science fiction</v>
      </c>
      <c r="S659" s="8">
        <f t="shared" si="64"/>
        <v>43096.25</v>
      </c>
      <c r="T659" s="8">
        <f t="shared" si="65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2"/>
        <v>music</v>
      </c>
      <c r="R660" t="str">
        <f t="shared" si="63"/>
        <v>rock</v>
      </c>
      <c r="S660" s="8">
        <f t="shared" si="64"/>
        <v>42246.208333333328</v>
      </c>
      <c r="T660" s="8">
        <f t="shared" si="65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2"/>
        <v>film &amp; video</v>
      </c>
      <c r="R661" t="str">
        <f t="shared" si="63"/>
        <v>documentary</v>
      </c>
      <c r="S661" s="8">
        <f t="shared" si="64"/>
        <v>40570.25</v>
      </c>
      <c r="T661" s="8">
        <f t="shared" si="65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2"/>
        <v>theater</v>
      </c>
      <c r="R662" t="str">
        <f t="shared" si="63"/>
        <v>plays</v>
      </c>
      <c r="S662" s="8">
        <f t="shared" si="64"/>
        <v>42237.208333333328</v>
      </c>
      <c r="T662" s="8">
        <f t="shared" si="65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2"/>
        <v>music</v>
      </c>
      <c r="R663" t="str">
        <f t="shared" si="63"/>
        <v>jazz</v>
      </c>
      <c r="S663" s="8">
        <f t="shared" si="64"/>
        <v>40996.208333333336</v>
      </c>
      <c r="T663" s="8">
        <f t="shared" si="65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2"/>
        <v>theater</v>
      </c>
      <c r="R664" t="str">
        <f t="shared" si="63"/>
        <v>plays</v>
      </c>
      <c r="S664" s="8">
        <f t="shared" si="64"/>
        <v>43443.25</v>
      </c>
      <c r="T664" s="8">
        <f t="shared" si="65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2"/>
        <v>theater</v>
      </c>
      <c r="R665" t="str">
        <f t="shared" si="63"/>
        <v>plays</v>
      </c>
      <c r="S665" s="8">
        <f t="shared" si="64"/>
        <v>40458.208333333336</v>
      </c>
      <c r="T665" s="8">
        <f t="shared" si="65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2"/>
        <v>music</v>
      </c>
      <c r="R666" t="str">
        <f t="shared" si="63"/>
        <v>jazz</v>
      </c>
      <c r="S666" s="8">
        <f t="shared" si="64"/>
        <v>40959.25</v>
      </c>
      <c r="T666" s="8">
        <f t="shared" si="65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2"/>
        <v>film &amp; video</v>
      </c>
      <c r="R667" t="str">
        <f t="shared" si="63"/>
        <v>documentary</v>
      </c>
      <c r="S667" s="8">
        <f t="shared" si="64"/>
        <v>40733.208333333336</v>
      </c>
      <c r="T667" s="8">
        <f t="shared" si="65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2"/>
        <v>theater</v>
      </c>
      <c r="R668" t="str">
        <f t="shared" si="63"/>
        <v>plays</v>
      </c>
      <c r="S668" s="8">
        <f t="shared" si="64"/>
        <v>41516.208333333336</v>
      </c>
      <c r="T668" s="8">
        <f t="shared" si="65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2"/>
        <v>journalism</v>
      </c>
      <c r="R669" t="str">
        <f t="shared" si="63"/>
        <v>audio</v>
      </c>
      <c r="S669" s="8">
        <f t="shared" si="64"/>
        <v>41892.208333333336</v>
      </c>
      <c r="T669" s="8">
        <f t="shared" si="65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2"/>
        <v>theater</v>
      </c>
      <c r="R670" t="str">
        <f t="shared" si="63"/>
        <v>plays</v>
      </c>
      <c r="S670" s="8">
        <f t="shared" si="64"/>
        <v>41122.208333333336</v>
      </c>
      <c r="T670" s="8">
        <f t="shared" si="65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2"/>
        <v>theater</v>
      </c>
      <c r="R671" t="str">
        <f t="shared" si="63"/>
        <v>plays</v>
      </c>
      <c r="S671" s="8">
        <f t="shared" si="64"/>
        <v>42912.208333333328</v>
      </c>
      <c r="T671" s="8">
        <f t="shared" si="65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2"/>
        <v>music</v>
      </c>
      <c r="R672" t="str">
        <f t="shared" si="63"/>
        <v>indie rock</v>
      </c>
      <c r="S672" s="8">
        <f t="shared" si="64"/>
        <v>42425.25</v>
      </c>
      <c r="T672" s="8">
        <f t="shared" si="65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2"/>
        <v>theater</v>
      </c>
      <c r="R673" t="str">
        <f t="shared" si="63"/>
        <v>plays</v>
      </c>
      <c r="S673" s="8">
        <f t="shared" si="64"/>
        <v>40390.208333333336</v>
      </c>
      <c r="T673" s="8">
        <f t="shared" si="65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2"/>
        <v>theater</v>
      </c>
      <c r="R674" t="str">
        <f t="shared" si="63"/>
        <v>plays</v>
      </c>
      <c r="S674" s="8">
        <f t="shared" si="64"/>
        <v>43180.208333333328</v>
      </c>
      <c r="T674" s="8">
        <f t="shared" si="65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2"/>
        <v>music</v>
      </c>
      <c r="R675" t="str">
        <f t="shared" si="63"/>
        <v>indie rock</v>
      </c>
      <c r="S675" s="8">
        <f t="shared" si="64"/>
        <v>42475.208333333328</v>
      </c>
      <c r="T675" s="8">
        <f t="shared" si="65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2"/>
        <v>photography</v>
      </c>
      <c r="R676" t="str">
        <f t="shared" si="63"/>
        <v>photography books</v>
      </c>
      <c r="S676" s="8">
        <f t="shared" si="64"/>
        <v>40774.208333333336</v>
      </c>
      <c r="T676" s="8">
        <f t="shared" si="65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2"/>
        <v>journalism</v>
      </c>
      <c r="R677" t="str">
        <f t="shared" si="63"/>
        <v>audio</v>
      </c>
      <c r="S677" s="8">
        <f t="shared" si="64"/>
        <v>43719.208333333328</v>
      </c>
      <c r="T677" s="8">
        <f t="shared" si="65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2"/>
        <v>photography</v>
      </c>
      <c r="R678" t="str">
        <f t="shared" si="63"/>
        <v>photography books</v>
      </c>
      <c r="S678" s="8">
        <f t="shared" si="64"/>
        <v>41178.208333333336</v>
      </c>
      <c r="T678" s="8">
        <f t="shared" si="65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2"/>
        <v>publishing</v>
      </c>
      <c r="R679" t="str">
        <f t="shared" si="63"/>
        <v>fiction</v>
      </c>
      <c r="S679" s="8">
        <f t="shared" si="64"/>
        <v>42561.208333333328</v>
      </c>
      <c r="T679" s="8">
        <f t="shared" si="65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2"/>
        <v>film &amp; video</v>
      </c>
      <c r="R680" t="str">
        <f t="shared" si="63"/>
        <v>drama</v>
      </c>
      <c r="S680" s="8">
        <f t="shared" si="64"/>
        <v>43484.25</v>
      </c>
      <c r="T680" s="8">
        <f t="shared" si="65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2"/>
        <v>food</v>
      </c>
      <c r="R681" t="str">
        <f t="shared" si="63"/>
        <v>food trucks</v>
      </c>
      <c r="S681" s="8">
        <f t="shared" si="64"/>
        <v>43756.208333333328</v>
      </c>
      <c r="T681" s="8">
        <f t="shared" si="65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2"/>
        <v>games</v>
      </c>
      <c r="R682" t="str">
        <f t="shared" si="63"/>
        <v>mobile games</v>
      </c>
      <c r="S682" s="8">
        <f t="shared" si="64"/>
        <v>43813.25</v>
      </c>
      <c r="T682" s="8">
        <f t="shared" si="65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2"/>
        <v>theater</v>
      </c>
      <c r="R683" t="str">
        <f t="shared" si="63"/>
        <v>plays</v>
      </c>
      <c r="S683" s="8">
        <f t="shared" si="64"/>
        <v>40898.25</v>
      </c>
      <c r="T683" s="8">
        <f t="shared" si="65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2"/>
        <v>theater</v>
      </c>
      <c r="R684" t="str">
        <f t="shared" si="63"/>
        <v>plays</v>
      </c>
      <c r="S684" s="8">
        <f t="shared" si="64"/>
        <v>41619.25</v>
      </c>
      <c r="T684" s="8">
        <f t="shared" si="65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2"/>
        <v>theater</v>
      </c>
      <c r="R685" t="str">
        <f t="shared" si="63"/>
        <v>plays</v>
      </c>
      <c r="S685" s="8">
        <f t="shared" si="64"/>
        <v>43359.208333333328</v>
      </c>
      <c r="T685" s="8">
        <f t="shared" si="65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2"/>
        <v>publishing</v>
      </c>
      <c r="R686" t="str">
        <f t="shared" si="63"/>
        <v>nonfiction</v>
      </c>
      <c r="S686" s="8">
        <f t="shared" si="64"/>
        <v>40358.208333333336</v>
      </c>
      <c r="T686" s="8">
        <f t="shared" si="65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2"/>
        <v>theater</v>
      </c>
      <c r="R687" t="str">
        <f t="shared" si="63"/>
        <v>plays</v>
      </c>
      <c r="S687" s="8">
        <f t="shared" si="64"/>
        <v>42239.208333333328</v>
      </c>
      <c r="T687" s="8">
        <f t="shared" si="65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2"/>
        <v>technology</v>
      </c>
      <c r="R688" t="str">
        <f t="shared" si="63"/>
        <v>wearables</v>
      </c>
      <c r="S688" s="8">
        <f t="shared" si="64"/>
        <v>43186.208333333328</v>
      </c>
      <c r="T688" s="8">
        <f t="shared" si="65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2"/>
        <v>theater</v>
      </c>
      <c r="R689" t="str">
        <f t="shared" si="63"/>
        <v>plays</v>
      </c>
      <c r="S689" s="8">
        <f t="shared" si="64"/>
        <v>42806.25</v>
      </c>
      <c r="T689" s="8">
        <f t="shared" si="65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2"/>
        <v>film &amp; video</v>
      </c>
      <c r="R690" t="str">
        <f t="shared" si="63"/>
        <v>television</v>
      </c>
      <c r="S690" s="8">
        <f t="shared" si="64"/>
        <v>43475.25</v>
      </c>
      <c r="T690" s="8">
        <f t="shared" si="65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2"/>
        <v>technology</v>
      </c>
      <c r="R691" t="str">
        <f t="shared" si="63"/>
        <v>web</v>
      </c>
      <c r="S691" s="8">
        <f t="shared" si="64"/>
        <v>41576.208333333336</v>
      </c>
      <c r="T691" s="8">
        <f t="shared" si="65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2"/>
        <v>film &amp; video</v>
      </c>
      <c r="R692" t="str">
        <f t="shared" si="63"/>
        <v>documentary</v>
      </c>
      <c r="S692" s="8">
        <f t="shared" si="64"/>
        <v>40874.25</v>
      </c>
      <c r="T692" s="8">
        <f t="shared" si="65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2"/>
        <v>film &amp; video</v>
      </c>
      <c r="R693" t="str">
        <f t="shared" si="63"/>
        <v>documentary</v>
      </c>
      <c r="S693" s="8">
        <f t="shared" si="64"/>
        <v>41185.208333333336</v>
      </c>
      <c r="T693" s="8">
        <f t="shared" si="65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2"/>
        <v>music</v>
      </c>
      <c r="R694" t="str">
        <f t="shared" si="63"/>
        <v>rock</v>
      </c>
      <c r="S694" s="8">
        <f t="shared" si="64"/>
        <v>43655.208333333328</v>
      </c>
      <c r="T694" s="8">
        <f t="shared" si="65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2"/>
        <v>theater</v>
      </c>
      <c r="R695" t="str">
        <f t="shared" si="63"/>
        <v>plays</v>
      </c>
      <c r="S695" s="8">
        <f t="shared" si="64"/>
        <v>43025.208333333328</v>
      </c>
      <c r="T695" s="8">
        <f t="shared" si="65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2"/>
        <v>theater</v>
      </c>
      <c r="R696" t="str">
        <f t="shared" si="63"/>
        <v>plays</v>
      </c>
      <c r="S696" s="8">
        <f t="shared" si="64"/>
        <v>43066.25</v>
      </c>
      <c r="T696" s="8">
        <f t="shared" si="65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2"/>
        <v>music</v>
      </c>
      <c r="R697" t="str">
        <f t="shared" si="63"/>
        <v>rock</v>
      </c>
      <c r="S697" s="8">
        <f t="shared" si="64"/>
        <v>42322.25</v>
      </c>
      <c r="T697" s="8">
        <f t="shared" si="65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2"/>
        <v>theater</v>
      </c>
      <c r="R698" t="str">
        <f t="shared" si="63"/>
        <v>plays</v>
      </c>
      <c r="S698" s="8">
        <f t="shared" si="64"/>
        <v>42114.208333333328</v>
      </c>
      <c r="T698" s="8">
        <f t="shared" si="65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2"/>
        <v>music</v>
      </c>
      <c r="R699" t="str">
        <f t="shared" si="63"/>
        <v>electric music</v>
      </c>
      <c r="S699" s="8">
        <f t="shared" si="64"/>
        <v>43190.208333333328</v>
      </c>
      <c r="T699" s="8">
        <f t="shared" si="65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2"/>
        <v>technology</v>
      </c>
      <c r="R700" t="str">
        <f t="shared" si="63"/>
        <v>wearables</v>
      </c>
      <c r="S700" s="8">
        <f t="shared" si="64"/>
        <v>40871.25</v>
      </c>
      <c r="T700" s="8">
        <f t="shared" si="65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2"/>
        <v>film &amp; video</v>
      </c>
      <c r="R701" t="str">
        <f t="shared" si="63"/>
        <v>drama</v>
      </c>
      <c r="S701" s="8">
        <f t="shared" si="64"/>
        <v>43641.208333333328</v>
      </c>
      <c r="T701" s="8">
        <f t="shared" si="65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2"/>
        <v>technology</v>
      </c>
      <c r="R702" t="str">
        <f t="shared" si="63"/>
        <v>wearables</v>
      </c>
      <c r="S702" s="8">
        <f t="shared" si="64"/>
        <v>40203.25</v>
      </c>
      <c r="T702" s="8">
        <f t="shared" si="65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2"/>
        <v>theater</v>
      </c>
      <c r="R703" t="str">
        <f t="shared" si="63"/>
        <v>plays</v>
      </c>
      <c r="S703" s="8">
        <f t="shared" si="64"/>
        <v>40629.208333333336</v>
      </c>
      <c r="T703" s="8">
        <f t="shared" si="65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2"/>
        <v>technology</v>
      </c>
      <c r="R704" t="str">
        <f t="shared" si="63"/>
        <v>wearables</v>
      </c>
      <c r="S704" s="8">
        <f t="shared" si="64"/>
        <v>41477.208333333336</v>
      </c>
      <c r="T704" s="8">
        <f t="shared" si="65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2"/>
        <v>publishing</v>
      </c>
      <c r="R705" t="str">
        <f t="shared" si="63"/>
        <v>translations</v>
      </c>
      <c r="S705" s="8">
        <f t="shared" si="64"/>
        <v>41020.208333333336</v>
      </c>
      <c r="T705" s="8">
        <f t="shared" si="65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1.2278160919540231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2"/>
        <v>film &amp; video</v>
      </c>
      <c r="R706" t="str">
        <f t="shared" si="63"/>
        <v>animation</v>
      </c>
      <c r="S706" s="8">
        <f t="shared" si="64"/>
        <v>42555.208333333328</v>
      </c>
      <c r="T706" s="8">
        <f t="shared" si="65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</f>
        <v>0.99026517383618151</v>
      </c>
      <c r="G707" t="s">
        <v>14</v>
      </c>
      <c r="H707">
        <v>2025</v>
      </c>
      <c r="I707" s="5">
        <f t="shared" si="61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si="62"/>
        <v>publishing</v>
      </c>
      <c r="R707" t="str">
        <f t="shared" si="63"/>
        <v>nonfiction</v>
      </c>
      <c r="S707" s="8">
        <f t="shared" si="64"/>
        <v>41619.25</v>
      </c>
      <c r="T707" s="8">
        <f t="shared" si="65"/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 s="5">
        <f t="shared" ref="I708:I771" si="67">IF(H708,E708/H708,0)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ref="Q708:Q771" si="68">LEFT(P708, SEARCH("/", P708)-1)</f>
        <v>technology</v>
      </c>
      <c r="R708" t="str">
        <f t="shared" ref="R708:R771" si="69">RIGHT(P708, LEN(P708)-SEARCH("/",P708))</f>
        <v>web</v>
      </c>
      <c r="S708" s="8">
        <f t="shared" ref="S708:S771" si="70">L708/86400+DATE(1970,1,1)</f>
        <v>43471.25</v>
      </c>
      <c r="T708" s="8">
        <f t="shared" ref="T708:T771" si="71">M708/86400+DATE(1970,1,1)</f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8"/>
        <v>film &amp; video</v>
      </c>
      <c r="R709" t="str">
        <f t="shared" si="69"/>
        <v>drama</v>
      </c>
      <c r="S709" s="8">
        <f t="shared" si="70"/>
        <v>43442.25</v>
      </c>
      <c r="T709" s="8">
        <f t="shared" si="71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8"/>
        <v>theater</v>
      </c>
      <c r="R710" t="str">
        <f t="shared" si="69"/>
        <v>plays</v>
      </c>
      <c r="S710" s="8">
        <f t="shared" si="70"/>
        <v>42877.208333333328</v>
      </c>
      <c r="T710" s="8">
        <f t="shared" si="71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8"/>
        <v>theater</v>
      </c>
      <c r="R711" t="str">
        <f t="shared" si="69"/>
        <v>plays</v>
      </c>
      <c r="S711" s="8">
        <f t="shared" si="70"/>
        <v>41018.208333333336</v>
      </c>
      <c r="T711" s="8">
        <f t="shared" si="71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8"/>
        <v>theater</v>
      </c>
      <c r="R712" t="str">
        <f t="shared" si="69"/>
        <v>plays</v>
      </c>
      <c r="S712" s="8">
        <f t="shared" si="70"/>
        <v>43295.208333333328</v>
      </c>
      <c r="T712" s="8">
        <f t="shared" si="71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8"/>
        <v>theater</v>
      </c>
      <c r="R713" t="str">
        <f t="shared" si="69"/>
        <v>plays</v>
      </c>
      <c r="S713" s="8">
        <f t="shared" si="70"/>
        <v>42393.25</v>
      </c>
      <c r="T713" s="8">
        <f t="shared" si="71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8"/>
        <v>theater</v>
      </c>
      <c r="R714" t="str">
        <f t="shared" si="69"/>
        <v>plays</v>
      </c>
      <c r="S714" s="8">
        <f t="shared" si="70"/>
        <v>42559.208333333328</v>
      </c>
      <c r="T714" s="8">
        <f t="shared" si="71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8"/>
        <v>publishing</v>
      </c>
      <c r="R715" t="str">
        <f t="shared" si="69"/>
        <v>radio &amp; podcasts</v>
      </c>
      <c r="S715" s="8">
        <f t="shared" si="70"/>
        <v>42604.208333333328</v>
      </c>
      <c r="T715" s="8">
        <f t="shared" si="71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8"/>
        <v>music</v>
      </c>
      <c r="R716" t="str">
        <f t="shared" si="69"/>
        <v>rock</v>
      </c>
      <c r="S716" s="8">
        <f t="shared" si="70"/>
        <v>41870.208333333336</v>
      </c>
      <c r="T716" s="8">
        <f t="shared" si="71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8"/>
        <v>games</v>
      </c>
      <c r="R717" t="str">
        <f t="shared" si="69"/>
        <v>mobile games</v>
      </c>
      <c r="S717" s="8">
        <f t="shared" si="70"/>
        <v>40397.208333333336</v>
      </c>
      <c r="T717" s="8">
        <f t="shared" si="71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8"/>
        <v>theater</v>
      </c>
      <c r="R718" t="str">
        <f t="shared" si="69"/>
        <v>plays</v>
      </c>
      <c r="S718" s="8">
        <f t="shared" si="70"/>
        <v>41465.208333333336</v>
      </c>
      <c r="T718" s="8">
        <f t="shared" si="71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8"/>
        <v>film &amp; video</v>
      </c>
      <c r="R719" t="str">
        <f t="shared" si="69"/>
        <v>documentary</v>
      </c>
      <c r="S719" s="8">
        <f t="shared" si="70"/>
        <v>40777.208333333336</v>
      </c>
      <c r="T719" s="8">
        <f t="shared" si="71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8"/>
        <v>technology</v>
      </c>
      <c r="R720" t="str">
        <f t="shared" si="69"/>
        <v>wearables</v>
      </c>
      <c r="S720" s="8">
        <f t="shared" si="70"/>
        <v>41442.208333333336</v>
      </c>
      <c r="T720" s="8">
        <f t="shared" si="71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8"/>
        <v>publishing</v>
      </c>
      <c r="R721" t="str">
        <f t="shared" si="69"/>
        <v>fiction</v>
      </c>
      <c r="S721" s="8">
        <f t="shared" si="70"/>
        <v>41058.208333333336</v>
      </c>
      <c r="T721" s="8">
        <f t="shared" si="71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8"/>
        <v>theater</v>
      </c>
      <c r="R722" t="str">
        <f t="shared" si="69"/>
        <v>plays</v>
      </c>
      <c r="S722" s="8">
        <f t="shared" si="70"/>
        <v>43152.25</v>
      </c>
      <c r="T722" s="8">
        <f t="shared" si="71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8"/>
        <v>music</v>
      </c>
      <c r="R723" t="str">
        <f t="shared" si="69"/>
        <v>rock</v>
      </c>
      <c r="S723" s="8">
        <f t="shared" si="70"/>
        <v>43194.208333333328</v>
      </c>
      <c r="T723" s="8">
        <f t="shared" si="71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8"/>
        <v>film &amp; video</v>
      </c>
      <c r="R724" t="str">
        <f t="shared" si="69"/>
        <v>documentary</v>
      </c>
      <c r="S724" s="8">
        <f t="shared" si="70"/>
        <v>43045.25</v>
      </c>
      <c r="T724" s="8">
        <f t="shared" si="71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8"/>
        <v>theater</v>
      </c>
      <c r="R725" t="str">
        <f t="shared" si="69"/>
        <v>plays</v>
      </c>
      <c r="S725" s="8">
        <f t="shared" si="70"/>
        <v>42431.25</v>
      </c>
      <c r="T725" s="8">
        <f t="shared" si="71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8"/>
        <v>theater</v>
      </c>
      <c r="R726" t="str">
        <f t="shared" si="69"/>
        <v>plays</v>
      </c>
      <c r="S726" s="8">
        <f t="shared" si="70"/>
        <v>41934.208333333336</v>
      </c>
      <c r="T726" s="8">
        <f t="shared" si="71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8"/>
        <v>games</v>
      </c>
      <c r="R727" t="str">
        <f t="shared" si="69"/>
        <v>mobile games</v>
      </c>
      <c r="S727" s="8">
        <f t="shared" si="70"/>
        <v>41958.25</v>
      </c>
      <c r="T727" s="8">
        <f t="shared" si="71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8"/>
        <v>theater</v>
      </c>
      <c r="R728" t="str">
        <f t="shared" si="69"/>
        <v>plays</v>
      </c>
      <c r="S728" s="8">
        <f t="shared" si="70"/>
        <v>40476.208333333336</v>
      </c>
      <c r="T728" s="8">
        <f t="shared" si="71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8"/>
        <v>technology</v>
      </c>
      <c r="R729" t="str">
        <f t="shared" si="69"/>
        <v>web</v>
      </c>
      <c r="S729" s="8">
        <f t="shared" si="70"/>
        <v>43485.25</v>
      </c>
      <c r="T729" s="8">
        <f t="shared" si="71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8"/>
        <v>theater</v>
      </c>
      <c r="R730" t="str">
        <f t="shared" si="69"/>
        <v>plays</v>
      </c>
      <c r="S730" s="8">
        <f t="shared" si="70"/>
        <v>42515.208333333328</v>
      </c>
      <c r="T730" s="8">
        <f t="shared" si="71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8"/>
        <v>film &amp; video</v>
      </c>
      <c r="R731" t="str">
        <f t="shared" si="69"/>
        <v>drama</v>
      </c>
      <c r="S731" s="8">
        <f t="shared" si="70"/>
        <v>41309.25</v>
      </c>
      <c r="T731" s="8">
        <f t="shared" si="71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8"/>
        <v>technology</v>
      </c>
      <c r="R732" t="str">
        <f t="shared" si="69"/>
        <v>wearables</v>
      </c>
      <c r="S732" s="8">
        <f t="shared" si="70"/>
        <v>42147.208333333328</v>
      </c>
      <c r="T732" s="8">
        <f t="shared" si="71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8"/>
        <v>technology</v>
      </c>
      <c r="R733" t="str">
        <f t="shared" si="69"/>
        <v>web</v>
      </c>
      <c r="S733" s="8">
        <f t="shared" si="70"/>
        <v>42939.208333333328</v>
      </c>
      <c r="T733" s="8">
        <f t="shared" si="71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8"/>
        <v>music</v>
      </c>
      <c r="R734" t="str">
        <f t="shared" si="69"/>
        <v>rock</v>
      </c>
      <c r="S734" s="8">
        <f t="shared" si="70"/>
        <v>42816.208333333328</v>
      </c>
      <c r="T734" s="8">
        <f t="shared" si="71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8"/>
        <v>music</v>
      </c>
      <c r="R735" t="str">
        <f t="shared" si="69"/>
        <v>metal</v>
      </c>
      <c r="S735" s="8">
        <f t="shared" si="70"/>
        <v>41844.208333333336</v>
      </c>
      <c r="T735" s="8">
        <f t="shared" si="71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8"/>
        <v>theater</v>
      </c>
      <c r="R736" t="str">
        <f t="shared" si="69"/>
        <v>plays</v>
      </c>
      <c r="S736" s="8">
        <f t="shared" si="70"/>
        <v>42763.25</v>
      </c>
      <c r="T736" s="8">
        <f t="shared" si="71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8"/>
        <v>photography</v>
      </c>
      <c r="R737" t="str">
        <f t="shared" si="69"/>
        <v>photography books</v>
      </c>
      <c r="S737" s="8">
        <f t="shared" si="70"/>
        <v>42459.208333333328</v>
      </c>
      <c r="T737" s="8">
        <f t="shared" si="71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8"/>
        <v>publishing</v>
      </c>
      <c r="R738" t="str">
        <f t="shared" si="69"/>
        <v>nonfiction</v>
      </c>
      <c r="S738" s="8">
        <f t="shared" si="70"/>
        <v>42055.25</v>
      </c>
      <c r="T738" s="8">
        <f t="shared" si="71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8"/>
        <v>music</v>
      </c>
      <c r="R739" t="str">
        <f t="shared" si="69"/>
        <v>indie rock</v>
      </c>
      <c r="S739" s="8">
        <f t="shared" si="70"/>
        <v>42685.25</v>
      </c>
      <c r="T739" s="8">
        <f t="shared" si="71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8"/>
        <v>theater</v>
      </c>
      <c r="R740" t="str">
        <f t="shared" si="69"/>
        <v>plays</v>
      </c>
      <c r="S740" s="8">
        <f t="shared" si="70"/>
        <v>41959.25</v>
      </c>
      <c r="T740" s="8">
        <f t="shared" si="71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8"/>
        <v>music</v>
      </c>
      <c r="R741" t="str">
        <f t="shared" si="69"/>
        <v>indie rock</v>
      </c>
      <c r="S741" s="8">
        <f t="shared" si="70"/>
        <v>41089.208333333336</v>
      </c>
      <c r="T741" s="8">
        <f t="shared" si="71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8"/>
        <v>theater</v>
      </c>
      <c r="R742" t="str">
        <f t="shared" si="69"/>
        <v>plays</v>
      </c>
      <c r="S742" s="8">
        <f t="shared" si="70"/>
        <v>42769.25</v>
      </c>
      <c r="T742" s="8">
        <f t="shared" si="71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8"/>
        <v>theater</v>
      </c>
      <c r="R743" t="str">
        <f t="shared" si="69"/>
        <v>plays</v>
      </c>
      <c r="S743" s="8">
        <f t="shared" si="70"/>
        <v>40321.208333333336</v>
      </c>
      <c r="T743" s="8">
        <f t="shared" si="71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8"/>
        <v>music</v>
      </c>
      <c r="R744" t="str">
        <f t="shared" si="69"/>
        <v>electric music</v>
      </c>
      <c r="S744" s="8">
        <f t="shared" si="70"/>
        <v>40197.25</v>
      </c>
      <c r="T744" s="8">
        <f t="shared" si="71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8"/>
        <v>theater</v>
      </c>
      <c r="R745" t="str">
        <f t="shared" si="69"/>
        <v>plays</v>
      </c>
      <c r="S745" s="8">
        <f t="shared" si="70"/>
        <v>42298.208333333328</v>
      </c>
      <c r="T745" s="8">
        <f t="shared" si="71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8"/>
        <v>theater</v>
      </c>
      <c r="R746" t="str">
        <f t="shared" si="69"/>
        <v>plays</v>
      </c>
      <c r="S746" s="8">
        <f t="shared" si="70"/>
        <v>43322.208333333328</v>
      </c>
      <c r="T746" s="8">
        <f t="shared" si="71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8"/>
        <v>technology</v>
      </c>
      <c r="R747" t="str">
        <f t="shared" si="69"/>
        <v>wearables</v>
      </c>
      <c r="S747" s="8">
        <f t="shared" si="70"/>
        <v>40328.208333333336</v>
      </c>
      <c r="T747" s="8">
        <f t="shared" si="71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8"/>
        <v>technology</v>
      </c>
      <c r="R748" t="str">
        <f t="shared" si="69"/>
        <v>web</v>
      </c>
      <c r="S748" s="8">
        <f t="shared" si="70"/>
        <v>40825.208333333336</v>
      </c>
      <c r="T748" s="8">
        <f t="shared" si="71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8"/>
        <v>theater</v>
      </c>
      <c r="R749" t="str">
        <f t="shared" si="69"/>
        <v>plays</v>
      </c>
      <c r="S749" s="8">
        <f t="shared" si="70"/>
        <v>40423.208333333336</v>
      </c>
      <c r="T749" s="8">
        <f t="shared" si="71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8"/>
        <v>film &amp; video</v>
      </c>
      <c r="R750" t="str">
        <f t="shared" si="69"/>
        <v>animation</v>
      </c>
      <c r="S750" s="8">
        <f t="shared" si="70"/>
        <v>40238.25</v>
      </c>
      <c r="T750" s="8">
        <f t="shared" si="71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8"/>
        <v>technology</v>
      </c>
      <c r="R751" t="str">
        <f t="shared" si="69"/>
        <v>wearables</v>
      </c>
      <c r="S751" s="8">
        <f t="shared" si="70"/>
        <v>41920.208333333336</v>
      </c>
      <c r="T751" s="8">
        <f t="shared" si="71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8"/>
        <v>music</v>
      </c>
      <c r="R752" t="str">
        <f t="shared" si="69"/>
        <v>electric music</v>
      </c>
      <c r="S752" s="8">
        <f t="shared" si="70"/>
        <v>40360.208333333336</v>
      </c>
      <c r="T752" s="8">
        <f t="shared" si="71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8"/>
        <v>publishing</v>
      </c>
      <c r="R753" t="str">
        <f t="shared" si="69"/>
        <v>nonfiction</v>
      </c>
      <c r="S753" s="8">
        <f t="shared" si="70"/>
        <v>42446.208333333328</v>
      </c>
      <c r="T753" s="8">
        <f t="shared" si="71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8"/>
        <v>theater</v>
      </c>
      <c r="R754" t="str">
        <f t="shared" si="69"/>
        <v>plays</v>
      </c>
      <c r="S754" s="8">
        <f t="shared" si="70"/>
        <v>40395.208333333336</v>
      </c>
      <c r="T754" s="8">
        <f t="shared" si="71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8"/>
        <v>photography</v>
      </c>
      <c r="R755" t="str">
        <f t="shared" si="69"/>
        <v>photography books</v>
      </c>
      <c r="S755" s="8">
        <f t="shared" si="70"/>
        <v>40321.208333333336</v>
      </c>
      <c r="T755" s="8">
        <f t="shared" si="71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8"/>
        <v>theater</v>
      </c>
      <c r="R756" t="str">
        <f t="shared" si="69"/>
        <v>plays</v>
      </c>
      <c r="S756" s="8">
        <f t="shared" si="70"/>
        <v>41210.208333333336</v>
      </c>
      <c r="T756" s="8">
        <f t="shared" si="71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8"/>
        <v>theater</v>
      </c>
      <c r="R757" t="str">
        <f t="shared" si="69"/>
        <v>plays</v>
      </c>
      <c r="S757" s="8">
        <f t="shared" si="70"/>
        <v>43096.25</v>
      </c>
      <c r="T757" s="8">
        <f t="shared" si="71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8"/>
        <v>theater</v>
      </c>
      <c r="R758" t="str">
        <f t="shared" si="69"/>
        <v>plays</v>
      </c>
      <c r="S758" s="8">
        <f t="shared" si="70"/>
        <v>42024.25</v>
      </c>
      <c r="T758" s="8">
        <f t="shared" si="71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8"/>
        <v>film &amp; video</v>
      </c>
      <c r="R759" t="str">
        <f t="shared" si="69"/>
        <v>drama</v>
      </c>
      <c r="S759" s="8">
        <f t="shared" si="70"/>
        <v>40675.208333333336</v>
      </c>
      <c r="T759" s="8">
        <f t="shared" si="71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8"/>
        <v>music</v>
      </c>
      <c r="R760" t="str">
        <f t="shared" si="69"/>
        <v>rock</v>
      </c>
      <c r="S760" s="8">
        <f t="shared" si="70"/>
        <v>41936.208333333336</v>
      </c>
      <c r="T760" s="8">
        <f t="shared" si="71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8"/>
        <v>music</v>
      </c>
      <c r="R761" t="str">
        <f t="shared" si="69"/>
        <v>electric music</v>
      </c>
      <c r="S761" s="8">
        <f t="shared" si="70"/>
        <v>43136.25</v>
      </c>
      <c r="T761" s="8">
        <f t="shared" si="71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8"/>
        <v>games</v>
      </c>
      <c r="R762" t="str">
        <f t="shared" si="69"/>
        <v>video games</v>
      </c>
      <c r="S762" s="8">
        <f t="shared" si="70"/>
        <v>43678.208333333328</v>
      </c>
      <c r="T762" s="8">
        <f t="shared" si="71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8"/>
        <v>music</v>
      </c>
      <c r="R763" t="str">
        <f t="shared" si="69"/>
        <v>rock</v>
      </c>
      <c r="S763" s="8">
        <f t="shared" si="70"/>
        <v>42938.208333333328</v>
      </c>
      <c r="T763" s="8">
        <f t="shared" si="71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8"/>
        <v>music</v>
      </c>
      <c r="R764" t="str">
        <f t="shared" si="69"/>
        <v>jazz</v>
      </c>
      <c r="S764" s="8">
        <f t="shared" si="70"/>
        <v>41241.25</v>
      </c>
      <c r="T764" s="8">
        <f t="shared" si="71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8"/>
        <v>theater</v>
      </c>
      <c r="R765" t="str">
        <f t="shared" si="69"/>
        <v>plays</v>
      </c>
      <c r="S765" s="8">
        <f t="shared" si="70"/>
        <v>41037.208333333336</v>
      </c>
      <c r="T765" s="8">
        <f t="shared" si="71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8"/>
        <v>music</v>
      </c>
      <c r="R766" t="str">
        <f t="shared" si="69"/>
        <v>rock</v>
      </c>
      <c r="S766" s="8">
        <f t="shared" si="70"/>
        <v>40676.208333333336</v>
      </c>
      <c r="T766" s="8">
        <f t="shared" si="71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8"/>
        <v>music</v>
      </c>
      <c r="R767" t="str">
        <f t="shared" si="69"/>
        <v>indie rock</v>
      </c>
      <c r="S767" s="8">
        <f t="shared" si="70"/>
        <v>42840.208333333328</v>
      </c>
      <c r="T767" s="8">
        <f t="shared" si="71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8"/>
        <v>film &amp; video</v>
      </c>
      <c r="R768" t="str">
        <f t="shared" si="69"/>
        <v>science fiction</v>
      </c>
      <c r="S768" s="8">
        <f t="shared" si="70"/>
        <v>43362.208333333328</v>
      </c>
      <c r="T768" s="8">
        <f t="shared" si="71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8"/>
        <v>publishing</v>
      </c>
      <c r="R769" t="str">
        <f t="shared" si="69"/>
        <v>translations</v>
      </c>
      <c r="S769" s="8">
        <f t="shared" si="70"/>
        <v>42283.208333333328</v>
      </c>
      <c r="T769" s="8">
        <f t="shared" si="71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2.31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8"/>
        <v>theater</v>
      </c>
      <c r="R770" t="str">
        <f t="shared" si="69"/>
        <v>plays</v>
      </c>
      <c r="S770" s="8">
        <f t="shared" si="70"/>
        <v>41619.25</v>
      </c>
      <c r="T770" s="8">
        <f t="shared" si="71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</f>
        <v>0.86867834394904464</v>
      </c>
      <c r="G771" t="s">
        <v>14</v>
      </c>
      <c r="H771">
        <v>3410</v>
      </c>
      <c r="I771" s="5">
        <f t="shared" si="6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si="68"/>
        <v>games</v>
      </c>
      <c r="R771" t="str">
        <f t="shared" si="69"/>
        <v>video games</v>
      </c>
      <c r="S771" s="8">
        <f t="shared" si="70"/>
        <v>41501.208333333336</v>
      </c>
      <c r="T771" s="8">
        <f t="shared" si="71"/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 s="5">
        <f t="shared" ref="I772:I835" si="73">IF(H772,E772/H772,0)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ref="Q772:Q835" si="74">LEFT(P772, SEARCH("/", P772)-1)</f>
        <v>theater</v>
      </c>
      <c r="R772" t="str">
        <f t="shared" ref="R772:R835" si="75">RIGHT(P772, LEN(P772)-SEARCH("/",P772))</f>
        <v>plays</v>
      </c>
      <c r="S772" s="8">
        <f t="shared" ref="S772:S835" si="76">L772/86400+DATE(1970,1,1)</f>
        <v>41743.208333333336</v>
      </c>
      <c r="T772" s="8">
        <f t="shared" ref="T772:T835" si="77">M772/86400+DATE(1970,1,1)</f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4"/>
        <v>theater</v>
      </c>
      <c r="R773" t="str">
        <f t="shared" si="75"/>
        <v>plays</v>
      </c>
      <c r="S773" s="8">
        <f t="shared" si="76"/>
        <v>43491.25</v>
      </c>
      <c r="T773" s="8">
        <f t="shared" si="77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4"/>
        <v>music</v>
      </c>
      <c r="R774" t="str">
        <f t="shared" si="75"/>
        <v>indie rock</v>
      </c>
      <c r="S774" s="8">
        <f t="shared" si="76"/>
        <v>43505.25</v>
      </c>
      <c r="T774" s="8">
        <f t="shared" si="77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4"/>
        <v>theater</v>
      </c>
      <c r="R775" t="str">
        <f t="shared" si="75"/>
        <v>plays</v>
      </c>
      <c r="S775" s="8">
        <f t="shared" si="76"/>
        <v>42838.208333333328</v>
      </c>
      <c r="T775" s="8">
        <f t="shared" si="77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4"/>
        <v>technology</v>
      </c>
      <c r="R776" t="str">
        <f t="shared" si="75"/>
        <v>web</v>
      </c>
      <c r="S776" s="8">
        <f t="shared" si="76"/>
        <v>42513.208333333328</v>
      </c>
      <c r="T776" s="8">
        <f t="shared" si="77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4"/>
        <v>music</v>
      </c>
      <c r="R777" t="str">
        <f t="shared" si="75"/>
        <v>rock</v>
      </c>
      <c r="S777" s="8">
        <f t="shared" si="76"/>
        <v>41949.25</v>
      </c>
      <c r="T777" s="8">
        <f t="shared" si="77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4"/>
        <v>theater</v>
      </c>
      <c r="R778" t="str">
        <f t="shared" si="75"/>
        <v>plays</v>
      </c>
      <c r="S778" s="8">
        <f t="shared" si="76"/>
        <v>43650.208333333328</v>
      </c>
      <c r="T778" s="8">
        <f t="shared" si="77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4"/>
        <v>theater</v>
      </c>
      <c r="R779" t="str">
        <f t="shared" si="75"/>
        <v>plays</v>
      </c>
      <c r="S779" s="8">
        <f t="shared" si="76"/>
        <v>40809.208333333336</v>
      </c>
      <c r="T779" s="8">
        <f t="shared" si="77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4"/>
        <v>film &amp; video</v>
      </c>
      <c r="R780" t="str">
        <f t="shared" si="75"/>
        <v>animation</v>
      </c>
      <c r="S780" s="8">
        <f t="shared" si="76"/>
        <v>40768.208333333336</v>
      </c>
      <c r="T780" s="8">
        <f t="shared" si="77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4"/>
        <v>theater</v>
      </c>
      <c r="R781" t="str">
        <f t="shared" si="75"/>
        <v>plays</v>
      </c>
      <c r="S781" s="8">
        <f t="shared" si="76"/>
        <v>42230.208333333328</v>
      </c>
      <c r="T781" s="8">
        <f t="shared" si="77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4"/>
        <v>film &amp; video</v>
      </c>
      <c r="R782" t="str">
        <f t="shared" si="75"/>
        <v>drama</v>
      </c>
      <c r="S782" s="8">
        <f t="shared" si="76"/>
        <v>42573.208333333328</v>
      </c>
      <c r="T782" s="8">
        <f t="shared" si="77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4"/>
        <v>theater</v>
      </c>
      <c r="R783" t="str">
        <f t="shared" si="75"/>
        <v>plays</v>
      </c>
      <c r="S783" s="8">
        <f t="shared" si="76"/>
        <v>40482.208333333336</v>
      </c>
      <c r="T783" s="8">
        <f t="shared" si="77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4"/>
        <v>film &amp; video</v>
      </c>
      <c r="R784" t="str">
        <f t="shared" si="75"/>
        <v>animation</v>
      </c>
      <c r="S784" s="8">
        <f t="shared" si="76"/>
        <v>40603.25</v>
      </c>
      <c r="T784" s="8">
        <f t="shared" si="77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4"/>
        <v>music</v>
      </c>
      <c r="R785" t="str">
        <f t="shared" si="75"/>
        <v>rock</v>
      </c>
      <c r="S785" s="8">
        <f t="shared" si="76"/>
        <v>41625.25</v>
      </c>
      <c r="T785" s="8">
        <f t="shared" si="77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4"/>
        <v>technology</v>
      </c>
      <c r="R786" t="str">
        <f t="shared" si="75"/>
        <v>web</v>
      </c>
      <c r="S786" s="8">
        <f t="shared" si="76"/>
        <v>42435.25</v>
      </c>
      <c r="T786" s="8">
        <f t="shared" si="77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4"/>
        <v>film &amp; video</v>
      </c>
      <c r="R787" t="str">
        <f t="shared" si="75"/>
        <v>animation</v>
      </c>
      <c r="S787" s="8">
        <f t="shared" si="76"/>
        <v>43582.208333333328</v>
      </c>
      <c r="T787" s="8">
        <f t="shared" si="77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4"/>
        <v>music</v>
      </c>
      <c r="R788" t="str">
        <f t="shared" si="75"/>
        <v>jazz</v>
      </c>
      <c r="S788" s="8">
        <f t="shared" si="76"/>
        <v>43186.208333333328</v>
      </c>
      <c r="T788" s="8">
        <f t="shared" si="77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4"/>
        <v>music</v>
      </c>
      <c r="R789" t="str">
        <f t="shared" si="75"/>
        <v>rock</v>
      </c>
      <c r="S789" s="8">
        <f t="shared" si="76"/>
        <v>40684.208333333336</v>
      </c>
      <c r="T789" s="8">
        <f t="shared" si="77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4"/>
        <v>film &amp; video</v>
      </c>
      <c r="R790" t="str">
        <f t="shared" si="75"/>
        <v>animation</v>
      </c>
      <c r="S790" s="8">
        <f t="shared" si="76"/>
        <v>41202.208333333336</v>
      </c>
      <c r="T790" s="8">
        <f t="shared" si="77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4"/>
        <v>theater</v>
      </c>
      <c r="R791" t="str">
        <f t="shared" si="75"/>
        <v>plays</v>
      </c>
      <c r="S791" s="8">
        <f t="shared" si="76"/>
        <v>41786.208333333336</v>
      </c>
      <c r="T791" s="8">
        <f t="shared" si="77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4"/>
        <v>theater</v>
      </c>
      <c r="R792" t="str">
        <f t="shared" si="75"/>
        <v>plays</v>
      </c>
      <c r="S792" s="8">
        <f t="shared" si="76"/>
        <v>40223.25</v>
      </c>
      <c r="T792" s="8">
        <f t="shared" si="77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4"/>
        <v>food</v>
      </c>
      <c r="R793" t="str">
        <f t="shared" si="75"/>
        <v>food trucks</v>
      </c>
      <c r="S793" s="8">
        <f t="shared" si="76"/>
        <v>42715.25</v>
      </c>
      <c r="T793" s="8">
        <f t="shared" si="77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4"/>
        <v>theater</v>
      </c>
      <c r="R794" t="str">
        <f t="shared" si="75"/>
        <v>plays</v>
      </c>
      <c r="S794" s="8">
        <f t="shared" si="76"/>
        <v>41451.208333333336</v>
      </c>
      <c r="T794" s="8">
        <f t="shared" si="77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4"/>
        <v>publishing</v>
      </c>
      <c r="R795" t="str">
        <f t="shared" si="75"/>
        <v>nonfiction</v>
      </c>
      <c r="S795" s="8">
        <f t="shared" si="76"/>
        <v>41450.208333333336</v>
      </c>
      <c r="T795" s="8">
        <f t="shared" si="77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4"/>
        <v>music</v>
      </c>
      <c r="R796" t="str">
        <f t="shared" si="75"/>
        <v>rock</v>
      </c>
      <c r="S796" s="8">
        <f t="shared" si="76"/>
        <v>43091.25</v>
      </c>
      <c r="T796" s="8">
        <f t="shared" si="77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4"/>
        <v>film &amp; video</v>
      </c>
      <c r="R797" t="str">
        <f t="shared" si="75"/>
        <v>drama</v>
      </c>
      <c r="S797" s="8">
        <f t="shared" si="76"/>
        <v>42675.208333333328</v>
      </c>
      <c r="T797" s="8">
        <f t="shared" si="77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4"/>
        <v>games</v>
      </c>
      <c r="R798" t="str">
        <f t="shared" si="75"/>
        <v>mobile games</v>
      </c>
      <c r="S798" s="8">
        <f t="shared" si="76"/>
        <v>41859.208333333336</v>
      </c>
      <c r="T798" s="8">
        <f t="shared" si="77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4"/>
        <v>technology</v>
      </c>
      <c r="R799" t="str">
        <f t="shared" si="75"/>
        <v>web</v>
      </c>
      <c r="S799" s="8">
        <f t="shared" si="76"/>
        <v>43464.25</v>
      </c>
      <c r="T799" s="8">
        <f t="shared" si="77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4"/>
        <v>theater</v>
      </c>
      <c r="R800" t="str">
        <f t="shared" si="75"/>
        <v>plays</v>
      </c>
      <c r="S800" s="8">
        <f t="shared" si="76"/>
        <v>41060.208333333336</v>
      </c>
      <c r="T800" s="8">
        <f t="shared" si="77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4"/>
        <v>theater</v>
      </c>
      <c r="R801" t="str">
        <f t="shared" si="75"/>
        <v>plays</v>
      </c>
      <c r="S801" s="8">
        <f t="shared" si="76"/>
        <v>42399.25</v>
      </c>
      <c r="T801" s="8">
        <f t="shared" si="77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4"/>
        <v>music</v>
      </c>
      <c r="R802" t="str">
        <f t="shared" si="75"/>
        <v>rock</v>
      </c>
      <c r="S802" s="8">
        <f t="shared" si="76"/>
        <v>42167.208333333328</v>
      </c>
      <c r="T802" s="8">
        <f t="shared" si="77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4"/>
        <v>photography</v>
      </c>
      <c r="R803" t="str">
        <f t="shared" si="75"/>
        <v>photography books</v>
      </c>
      <c r="S803" s="8">
        <f t="shared" si="76"/>
        <v>43830.25</v>
      </c>
      <c r="T803" s="8">
        <f t="shared" si="77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4"/>
        <v>photography</v>
      </c>
      <c r="R804" t="str">
        <f t="shared" si="75"/>
        <v>photography books</v>
      </c>
      <c r="S804" s="8">
        <f t="shared" si="76"/>
        <v>43650.208333333328</v>
      </c>
      <c r="T804" s="8">
        <f t="shared" si="77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4"/>
        <v>theater</v>
      </c>
      <c r="R805" t="str">
        <f t="shared" si="75"/>
        <v>plays</v>
      </c>
      <c r="S805" s="8">
        <f t="shared" si="76"/>
        <v>43492.25</v>
      </c>
      <c r="T805" s="8">
        <f t="shared" si="77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4"/>
        <v>music</v>
      </c>
      <c r="R806" t="str">
        <f t="shared" si="75"/>
        <v>rock</v>
      </c>
      <c r="S806" s="8">
        <f t="shared" si="76"/>
        <v>43102.25</v>
      </c>
      <c r="T806" s="8">
        <f t="shared" si="77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4"/>
        <v>film &amp; video</v>
      </c>
      <c r="R807" t="str">
        <f t="shared" si="75"/>
        <v>documentary</v>
      </c>
      <c r="S807" s="8">
        <f t="shared" si="76"/>
        <v>41958.25</v>
      </c>
      <c r="T807" s="8">
        <f t="shared" si="77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4"/>
        <v>film &amp; video</v>
      </c>
      <c r="R808" t="str">
        <f t="shared" si="75"/>
        <v>drama</v>
      </c>
      <c r="S808" s="8">
        <f t="shared" si="76"/>
        <v>40973.25</v>
      </c>
      <c r="T808" s="8">
        <f t="shared" si="77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4"/>
        <v>theater</v>
      </c>
      <c r="R809" t="str">
        <f t="shared" si="75"/>
        <v>plays</v>
      </c>
      <c r="S809" s="8">
        <f t="shared" si="76"/>
        <v>43753.208333333328</v>
      </c>
      <c r="T809" s="8">
        <f t="shared" si="77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4"/>
        <v>food</v>
      </c>
      <c r="R810" t="str">
        <f t="shared" si="75"/>
        <v>food trucks</v>
      </c>
      <c r="S810" s="8">
        <f t="shared" si="76"/>
        <v>42507.208333333328</v>
      </c>
      <c r="T810" s="8">
        <f t="shared" si="77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4"/>
        <v>film &amp; video</v>
      </c>
      <c r="R811" t="str">
        <f t="shared" si="75"/>
        <v>documentary</v>
      </c>
      <c r="S811" s="8">
        <f t="shared" si="76"/>
        <v>41135.208333333336</v>
      </c>
      <c r="T811" s="8">
        <f t="shared" si="77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4"/>
        <v>theater</v>
      </c>
      <c r="R812" t="str">
        <f t="shared" si="75"/>
        <v>plays</v>
      </c>
      <c r="S812" s="8">
        <f t="shared" si="76"/>
        <v>43067.25</v>
      </c>
      <c r="T812" s="8">
        <f t="shared" si="77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4"/>
        <v>games</v>
      </c>
      <c r="R813" t="str">
        <f t="shared" si="75"/>
        <v>video games</v>
      </c>
      <c r="S813" s="8">
        <f t="shared" si="76"/>
        <v>42378.25</v>
      </c>
      <c r="T813" s="8">
        <f t="shared" si="77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4"/>
        <v>publishing</v>
      </c>
      <c r="R814" t="str">
        <f t="shared" si="75"/>
        <v>nonfiction</v>
      </c>
      <c r="S814" s="8">
        <f t="shared" si="76"/>
        <v>43206.208333333328</v>
      </c>
      <c r="T814" s="8">
        <f t="shared" si="77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4"/>
        <v>games</v>
      </c>
      <c r="R815" t="str">
        <f t="shared" si="75"/>
        <v>video games</v>
      </c>
      <c r="S815" s="8">
        <f t="shared" si="76"/>
        <v>41148.208333333336</v>
      </c>
      <c r="T815" s="8">
        <f t="shared" si="77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4"/>
        <v>music</v>
      </c>
      <c r="R816" t="str">
        <f t="shared" si="75"/>
        <v>rock</v>
      </c>
      <c r="S816" s="8">
        <f t="shared" si="76"/>
        <v>42517.208333333328</v>
      </c>
      <c r="T816" s="8">
        <f t="shared" si="77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4"/>
        <v>music</v>
      </c>
      <c r="R817" t="str">
        <f t="shared" si="75"/>
        <v>rock</v>
      </c>
      <c r="S817" s="8">
        <f t="shared" si="76"/>
        <v>43068.25</v>
      </c>
      <c r="T817" s="8">
        <f t="shared" si="77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4"/>
        <v>theater</v>
      </c>
      <c r="R818" t="str">
        <f t="shared" si="75"/>
        <v>plays</v>
      </c>
      <c r="S818" s="8">
        <f t="shared" si="76"/>
        <v>41680.25</v>
      </c>
      <c r="T818" s="8">
        <f t="shared" si="77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4"/>
        <v>publishing</v>
      </c>
      <c r="R819" t="str">
        <f t="shared" si="75"/>
        <v>nonfiction</v>
      </c>
      <c r="S819" s="8">
        <f t="shared" si="76"/>
        <v>43589.208333333328</v>
      </c>
      <c r="T819" s="8">
        <f t="shared" si="77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4"/>
        <v>theater</v>
      </c>
      <c r="R820" t="str">
        <f t="shared" si="75"/>
        <v>plays</v>
      </c>
      <c r="S820" s="8">
        <f t="shared" si="76"/>
        <v>43486.25</v>
      </c>
      <c r="T820" s="8">
        <f t="shared" si="77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4"/>
        <v>games</v>
      </c>
      <c r="R821" t="str">
        <f t="shared" si="75"/>
        <v>video games</v>
      </c>
      <c r="S821" s="8">
        <f t="shared" si="76"/>
        <v>41237.25</v>
      </c>
      <c r="T821" s="8">
        <f t="shared" si="77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4"/>
        <v>music</v>
      </c>
      <c r="R822" t="str">
        <f t="shared" si="75"/>
        <v>rock</v>
      </c>
      <c r="S822" s="8">
        <f t="shared" si="76"/>
        <v>43310.208333333328</v>
      </c>
      <c r="T822" s="8">
        <f t="shared" si="77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4"/>
        <v>film &amp; video</v>
      </c>
      <c r="R823" t="str">
        <f t="shared" si="75"/>
        <v>documentary</v>
      </c>
      <c r="S823" s="8">
        <f t="shared" si="76"/>
        <v>42794.25</v>
      </c>
      <c r="T823" s="8">
        <f t="shared" si="77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4"/>
        <v>music</v>
      </c>
      <c r="R824" t="str">
        <f t="shared" si="75"/>
        <v>rock</v>
      </c>
      <c r="S824" s="8">
        <f t="shared" si="76"/>
        <v>41698.25</v>
      </c>
      <c r="T824" s="8">
        <f t="shared" si="77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4"/>
        <v>music</v>
      </c>
      <c r="R825" t="str">
        <f t="shared" si="75"/>
        <v>rock</v>
      </c>
      <c r="S825" s="8">
        <f t="shared" si="76"/>
        <v>41892.208333333336</v>
      </c>
      <c r="T825" s="8">
        <f t="shared" si="77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4"/>
        <v>publishing</v>
      </c>
      <c r="R826" t="str">
        <f t="shared" si="75"/>
        <v>nonfiction</v>
      </c>
      <c r="S826" s="8">
        <f t="shared" si="76"/>
        <v>40348.208333333336</v>
      </c>
      <c r="T826" s="8">
        <f t="shared" si="77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4"/>
        <v>film &amp; video</v>
      </c>
      <c r="R827" t="str">
        <f t="shared" si="75"/>
        <v>shorts</v>
      </c>
      <c r="S827" s="8">
        <f t="shared" si="76"/>
        <v>42941.208333333328</v>
      </c>
      <c r="T827" s="8">
        <f t="shared" si="77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4"/>
        <v>theater</v>
      </c>
      <c r="R828" t="str">
        <f t="shared" si="75"/>
        <v>plays</v>
      </c>
      <c r="S828" s="8">
        <f t="shared" si="76"/>
        <v>40525.25</v>
      </c>
      <c r="T828" s="8">
        <f t="shared" si="77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4"/>
        <v>film &amp; video</v>
      </c>
      <c r="R829" t="str">
        <f t="shared" si="75"/>
        <v>drama</v>
      </c>
      <c r="S829" s="8">
        <f t="shared" si="76"/>
        <v>40666.208333333336</v>
      </c>
      <c r="T829" s="8">
        <f t="shared" si="77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4"/>
        <v>theater</v>
      </c>
      <c r="R830" t="str">
        <f t="shared" si="75"/>
        <v>plays</v>
      </c>
      <c r="S830" s="8">
        <f t="shared" si="76"/>
        <v>43340.208333333328</v>
      </c>
      <c r="T830" s="8">
        <f t="shared" si="77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4"/>
        <v>theater</v>
      </c>
      <c r="R831" t="str">
        <f t="shared" si="75"/>
        <v>plays</v>
      </c>
      <c r="S831" s="8">
        <f t="shared" si="76"/>
        <v>42164.208333333328</v>
      </c>
      <c r="T831" s="8">
        <f t="shared" si="77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4"/>
        <v>theater</v>
      </c>
      <c r="R832" t="str">
        <f t="shared" si="75"/>
        <v>plays</v>
      </c>
      <c r="S832" s="8">
        <f t="shared" si="76"/>
        <v>43103.25</v>
      </c>
      <c r="T832" s="8">
        <f t="shared" si="77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4"/>
        <v>photography</v>
      </c>
      <c r="R833" t="str">
        <f t="shared" si="75"/>
        <v>photography books</v>
      </c>
      <c r="S833" s="8">
        <f t="shared" si="76"/>
        <v>40994.208333333336</v>
      </c>
      <c r="T833" s="8">
        <f t="shared" si="77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3.1517592592592591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4"/>
        <v>publishing</v>
      </c>
      <c r="R834" t="str">
        <f t="shared" si="75"/>
        <v>translations</v>
      </c>
      <c r="S834" s="8">
        <f t="shared" si="76"/>
        <v>42299.208333333328</v>
      </c>
      <c r="T834" s="8">
        <f t="shared" si="77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</f>
        <v>1.5769117647058823</v>
      </c>
      <c r="G835" t="s">
        <v>20</v>
      </c>
      <c r="H835">
        <v>165</v>
      </c>
      <c r="I835" s="5">
        <f t="shared" si="73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si="74"/>
        <v>publishing</v>
      </c>
      <c r="R835" t="str">
        <f t="shared" si="75"/>
        <v>translations</v>
      </c>
      <c r="S835" s="8">
        <f t="shared" si="76"/>
        <v>40588.25</v>
      </c>
      <c r="T835" s="8">
        <f t="shared" si="77"/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 s="5">
        <f t="shared" ref="I836:I899" si="79">IF(H836,E836/H836,0)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ref="Q836:Q899" si="80">LEFT(P836, SEARCH("/", P836)-1)</f>
        <v>theater</v>
      </c>
      <c r="R836" t="str">
        <f t="shared" ref="R836:R899" si="81">RIGHT(P836, LEN(P836)-SEARCH("/",P836))</f>
        <v>plays</v>
      </c>
      <c r="S836" s="8">
        <f t="shared" ref="S836:S899" si="82">L836/86400+DATE(1970,1,1)</f>
        <v>41448.208333333336</v>
      </c>
      <c r="T836" s="8">
        <f t="shared" ref="T836:T899" si="83">M836/86400+DATE(1970,1,1)</f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80"/>
        <v>technology</v>
      </c>
      <c r="R837" t="str">
        <f t="shared" si="81"/>
        <v>web</v>
      </c>
      <c r="S837" s="8">
        <f t="shared" si="82"/>
        <v>42063.25</v>
      </c>
      <c r="T837" s="8">
        <f t="shared" si="83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80"/>
        <v>music</v>
      </c>
      <c r="R838" t="str">
        <f t="shared" si="81"/>
        <v>indie rock</v>
      </c>
      <c r="S838" s="8">
        <f t="shared" si="82"/>
        <v>40214.25</v>
      </c>
      <c r="T838" s="8">
        <f t="shared" si="83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80"/>
        <v>music</v>
      </c>
      <c r="R839" t="str">
        <f t="shared" si="81"/>
        <v>jazz</v>
      </c>
      <c r="S839" s="8">
        <f t="shared" si="82"/>
        <v>40629.208333333336</v>
      </c>
      <c r="T839" s="8">
        <f t="shared" si="83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80"/>
        <v>theater</v>
      </c>
      <c r="R840" t="str">
        <f t="shared" si="81"/>
        <v>plays</v>
      </c>
      <c r="S840" s="8">
        <f t="shared" si="82"/>
        <v>43370.208333333328</v>
      </c>
      <c r="T840" s="8">
        <f t="shared" si="83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80"/>
        <v>film &amp; video</v>
      </c>
      <c r="R841" t="str">
        <f t="shared" si="81"/>
        <v>documentary</v>
      </c>
      <c r="S841" s="8">
        <f t="shared" si="82"/>
        <v>41715.208333333336</v>
      </c>
      <c r="T841" s="8">
        <f t="shared" si="83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80"/>
        <v>theater</v>
      </c>
      <c r="R842" t="str">
        <f t="shared" si="81"/>
        <v>plays</v>
      </c>
      <c r="S842" s="8">
        <f t="shared" si="82"/>
        <v>41836.208333333336</v>
      </c>
      <c r="T842" s="8">
        <f t="shared" si="83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80"/>
        <v>technology</v>
      </c>
      <c r="R843" t="str">
        <f t="shared" si="81"/>
        <v>web</v>
      </c>
      <c r="S843" s="8">
        <f t="shared" si="82"/>
        <v>42419.25</v>
      </c>
      <c r="T843" s="8">
        <f t="shared" si="83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80"/>
        <v>technology</v>
      </c>
      <c r="R844" t="str">
        <f t="shared" si="81"/>
        <v>wearables</v>
      </c>
      <c r="S844" s="8">
        <f t="shared" si="82"/>
        <v>43266.208333333328</v>
      </c>
      <c r="T844" s="8">
        <f t="shared" si="83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80"/>
        <v>photography</v>
      </c>
      <c r="R845" t="str">
        <f t="shared" si="81"/>
        <v>photography books</v>
      </c>
      <c r="S845" s="8">
        <f t="shared" si="82"/>
        <v>43338.208333333328</v>
      </c>
      <c r="T845" s="8">
        <f t="shared" si="83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80"/>
        <v>film &amp; video</v>
      </c>
      <c r="R846" t="str">
        <f t="shared" si="81"/>
        <v>documentary</v>
      </c>
      <c r="S846" s="8">
        <f t="shared" si="82"/>
        <v>40930.25</v>
      </c>
      <c r="T846" s="8">
        <f t="shared" si="83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80"/>
        <v>technology</v>
      </c>
      <c r="R847" t="str">
        <f t="shared" si="81"/>
        <v>web</v>
      </c>
      <c r="S847" s="8">
        <f t="shared" si="82"/>
        <v>43235.208333333328</v>
      </c>
      <c r="T847" s="8">
        <f t="shared" si="83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80"/>
        <v>technology</v>
      </c>
      <c r="R848" t="str">
        <f t="shared" si="81"/>
        <v>web</v>
      </c>
      <c r="S848" s="8">
        <f t="shared" si="82"/>
        <v>43302.208333333328</v>
      </c>
      <c r="T848" s="8">
        <f t="shared" si="83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80"/>
        <v>food</v>
      </c>
      <c r="R849" t="str">
        <f t="shared" si="81"/>
        <v>food trucks</v>
      </c>
      <c r="S849" s="8">
        <f t="shared" si="82"/>
        <v>43107.25</v>
      </c>
      <c r="T849" s="8">
        <f t="shared" si="83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80"/>
        <v>film &amp; video</v>
      </c>
      <c r="R850" t="str">
        <f t="shared" si="81"/>
        <v>drama</v>
      </c>
      <c r="S850" s="8">
        <f t="shared" si="82"/>
        <v>40341.208333333336</v>
      </c>
      <c r="T850" s="8">
        <f t="shared" si="83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80"/>
        <v>music</v>
      </c>
      <c r="R851" t="str">
        <f t="shared" si="81"/>
        <v>indie rock</v>
      </c>
      <c r="S851" s="8">
        <f t="shared" si="82"/>
        <v>40948.25</v>
      </c>
      <c r="T851" s="8">
        <f t="shared" si="83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80"/>
        <v>music</v>
      </c>
      <c r="R852" t="str">
        <f t="shared" si="81"/>
        <v>rock</v>
      </c>
      <c r="S852" s="8">
        <f t="shared" si="82"/>
        <v>40866.25</v>
      </c>
      <c r="T852" s="8">
        <f t="shared" si="83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80"/>
        <v>music</v>
      </c>
      <c r="R853" t="str">
        <f t="shared" si="81"/>
        <v>electric music</v>
      </c>
      <c r="S853" s="8">
        <f t="shared" si="82"/>
        <v>41031.208333333336</v>
      </c>
      <c r="T853" s="8">
        <f t="shared" si="83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80"/>
        <v>games</v>
      </c>
      <c r="R854" t="str">
        <f t="shared" si="81"/>
        <v>video games</v>
      </c>
      <c r="S854" s="8">
        <f t="shared" si="82"/>
        <v>40740.208333333336</v>
      </c>
      <c r="T854" s="8">
        <f t="shared" si="83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80"/>
        <v>music</v>
      </c>
      <c r="R855" t="str">
        <f t="shared" si="81"/>
        <v>indie rock</v>
      </c>
      <c r="S855" s="8">
        <f t="shared" si="82"/>
        <v>40714.208333333336</v>
      </c>
      <c r="T855" s="8">
        <f t="shared" si="83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80"/>
        <v>publishing</v>
      </c>
      <c r="R856" t="str">
        <f t="shared" si="81"/>
        <v>fiction</v>
      </c>
      <c r="S856" s="8">
        <f t="shared" si="82"/>
        <v>43787.25</v>
      </c>
      <c r="T856" s="8">
        <f t="shared" si="83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80"/>
        <v>theater</v>
      </c>
      <c r="R857" t="str">
        <f t="shared" si="81"/>
        <v>plays</v>
      </c>
      <c r="S857" s="8">
        <f t="shared" si="82"/>
        <v>40712.208333333336</v>
      </c>
      <c r="T857" s="8">
        <f t="shared" si="83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80"/>
        <v>food</v>
      </c>
      <c r="R858" t="str">
        <f t="shared" si="81"/>
        <v>food trucks</v>
      </c>
      <c r="S858" s="8">
        <f t="shared" si="82"/>
        <v>41023.208333333336</v>
      </c>
      <c r="T858" s="8">
        <f t="shared" si="83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80"/>
        <v>film &amp; video</v>
      </c>
      <c r="R859" t="str">
        <f t="shared" si="81"/>
        <v>shorts</v>
      </c>
      <c r="S859" s="8">
        <f t="shared" si="82"/>
        <v>40944.25</v>
      </c>
      <c r="T859" s="8">
        <f t="shared" si="83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80"/>
        <v>food</v>
      </c>
      <c r="R860" t="str">
        <f t="shared" si="81"/>
        <v>food trucks</v>
      </c>
      <c r="S860" s="8">
        <f t="shared" si="82"/>
        <v>43211.208333333328</v>
      </c>
      <c r="T860" s="8">
        <f t="shared" si="83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80"/>
        <v>theater</v>
      </c>
      <c r="R861" t="str">
        <f t="shared" si="81"/>
        <v>plays</v>
      </c>
      <c r="S861" s="8">
        <f t="shared" si="82"/>
        <v>41334.25</v>
      </c>
      <c r="T861" s="8">
        <f t="shared" si="83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80"/>
        <v>technology</v>
      </c>
      <c r="R862" t="str">
        <f t="shared" si="81"/>
        <v>wearables</v>
      </c>
      <c r="S862" s="8">
        <f t="shared" si="82"/>
        <v>43515.25</v>
      </c>
      <c r="T862" s="8">
        <f t="shared" si="83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80"/>
        <v>theater</v>
      </c>
      <c r="R863" t="str">
        <f t="shared" si="81"/>
        <v>plays</v>
      </c>
      <c r="S863" s="8">
        <f t="shared" si="82"/>
        <v>40258.208333333336</v>
      </c>
      <c r="T863" s="8">
        <f t="shared" si="83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80"/>
        <v>theater</v>
      </c>
      <c r="R864" t="str">
        <f t="shared" si="81"/>
        <v>plays</v>
      </c>
      <c r="S864" s="8">
        <f t="shared" si="82"/>
        <v>40756.208333333336</v>
      </c>
      <c r="T864" s="8">
        <f t="shared" si="83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80"/>
        <v>film &amp; video</v>
      </c>
      <c r="R865" t="str">
        <f t="shared" si="81"/>
        <v>television</v>
      </c>
      <c r="S865" s="8">
        <f t="shared" si="82"/>
        <v>42172.208333333328</v>
      </c>
      <c r="T865" s="8">
        <f t="shared" si="83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80"/>
        <v>film &amp; video</v>
      </c>
      <c r="R866" t="str">
        <f t="shared" si="81"/>
        <v>shorts</v>
      </c>
      <c r="S866" s="8">
        <f t="shared" si="82"/>
        <v>42601.208333333328</v>
      </c>
      <c r="T866" s="8">
        <f t="shared" si="83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80"/>
        <v>theater</v>
      </c>
      <c r="R867" t="str">
        <f t="shared" si="81"/>
        <v>plays</v>
      </c>
      <c r="S867" s="8">
        <f t="shared" si="82"/>
        <v>41897.208333333336</v>
      </c>
      <c r="T867" s="8">
        <f t="shared" si="83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80"/>
        <v>photography</v>
      </c>
      <c r="R868" t="str">
        <f t="shared" si="81"/>
        <v>photography books</v>
      </c>
      <c r="S868" s="8">
        <f t="shared" si="82"/>
        <v>40671.208333333336</v>
      </c>
      <c r="T868" s="8">
        <f t="shared" si="83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80"/>
        <v>food</v>
      </c>
      <c r="R869" t="str">
        <f t="shared" si="81"/>
        <v>food trucks</v>
      </c>
      <c r="S869" s="8">
        <f t="shared" si="82"/>
        <v>43382.208333333328</v>
      </c>
      <c r="T869" s="8">
        <f t="shared" si="83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80"/>
        <v>theater</v>
      </c>
      <c r="R870" t="str">
        <f t="shared" si="81"/>
        <v>plays</v>
      </c>
      <c r="S870" s="8">
        <f t="shared" si="82"/>
        <v>41559.208333333336</v>
      </c>
      <c r="T870" s="8">
        <f t="shared" si="83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80"/>
        <v>film &amp; video</v>
      </c>
      <c r="R871" t="str">
        <f t="shared" si="81"/>
        <v>drama</v>
      </c>
      <c r="S871" s="8">
        <f t="shared" si="82"/>
        <v>40350.208333333336</v>
      </c>
      <c r="T871" s="8">
        <f t="shared" si="83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80"/>
        <v>theater</v>
      </c>
      <c r="R872" t="str">
        <f t="shared" si="81"/>
        <v>plays</v>
      </c>
      <c r="S872" s="8">
        <f t="shared" si="82"/>
        <v>42240.208333333328</v>
      </c>
      <c r="T872" s="8">
        <f t="shared" si="83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80"/>
        <v>theater</v>
      </c>
      <c r="R873" t="str">
        <f t="shared" si="81"/>
        <v>plays</v>
      </c>
      <c r="S873" s="8">
        <f t="shared" si="82"/>
        <v>43040.208333333328</v>
      </c>
      <c r="T873" s="8">
        <f t="shared" si="83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80"/>
        <v>film &amp; video</v>
      </c>
      <c r="R874" t="str">
        <f t="shared" si="81"/>
        <v>science fiction</v>
      </c>
      <c r="S874" s="8">
        <f t="shared" si="82"/>
        <v>43346.208333333328</v>
      </c>
      <c r="T874" s="8">
        <f t="shared" si="83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80"/>
        <v>photography</v>
      </c>
      <c r="R875" t="str">
        <f t="shared" si="81"/>
        <v>photography books</v>
      </c>
      <c r="S875" s="8">
        <f t="shared" si="82"/>
        <v>41647.25</v>
      </c>
      <c r="T875" s="8">
        <f t="shared" si="83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80"/>
        <v>photography</v>
      </c>
      <c r="R876" t="str">
        <f t="shared" si="81"/>
        <v>photography books</v>
      </c>
      <c r="S876" s="8">
        <f t="shared" si="82"/>
        <v>40291.208333333336</v>
      </c>
      <c r="T876" s="8">
        <f t="shared" si="83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80"/>
        <v>music</v>
      </c>
      <c r="R877" t="str">
        <f t="shared" si="81"/>
        <v>rock</v>
      </c>
      <c r="S877" s="8">
        <f t="shared" si="82"/>
        <v>40556.25</v>
      </c>
      <c r="T877" s="8">
        <f t="shared" si="83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80"/>
        <v>photography</v>
      </c>
      <c r="R878" t="str">
        <f t="shared" si="81"/>
        <v>photography books</v>
      </c>
      <c r="S878" s="8">
        <f t="shared" si="82"/>
        <v>43624.208333333328</v>
      </c>
      <c r="T878" s="8">
        <f t="shared" si="83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80"/>
        <v>food</v>
      </c>
      <c r="R879" t="str">
        <f t="shared" si="81"/>
        <v>food trucks</v>
      </c>
      <c r="S879" s="8">
        <f t="shared" si="82"/>
        <v>42577.208333333328</v>
      </c>
      <c r="T879" s="8">
        <f t="shared" si="83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80"/>
        <v>music</v>
      </c>
      <c r="R880" t="str">
        <f t="shared" si="81"/>
        <v>metal</v>
      </c>
      <c r="S880" s="8">
        <f t="shared" si="82"/>
        <v>43845.25</v>
      </c>
      <c r="T880" s="8">
        <f t="shared" si="83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80"/>
        <v>publishing</v>
      </c>
      <c r="R881" t="str">
        <f t="shared" si="81"/>
        <v>nonfiction</v>
      </c>
      <c r="S881" s="8">
        <f t="shared" si="82"/>
        <v>42788.25</v>
      </c>
      <c r="T881" s="8">
        <f t="shared" si="83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80"/>
        <v>music</v>
      </c>
      <c r="R882" t="str">
        <f t="shared" si="81"/>
        <v>electric music</v>
      </c>
      <c r="S882" s="8">
        <f t="shared" si="82"/>
        <v>43667.208333333328</v>
      </c>
      <c r="T882" s="8">
        <f t="shared" si="83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80"/>
        <v>theater</v>
      </c>
      <c r="R883" t="str">
        <f t="shared" si="81"/>
        <v>plays</v>
      </c>
      <c r="S883" s="8">
        <f t="shared" si="82"/>
        <v>42194.208333333328</v>
      </c>
      <c r="T883" s="8">
        <f t="shared" si="83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80"/>
        <v>theater</v>
      </c>
      <c r="R884" t="str">
        <f t="shared" si="81"/>
        <v>plays</v>
      </c>
      <c r="S884" s="8">
        <f t="shared" si="82"/>
        <v>42025.25</v>
      </c>
      <c r="T884" s="8">
        <f t="shared" si="83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80"/>
        <v>film &amp; video</v>
      </c>
      <c r="R885" t="str">
        <f t="shared" si="81"/>
        <v>shorts</v>
      </c>
      <c r="S885" s="8">
        <f t="shared" si="82"/>
        <v>40323.208333333336</v>
      </c>
      <c r="T885" s="8">
        <f t="shared" si="83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80"/>
        <v>theater</v>
      </c>
      <c r="R886" t="str">
        <f t="shared" si="81"/>
        <v>plays</v>
      </c>
      <c r="S886" s="8">
        <f t="shared" si="82"/>
        <v>41763.208333333336</v>
      </c>
      <c r="T886" s="8">
        <f t="shared" si="83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80"/>
        <v>theater</v>
      </c>
      <c r="R887" t="str">
        <f t="shared" si="81"/>
        <v>plays</v>
      </c>
      <c r="S887" s="8">
        <f t="shared" si="82"/>
        <v>40335.208333333336</v>
      </c>
      <c r="T887" s="8">
        <f t="shared" si="83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80"/>
        <v>music</v>
      </c>
      <c r="R888" t="str">
        <f t="shared" si="81"/>
        <v>indie rock</v>
      </c>
      <c r="S888" s="8">
        <f t="shared" si="82"/>
        <v>40416.208333333336</v>
      </c>
      <c r="T888" s="8">
        <f t="shared" si="83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80"/>
        <v>theater</v>
      </c>
      <c r="R889" t="str">
        <f t="shared" si="81"/>
        <v>plays</v>
      </c>
      <c r="S889" s="8">
        <f t="shared" si="82"/>
        <v>42202.208333333328</v>
      </c>
      <c r="T889" s="8">
        <f t="shared" si="83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80"/>
        <v>theater</v>
      </c>
      <c r="R890" t="str">
        <f t="shared" si="81"/>
        <v>plays</v>
      </c>
      <c r="S890" s="8">
        <f t="shared" si="82"/>
        <v>42836.208333333328</v>
      </c>
      <c r="T890" s="8">
        <f t="shared" si="83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80"/>
        <v>music</v>
      </c>
      <c r="R891" t="str">
        <f t="shared" si="81"/>
        <v>electric music</v>
      </c>
      <c r="S891" s="8">
        <f t="shared" si="82"/>
        <v>41710.208333333336</v>
      </c>
      <c r="T891" s="8">
        <f t="shared" si="83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80"/>
        <v>music</v>
      </c>
      <c r="R892" t="str">
        <f t="shared" si="81"/>
        <v>indie rock</v>
      </c>
      <c r="S892" s="8">
        <f t="shared" si="82"/>
        <v>43640.208333333328</v>
      </c>
      <c r="T892" s="8">
        <f t="shared" si="83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80"/>
        <v>film &amp; video</v>
      </c>
      <c r="R893" t="str">
        <f t="shared" si="81"/>
        <v>documentary</v>
      </c>
      <c r="S893" s="8">
        <f t="shared" si="82"/>
        <v>40880.25</v>
      </c>
      <c r="T893" s="8">
        <f t="shared" si="83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80"/>
        <v>publishing</v>
      </c>
      <c r="R894" t="str">
        <f t="shared" si="81"/>
        <v>translations</v>
      </c>
      <c r="S894" s="8">
        <f t="shared" si="82"/>
        <v>40319.208333333336</v>
      </c>
      <c r="T894" s="8">
        <f t="shared" si="83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80"/>
        <v>film &amp; video</v>
      </c>
      <c r="R895" t="str">
        <f t="shared" si="81"/>
        <v>documentary</v>
      </c>
      <c r="S895" s="8">
        <f t="shared" si="82"/>
        <v>42170.208333333328</v>
      </c>
      <c r="T895" s="8">
        <f t="shared" si="83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80"/>
        <v>film &amp; video</v>
      </c>
      <c r="R896" t="str">
        <f t="shared" si="81"/>
        <v>television</v>
      </c>
      <c r="S896" s="8">
        <f t="shared" si="82"/>
        <v>41466.208333333336</v>
      </c>
      <c r="T896" s="8">
        <f t="shared" si="83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80"/>
        <v>theater</v>
      </c>
      <c r="R897" t="str">
        <f t="shared" si="81"/>
        <v>plays</v>
      </c>
      <c r="S897" s="8">
        <f t="shared" si="82"/>
        <v>43134.25</v>
      </c>
      <c r="T897" s="8">
        <f t="shared" si="83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7.7443434343434348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80"/>
        <v>food</v>
      </c>
      <c r="R898" t="str">
        <f t="shared" si="81"/>
        <v>food trucks</v>
      </c>
      <c r="S898" s="8">
        <f t="shared" si="82"/>
        <v>40738.208333333336</v>
      </c>
      <c r="T898" s="8">
        <f t="shared" si="83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</f>
        <v>0.27693181818181817</v>
      </c>
      <c r="G899" t="s">
        <v>14</v>
      </c>
      <c r="H899">
        <v>27</v>
      </c>
      <c r="I899" s="5">
        <f t="shared" si="79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si="80"/>
        <v>theater</v>
      </c>
      <c r="R899" t="str">
        <f t="shared" si="81"/>
        <v>plays</v>
      </c>
      <c r="S899" s="8">
        <f t="shared" si="82"/>
        <v>43583.208333333328</v>
      </c>
      <c r="T899" s="8">
        <f t="shared" si="83"/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 s="5">
        <f t="shared" ref="I900:I963" si="85">IF(H900,E900/H900,0)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ref="Q900:Q963" si="86">LEFT(P900, SEARCH("/", P900)-1)</f>
        <v>film &amp; video</v>
      </c>
      <c r="R900" t="str">
        <f t="shared" ref="R900:R963" si="87">RIGHT(P900, LEN(P900)-SEARCH("/",P900))</f>
        <v>documentary</v>
      </c>
      <c r="S900" s="8">
        <f t="shared" ref="S900:S963" si="88">L900/86400+DATE(1970,1,1)</f>
        <v>43815.25</v>
      </c>
      <c r="T900" s="8">
        <f t="shared" ref="T900:T963" si="89">M900/86400+DATE(1970,1,1)</f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6"/>
        <v>music</v>
      </c>
      <c r="R901" t="str">
        <f t="shared" si="87"/>
        <v>jazz</v>
      </c>
      <c r="S901" s="8">
        <f t="shared" si="88"/>
        <v>41554.208333333336</v>
      </c>
      <c r="T901" s="8">
        <f t="shared" si="8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6"/>
        <v>technology</v>
      </c>
      <c r="R902" t="str">
        <f t="shared" si="87"/>
        <v>web</v>
      </c>
      <c r="S902" s="8">
        <f t="shared" si="88"/>
        <v>41901.208333333336</v>
      </c>
      <c r="T902" s="8">
        <f t="shared" si="8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6"/>
        <v>music</v>
      </c>
      <c r="R903" t="str">
        <f t="shared" si="87"/>
        <v>rock</v>
      </c>
      <c r="S903" s="8">
        <f t="shared" si="88"/>
        <v>43298.208333333328</v>
      </c>
      <c r="T903" s="8">
        <f t="shared" si="8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6"/>
        <v>technology</v>
      </c>
      <c r="R904" t="str">
        <f t="shared" si="87"/>
        <v>web</v>
      </c>
      <c r="S904" s="8">
        <f t="shared" si="88"/>
        <v>42399.25</v>
      </c>
      <c r="T904" s="8">
        <f t="shared" si="8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6"/>
        <v>publishing</v>
      </c>
      <c r="R905" t="str">
        <f t="shared" si="87"/>
        <v>nonfiction</v>
      </c>
      <c r="S905" s="8">
        <f t="shared" si="88"/>
        <v>41034.208333333336</v>
      </c>
      <c r="T905" s="8">
        <f t="shared" si="8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6"/>
        <v>publishing</v>
      </c>
      <c r="R906" t="str">
        <f t="shared" si="87"/>
        <v>radio &amp; podcasts</v>
      </c>
      <c r="S906" s="8">
        <f t="shared" si="88"/>
        <v>41186.208333333336</v>
      </c>
      <c r="T906" s="8">
        <f t="shared" si="8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6"/>
        <v>theater</v>
      </c>
      <c r="R907" t="str">
        <f t="shared" si="87"/>
        <v>plays</v>
      </c>
      <c r="S907" s="8">
        <f t="shared" si="88"/>
        <v>41536.208333333336</v>
      </c>
      <c r="T907" s="8">
        <f t="shared" si="8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6"/>
        <v>film &amp; video</v>
      </c>
      <c r="R908" t="str">
        <f t="shared" si="87"/>
        <v>documentary</v>
      </c>
      <c r="S908" s="8">
        <f t="shared" si="88"/>
        <v>42868.208333333328</v>
      </c>
      <c r="T908" s="8">
        <f t="shared" si="8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6"/>
        <v>theater</v>
      </c>
      <c r="R909" t="str">
        <f t="shared" si="87"/>
        <v>plays</v>
      </c>
      <c r="S909" s="8">
        <f t="shared" si="88"/>
        <v>40660.208333333336</v>
      </c>
      <c r="T909" s="8">
        <f t="shared" si="8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6"/>
        <v>games</v>
      </c>
      <c r="R910" t="str">
        <f t="shared" si="87"/>
        <v>video games</v>
      </c>
      <c r="S910" s="8">
        <f t="shared" si="88"/>
        <v>41031.208333333336</v>
      </c>
      <c r="T910" s="8">
        <f t="shared" si="8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6"/>
        <v>theater</v>
      </c>
      <c r="R911" t="str">
        <f t="shared" si="87"/>
        <v>plays</v>
      </c>
      <c r="S911" s="8">
        <f t="shared" si="88"/>
        <v>43255.208333333328</v>
      </c>
      <c r="T911" s="8">
        <f t="shared" si="8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6"/>
        <v>theater</v>
      </c>
      <c r="R912" t="str">
        <f t="shared" si="87"/>
        <v>plays</v>
      </c>
      <c r="S912" s="8">
        <f t="shared" si="88"/>
        <v>42026.25</v>
      </c>
      <c r="T912" s="8">
        <f t="shared" si="8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6"/>
        <v>technology</v>
      </c>
      <c r="R913" t="str">
        <f t="shared" si="87"/>
        <v>web</v>
      </c>
      <c r="S913" s="8">
        <f t="shared" si="88"/>
        <v>43717.208333333328</v>
      </c>
      <c r="T913" s="8">
        <f t="shared" si="8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6"/>
        <v>film &amp; video</v>
      </c>
      <c r="R914" t="str">
        <f t="shared" si="87"/>
        <v>drama</v>
      </c>
      <c r="S914" s="8">
        <f t="shared" si="88"/>
        <v>41157.208333333336</v>
      </c>
      <c r="T914" s="8">
        <f t="shared" si="8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6"/>
        <v>film &amp; video</v>
      </c>
      <c r="R915" t="str">
        <f t="shared" si="87"/>
        <v>drama</v>
      </c>
      <c r="S915" s="8">
        <f t="shared" si="88"/>
        <v>43597.208333333328</v>
      </c>
      <c r="T915" s="8">
        <f t="shared" si="8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6"/>
        <v>theater</v>
      </c>
      <c r="R916" t="str">
        <f t="shared" si="87"/>
        <v>plays</v>
      </c>
      <c r="S916" s="8">
        <f t="shared" si="88"/>
        <v>41490.208333333336</v>
      </c>
      <c r="T916" s="8">
        <f t="shared" si="8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6"/>
        <v>film &amp; video</v>
      </c>
      <c r="R917" t="str">
        <f t="shared" si="87"/>
        <v>television</v>
      </c>
      <c r="S917" s="8">
        <f t="shared" si="88"/>
        <v>42976.208333333328</v>
      </c>
      <c r="T917" s="8">
        <f t="shared" si="8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6"/>
        <v>photography</v>
      </c>
      <c r="R918" t="str">
        <f t="shared" si="87"/>
        <v>photography books</v>
      </c>
      <c r="S918" s="8">
        <f t="shared" si="88"/>
        <v>41991.25</v>
      </c>
      <c r="T918" s="8">
        <f t="shared" si="8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6"/>
        <v>film &amp; video</v>
      </c>
      <c r="R919" t="str">
        <f t="shared" si="87"/>
        <v>shorts</v>
      </c>
      <c r="S919" s="8">
        <f t="shared" si="88"/>
        <v>40722.208333333336</v>
      </c>
      <c r="T919" s="8">
        <f t="shared" si="8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6"/>
        <v>publishing</v>
      </c>
      <c r="R920" t="str">
        <f t="shared" si="87"/>
        <v>radio &amp; podcasts</v>
      </c>
      <c r="S920" s="8">
        <f t="shared" si="88"/>
        <v>41117.208333333336</v>
      </c>
      <c r="T920" s="8">
        <f t="shared" si="8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6"/>
        <v>theater</v>
      </c>
      <c r="R921" t="str">
        <f t="shared" si="87"/>
        <v>plays</v>
      </c>
      <c r="S921" s="8">
        <f t="shared" si="88"/>
        <v>43022.208333333328</v>
      </c>
      <c r="T921" s="8">
        <f t="shared" si="8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6"/>
        <v>film &amp; video</v>
      </c>
      <c r="R922" t="str">
        <f t="shared" si="87"/>
        <v>animation</v>
      </c>
      <c r="S922" s="8">
        <f t="shared" si="88"/>
        <v>43503.25</v>
      </c>
      <c r="T922" s="8">
        <f t="shared" si="8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6"/>
        <v>technology</v>
      </c>
      <c r="R923" t="str">
        <f t="shared" si="87"/>
        <v>web</v>
      </c>
      <c r="S923" s="8">
        <f t="shared" si="88"/>
        <v>40951.25</v>
      </c>
      <c r="T923" s="8">
        <f t="shared" si="8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6"/>
        <v>music</v>
      </c>
      <c r="R924" t="str">
        <f t="shared" si="87"/>
        <v>world music</v>
      </c>
      <c r="S924" s="8">
        <f t="shared" si="88"/>
        <v>43443.25</v>
      </c>
      <c r="T924" s="8">
        <f t="shared" si="8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6"/>
        <v>theater</v>
      </c>
      <c r="R925" t="str">
        <f t="shared" si="87"/>
        <v>plays</v>
      </c>
      <c r="S925" s="8">
        <f t="shared" si="88"/>
        <v>40373.208333333336</v>
      </c>
      <c r="T925" s="8">
        <f t="shared" si="8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6"/>
        <v>theater</v>
      </c>
      <c r="R926" t="str">
        <f t="shared" si="87"/>
        <v>plays</v>
      </c>
      <c r="S926" s="8">
        <f t="shared" si="88"/>
        <v>43769.208333333328</v>
      </c>
      <c r="T926" s="8">
        <f t="shared" si="8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6"/>
        <v>theater</v>
      </c>
      <c r="R927" t="str">
        <f t="shared" si="87"/>
        <v>plays</v>
      </c>
      <c r="S927" s="8">
        <f t="shared" si="88"/>
        <v>43000.208333333328</v>
      </c>
      <c r="T927" s="8">
        <f t="shared" si="8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6"/>
        <v>food</v>
      </c>
      <c r="R928" t="str">
        <f t="shared" si="87"/>
        <v>food trucks</v>
      </c>
      <c r="S928" s="8">
        <f t="shared" si="88"/>
        <v>42502.208333333328</v>
      </c>
      <c r="T928" s="8">
        <f t="shared" si="8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6"/>
        <v>theater</v>
      </c>
      <c r="R929" t="str">
        <f t="shared" si="87"/>
        <v>plays</v>
      </c>
      <c r="S929" s="8">
        <f t="shared" si="88"/>
        <v>41102.208333333336</v>
      </c>
      <c r="T929" s="8">
        <f t="shared" si="8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6"/>
        <v>technology</v>
      </c>
      <c r="R930" t="str">
        <f t="shared" si="87"/>
        <v>web</v>
      </c>
      <c r="S930" s="8">
        <f t="shared" si="88"/>
        <v>41637.25</v>
      </c>
      <c r="T930" s="8">
        <f t="shared" si="8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6"/>
        <v>theater</v>
      </c>
      <c r="R931" t="str">
        <f t="shared" si="87"/>
        <v>plays</v>
      </c>
      <c r="S931" s="8">
        <f t="shared" si="88"/>
        <v>42858.208333333328</v>
      </c>
      <c r="T931" s="8">
        <f t="shared" si="8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6"/>
        <v>theater</v>
      </c>
      <c r="R932" t="str">
        <f t="shared" si="87"/>
        <v>plays</v>
      </c>
      <c r="S932" s="8">
        <f t="shared" si="88"/>
        <v>42060.25</v>
      </c>
      <c r="T932" s="8">
        <f t="shared" si="8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6"/>
        <v>theater</v>
      </c>
      <c r="R933" t="str">
        <f t="shared" si="87"/>
        <v>plays</v>
      </c>
      <c r="S933" s="8">
        <f t="shared" si="88"/>
        <v>41818.208333333336</v>
      </c>
      <c r="T933" s="8">
        <f t="shared" si="8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6"/>
        <v>music</v>
      </c>
      <c r="R934" t="str">
        <f t="shared" si="87"/>
        <v>rock</v>
      </c>
      <c r="S934" s="8">
        <f t="shared" si="88"/>
        <v>41709.208333333336</v>
      </c>
      <c r="T934" s="8">
        <f t="shared" si="8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6"/>
        <v>theater</v>
      </c>
      <c r="R935" t="str">
        <f t="shared" si="87"/>
        <v>plays</v>
      </c>
      <c r="S935" s="8">
        <f t="shared" si="88"/>
        <v>41372.208333333336</v>
      </c>
      <c r="T935" s="8">
        <f t="shared" si="8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6"/>
        <v>theater</v>
      </c>
      <c r="R936" t="str">
        <f t="shared" si="87"/>
        <v>plays</v>
      </c>
      <c r="S936" s="8">
        <f t="shared" si="88"/>
        <v>42422.25</v>
      </c>
      <c r="T936" s="8">
        <f t="shared" si="8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6"/>
        <v>theater</v>
      </c>
      <c r="R937" t="str">
        <f t="shared" si="87"/>
        <v>plays</v>
      </c>
      <c r="S937" s="8">
        <f t="shared" si="88"/>
        <v>42209.208333333328</v>
      </c>
      <c r="T937" s="8">
        <f t="shared" si="8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6"/>
        <v>theater</v>
      </c>
      <c r="R938" t="str">
        <f t="shared" si="87"/>
        <v>plays</v>
      </c>
      <c r="S938" s="8">
        <f t="shared" si="88"/>
        <v>43668.208333333328</v>
      </c>
      <c r="T938" s="8">
        <f t="shared" si="8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6"/>
        <v>film &amp; video</v>
      </c>
      <c r="R939" t="str">
        <f t="shared" si="87"/>
        <v>documentary</v>
      </c>
      <c r="S939" s="8">
        <f t="shared" si="88"/>
        <v>42334.25</v>
      </c>
      <c r="T939" s="8">
        <f t="shared" si="8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6"/>
        <v>publishing</v>
      </c>
      <c r="R940" t="str">
        <f t="shared" si="87"/>
        <v>fiction</v>
      </c>
      <c r="S940" s="8">
        <f t="shared" si="88"/>
        <v>43263.208333333328</v>
      </c>
      <c r="T940" s="8">
        <f t="shared" si="8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6"/>
        <v>games</v>
      </c>
      <c r="R941" t="str">
        <f t="shared" si="87"/>
        <v>video games</v>
      </c>
      <c r="S941" s="8">
        <f t="shared" si="88"/>
        <v>40670.208333333336</v>
      </c>
      <c r="T941" s="8">
        <f t="shared" si="8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6"/>
        <v>technology</v>
      </c>
      <c r="R942" t="str">
        <f t="shared" si="87"/>
        <v>web</v>
      </c>
      <c r="S942" s="8">
        <f t="shared" si="88"/>
        <v>41244.25</v>
      </c>
      <c r="T942" s="8">
        <f t="shared" si="8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6"/>
        <v>theater</v>
      </c>
      <c r="R943" t="str">
        <f t="shared" si="87"/>
        <v>plays</v>
      </c>
      <c r="S943" s="8">
        <f t="shared" si="88"/>
        <v>40552.25</v>
      </c>
      <c r="T943" s="8">
        <f t="shared" si="8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6"/>
        <v>theater</v>
      </c>
      <c r="R944" t="str">
        <f t="shared" si="87"/>
        <v>plays</v>
      </c>
      <c r="S944" s="8">
        <f t="shared" si="88"/>
        <v>40568.25</v>
      </c>
      <c r="T944" s="8">
        <f t="shared" si="8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6"/>
        <v>food</v>
      </c>
      <c r="R945" t="str">
        <f t="shared" si="87"/>
        <v>food trucks</v>
      </c>
      <c r="S945" s="8">
        <f t="shared" si="88"/>
        <v>41906.208333333336</v>
      </c>
      <c r="T945" s="8">
        <f t="shared" si="8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6"/>
        <v>photography</v>
      </c>
      <c r="R946" t="str">
        <f t="shared" si="87"/>
        <v>photography books</v>
      </c>
      <c r="S946" s="8">
        <f t="shared" si="88"/>
        <v>42776.25</v>
      </c>
      <c r="T946" s="8">
        <f t="shared" si="8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6"/>
        <v>photography</v>
      </c>
      <c r="R947" t="str">
        <f t="shared" si="87"/>
        <v>photography books</v>
      </c>
      <c r="S947" s="8">
        <f t="shared" si="88"/>
        <v>41004.208333333336</v>
      </c>
      <c r="T947" s="8">
        <f t="shared" si="8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6"/>
        <v>theater</v>
      </c>
      <c r="R948" t="str">
        <f t="shared" si="87"/>
        <v>plays</v>
      </c>
      <c r="S948" s="8">
        <f t="shared" si="88"/>
        <v>40710.208333333336</v>
      </c>
      <c r="T948" s="8">
        <f t="shared" si="8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6"/>
        <v>theater</v>
      </c>
      <c r="R949" t="str">
        <f t="shared" si="87"/>
        <v>plays</v>
      </c>
      <c r="S949" s="8">
        <f t="shared" si="88"/>
        <v>41908.208333333336</v>
      </c>
      <c r="T949" s="8">
        <f t="shared" si="8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6"/>
        <v>film &amp; video</v>
      </c>
      <c r="R950" t="str">
        <f t="shared" si="87"/>
        <v>documentary</v>
      </c>
      <c r="S950" s="8">
        <f t="shared" si="88"/>
        <v>41985.25</v>
      </c>
      <c r="T950" s="8">
        <f t="shared" si="8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6"/>
        <v>technology</v>
      </c>
      <c r="R951" t="str">
        <f t="shared" si="87"/>
        <v>web</v>
      </c>
      <c r="S951" s="8">
        <f t="shared" si="88"/>
        <v>42112.208333333328</v>
      </c>
      <c r="T951" s="8">
        <f t="shared" si="8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6"/>
        <v>theater</v>
      </c>
      <c r="R952" t="str">
        <f t="shared" si="87"/>
        <v>plays</v>
      </c>
      <c r="S952" s="8">
        <f t="shared" si="88"/>
        <v>43571.208333333328</v>
      </c>
      <c r="T952" s="8">
        <f t="shared" si="8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6"/>
        <v>music</v>
      </c>
      <c r="R953" t="str">
        <f t="shared" si="87"/>
        <v>rock</v>
      </c>
      <c r="S953" s="8">
        <f t="shared" si="88"/>
        <v>42730.25</v>
      </c>
      <c r="T953" s="8">
        <f t="shared" si="8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6"/>
        <v>film &amp; video</v>
      </c>
      <c r="R954" t="str">
        <f t="shared" si="87"/>
        <v>documentary</v>
      </c>
      <c r="S954" s="8">
        <f t="shared" si="88"/>
        <v>42591.208333333328</v>
      </c>
      <c r="T954" s="8">
        <f t="shared" si="8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6"/>
        <v>film &amp; video</v>
      </c>
      <c r="R955" t="str">
        <f t="shared" si="87"/>
        <v>science fiction</v>
      </c>
      <c r="S955" s="8">
        <f t="shared" si="88"/>
        <v>42358.25</v>
      </c>
      <c r="T955" s="8">
        <f t="shared" si="8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6"/>
        <v>technology</v>
      </c>
      <c r="R956" t="str">
        <f t="shared" si="87"/>
        <v>web</v>
      </c>
      <c r="S956" s="8">
        <f t="shared" si="88"/>
        <v>41174.208333333336</v>
      </c>
      <c r="T956" s="8">
        <f t="shared" si="8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6"/>
        <v>theater</v>
      </c>
      <c r="R957" t="str">
        <f t="shared" si="87"/>
        <v>plays</v>
      </c>
      <c r="S957" s="8">
        <f t="shared" si="88"/>
        <v>41238.25</v>
      </c>
      <c r="T957" s="8">
        <f t="shared" si="8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6"/>
        <v>film &amp; video</v>
      </c>
      <c r="R958" t="str">
        <f t="shared" si="87"/>
        <v>science fiction</v>
      </c>
      <c r="S958" s="8">
        <f t="shared" si="88"/>
        <v>42360.25</v>
      </c>
      <c r="T958" s="8">
        <f t="shared" si="8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6"/>
        <v>theater</v>
      </c>
      <c r="R959" t="str">
        <f t="shared" si="87"/>
        <v>plays</v>
      </c>
      <c r="S959" s="8">
        <f t="shared" si="88"/>
        <v>40955.25</v>
      </c>
      <c r="T959" s="8">
        <f t="shared" si="8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6"/>
        <v>film &amp; video</v>
      </c>
      <c r="R960" t="str">
        <f t="shared" si="87"/>
        <v>animation</v>
      </c>
      <c r="S960" s="8">
        <f t="shared" si="88"/>
        <v>40350.208333333336</v>
      </c>
      <c r="T960" s="8">
        <f t="shared" si="8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6"/>
        <v>publishing</v>
      </c>
      <c r="R961" t="str">
        <f t="shared" si="87"/>
        <v>translations</v>
      </c>
      <c r="S961" s="8">
        <f t="shared" si="88"/>
        <v>40357.208333333336</v>
      </c>
      <c r="T961" s="8">
        <f t="shared" si="8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0.85054545454545449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6"/>
        <v>technology</v>
      </c>
      <c r="R962" t="str">
        <f t="shared" si="87"/>
        <v>web</v>
      </c>
      <c r="S962" s="8">
        <f t="shared" si="88"/>
        <v>42408.25</v>
      </c>
      <c r="T962" s="8">
        <f t="shared" si="8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</f>
        <v>1.1929824561403508</v>
      </c>
      <c r="G963" t="s">
        <v>20</v>
      </c>
      <c r="H963">
        <v>155</v>
      </c>
      <c r="I963" s="5">
        <f t="shared" si="85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si="86"/>
        <v>publishing</v>
      </c>
      <c r="R963" t="str">
        <f t="shared" si="87"/>
        <v>translations</v>
      </c>
      <c r="S963" s="8">
        <f t="shared" si="88"/>
        <v>40591.25</v>
      </c>
      <c r="T963" s="8">
        <f t="shared" si="89"/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 s="5">
        <f t="shared" ref="I964:I1001" si="91">IF(H964,E964/H964,0)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ref="Q964:Q1001" si="92">LEFT(P964, SEARCH("/", P964)-1)</f>
        <v>food</v>
      </c>
      <c r="R964" t="str">
        <f t="shared" ref="R964:R1001" si="93">RIGHT(P964, LEN(P964)-SEARCH("/",P964))</f>
        <v>food trucks</v>
      </c>
      <c r="S964" s="8">
        <f t="shared" ref="S964:S1001" si="94">L964/86400+DATE(1970,1,1)</f>
        <v>41592.25</v>
      </c>
      <c r="T964" s="8">
        <f t="shared" ref="T964:T1001" si="95">M964/86400+DATE(1970,1,1)</f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2"/>
        <v>photography</v>
      </c>
      <c r="R965" t="str">
        <f t="shared" si="93"/>
        <v>photography books</v>
      </c>
      <c r="S965" s="8">
        <f t="shared" si="94"/>
        <v>40607.25</v>
      </c>
      <c r="T965" s="8">
        <f t="shared" si="95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2"/>
        <v>theater</v>
      </c>
      <c r="R966" t="str">
        <f t="shared" si="93"/>
        <v>plays</v>
      </c>
      <c r="S966" s="8">
        <f t="shared" si="94"/>
        <v>42135.208333333328</v>
      </c>
      <c r="T966" s="8">
        <f t="shared" si="95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2"/>
        <v>music</v>
      </c>
      <c r="R967" t="str">
        <f t="shared" si="93"/>
        <v>rock</v>
      </c>
      <c r="S967" s="8">
        <f t="shared" si="94"/>
        <v>40203.25</v>
      </c>
      <c r="T967" s="8">
        <f t="shared" si="95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2"/>
        <v>theater</v>
      </c>
      <c r="R968" t="str">
        <f t="shared" si="93"/>
        <v>plays</v>
      </c>
      <c r="S968" s="8">
        <f t="shared" si="94"/>
        <v>42901.208333333328</v>
      </c>
      <c r="T968" s="8">
        <f t="shared" si="95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2"/>
        <v>music</v>
      </c>
      <c r="R969" t="str">
        <f t="shared" si="93"/>
        <v>world music</v>
      </c>
      <c r="S969" s="8">
        <f t="shared" si="94"/>
        <v>41005.208333333336</v>
      </c>
      <c r="T969" s="8">
        <f t="shared" si="95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2"/>
        <v>food</v>
      </c>
      <c r="R970" t="str">
        <f t="shared" si="93"/>
        <v>food trucks</v>
      </c>
      <c r="S970" s="8">
        <f t="shared" si="94"/>
        <v>40544.25</v>
      </c>
      <c r="T970" s="8">
        <f t="shared" si="95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2"/>
        <v>theater</v>
      </c>
      <c r="R971" t="str">
        <f t="shared" si="93"/>
        <v>plays</v>
      </c>
      <c r="S971" s="8">
        <f t="shared" si="94"/>
        <v>43821.25</v>
      </c>
      <c r="T971" s="8">
        <f t="shared" si="95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2"/>
        <v>theater</v>
      </c>
      <c r="R972" t="str">
        <f t="shared" si="93"/>
        <v>plays</v>
      </c>
      <c r="S972" s="8">
        <f t="shared" si="94"/>
        <v>40672.208333333336</v>
      </c>
      <c r="T972" s="8">
        <f t="shared" si="95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2"/>
        <v>film &amp; video</v>
      </c>
      <c r="R973" t="str">
        <f t="shared" si="93"/>
        <v>television</v>
      </c>
      <c r="S973" s="8">
        <f t="shared" si="94"/>
        <v>41555.208333333336</v>
      </c>
      <c r="T973" s="8">
        <f t="shared" si="95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2"/>
        <v>technology</v>
      </c>
      <c r="R974" t="str">
        <f t="shared" si="93"/>
        <v>web</v>
      </c>
      <c r="S974" s="8">
        <f t="shared" si="94"/>
        <v>41792.208333333336</v>
      </c>
      <c r="T974" s="8">
        <f t="shared" si="95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2"/>
        <v>theater</v>
      </c>
      <c r="R975" t="str">
        <f t="shared" si="93"/>
        <v>plays</v>
      </c>
      <c r="S975" s="8">
        <f t="shared" si="94"/>
        <v>40522.25</v>
      </c>
      <c r="T975" s="8">
        <f t="shared" si="95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2"/>
        <v>music</v>
      </c>
      <c r="R976" t="str">
        <f t="shared" si="93"/>
        <v>indie rock</v>
      </c>
      <c r="S976" s="8">
        <f t="shared" si="94"/>
        <v>41412.208333333336</v>
      </c>
      <c r="T976" s="8">
        <f t="shared" si="95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2"/>
        <v>theater</v>
      </c>
      <c r="R977" t="str">
        <f t="shared" si="93"/>
        <v>plays</v>
      </c>
      <c r="S977" s="8">
        <f t="shared" si="94"/>
        <v>42337.25</v>
      </c>
      <c r="T977" s="8">
        <f t="shared" si="95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2"/>
        <v>theater</v>
      </c>
      <c r="R978" t="str">
        <f t="shared" si="93"/>
        <v>plays</v>
      </c>
      <c r="S978" s="8">
        <f t="shared" si="94"/>
        <v>40571.25</v>
      </c>
      <c r="T978" s="8">
        <f t="shared" si="95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2"/>
        <v>food</v>
      </c>
      <c r="R979" t="str">
        <f t="shared" si="93"/>
        <v>food trucks</v>
      </c>
      <c r="S979" s="8">
        <f t="shared" si="94"/>
        <v>43138.25</v>
      </c>
      <c r="T979" s="8">
        <f t="shared" si="95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2"/>
        <v>games</v>
      </c>
      <c r="R980" t="str">
        <f t="shared" si="93"/>
        <v>video games</v>
      </c>
      <c r="S980" s="8">
        <f t="shared" si="94"/>
        <v>42686.25</v>
      </c>
      <c r="T980" s="8">
        <f t="shared" si="95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2"/>
        <v>theater</v>
      </c>
      <c r="R981" t="str">
        <f t="shared" si="93"/>
        <v>plays</v>
      </c>
      <c r="S981" s="8">
        <f t="shared" si="94"/>
        <v>42078.208333333328</v>
      </c>
      <c r="T981" s="8">
        <f t="shared" si="95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2"/>
        <v>publishing</v>
      </c>
      <c r="R982" t="str">
        <f t="shared" si="93"/>
        <v>nonfiction</v>
      </c>
      <c r="S982" s="8">
        <f t="shared" si="94"/>
        <v>42307.208333333328</v>
      </c>
      <c r="T982" s="8">
        <f t="shared" si="95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2"/>
        <v>technology</v>
      </c>
      <c r="R983" t="str">
        <f t="shared" si="93"/>
        <v>web</v>
      </c>
      <c r="S983" s="8">
        <f t="shared" si="94"/>
        <v>43094.25</v>
      </c>
      <c r="T983" s="8">
        <f t="shared" si="95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2"/>
        <v>film &amp; video</v>
      </c>
      <c r="R984" t="str">
        <f t="shared" si="93"/>
        <v>documentary</v>
      </c>
      <c r="S984" s="8">
        <f t="shared" si="94"/>
        <v>40743.208333333336</v>
      </c>
      <c r="T984" s="8">
        <f t="shared" si="95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2"/>
        <v>film &amp; video</v>
      </c>
      <c r="R985" t="str">
        <f t="shared" si="93"/>
        <v>documentary</v>
      </c>
      <c r="S985" s="8">
        <f t="shared" si="94"/>
        <v>43681.208333333328</v>
      </c>
      <c r="T985" s="8">
        <f t="shared" si="95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2"/>
        <v>theater</v>
      </c>
      <c r="R986" t="str">
        <f t="shared" si="93"/>
        <v>plays</v>
      </c>
      <c r="S986" s="8">
        <f t="shared" si="94"/>
        <v>43716.208333333328</v>
      </c>
      <c r="T986" s="8">
        <f t="shared" si="95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2"/>
        <v>music</v>
      </c>
      <c r="R987" t="str">
        <f t="shared" si="93"/>
        <v>rock</v>
      </c>
      <c r="S987" s="8">
        <f t="shared" si="94"/>
        <v>41614.25</v>
      </c>
      <c r="T987" s="8">
        <f t="shared" si="95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2"/>
        <v>music</v>
      </c>
      <c r="R988" t="str">
        <f t="shared" si="93"/>
        <v>rock</v>
      </c>
      <c r="S988" s="8">
        <f t="shared" si="94"/>
        <v>40638.208333333336</v>
      </c>
      <c r="T988" s="8">
        <f t="shared" si="95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2"/>
        <v>film &amp; video</v>
      </c>
      <c r="R989" t="str">
        <f t="shared" si="93"/>
        <v>documentary</v>
      </c>
      <c r="S989" s="8">
        <f t="shared" si="94"/>
        <v>42852.208333333328</v>
      </c>
      <c r="T989" s="8">
        <f t="shared" si="95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2"/>
        <v>publishing</v>
      </c>
      <c r="R990" t="str">
        <f t="shared" si="93"/>
        <v>radio &amp; podcasts</v>
      </c>
      <c r="S990" s="8">
        <f t="shared" si="94"/>
        <v>42686.25</v>
      </c>
      <c r="T990" s="8">
        <f t="shared" si="95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2"/>
        <v>publishing</v>
      </c>
      <c r="R991" t="str">
        <f t="shared" si="93"/>
        <v>translations</v>
      </c>
      <c r="S991" s="8">
        <f t="shared" si="94"/>
        <v>43571.208333333328</v>
      </c>
      <c r="T991" s="8">
        <f t="shared" si="95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2"/>
        <v>film &amp; video</v>
      </c>
      <c r="R992" t="str">
        <f t="shared" si="93"/>
        <v>drama</v>
      </c>
      <c r="S992" s="8">
        <f t="shared" si="94"/>
        <v>42432.25</v>
      </c>
      <c r="T992" s="8">
        <f t="shared" si="95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2"/>
        <v>music</v>
      </c>
      <c r="R993" t="str">
        <f t="shared" si="93"/>
        <v>rock</v>
      </c>
      <c r="S993" s="8">
        <f t="shared" si="94"/>
        <v>41907.208333333336</v>
      </c>
      <c r="T993" s="8">
        <f t="shared" si="95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2"/>
        <v>film &amp; video</v>
      </c>
      <c r="R994" t="str">
        <f t="shared" si="93"/>
        <v>drama</v>
      </c>
      <c r="S994" s="8">
        <f t="shared" si="94"/>
        <v>43227.208333333328</v>
      </c>
      <c r="T994" s="8">
        <f t="shared" si="95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2"/>
        <v>photography</v>
      </c>
      <c r="R995" t="str">
        <f t="shared" si="93"/>
        <v>photography books</v>
      </c>
      <c r="S995" s="8">
        <f t="shared" si="94"/>
        <v>42362.25</v>
      </c>
      <c r="T995" s="8">
        <f t="shared" si="95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2"/>
        <v>publishing</v>
      </c>
      <c r="R996" t="str">
        <f t="shared" si="93"/>
        <v>translations</v>
      </c>
      <c r="S996" s="8">
        <f t="shared" si="94"/>
        <v>41929.208333333336</v>
      </c>
      <c r="T996" s="8">
        <f t="shared" si="95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2"/>
        <v>food</v>
      </c>
      <c r="R997" t="str">
        <f t="shared" si="93"/>
        <v>food trucks</v>
      </c>
      <c r="S997" s="8">
        <f t="shared" si="94"/>
        <v>43408.208333333328</v>
      </c>
      <c r="T997" s="8">
        <f t="shared" si="95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2"/>
        <v>theater</v>
      </c>
      <c r="R998" t="str">
        <f t="shared" si="93"/>
        <v>plays</v>
      </c>
      <c r="S998" s="8">
        <f t="shared" si="94"/>
        <v>41276.25</v>
      </c>
      <c r="T998" s="8">
        <f t="shared" si="95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2"/>
        <v>theater</v>
      </c>
      <c r="R999" t="str">
        <f t="shared" si="93"/>
        <v>plays</v>
      </c>
      <c r="S999" s="8">
        <f t="shared" si="94"/>
        <v>41659.25</v>
      </c>
      <c r="T999" s="8">
        <f t="shared" si="95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2"/>
        <v>music</v>
      </c>
      <c r="R1000" t="str">
        <f t="shared" si="93"/>
        <v>indie rock</v>
      </c>
      <c r="S1000" s="8">
        <f t="shared" si="94"/>
        <v>40220.25</v>
      </c>
      <c r="T1000" s="8">
        <f t="shared" si="95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2"/>
        <v>food</v>
      </c>
      <c r="R1001" t="str">
        <f t="shared" si="93"/>
        <v>food trucks</v>
      </c>
      <c r="S1001" s="8">
        <f t="shared" si="94"/>
        <v>42550.208333333328</v>
      </c>
      <c r="T1001" s="8">
        <f t="shared" si="95"/>
        <v>42557.208333333328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"/>
        <cfvo type="num" val="2"/>
        <color rgb="FFFF7E79"/>
        <color rgb="FF92D050"/>
        <color rgb="FF00B0F0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8438B5E-29C5-B74A-909A-1670A2E6E8F1}">
            <xm:f>NOT(ISERROR(SEARCH("live",G1)))</xm:f>
            <xm:f>"live"</xm:f>
            <x14:dxf>
              <fill>
                <patternFill>
                  <fgColor auto="1"/>
                  <bgColor theme="7" tint="0.39994506668294322"/>
                </patternFill>
              </fill>
            </x14:dxf>
          </x14:cfRule>
          <x14:cfRule type="containsText" priority="4" operator="containsText" id="{F60E569B-E947-F445-BE1E-6F7A2A726510}">
            <xm:f>NOT(ISERROR(SEARCH("canceled",G1)))</xm:f>
            <xm:f>"canceled"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5" operator="containsText" id="{6187C626-0EE0-B44F-8046-F669662F8BCF}">
            <xm:f>NOT(ISERROR(SEARCH("successful",G1)))</xm:f>
            <xm:f>"successful"</xm:f>
            <x14:dxf>
              <font>
                <color auto="1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CBEC8A87-812B-D447-9AC0-18D157FAAC3A}">
            <xm:f>NOT(ISERROR(SEARCH("failed",G1)))</xm:f>
            <xm:f>"failed"</xm:f>
            <x14:dxf>
              <fill>
                <patternFill>
                  <bgColor rgb="FFFFC7CE"/>
                </patternFill>
              </fill>
            </x14:dxf>
          </x14:cfRule>
          <xm:sqref>G1:G1001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6AD1-7BE9-9347-892C-F39DC66E8DE7}">
  <sheetPr codeName="Sheet3"/>
  <dimension ref="A1:F14"/>
  <sheetViews>
    <sheetView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2045</v>
      </c>
    </row>
    <row r="3" spans="1:6" x14ac:dyDescent="0.2">
      <c r="A3" s="6" t="s">
        <v>2033</v>
      </c>
      <c r="B3" s="6" t="s">
        <v>2046</v>
      </c>
    </row>
    <row r="4" spans="1:6" x14ac:dyDescent="0.2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">
      <c r="A5" s="7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2038</v>
      </c>
      <c r="E8">
        <v>4</v>
      </c>
      <c r="F8">
        <v>4</v>
      </c>
    </row>
    <row r="9" spans="1:6" x14ac:dyDescent="0.2">
      <c r="A9" s="7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3D843-977D-7E4B-819A-1CBE979AD222}">
  <sheetPr codeName="Sheet4"/>
  <dimension ref="A1:F30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2045</v>
      </c>
    </row>
    <row r="2" spans="1:6" x14ac:dyDescent="0.2">
      <c r="A2" s="6" t="s">
        <v>2031</v>
      </c>
      <c r="B2" t="s">
        <v>2045</v>
      </c>
    </row>
    <row r="4" spans="1:6" x14ac:dyDescent="0.2">
      <c r="A4" s="6" t="s">
        <v>2033</v>
      </c>
      <c r="B4" s="6" t="s">
        <v>2046</v>
      </c>
    </row>
    <row r="5" spans="1:6" x14ac:dyDescent="0.2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2056</v>
      </c>
      <c r="E7">
        <v>4</v>
      </c>
      <c r="F7">
        <v>4</v>
      </c>
    </row>
    <row r="8" spans="1:6" x14ac:dyDescent="0.2">
      <c r="A8" s="7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2057</v>
      </c>
      <c r="C10">
        <v>8</v>
      </c>
      <c r="E10">
        <v>10</v>
      </c>
      <c r="F10">
        <v>18</v>
      </c>
    </row>
    <row r="11" spans="1:6" x14ac:dyDescent="0.2">
      <c r="A11" s="7" t="s">
        <v>2064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2058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2060</v>
      </c>
      <c r="C15">
        <v>3</v>
      </c>
      <c r="E15">
        <v>4</v>
      </c>
      <c r="F15">
        <v>7</v>
      </c>
    </row>
    <row r="16" spans="1:6" x14ac:dyDescent="0.2">
      <c r="A16" s="7" t="s">
        <v>2054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2065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2063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2070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2066</v>
      </c>
      <c r="C20">
        <v>4</v>
      </c>
      <c r="E20">
        <v>4</v>
      </c>
      <c r="F20">
        <v>8</v>
      </c>
    </row>
    <row r="21" spans="1:6" x14ac:dyDescent="0.2">
      <c r="A21" s="7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2050</v>
      </c>
      <c r="C22">
        <v>9</v>
      </c>
      <c r="E22">
        <v>5</v>
      </c>
      <c r="F22">
        <v>14</v>
      </c>
    </row>
    <row r="23" spans="1:6" x14ac:dyDescent="0.2">
      <c r="A23" s="7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2052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2067</v>
      </c>
      <c r="C25">
        <v>7</v>
      </c>
      <c r="E25">
        <v>14</v>
      </c>
      <c r="F25">
        <v>21</v>
      </c>
    </row>
    <row r="26" spans="1:6" x14ac:dyDescent="0.2">
      <c r="A26" s="7" t="s">
        <v>2055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2062</v>
      </c>
      <c r="E29">
        <v>3</v>
      </c>
      <c r="F29">
        <v>3</v>
      </c>
    </row>
    <row r="30" spans="1:6" x14ac:dyDescent="0.2">
      <c r="A30" s="7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9DDF-5199-B049-B82E-14F6DF35960A}">
  <sheetPr codeName="Sheet5"/>
  <dimension ref="A1:F18"/>
  <sheetViews>
    <sheetView workbookViewId="0">
      <selection activeCell="K26" sqref="K2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2085</v>
      </c>
      <c r="B1" t="s">
        <v>2045</v>
      </c>
    </row>
    <row r="2" spans="1:6" x14ac:dyDescent="0.2">
      <c r="A2" s="6" t="s">
        <v>2031</v>
      </c>
      <c r="B2" t="s">
        <v>2045</v>
      </c>
    </row>
    <row r="4" spans="1:6" x14ac:dyDescent="0.2">
      <c r="A4" s="6" t="s">
        <v>2033</v>
      </c>
      <c r="B4" s="6" t="s">
        <v>2046</v>
      </c>
    </row>
    <row r="5" spans="1:6" x14ac:dyDescent="0.2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9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9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9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9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9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9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9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9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9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9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9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9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9" t="s">
        <v>2044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667E-0269-B04B-BB9C-7CEE982FCE8A}">
  <sheetPr codeName="Sheet2"/>
  <dimension ref="A1:H13"/>
  <sheetViews>
    <sheetView workbookViewId="0">
      <selection activeCell="J22" sqref="J22"/>
    </sheetView>
  </sheetViews>
  <sheetFormatPr baseColWidth="10" defaultRowHeight="16" x14ac:dyDescent="0.2"/>
  <cols>
    <col min="1" max="1" width="27.1640625" customWidth="1"/>
    <col min="2" max="2" width="18.33203125" customWidth="1"/>
    <col min="3" max="4" width="16.83203125" customWidth="1"/>
    <col min="5" max="5" width="15" customWidth="1"/>
    <col min="6" max="6" width="18.83203125" customWidth="1"/>
    <col min="7" max="7" width="17.33203125" customWidth="1"/>
    <col min="8" max="8" width="18.6640625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2105</v>
      </c>
      <c r="E1" t="s">
        <v>2089</v>
      </c>
      <c r="F1" t="s">
        <v>2090</v>
      </c>
      <c r="G1" t="s">
        <v>2092</v>
      </c>
      <c r="H1" t="s">
        <v>2091</v>
      </c>
    </row>
    <row r="2" spans="1:8" x14ac:dyDescent="0.2">
      <c r="A2" t="s">
        <v>2093</v>
      </c>
      <c r="B2">
        <f>COUNTIFS(Crowdfunding!$D$2:$D$1001, "&lt;1000", Crowdfunding!$G$2:$G$1001, "=successful")</f>
        <v>30</v>
      </c>
      <c r="C2">
        <f>COUNTIFS(Crowdfunding!$D$2:$D$1001, "&lt;1000", Crowdfunding!$G$2:$G$1001, "=failed")</f>
        <v>20</v>
      </c>
      <c r="D2">
        <f>COUNTIFS(Crowdfunding!$D$2:$D$1001, "&lt;1000", Crowdfunding!$G$2:$G$1001, "=canceled")</f>
        <v>1</v>
      </c>
      <c r="E2">
        <f>SUM(B2:D2)</f>
        <v>51</v>
      </c>
      <c r="F2" s="4">
        <f>IF(B2, B2/$E2, 0)</f>
        <v>0.58823529411764708</v>
      </c>
      <c r="G2" s="4">
        <f>IF(C2, C2/$E2, 0)</f>
        <v>0.39215686274509803</v>
      </c>
      <c r="H2" s="4">
        <f>IF(D2, D2/$E2, 0)</f>
        <v>1.9607843137254902E-2</v>
      </c>
    </row>
    <row r="3" spans="1:8" x14ac:dyDescent="0.2">
      <c r="A3" t="s">
        <v>2094</v>
      </c>
      <c r="B3">
        <f>COUNTIFS(Crowdfunding!$D$2:$D$1001, "&gt;=1000", Crowdfunding!$D$2:$D$1001, "&lt;=4999", Crowdfunding!$G$2:$G$1001, "=successful")</f>
        <v>191</v>
      </c>
      <c r="C3">
        <f>COUNTIFS(Crowdfunding!$D$2:$D$1001, "&gt;=1000", Crowdfunding!$D$2:$D$1001, "&lt;=4999", Crowdfunding!$G$2:$G$1001, "=failed")</f>
        <v>38</v>
      </c>
      <c r="D3">
        <f>COUNTIFS(Crowdfunding!$D$2:$D$1001, "&gt;=1000", Crowdfunding!$D$2:$D$1001, "&lt;=4999", Crowdfunding!$G$2:$G$1001, "=canceled")</f>
        <v>2</v>
      </c>
      <c r="E3">
        <f t="shared" ref="E3:E13" si="0">SUM(B3:D3)</f>
        <v>231</v>
      </c>
      <c r="F3" s="4">
        <f t="shared" ref="F3:F13" si="1">IF(B3, B3/E3, 0)</f>
        <v>0.82683982683982682</v>
      </c>
      <c r="G3" s="4">
        <f t="shared" ref="G3:G13" si="2">IF(C3, C3/$E3, 0)</f>
        <v>0.16450216450216451</v>
      </c>
      <c r="H3" s="4">
        <f t="shared" ref="H3:H13" si="3">IF(D3, D3/$E3, 0)</f>
        <v>8.658008658008658E-3</v>
      </c>
    </row>
    <row r="4" spans="1:8" x14ac:dyDescent="0.2">
      <c r="A4" t="s">
        <v>2095</v>
      </c>
      <c r="B4">
        <f>COUNTIFS(Crowdfunding!$D$2:$D$1001, "&gt;=5000", Crowdfunding!$D$2:$D$1001, "&lt;=9999", Crowdfunding!$G$2:$G$1001, "=successful")</f>
        <v>164</v>
      </c>
      <c r="C4">
        <f>COUNTIFS(Crowdfunding!$D$2:$D$1001, "&gt;=5000", Crowdfunding!$D$2:$D$1001, "&lt;=9999", Crowdfunding!$G$2:$G$1001, "=failed")</f>
        <v>126</v>
      </c>
      <c r="D4">
        <f>COUNTIFS(Crowdfunding!$D$2:$D$1001, "&gt;=5000", Crowdfunding!$D$2:$D$1001, "&lt;=9999", Crowdfunding!$G$2:$G$1001, "=canceled")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2096</v>
      </c>
      <c r="B5">
        <f>COUNTIFS(Crowdfunding!$D$2:$D$1001, "&gt;=10000", Crowdfunding!$D$2:$D$1001, "&lt;=14999", Crowdfunding!$G$2:$G$1001, "=successful")</f>
        <v>4</v>
      </c>
      <c r="C5">
        <f>COUNTIFS(Crowdfunding!$D$2:$D$1001, "&gt;=10000", Crowdfunding!$D$2:$D$1001, "&lt;=14999", Crowdfunding!$G$2:$G$1001, "=failed")</f>
        <v>5</v>
      </c>
      <c r="D5">
        <f>COUNTIFS(Crowdfunding!$D$2:$D$1001, "&gt;=10000", Crowdfunding!$D$2:$D$1001, "&lt;=14999", Crowdfunding!$G$2:$G$1001, "=canceled")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2097</v>
      </c>
      <c r="B6">
        <f>COUNTIFS(Crowdfunding!$D$2:$D$1001, "&gt;=15000", Crowdfunding!$D$2:$D$1001, "&lt;=19999", Crowdfunding!$G$2:$G$1001, "=successful")</f>
        <v>10</v>
      </c>
      <c r="C6">
        <f>COUNTIFS(Crowdfunding!$D$2:$D$1001, "&gt;=15000", Crowdfunding!$D$2:$D$1001, "&lt;=19999", Crowdfunding!$G$2:$G$1001, "=failed")</f>
        <v>0</v>
      </c>
      <c r="D6">
        <f>COUNTIFS(Crowdfunding!$D$2:$D$1001, "&gt;=15000", Crowdfunding!$D$2:$D$1001, "&lt;=19999", Crowdfunding!$G$2:$G$1001, "=canceled")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2098</v>
      </c>
      <c r="B7">
        <f>COUNTIFS(Crowdfunding!$D$2:$D$1001, "&gt;=20000", Crowdfunding!$D$2:$D$1001, "&lt;=24999", Crowdfunding!$G$2:$G$1001, "=successful")</f>
        <v>7</v>
      </c>
      <c r="C7">
        <f>COUNTIFS(Crowdfunding!$D$2:$D$1001, "&gt;=20000", Crowdfunding!$D$2:$D$1001, "&lt;=24999", Crowdfunding!$G$2:$G$1001, "=failed")</f>
        <v>0</v>
      </c>
      <c r="D7">
        <f>COUNTIFS(Crowdfunding!$D$2:$D$1001, "&gt;=20000", Crowdfunding!$D$2:$D$1001, "&lt;=24999", Crowdfunding!$G$2:$G$1001, "=canceled")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2099</v>
      </c>
      <c r="B8">
        <f>COUNTIFS(Crowdfunding!$D$2:$D$1001, "&gt;=25000", Crowdfunding!$D$2:$D$1001, "&lt;=29999", Crowdfunding!$G$2:$G$1001, "=successful")</f>
        <v>11</v>
      </c>
      <c r="C8">
        <f>COUNTIFS(Crowdfunding!$D$2:$D$1001, "&gt;=25000", Crowdfunding!$D$2:$D$1001, "&lt;=29999", Crowdfunding!$G$2:$G$1001, "=failed")</f>
        <v>3</v>
      </c>
      <c r="D8">
        <f>COUNTIFS(Crowdfunding!$D$2:$D$1001, "&gt;=25000", Crowdfunding!$D$2:$D$1001, "&lt;=29999", Crowdfunding!$G$2:$G$1001, "=canceled")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2100</v>
      </c>
      <c r="B9">
        <f>COUNTIFS(Crowdfunding!$D$2:$D$1001, "&gt;=30000", Crowdfunding!$D$2:$D$1001, "&lt;=34999", Crowdfunding!$G$2:$G$1001, "=successful")</f>
        <v>7</v>
      </c>
      <c r="C9">
        <f>COUNTIFS(Crowdfunding!$D$2:$D$1001, "&gt;=30000", Crowdfunding!$D$2:$D$1001, "&lt;=34999", Crowdfunding!$G$2:$G$1001, "=failed")</f>
        <v>0</v>
      </c>
      <c r="D9">
        <f>COUNTIFS(Crowdfunding!$D$2:$D$1001, "&gt;=30000", Crowdfunding!$D$2:$D$1001, "&lt;=34999", Crowdfunding!$G$2:$G$1001, "=canceled")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2101</v>
      </c>
      <c r="B10">
        <f>COUNTIFS(Crowdfunding!$D$2:$D$1001, "&gt;=35000", Crowdfunding!$D$2:$D$1001, "&lt;=39999", Crowdfunding!$G$2:$G$1001, "=successful")</f>
        <v>8</v>
      </c>
      <c r="C10">
        <f>COUNTIFS(Crowdfunding!$D$2:$D$1001, "&gt;=35000", Crowdfunding!$D$2:$D$1001, "&lt;=39999", Crowdfunding!$G$2:$G$1001, "=failed")</f>
        <v>3</v>
      </c>
      <c r="D10">
        <f>COUNTIFS(Crowdfunding!$D$2:$D$1001, "&gt;=35000", Crowdfunding!$D$2:$D$1001, "&lt;=39999", Crowdfunding!$G$2:$G$1001, "=canceled")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2102</v>
      </c>
      <c r="B11">
        <f>COUNTIFS(Crowdfunding!$D$2:$D$1001, "&gt;=40000", Crowdfunding!$D$2:$D$1001, "&lt;=44999", Crowdfunding!$G$2:$G$1001, "=successful")</f>
        <v>11</v>
      </c>
      <c r="C11">
        <f>COUNTIFS(Crowdfunding!$D$2:$D$1001, "&gt;=40000", Crowdfunding!$D$2:$D$1001, "&lt;=44999", Crowdfunding!$G$2:$G$1001, "=failed")</f>
        <v>3</v>
      </c>
      <c r="D11">
        <f>COUNTIFS(Crowdfunding!$D$2:$D$1001, "&gt;=40000", Crowdfunding!$D$2:$D$1001, "&lt;=44999", Crowdfunding!$G$2:$G$1001, "=canceled")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2103</v>
      </c>
      <c r="B12">
        <f>COUNTIFS(Crowdfunding!$D$2:$D$1001, "&gt;=45000", Crowdfunding!$D$2:$D$1001, "&lt;=49999", Crowdfunding!$G$2:$G$1001, "=successful")</f>
        <v>8</v>
      </c>
      <c r="C12">
        <f>COUNTIFS(Crowdfunding!$D$2:$D$1001, "&gt;=45000", Crowdfunding!$D$2:$D$1001, "&lt;=49999", Crowdfunding!$G$2:$G$1001, "=failed")</f>
        <v>3</v>
      </c>
      <c r="D12">
        <f>COUNTIFS(Crowdfunding!$D$2:$D$1001, "&gt;=45000", Crowdfunding!$D$2:$D$1001, "&lt;=49999", Crowdfunding!$G$2:$G$1001, "=canceled")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2104</v>
      </c>
      <c r="B13">
        <f>COUNTIFS(Crowdfunding!$D$2:$D$1001, "&gt;50000", Crowdfunding!$G$2:$G$1001, "=successful")</f>
        <v>114</v>
      </c>
      <c r="C13">
        <f>COUNTIFS(Crowdfunding!$D$2:$D$1001, "&gt;50000", Crowdfunding!$G$2:$G$1001, "=failed")</f>
        <v>163</v>
      </c>
      <c r="D13">
        <f>COUNTIFS(Crowdfunding!$D$2:$D$1001, "&gt;50000", Crowdfunding!$G$2:$G$1001, "=canceled")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ACD3-9AA0-AA4C-AB30-A82307D5D622}">
  <dimension ref="A3:H910"/>
  <sheetViews>
    <sheetView tabSelected="1" workbookViewId="0">
      <selection activeCell="F7" sqref="F7"/>
    </sheetView>
  </sheetViews>
  <sheetFormatPr baseColWidth="10" defaultRowHeight="16" x14ac:dyDescent="0.2"/>
  <cols>
    <col min="1" max="1" width="30.6640625" bestFit="1" customWidth="1"/>
    <col min="2" max="2" width="15.5" bestFit="1" customWidth="1"/>
    <col min="3" max="3" width="9.5" bestFit="1" customWidth="1"/>
    <col min="4" max="4" width="10.83203125" bestFit="1" customWidth="1"/>
    <col min="5" max="5" width="10.83203125" customWidth="1"/>
    <col min="6" max="6" width="10.83203125" bestFit="1" customWidth="1"/>
    <col min="7" max="7" width="13.6640625" bestFit="1" customWidth="1"/>
    <col min="8" max="8" width="15.83203125" bestFit="1" customWidth="1"/>
    <col min="9" max="590" width="15.5" bestFit="1" customWidth="1"/>
  </cols>
  <sheetData>
    <row r="3" spans="1:8" x14ac:dyDescent="0.2">
      <c r="A3" s="6" t="s">
        <v>2106</v>
      </c>
      <c r="B3" s="6" t="s">
        <v>2046</v>
      </c>
    </row>
    <row r="4" spans="1:8" x14ac:dyDescent="0.2">
      <c r="A4" s="6" t="s">
        <v>2034</v>
      </c>
      <c r="B4" t="s">
        <v>14</v>
      </c>
      <c r="C4" t="s">
        <v>20</v>
      </c>
      <c r="D4" t="s">
        <v>2044</v>
      </c>
      <c r="F4" t="s">
        <v>2112</v>
      </c>
      <c r="G4" t="s">
        <v>14</v>
      </c>
      <c r="H4" t="s">
        <v>20</v>
      </c>
    </row>
    <row r="5" spans="1:8" x14ac:dyDescent="0.2">
      <c r="A5" s="7" t="s">
        <v>202</v>
      </c>
      <c r="B5">
        <v>56</v>
      </c>
      <c r="D5">
        <v>56</v>
      </c>
      <c r="F5" t="s">
        <v>2107</v>
      </c>
      <c r="G5" s="5">
        <f>AVERAGE(B5:B909)</f>
        <v>588.85082872928172</v>
      </c>
      <c r="H5" s="5">
        <f>AVERAGE(C5:C909)</f>
        <v>864.92446043165467</v>
      </c>
    </row>
    <row r="6" spans="1:8" x14ac:dyDescent="0.2">
      <c r="A6" s="7" t="s">
        <v>586</v>
      </c>
      <c r="C6">
        <v>2768</v>
      </c>
      <c r="D6">
        <v>2768</v>
      </c>
      <c r="F6" t="s">
        <v>2113</v>
      </c>
      <c r="G6" s="5">
        <f>MEDIAN(B5:B909)</f>
        <v>116</v>
      </c>
      <c r="H6" s="5">
        <f>MEDIAN(C5:C909)</f>
        <v>206.5</v>
      </c>
    </row>
    <row r="7" spans="1:8" x14ac:dyDescent="0.2">
      <c r="A7" s="7" t="s">
        <v>849</v>
      </c>
      <c r="B7">
        <v>941</v>
      </c>
      <c r="D7">
        <v>941</v>
      </c>
      <c r="F7" t="s">
        <v>2108</v>
      </c>
      <c r="G7" s="5">
        <f>MIN(B5:B909)</f>
        <v>0</v>
      </c>
      <c r="H7" s="5">
        <f>MIN(C5:C909)</f>
        <v>16</v>
      </c>
    </row>
    <row r="8" spans="1:8" x14ac:dyDescent="0.2">
      <c r="A8" s="7" t="s">
        <v>416</v>
      </c>
      <c r="C8">
        <v>3318</v>
      </c>
      <c r="D8">
        <v>3318</v>
      </c>
      <c r="F8" t="s">
        <v>2109</v>
      </c>
      <c r="G8" s="5">
        <f>MAX(B5:B909)</f>
        <v>6080</v>
      </c>
      <c r="H8" s="5">
        <f>MAX(C5:C909)</f>
        <v>7295</v>
      </c>
    </row>
    <row r="9" spans="1:8" x14ac:dyDescent="0.2">
      <c r="A9" s="7" t="s">
        <v>1822</v>
      </c>
      <c r="B9">
        <v>107</v>
      </c>
      <c r="D9">
        <v>107</v>
      </c>
      <c r="F9" t="s">
        <v>2110</v>
      </c>
      <c r="G9" s="5">
        <f>_xlfn.VAR.P(B5:B909)</f>
        <v>950270.96669820824</v>
      </c>
      <c r="H9" s="5">
        <f>_xlfn.VAR.P(C5:C909)</f>
        <v>1621156.5878189534</v>
      </c>
    </row>
    <row r="10" spans="1:8" x14ac:dyDescent="0.2">
      <c r="A10" s="7" t="s">
        <v>1034</v>
      </c>
      <c r="C10">
        <v>64</v>
      </c>
      <c r="D10">
        <v>64</v>
      </c>
      <c r="F10" t="s">
        <v>2111</v>
      </c>
      <c r="G10" s="5">
        <f>_xlfn.STDEV.P(B5:B909)</f>
        <v>974.81842755366927</v>
      </c>
      <c r="H10" s="5">
        <f>_xlfn.STDEV.P(C5:C909)</f>
        <v>1273.2464756750569</v>
      </c>
    </row>
    <row r="11" spans="1:8" x14ac:dyDescent="0.2">
      <c r="A11" s="7" t="s">
        <v>756</v>
      </c>
      <c r="B11">
        <v>33</v>
      </c>
      <c r="D11">
        <v>33</v>
      </c>
    </row>
    <row r="12" spans="1:8" x14ac:dyDescent="0.2">
      <c r="A12" s="7" t="s">
        <v>408</v>
      </c>
      <c r="B12">
        <v>210</v>
      </c>
      <c r="D12">
        <v>210</v>
      </c>
    </row>
    <row r="13" spans="1:8" x14ac:dyDescent="0.2">
      <c r="A13" s="7" t="s">
        <v>1907</v>
      </c>
      <c r="B13">
        <v>67</v>
      </c>
      <c r="C13">
        <v>96</v>
      </c>
      <c r="D13">
        <v>163</v>
      </c>
    </row>
    <row r="14" spans="1:8" x14ac:dyDescent="0.2">
      <c r="A14" s="7" t="s">
        <v>572</v>
      </c>
      <c r="C14">
        <v>261</v>
      </c>
      <c r="D14">
        <v>261</v>
      </c>
    </row>
    <row r="15" spans="1:8" x14ac:dyDescent="0.2">
      <c r="A15" s="7" t="s">
        <v>1675</v>
      </c>
      <c r="C15">
        <v>210</v>
      </c>
      <c r="D15">
        <v>210</v>
      </c>
    </row>
    <row r="16" spans="1:8" x14ac:dyDescent="0.2">
      <c r="A16" s="7" t="s">
        <v>1668</v>
      </c>
      <c r="C16">
        <v>2489</v>
      </c>
      <c r="D16">
        <v>2489</v>
      </c>
    </row>
    <row r="17" spans="1:4" x14ac:dyDescent="0.2">
      <c r="A17" s="7" t="s">
        <v>774</v>
      </c>
      <c r="C17">
        <v>88</v>
      </c>
      <c r="D17">
        <v>88</v>
      </c>
    </row>
    <row r="18" spans="1:4" x14ac:dyDescent="0.2">
      <c r="A18" s="7" t="s">
        <v>1155</v>
      </c>
      <c r="C18">
        <v>135</v>
      </c>
      <c r="D18">
        <v>135</v>
      </c>
    </row>
    <row r="19" spans="1:4" x14ac:dyDescent="0.2">
      <c r="A19" s="7" t="s">
        <v>1460</v>
      </c>
      <c r="B19">
        <v>14</v>
      </c>
      <c r="D19">
        <v>14</v>
      </c>
    </row>
    <row r="20" spans="1:4" x14ac:dyDescent="0.2">
      <c r="A20" s="7" t="s">
        <v>938</v>
      </c>
      <c r="C20">
        <v>170</v>
      </c>
      <c r="D20">
        <v>170</v>
      </c>
    </row>
    <row r="21" spans="1:4" x14ac:dyDescent="0.2">
      <c r="A21" s="7" t="s">
        <v>164</v>
      </c>
      <c r="C21">
        <v>211</v>
      </c>
      <c r="D21">
        <v>211</v>
      </c>
    </row>
    <row r="22" spans="1:4" x14ac:dyDescent="0.2">
      <c r="A22" s="7" t="s">
        <v>880</v>
      </c>
      <c r="B22">
        <v>418</v>
      </c>
      <c r="D22">
        <v>418</v>
      </c>
    </row>
    <row r="23" spans="1:4" x14ac:dyDescent="0.2">
      <c r="A23" s="7" t="s">
        <v>1816</v>
      </c>
      <c r="C23">
        <v>182</v>
      </c>
      <c r="D23">
        <v>182</v>
      </c>
    </row>
    <row r="24" spans="1:4" x14ac:dyDescent="0.2">
      <c r="A24" s="7" t="s">
        <v>1681</v>
      </c>
      <c r="C24">
        <v>1280</v>
      </c>
      <c r="D24">
        <v>1280</v>
      </c>
    </row>
    <row r="25" spans="1:4" x14ac:dyDescent="0.2">
      <c r="A25" s="7" t="s">
        <v>245</v>
      </c>
      <c r="B25">
        <v>1220</v>
      </c>
      <c r="D25">
        <v>1220</v>
      </c>
    </row>
    <row r="26" spans="1:4" x14ac:dyDescent="0.2">
      <c r="A26" s="7" t="s">
        <v>1220</v>
      </c>
      <c r="B26">
        <v>102</v>
      </c>
      <c r="D26">
        <v>102</v>
      </c>
    </row>
    <row r="27" spans="1:4" x14ac:dyDescent="0.2">
      <c r="A27" s="7" t="s">
        <v>338</v>
      </c>
      <c r="C27">
        <v>70</v>
      </c>
      <c r="D27">
        <v>70</v>
      </c>
    </row>
    <row r="28" spans="1:4" x14ac:dyDescent="0.2">
      <c r="A28" s="7" t="s">
        <v>550</v>
      </c>
      <c r="C28">
        <v>6465</v>
      </c>
      <c r="D28">
        <v>6465</v>
      </c>
    </row>
    <row r="29" spans="1:4" x14ac:dyDescent="0.2">
      <c r="A29" s="7" t="s">
        <v>1101</v>
      </c>
      <c r="B29">
        <v>80</v>
      </c>
      <c r="D29">
        <v>80</v>
      </c>
    </row>
    <row r="30" spans="1:4" x14ac:dyDescent="0.2">
      <c r="A30" s="7" t="s">
        <v>1979</v>
      </c>
      <c r="C30">
        <v>135</v>
      </c>
      <c r="D30">
        <v>135</v>
      </c>
    </row>
    <row r="31" spans="1:4" x14ac:dyDescent="0.2">
      <c r="A31" s="7" t="s">
        <v>1748</v>
      </c>
      <c r="B31">
        <v>35</v>
      </c>
      <c r="D31">
        <v>35</v>
      </c>
    </row>
    <row r="32" spans="1:4" x14ac:dyDescent="0.2">
      <c r="A32" s="7" t="s">
        <v>1360</v>
      </c>
      <c r="B32">
        <v>750</v>
      </c>
      <c r="D32">
        <v>750</v>
      </c>
    </row>
    <row r="33" spans="1:4" x14ac:dyDescent="0.2">
      <c r="A33" s="7" t="s">
        <v>422</v>
      </c>
      <c r="B33">
        <v>19</v>
      </c>
      <c r="D33">
        <v>19</v>
      </c>
    </row>
    <row r="34" spans="1:4" x14ac:dyDescent="0.2">
      <c r="A34" s="7" t="s">
        <v>859</v>
      </c>
      <c r="C34">
        <v>2237</v>
      </c>
      <c r="D34">
        <v>2237</v>
      </c>
    </row>
    <row r="35" spans="1:4" x14ac:dyDescent="0.2">
      <c r="A35" s="7" t="s">
        <v>1984</v>
      </c>
      <c r="C35">
        <v>92</v>
      </c>
      <c r="D35">
        <v>92</v>
      </c>
    </row>
    <row r="36" spans="1:4" x14ac:dyDescent="0.2">
      <c r="A36" s="7" t="s">
        <v>818</v>
      </c>
      <c r="C36">
        <v>189</v>
      </c>
      <c r="D36">
        <v>189</v>
      </c>
    </row>
    <row r="37" spans="1:4" x14ac:dyDescent="0.2">
      <c r="A37" s="7" t="s">
        <v>1691</v>
      </c>
      <c r="B37">
        <v>154</v>
      </c>
      <c r="D37">
        <v>154</v>
      </c>
    </row>
    <row r="38" spans="1:4" x14ac:dyDescent="0.2">
      <c r="A38" s="7" t="s">
        <v>247</v>
      </c>
      <c r="C38">
        <v>164</v>
      </c>
      <c r="D38">
        <v>164</v>
      </c>
    </row>
    <row r="39" spans="1:4" x14ac:dyDescent="0.2">
      <c r="A39" s="7" t="s">
        <v>820</v>
      </c>
      <c r="C39">
        <v>4799</v>
      </c>
      <c r="D39">
        <v>4799</v>
      </c>
    </row>
    <row r="40" spans="1:4" x14ac:dyDescent="0.2">
      <c r="A40" s="7" t="s">
        <v>174</v>
      </c>
      <c r="B40">
        <v>5</v>
      </c>
      <c r="D40">
        <v>5</v>
      </c>
    </row>
    <row r="41" spans="1:4" x14ac:dyDescent="0.2">
      <c r="A41" s="7" t="s">
        <v>12</v>
      </c>
      <c r="B41">
        <v>0</v>
      </c>
      <c r="D41">
        <v>0</v>
      </c>
    </row>
    <row r="42" spans="1:4" x14ac:dyDescent="0.2">
      <c r="A42" s="7" t="s">
        <v>1654</v>
      </c>
      <c r="C42">
        <v>221</v>
      </c>
      <c r="D42">
        <v>221</v>
      </c>
    </row>
    <row r="43" spans="1:4" x14ac:dyDescent="0.2">
      <c r="A43" s="7" t="s">
        <v>188</v>
      </c>
      <c r="C43">
        <v>2475</v>
      </c>
      <c r="D43">
        <v>2475</v>
      </c>
    </row>
    <row r="44" spans="1:4" x14ac:dyDescent="0.2">
      <c r="A44" s="7" t="s">
        <v>1472</v>
      </c>
      <c r="C44">
        <v>555</v>
      </c>
      <c r="D44">
        <v>555</v>
      </c>
    </row>
    <row r="45" spans="1:4" x14ac:dyDescent="0.2">
      <c r="A45" s="7" t="s">
        <v>1270</v>
      </c>
      <c r="C45">
        <v>723</v>
      </c>
      <c r="D45">
        <v>723</v>
      </c>
    </row>
    <row r="46" spans="1:4" x14ac:dyDescent="0.2">
      <c r="A46" s="7" t="s">
        <v>1820</v>
      </c>
      <c r="C46">
        <v>56</v>
      </c>
      <c r="D46">
        <v>56</v>
      </c>
    </row>
    <row r="47" spans="1:4" x14ac:dyDescent="0.2">
      <c r="A47" s="7" t="s">
        <v>280</v>
      </c>
      <c r="B47">
        <v>3304</v>
      </c>
      <c r="D47">
        <v>3304</v>
      </c>
    </row>
    <row r="48" spans="1:4" x14ac:dyDescent="0.2">
      <c r="A48" s="7" t="s">
        <v>560</v>
      </c>
      <c r="C48">
        <v>88</v>
      </c>
      <c r="D48">
        <v>88</v>
      </c>
    </row>
    <row r="49" spans="1:4" x14ac:dyDescent="0.2">
      <c r="A49" s="7" t="s">
        <v>332</v>
      </c>
      <c r="C49">
        <v>186</v>
      </c>
      <c r="D49">
        <v>186</v>
      </c>
    </row>
    <row r="50" spans="1:4" x14ac:dyDescent="0.2">
      <c r="A50" s="7" t="s">
        <v>1484</v>
      </c>
      <c r="C50">
        <v>144</v>
      </c>
      <c r="D50">
        <v>144</v>
      </c>
    </row>
    <row r="51" spans="1:4" x14ac:dyDescent="0.2">
      <c r="A51" s="7" t="s">
        <v>1994</v>
      </c>
      <c r="C51">
        <v>2326</v>
      </c>
      <c r="D51">
        <v>2326</v>
      </c>
    </row>
    <row r="52" spans="1:4" x14ac:dyDescent="0.2">
      <c r="A52" s="7" t="s">
        <v>872</v>
      </c>
      <c r="C52">
        <v>82</v>
      </c>
      <c r="D52">
        <v>82</v>
      </c>
    </row>
    <row r="53" spans="1:4" x14ac:dyDescent="0.2">
      <c r="A53" s="7" t="s">
        <v>1234</v>
      </c>
      <c r="B53">
        <v>183</v>
      </c>
      <c r="D53">
        <v>183</v>
      </c>
    </row>
    <row r="54" spans="1:4" x14ac:dyDescent="0.2">
      <c r="A54" s="7" t="s">
        <v>452</v>
      </c>
      <c r="B54">
        <v>1</v>
      </c>
      <c r="D54">
        <v>1</v>
      </c>
    </row>
    <row r="55" spans="1:4" x14ac:dyDescent="0.2">
      <c r="A55" s="7" t="s">
        <v>851</v>
      </c>
      <c r="B55">
        <v>1</v>
      </c>
      <c r="D55">
        <v>1</v>
      </c>
    </row>
    <row r="56" spans="1:4" x14ac:dyDescent="0.2">
      <c r="A56" s="7" t="s">
        <v>1038</v>
      </c>
      <c r="C56">
        <v>195</v>
      </c>
      <c r="D56">
        <v>195</v>
      </c>
    </row>
    <row r="57" spans="1:4" x14ac:dyDescent="0.2">
      <c r="A57" s="7" t="s">
        <v>634</v>
      </c>
      <c r="C57">
        <v>107</v>
      </c>
      <c r="D57">
        <v>107</v>
      </c>
    </row>
    <row r="58" spans="1:4" x14ac:dyDescent="0.2">
      <c r="A58" s="7" t="s">
        <v>1137</v>
      </c>
      <c r="C58">
        <v>88</v>
      </c>
      <c r="D58">
        <v>88</v>
      </c>
    </row>
    <row r="59" spans="1:4" x14ac:dyDescent="0.2">
      <c r="A59" s="7" t="s">
        <v>140</v>
      </c>
      <c r="C59">
        <v>149</v>
      </c>
      <c r="D59">
        <v>149</v>
      </c>
    </row>
    <row r="60" spans="1:4" x14ac:dyDescent="0.2">
      <c r="A60" s="7" t="s">
        <v>740</v>
      </c>
      <c r="B60">
        <v>830</v>
      </c>
      <c r="D60">
        <v>830</v>
      </c>
    </row>
    <row r="61" spans="1:4" x14ac:dyDescent="0.2">
      <c r="A61" s="7" t="s">
        <v>178</v>
      </c>
      <c r="C61">
        <v>236</v>
      </c>
      <c r="D61">
        <v>236</v>
      </c>
    </row>
    <row r="62" spans="1:4" x14ac:dyDescent="0.2">
      <c r="A62" s="7" t="s">
        <v>1826</v>
      </c>
      <c r="B62">
        <v>27</v>
      </c>
      <c r="D62">
        <v>27</v>
      </c>
    </row>
    <row r="63" spans="1:4" x14ac:dyDescent="0.2">
      <c r="A63" s="7" t="s">
        <v>1830</v>
      </c>
      <c r="C63">
        <v>123</v>
      </c>
      <c r="D63">
        <v>123</v>
      </c>
    </row>
    <row r="64" spans="1:4" x14ac:dyDescent="0.2">
      <c r="A64" s="7" t="s">
        <v>92</v>
      </c>
      <c r="B64">
        <v>15</v>
      </c>
      <c r="D64">
        <v>15</v>
      </c>
    </row>
    <row r="65" spans="1:4" x14ac:dyDescent="0.2">
      <c r="A65" s="7" t="s">
        <v>1066</v>
      </c>
      <c r="C65">
        <v>131</v>
      </c>
      <c r="D65">
        <v>131</v>
      </c>
    </row>
    <row r="66" spans="1:4" x14ac:dyDescent="0.2">
      <c r="A66" s="7" t="s">
        <v>1948</v>
      </c>
      <c r="B66">
        <v>130</v>
      </c>
      <c r="D66">
        <v>130</v>
      </c>
    </row>
    <row r="67" spans="1:4" x14ac:dyDescent="0.2">
      <c r="A67" s="7" t="s">
        <v>117</v>
      </c>
      <c r="C67">
        <v>107</v>
      </c>
      <c r="D67">
        <v>107</v>
      </c>
    </row>
    <row r="68" spans="1:4" x14ac:dyDescent="0.2">
      <c r="A68" s="7" t="s">
        <v>394</v>
      </c>
      <c r="B68">
        <v>5</v>
      </c>
      <c r="D68">
        <v>5</v>
      </c>
    </row>
    <row r="69" spans="1:4" x14ac:dyDescent="0.2">
      <c r="A69" s="7" t="s">
        <v>1168</v>
      </c>
      <c r="B69">
        <v>26</v>
      </c>
      <c r="D69">
        <v>26</v>
      </c>
    </row>
    <row r="70" spans="1:4" x14ac:dyDescent="0.2">
      <c r="A70" s="7" t="s">
        <v>109</v>
      </c>
      <c r="C70">
        <v>5419</v>
      </c>
      <c r="D70">
        <v>5419</v>
      </c>
    </row>
    <row r="71" spans="1:4" x14ac:dyDescent="0.2">
      <c r="A71" s="7" t="s">
        <v>889</v>
      </c>
      <c r="C71">
        <v>94</v>
      </c>
      <c r="D71">
        <v>94</v>
      </c>
    </row>
    <row r="72" spans="1:4" x14ac:dyDescent="0.2">
      <c r="A72" s="7" t="s">
        <v>528</v>
      </c>
      <c r="C72">
        <v>97</v>
      </c>
      <c r="D72">
        <v>97</v>
      </c>
    </row>
    <row r="73" spans="1:4" x14ac:dyDescent="0.2">
      <c r="A73" s="7" t="s">
        <v>1415</v>
      </c>
      <c r="C73">
        <v>175</v>
      </c>
      <c r="D73">
        <v>175</v>
      </c>
    </row>
    <row r="74" spans="1:4" x14ac:dyDescent="0.2">
      <c r="A74" s="7" t="s">
        <v>356</v>
      </c>
      <c r="C74">
        <v>3376</v>
      </c>
      <c r="D74">
        <v>3376</v>
      </c>
    </row>
    <row r="75" spans="1:4" x14ac:dyDescent="0.2">
      <c r="A75" s="7" t="s">
        <v>1936</v>
      </c>
      <c r="B75">
        <v>21</v>
      </c>
      <c r="D75">
        <v>21</v>
      </c>
    </row>
    <row r="76" spans="1:4" x14ac:dyDescent="0.2">
      <c r="A76" s="7" t="s">
        <v>1425</v>
      </c>
      <c r="B76">
        <v>1748</v>
      </c>
      <c r="D76">
        <v>1748</v>
      </c>
    </row>
    <row r="77" spans="1:4" x14ac:dyDescent="0.2">
      <c r="A77" s="7" t="s">
        <v>1697</v>
      </c>
      <c r="C77">
        <v>1297</v>
      </c>
      <c r="D77">
        <v>1297</v>
      </c>
    </row>
    <row r="78" spans="1:4" x14ac:dyDescent="0.2">
      <c r="A78" s="7" t="s">
        <v>149</v>
      </c>
      <c r="B78">
        <v>1467</v>
      </c>
      <c r="D78">
        <v>1467</v>
      </c>
    </row>
    <row r="79" spans="1:4" x14ac:dyDescent="0.2">
      <c r="A79" s="7" t="s">
        <v>884</v>
      </c>
      <c r="B79">
        <v>15</v>
      </c>
      <c r="D79">
        <v>15</v>
      </c>
    </row>
    <row r="80" spans="1:4" x14ac:dyDescent="0.2">
      <c r="A80" s="7" t="s">
        <v>1737</v>
      </c>
      <c r="B80">
        <v>31</v>
      </c>
      <c r="D80">
        <v>31</v>
      </c>
    </row>
    <row r="81" spans="1:4" x14ac:dyDescent="0.2">
      <c r="A81" s="7" t="s">
        <v>261</v>
      </c>
      <c r="C81">
        <v>147</v>
      </c>
      <c r="D81">
        <v>147</v>
      </c>
    </row>
    <row r="82" spans="1:4" x14ac:dyDescent="0.2">
      <c r="A82" s="7" t="s">
        <v>612</v>
      </c>
      <c r="C82">
        <v>393</v>
      </c>
      <c r="D82">
        <v>393</v>
      </c>
    </row>
    <row r="83" spans="1:4" x14ac:dyDescent="0.2">
      <c r="A83" s="7" t="s">
        <v>162</v>
      </c>
      <c r="C83">
        <v>201</v>
      </c>
      <c r="D83">
        <v>201</v>
      </c>
    </row>
    <row r="84" spans="1:4" x14ac:dyDescent="0.2">
      <c r="A84" s="7" t="s">
        <v>1735</v>
      </c>
      <c r="C84">
        <v>160</v>
      </c>
      <c r="D84">
        <v>160</v>
      </c>
    </row>
    <row r="85" spans="1:4" x14ac:dyDescent="0.2">
      <c r="A85" s="7" t="s">
        <v>1595</v>
      </c>
      <c r="C85">
        <v>164</v>
      </c>
      <c r="D85">
        <v>164</v>
      </c>
    </row>
    <row r="86" spans="1:4" x14ac:dyDescent="0.2">
      <c r="A86" s="7" t="s">
        <v>786</v>
      </c>
      <c r="B86">
        <v>75</v>
      </c>
      <c r="D86">
        <v>75</v>
      </c>
    </row>
    <row r="87" spans="1:4" x14ac:dyDescent="0.2">
      <c r="A87" s="7" t="s">
        <v>1377</v>
      </c>
      <c r="B87">
        <v>76</v>
      </c>
      <c r="D87">
        <v>76</v>
      </c>
    </row>
    <row r="88" spans="1:4" x14ac:dyDescent="0.2">
      <c r="A88" s="7" t="s">
        <v>760</v>
      </c>
      <c r="C88">
        <v>80</v>
      </c>
      <c r="D88">
        <v>80</v>
      </c>
    </row>
    <row r="89" spans="1:4" x14ac:dyDescent="0.2">
      <c r="A89" s="7" t="s">
        <v>1226</v>
      </c>
      <c r="B89">
        <v>253</v>
      </c>
      <c r="D89">
        <v>253</v>
      </c>
    </row>
    <row r="90" spans="1:4" x14ac:dyDescent="0.2">
      <c r="A90" s="7" t="s">
        <v>1246</v>
      </c>
      <c r="B90">
        <v>21</v>
      </c>
      <c r="C90">
        <v>1140</v>
      </c>
      <c r="D90">
        <v>1161</v>
      </c>
    </row>
    <row r="91" spans="1:4" x14ac:dyDescent="0.2">
      <c r="A91" s="7" t="s">
        <v>293</v>
      </c>
      <c r="C91">
        <v>903</v>
      </c>
      <c r="D91">
        <v>903</v>
      </c>
    </row>
    <row r="92" spans="1:4" x14ac:dyDescent="0.2">
      <c r="A92" s="7" t="s">
        <v>1242</v>
      </c>
      <c r="B92">
        <v>1</v>
      </c>
      <c r="D92">
        <v>1</v>
      </c>
    </row>
    <row r="93" spans="1:4" x14ac:dyDescent="0.2">
      <c r="A93" s="7" t="s">
        <v>588</v>
      </c>
      <c r="C93">
        <v>48</v>
      </c>
      <c r="D93">
        <v>48</v>
      </c>
    </row>
    <row r="94" spans="1:4" x14ac:dyDescent="0.2">
      <c r="A94" s="7" t="s">
        <v>1884</v>
      </c>
      <c r="B94">
        <v>15</v>
      </c>
      <c r="D94">
        <v>15</v>
      </c>
    </row>
    <row r="95" spans="1:4" x14ac:dyDescent="0.2">
      <c r="A95" s="7" t="s">
        <v>798</v>
      </c>
      <c r="C95">
        <v>2106</v>
      </c>
      <c r="D95">
        <v>2106</v>
      </c>
    </row>
    <row r="96" spans="1:4" x14ac:dyDescent="0.2">
      <c r="A96" s="7" t="s">
        <v>1125</v>
      </c>
      <c r="C96">
        <v>247</v>
      </c>
      <c r="D96">
        <v>247</v>
      </c>
    </row>
    <row r="97" spans="1:4" x14ac:dyDescent="0.2">
      <c r="A97" s="7" t="s">
        <v>384</v>
      </c>
      <c r="C97">
        <v>244</v>
      </c>
      <c r="D97">
        <v>244</v>
      </c>
    </row>
    <row r="98" spans="1:4" x14ac:dyDescent="0.2">
      <c r="A98" s="7" t="s">
        <v>1770</v>
      </c>
      <c r="B98">
        <v>526</v>
      </c>
      <c r="D98">
        <v>526</v>
      </c>
    </row>
    <row r="99" spans="1:4" x14ac:dyDescent="0.2">
      <c r="A99" s="7" t="s">
        <v>893</v>
      </c>
      <c r="C99">
        <v>205</v>
      </c>
      <c r="D99">
        <v>205</v>
      </c>
    </row>
    <row r="100" spans="1:4" x14ac:dyDescent="0.2">
      <c r="A100" s="7" t="s">
        <v>1162</v>
      </c>
      <c r="C100">
        <v>1022</v>
      </c>
      <c r="D100">
        <v>1022</v>
      </c>
    </row>
    <row r="101" spans="1:4" x14ac:dyDescent="0.2">
      <c r="A101" s="7" t="s">
        <v>646</v>
      </c>
      <c r="B101">
        <v>104</v>
      </c>
      <c r="D101">
        <v>104</v>
      </c>
    </row>
    <row r="102" spans="1:4" x14ac:dyDescent="0.2">
      <c r="A102" s="7" t="s">
        <v>352</v>
      </c>
      <c r="B102">
        <v>1</v>
      </c>
      <c r="D102">
        <v>1</v>
      </c>
    </row>
    <row r="103" spans="1:4" x14ac:dyDescent="0.2">
      <c r="A103" s="7" t="s">
        <v>374</v>
      </c>
      <c r="B103">
        <v>75</v>
      </c>
      <c r="D103">
        <v>75</v>
      </c>
    </row>
    <row r="104" spans="1:4" x14ac:dyDescent="0.2">
      <c r="A104" s="7" t="s">
        <v>1848</v>
      </c>
      <c r="C104">
        <v>3934</v>
      </c>
      <c r="D104">
        <v>3934</v>
      </c>
    </row>
    <row r="105" spans="1:4" x14ac:dyDescent="0.2">
      <c r="A105" s="7" t="s">
        <v>1671</v>
      </c>
      <c r="B105">
        <v>47</v>
      </c>
      <c r="D105">
        <v>47</v>
      </c>
    </row>
    <row r="106" spans="1:4" x14ac:dyDescent="0.2">
      <c r="A106" s="7" t="s">
        <v>1660</v>
      </c>
      <c r="C106">
        <v>68</v>
      </c>
      <c r="D106">
        <v>68</v>
      </c>
    </row>
    <row r="107" spans="1:4" x14ac:dyDescent="0.2">
      <c r="A107" s="7" t="s">
        <v>1274</v>
      </c>
      <c r="C107">
        <v>238</v>
      </c>
      <c r="D107">
        <v>238</v>
      </c>
    </row>
    <row r="108" spans="1:4" x14ac:dyDescent="0.2">
      <c r="A108" s="7" t="s">
        <v>378</v>
      </c>
      <c r="C108">
        <v>246</v>
      </c>
      <c r="D108">
        <v>246</v>
      </c>
    </row>
    <row r="109" spans="1:4" x14ac:dyDescent="0.2">
      <c r="A109" s="7" t="s">
        <v>2019</v>
      </c>
      <c r="B109">
        <v>112</v>
      </c>
      <c r="D109">
        <v>112</v>
      </c>
    </row>
    <row r="110" spans="1:4" x14ac:dyDescent="0.2">
      <c r="A110" s="7" t="s">
        <v>1880</v>
      </c>
      <c r="C110">
        <v>2289</v>
      </c>
      <c r="D110">
        <v>2289</v>
      </c>
    </row>
    <row r="111" spans="1:4" x14ac:dyDescent="0.2">
      <c r="A111" s="7" t="s">
        <v>732</v>
      </c>
      <c r="B111">
        <v>393</v>
      </c>
      <c r="D111">
        <v>393</v>
      </c>
    </row>
    <row r="112" spans="1:4" x14ac:dyDescent="0.2">
      <c r="A112" s="7" t="s">
        <v>1603</v>
      </c>
      <c r="C112">
        <v>3308</v>
      </c>
      <c r="D112">
        <v>3308</v>
      </c>
    </row>
    <row r="113" spans="1:4" x14ac:dyDescent="0.2">
      <c r="A113" s="7" t="s">
        <v>933</v>
      </c>
      <c r="C113">
        <v>143</v>
      </c>
      <c r="D113">
        <v>143</v>
      </c>
    </row>
    <row r="114" spans="1:4" x14ac:dyDescent="0.2">
      <c r="A114" s="7" t="s">
        <v>320</v>
      </c>
      <c r="B114">
        <v>940</v>
      </c>
      <c r="D114">
        <v>940</v>
      </c>
    </row>
    <row r="115" spans="1:4" x14ac:dyDescent="0.2">
      <c r="A115" s="7" t="s">
        <v>1508</v>
      </c>
      <c r="C115">
        <v>1991</v>
      </c>
      <c r="D115">
        <v>1991</v>
      </c>
    </row>
    <row r="116" spans="1:4" x14ac:dyDescent="0.2">
      <c r="A116" s="7" t="s">
        <v>87</v>
      </c>
      <c r="C116">
        <v>163</v>
      </c>
      <c r="D116">
        <v>163</v>
      </c>
    </row>
    <row r="117" spans="1:4" x14ac:dyDescent="0.2">
      <c r="A117" s="7" t="s">
        <v>438</v>
      </c>
      <c r="B117">
        <v>65</v>
      </c>
      <c r="D117">
        <v>65</v>
      </c>
    </row>
    <row r="118" spans="1:4" x14ac:dyDescent="0.2">
      <c r="A118" s="7" t="s">
        <v>1550</v>
      </c>
      <c r="C118">
        <v>114</v>
      </c>
      <c r="D118">
        <v>114</v>
      </c>
    </row>
    <row r="119" spans="1:4" x14ac:dyDescent="0.2">
      <c r="A119" s="7" t="s">
        <v>94</v>
      </c>
      <c r="C119">
        <v>2220</v>
      </c>
      <c r="D119">
        <v>2220</v>
      </c>
    </row>
    <row r="120" spans="1:4" x14ac:dyDescent="0.2">
      <c r="A120" s="7" t="s">
        <v>1741</v>
      </c>
      <c r="C120">
        <v>2662</v>
      </c>
      <c r="D120">
        <v>2662</v>
      </c>
    </row>
    <row r="121" spans="1:4" x14ac:dyDescent="0.2">
      <c r="A121" s="7" t="s">
        <v>1429</v>
      </c>
      <c r="C121">
        <v>196</v>
      </c>
      <c r="D121">
        <v>196</v>
      </c>
    </row>
    <row r="122" spans="1:4" x14ac:dyDescent="0.2">
      <c r="A122" s="7" t="s">
        <v>368</v>
      </c>
      <c r="C122">
        <v>41</v>
      </c>
      <c r="D122">
        <v>41</v>
      </c>
    </row>
    <row r="123" spans="1:4" x14ac:dyDescent="0.2">
      <c r="A123" s="7" t="s">
        <v>1304</v>
      </c>
      <c r="C123">
        <v>3063</v>
      </c>
      <c r="D123">
        <v>3063</v>
      </c>
    </row>
    <row r="124" spans="1:4" x14ac:dyDescent="0.2">
      <c r="A124" s="7" t="s">
        <v>718</v>
      </c>
      <c r="C124">
        <v>253</v>
      </c>
      <c r="D124">
        <v>253</v>
      </c>
    </row>
    <row r="125" spans="1:4" x14ac:dyDescent="0.2">
      <c r="A125" s="7" t="s">
        <v>466</v>
      </c>
      <c r="C125">
        <v>43</v>
      </c>
      <c r="D125">
        <v>43</v>
      </c>
    </row>
    <row r="126" spans="1:4" x14ac:dyDescent="0.2">
      <c r="A126" s="7" t="s">
        <v>1498</v>
      </c>
      <c r="C126">
        <v>1071</v>
      </c>
      <c r="D126">
        <v>1071</v>
      </c>
    </row>
    <row r="127" spans="1:4" x14ac:dyDescent="0.2">
      <c r="A127" s="7" t="s">
        <v>43</v>
      </c>
      <c r="C127">
        <v>227</v>
      </c>
      <c r="D127">
        <v>227</v>
      </c>
    </row>
    <row r="128" spans="1:4" x14ac:dyDescent="0.2">
      <c r="A128" s="7" t="s">
        <v>1854</v>
      </c>
      <c r="C128">
        <v>462</v>
      </c>
      <c r="D128">
        <v>462</v>
      </c>
    </row>
    <row r="129" spans="1:4" x14ac:dyDescent="0.2">
      <c r="A129" s="7" t="s">
        <v>1280</v>
      </c>
      <c r="B129">
        <v>648</v>
      </c>
      <c r="D129">
        <v>648</v>
      </c>
    </row>
    <row r="130" spans="1:4" x14ac:dyDescent="0.2">
      <c r="A130" s="7" t="s">
        <v>144</v>
      </c>
      <c r="C130">
        <v>303</v>
      </c>
      <c r="D130">
        <v>303</v>
      </c>
    </row>
    <row r="131" spans="1:4" x14ac:dyDescent="0.2">
      <c r="A131" s="7" t="s">
        <v>270</v>
      </c>
      <c r="B131">
        <v>296</v>
      </c>
      <c r="D131">
        <v>296</v>
      </c>
    </row>
    <row r="132" spans="1:4" x14ac:dyDescent="0.2">
      <c r="A132" s="7" t="s">
        <v>2000</v>
      </c>
      <c r="B132">
        <v>92</v>
      </c>
      <c r="D132">
        <v>92</v>
      </c>
    </row>
    <row r="133" spans="1:4" x14ac:dyDescent="0.2">
      <c r="A133" s="7" t="s">
        <v>284</v>
      </c>
      <c r="C133">
        <v>275</v>
      </c>
      <c r="D133">
        <v>275</v>
      </c>
    </row>
    <row r="134" spans="1:4" x14ac:dyDescent="0.2">
      <c r="A134" s="7" t="s">
        <v>1794</v>
      </c>
      <c r="B134">
        <v>452</v>
      </c>
      <c r="D134">
        <v>452</v>
      </c>
    </row>
    <row r="135" spans="1:4" x14ac:dyDescent="0.2">
      <c r="A135" s="7" t="s">
        <v>259</v>
      </c>
      <c r="C135">
        <v>95</v>
      </c>
      <c r="D135">
        <v>95</v>
      </c>
    </row>
    <row r="136" spans="1:4" x14ac:dyDescent="0.2">
      <c r="A136" s="7" t="s">
        <v>648</v>
      </c>
      <c r="C136">
        <v>72</v>
      </c>
      <c r="D136">
        <v>72</v>
      </c>
    </row>
    <row r="137" spans="1:4" x14ac:dyDescent="0.2">
      <c r="A137" s="7" t="s">
        <v>499</v>
      </c>
      <c r="B137">
        <v>931</v>
      </c>
      <c r="D137">
        <v>931</v>
      </c>
    </row>
    <row r="138" spans="1:4" x14ac:dyDescent="0.2">
      <c r="A138" s="7" t="s">
        <v>1546</v>
      </c>
      <c r="C138">
        <v>288</v>
      </c>
      <c r="D138">
        <v>288</v>
      </c>
    </row>
    <row r="139" spans="1:4" x14ac:dyDescent="0.2">
      <c r="A139" s="7" t="s">
        <v>1812</v>
      </c>
      <c r="C139">
        <v>1470</v>
      </c>
      <c r="D139">
        <v>1470</v>
      </c>
    </row>
    <row r="140" spans="1:4" x14ac:dyDescent="0.2">
      <c r="A140" s="7" t="s">
        <v>1248</v>
      </c>
      <c r="C140">
        <v>102</v>
      </c>
      <c r="D140">
        <v>102</v>
      </c>
    </row>
    <row r="141" spans="1:4" x14ac:dyDescent="0.2">
      <c r="A141" s="7" t="s">
        <v>1780</v>
      </c>
      <c r="C141">
        <v>4358</v>
      </c>
      <c r="D141">
        <v>4358</v>
      </c>
    </row>
    <row r="142" spans="1:4" x14ac:dyDescent="0.2">
      <c r="A142" s="7" t="s">
        <v>1346</v>
      </c>
      <c r="C142">
        <v>409</v>
      </c>
      <c r="D142">
        <v>409</v>
      </c>
    </row>
    <row r="143" spans="1:4" x14ac:dyDescent="0.2">
      <c r="A143" s="7" t="s">
        <v>217</v>
      </c>
      <c r="C143">
        <v>374</v>
      </c>
      <c r="D143">
        <v>374</v>
      </c>
    </row>
    <row r="144" spans="1:4" x14ac:dyDescent="0.2">
      <c r="A144" s="7" t="s">
        <v>288</v>
      </c>
      <c r="C144">
        <v>154</v>
      </c>
      <c r="D144">
        <v>154</v>
      </c>
    </row>
    <row r="145" spans="1:4" x14ac:dyDescent="0.2">
      <c r="A145" s="7" t="s">
        <v>225</v>
      </c>
      <c r="C145">
        <v>113</v>
      </c>
      <c r="D145">
        <v>113</v>
      </c>
    </row>
    <row r="146" spans="1:4" x14ac:dyDescent="0.2">
      <c r="A146" s="7" t="s">
        <v>1025</v>
      </c>
      <c r="C146">
        <v>85</v>
      </c>
      <c r="D146">
        <v>85</v>
      </c>
    </row>
    <row r="147" spans="1:4" x14ac:dyDescent="0.2">
      <c r="A147" s="7" t="s">
        <v>1522</v>
      </c>
      <c r="B147">
        <v>17</v>
      </c>
      <c r="D147">
        <v>17</v>
      </c>
    </row>
    <row r="148" spans="1:4" x14ac:dyDescent="0.2">
      <c r="A148" s="7" t="s">
        <v>101</v>
      </c>
      <c r="C148">
        <v>129</v>
      </c>
      <c r="D148">
        <v>129</v>
      </c>
    </row>
    <row r="149" spans="1:4" x14ac:dyDescent="0.2">
      <c r="A149" s="7" t="s">
        <v>1113</v>
      </c>
      <c r="B149">
        <v>243</v>
      </c>
      <c r="D149">
        <v>243</v>
      </c>
    </row>
    <row r="150" spans="1:4" x14ac:dyDescent="0.2">
      <c r="A150" s="7" t="s">
        <v>370</v>
      </c>
      <c r="C150">
        <v>1821</v>
      </c>
      <c r="D150">
        <v>1821</v>
      </c>
    </row>
    <row r="151" spans="1:4" x14ac:dyDescent="0.2">
      <c r="A151" s="7" t="s">
        <v>1864</v>
      </c>
      <c r="B151">
        <v>52</v>
      </c>
      <c r="D151">
        <v>52</v>
      </c>
    </row>
    <row r="152" spans="1:4" x14ac:dyDescent="0.2">
      <c r="A152" s="7" t="s">
        <v>1089</v>
      </c>
      <c r="B152">
        <v>191</v>
      </c>
      <c r="D152">
        <v>191</v>
      </c>
    </row>
    <row r="153" spans="1:4" x14ac:dyDescent="0.2">
      <c r="A153" s="7" t="s">
        <v>909</v>
      </c>
      <c r="B153">
        <v>84</v>
      </c>
      <c r="D153">
        <v>84</v>
      </c>
    </row>
    <row r="154" spans="1:4" x14ac:dyDescent="0.2">
      <c r="A154" s="7" t="s">
        <v>69</v>
      </c>
      <c r="C154">
        <v>1249</v>
      </c>
      <c r="D154">
        <v>1249</v>
      </c>
    </row>
    <row r="155" spans="1:4" x14ac:dyDescent="0.2">
      <c r="A155" s="7" t="s">
        <v>584</v>
      </c>
      <c r="B155">
        <v>3182</v>
      </c>
      <c r="D155">
        <v>3182</v>
      </c>
    </row>
    <row r="156" spans="1:4" x14ac:dyDescent="0.2">
      <c r="A156" s="7" t="s">
        <v>1250</v>
      </c>
      <c r="C156">
        <v>2857</v>
      </c>
      <c r="D156">
        <v>2857</v>
      </c>
    </row>
    <row r="157" spans="1:4" x14ac:dyDescent="0.2">
      <c r="A157" s="7" t="s">
        <v>1438</v>
      </c>
      <c r="B157">
        <v>1</v>
      </c>
      <c r="D157">
        <v>1</v>
      </c>
    </row>
    <row r="158" spans="1:4" x14ac:dyDescent="0.2">
      <c r="A158" s="7" t="s">
        <v>1729</v>
      </c>
      <c r="C158">
        <v>172</v>
      </c>
      <c r="D158">
        <v>172</v>
      </c>
    </row>
    <row r="159" spans="1:4" x14ac:dyDescent="0.2">
      <c r="A159" s="7" t="s">
        <v>698</v>
      </c>
      <c r="B159">
        <v>26</v>
      </c>
      <c r="D159">
        <v>26</v>
      </c>
    </row>
    <row r="160" spans="1:4" x14ac:dyDescent="0.2">
      <c r="A160" s="7" t="s">
        <v>81</v>
      </c>
      <c r="C160">
        <v>890</v>
      </c>
      <c r="D160">
        <v>890</v>
      </c>
    </row>
    <row r="161" spans="1:4" x14ac:dyDescent="0.2">
      <c r="A161" s="7" t="s">
        <v>1739</v>
      </c>
      <c r="C161">
        <v>1467</v>
      </c>
      <c r="D161">
        <v>1467</v>
      </c>
    </row>
    <row r="162" spans="1:4" x14ac:dyDescent="0.2">
      <c r="A162" s="7" t="s">
        <v>1053</v>
      </c>
      <c r="C162">
        <v>460</v>
      </c>
      <c r="D162">
        <v>460</v>
      </c>
    </row>
    <row r="163" spans="1:4" x14ac:dyDescent="0.2">
      <c r="A163" s="7" t="s">
        <v>194</v>
      </c>
      <c r="C163">
        <v>88</v>
      </c>
      <c r="D163">
        <v>88</v>
      </c>
    </row>
    <row r="164" spans="1:4" x14ac:dyDescent="0.2">
      <c r="A164" s="7" t="s">
        <v>1818</v>
      </c>
      <c r="C164">
        <v>199</v>
      </c>
      <c r="D164">
        <v>199</v>
      </c>
    </row>
    <row r="165" spans="1:4" x14ac:dyDescent="0.2">
      <c r="A165" s="7" t="s">
        <v>432</v>
      </c>
      <c r="B165">
        <v>24</v>
      </c>
      <c r="D165">
        <v>24</v>
      </c>
    </row>
    <row r="166" spans="1:4" x14ac:dyDescent="0.2">
      <c r="A166" s="7" t="s">
        <v>1707</v>
      </c>
      <c r="C166">
        <v>1797</v>
      </c>
      <c r="D166">
        <v>1797</v>
      </c>
    </row>
    <row r="167" spans="1:4" x14ac:dyDescent="0.2">
      <c r="A167" s="7" t="s">
        <v>652</v>
      </c>
      <c r="B167">
        <v>1</v>
      </c>
      <c r="D167">
        <v>1</v>
      </c>
    </row>
    <row r="168" spans="1:4" x14ac:dyDescent="0.2">
      <c r="A168" s="7" t="s">
        <v>1806</v>
      </c>
      <c r="B168">
        <v>31</v>
      </c>
      <c r="D168">
        <v>31</v>
      </c>
    </row>
    <row r="169" spans="1:4" x14ac:dyDescent="0.2">
      <c r="A169" s="7" t="s">
        <v>1725</v>
      </c>
      <c r="C169">
        <v>48</v>
      </c>
      <c r="D169">
        <v>48</v>
      </c>
    </row>
    <row r="170" spans="1:4" x14ac:dyDescent="0.2">
      <c r="A170" s="7" t="s">
        <v>382</v>
      </c>
      <c r="C170">
        <v>2506</v>
      </c>
      <c r="D170">
        <v>2506</v>
      </c>
    </row>
    <row r="171" spans="1:4" x14ac:dyDescent="0.2">
      <c r="A171" s="7" t="s">
        <v>1109</v>
      </c>
      <c r="C171">
        <v>126</v>
      </c>
      <c r="D171">
        <v>126</v>
      </c>
    </row>
    <row r="172" spans="1:4" x14ac:dyDescent="0.2">
      <c r="A172" s="7" t="s">
        <v>1023</v>
      </c>
      <c r="C172">
        <v>115</v>
      </c>
      <c r="D172">
        <v>115</v>
      </c>
    </row>
    <row r="173" spans="1:4" x14ac:dyDescent="0.2">
      <c r="A173" s="7" t="s">
        <v>1222</v>
      </c>
      <c r="B173">
        <v>86</v>
      </c>
      <c r="D173">
        <v>86</v>
      </c>
    </row>
    <row r="174" spans="1:4" x14ac:dyDescent="0.2">
      <c r="A174" s="7" t="s">
        <v>1076</v>
      </c>
      <c r="B174">
        <v>133</v>
      </c>
      <c r="D174">
        <v>133</v>
      </c>
    </row>
    <row r="175" spans="1:4" x14ac:dyDescent="0.2">
      <c r="A175" s="7" t="s">
        <v>1792</v>
      </c>
      <c r="C175">
        <v>2414</v>
      </c>
      <c r="D175">
        <v>2414</v>
      </c>
    </row>
    <row r="176" spans="1:4" x14ac:dyDescent="0.2">
      <c r="A176" s="7" t="s">
        <v>168</v>
      </c>
      <c r="C176">
        <v>1600</v>
      </c>
      <c r="D176">
        <v>1600</v>
      </c>
    </row>
    <row r="177" spans="1:4" x14ac:dyDescent="0.2">
      <c r="A177" s="7" t="s">
        <v>386</v>
      </c>
      <c r="C177">
        <v>146</v>
      </c>
      <c r="D177">
        <v>146</v>
      </c>
    </row>
    <row r="178" spans="1:4" x14ac:dyDescent="0.2">
      <c r="A178" s="7" t="s">
        <v>946</v>
      </c>
      <c r="C178">
        <v>86</v>
      </c>
      <c r="D178">
        <v>86</v>
      </c>
    </row>
    <row r="179" spans="1:4" x14ac:dyDescent="0.2">
      <c r="A179" s="7" t="s">
        <v>927</v>
      </c>
      <c r="C179">
        <v>2293</v>
      </c>
      <c r="D179">
        <v>2293</v>
      </c>
    </row>
    <row r="180" spans="1:4" x14ac:dyDescent="0.2">
      <c r="A180" s="7" t="s">
        <v>366</v>
      </c>
      <c r="B180">
        <v>30</v>
      </c>
      <c r="D180">
        <v>30</v>
      </c>
    </row>
    <row r="181" spans="1:4" x14ac:dyDescent="0.2">
      <c r="A181" s="7" t="s">
        <v>460</v>
      </c>
      <c r="B181">
        <v>40</v>
      </c>
      <c r="D181">
        <v>40</v>
      </c>
    </row>
    <row r="182" spans="1:4" x14ac:dyDescent="0.2">
      <c r="A182" s="7" t="s">
        <v>414</v>
      </c>
      <c r="B182">
        <v>136</v>
      </c>
      <c r="D182">
        <v>136</v>
      </c>
    </row>
    <row r="183" spans="1:4" x14ac:dyDescent="0.2">
      <c r="A183" s="7" t="s">
        <v>282</v>
      </c>
      <c r="B183">
        <v>73</v>
      </c>
      <c r="D183">
        <v>73</v>
      </c>
    </row>
    <row r="184" spans="1:4" x14ac:dyDescent="0.2">
      <c r="A184" s="7" t="s">
        <v>812</v>
      </c>
      <c r="C184">
        <v>84</v>
      </c>
      <c r="D184">
        <v>84</v>
      </c>
    </row>
    <row r="185" spans="1:4" x14ac:dyDescent="0.2">
      <c r="A185" s="7" t="s">
        <v>878</v>
      </c>
      <c r="B185">
        <v>5497</v>
      </c>
      <c r="C185">
        <v>245</v>
      </c>
      <c r="D185">
        <v>5742</v>
      </c>
    </row>
    <row r="186" spans="1:4" x14ac:dyDescent="0.2">
      <c r="A186" s="7" t="s">
        <v>1776</v>
      </c>
      <c r="C186">
        <v>81</v>
      </c>
      <c r="D186">
        <v>81</v>
      </c>
    </row>
    <row r="187" spans="1:4" x14ac:dyDescent="0.2">
      <c r="A187" s="7" t="s">
        <v>668</v>
      </c>
      <c r="B187">
        <v>803</v>
      </c>
      <c r="C187">
        <v>463</v>
      </c>
      <c r="D187">
        <v>1266</v>
      </c>
    </row>
    <row r="188" spans="1:4" x14ac:dyDescent="0.2">
      <c r="A188" s="7" t="s">
        <v>832</v>
      </c>
      <c r="C188">
        <v>50</v>
      </c>
      <c r="D188">
        <v>50</v>
      </c>
    </row>
    <row r="189" spans="1:4" x14ac:dyDescent="0.2">
      <c r="A189" s="7" t="s">
        <v>1886</v>
      </c>
      <c r="B189">
        <v>37</v>
      </c>
      <c r="D189">
        <v>37</v>
      </c>
    </row>
    <row r="190" spans="1:4" x14ac:dyDescent="0.2">
      <c r="A190" s="7" t="s">
        <v>1828</v>
      </c>
      <c r="B190">
        <v>1221</v>
      </c>
      <c r="D190">
        <v>1221</v>
      </c>
    </row>
    <row r="191" spans="1:4" x14ac:dyDescent="0.2">
      <c r="A191" s="7" t="s">
        <v>1758</v>
      </c>
      <c r="C191">
        <v>217</v>
      </c>
      <c r="D191">
        <v>217</v>
      </c>
    </row>
    <row r="192" spans="1:4" x14ac:dyDescent="0.2">
      <c r="A192" s="7" t="s">
        <v>196</v>
      </c>
      <c r="C192">
        <v>85</v>
      </c>
      <c r="D192">
        <v>85</v>
      </c>
    </row>
    <row r="193" spans="1:4" x14ac:dyDescent="0.2">
      <c r="A193" s="7" t="s">
        <v>516</v>
      </c>
      <c r="C193">
        <v>92</v>
      </c>
      <c r="D193">
        <v>92</v>
      </c>
    </row>
    <row r="194" spans="1:4" x14ac:dyDescent="0.2">
      <c r="A194" s="7" t="s">
        <v>221</v>
      </c>
      <c r="C194">
        <v>203</v>
      </c>
      <c r="D194">
        <v>203</v>
      </c>
    </row>
    <row r="195" spans="1:4" x14ac:dyDescent="0.2">
      <c r="A195" s="7" t="s">
        <v>1019</v>
      </c>
      <c r="B195">
        <v>21</v>
      </c>
      <c r="D195">
        <v>21</v>
      </c>
    </row>
    <row r="196" spans="1:4" x14ac:dyDescent="0.2">
      <c r="A196" s="7" t="s">
        <v>1900</v>
      </c>
      <c r="C196">
        <v>105</v>
      </c>
      <c r="D196">
        <v>105</v>
      </c>
    </row>
    <row r="197" spans="1:4" x14ac:dyDescent="0.2">
      <c r="A197" s="7" t="s">
        <v>1888</v>
      </c>
      <c r="C197">
        <v>3777</v>
      </c>
      <c r="D197">
        <v>3777</v>
      </c>
    </row>
    <row r="198" spans="1:4" x14ac:dyDescent="0.2">
      <c r="A198" s="7" t="s">
        <v>1488</v>
      </c>
      <c r="B198">
        <v>1596</v>
      </c>
      <c r="D198">
        <v>1596</v>
      </c>
    </row>
    <row r="199" spans="1:4" x14ac:dyDescent="0.2">
      <c r="A199" s="7" t="s">
        <v>622</v>
      </c>
      <c r="C199">
        <v>254</v>
      </c>
      <c r="D199">
        <v>254</v>
      </c>
    </row>
    <row r="200" spans="1:4" x14ac:dyDescent="0.2">
      <c r="A200" s="7" t="s">
        <v>1284</v>
      </c>
      <c r="C200">
        <v>2144</v>
      </c>
      <c r="D200">
        <v>2144</v>
      </c>
    </row>
    <row r="201" spans="1:4" x14ac:dyDescent="0.2">
      <c r="A201" s="7" t="s">
        <v>265</v>
      </c>
      <c r="C201">
        <v>83</v>
      </c>
      <c r="D201">
        <v>83</v>
      </c>
    </row>
    <row r="202" spans="1:4" x14ac:dyDescent="0.2">
      <c r="A202" s="7" t="s">
        <v>1135</v>
      </c>
      <c r="B202">
        <v>2690</v>
      </c>
      <c r="D202">
        <v>2690</v>
      </c>
    </row>
    <row r="203" spans="1:4" x14ac:dyDescent="0.2">
      <c r="A203" s="7" t="s">
        <v>948</v>
      </c>
      <c r="B203">
        <v>1</v>
      </c>
      <c r="D203">
        <v>1</v>
      </c>
    </row>
    <row r="204" spans="1:4" x14ac:dyDescent="0.2">
      <c r="A204" s="7" t="s">
        <v>768</v>
      </c>
      <c r="B204">
        <v>23</v>
      </c>
      <c r="D204">
        <v>23</v>
      </c>
    </row>
    <row r="205" spans="1:4" x14ac:dyDescent="0.2">
      <c r="A205" s="7" t="s">
        <v>1990</v>
      </c>
      <c r="C205">
        <v>323</v>
      </c>
      <c r="D205">
        <v>323</v>
      </c>
    </row>
    <row r="206" spans="1:4" x14ac:dyDescent="0.2">
      <c r="A206" s="7" t="s">
        <v>1784</v>
      </c>
      <c r="B206">
        <v>57</v>
      </c>
      <c r="D206">
        <v>57</v>
      </c>
    </row>
    <row r="207" spans="1:4" x14ac:dyDescent="0.2">
      <c r="A207" s="7" t="s">
        <v>1151</v>
      </c>
      <c r="B207">
        <v>1028</v>
      </c>
      <c r="D207">
        <v>1028</v>
      </c>
    </row>
    <row r="208" spans="1:4" x14ac:dyDescent="0.2">
      <c r="A208" s="7" t="s">
        <v>251</v>
      </c>
      <c r="C208">
        <v>164</v>
      </c>
      <c r="D208">
        <v>164</v>
      </c>
    </row>
    <row r="209" spans="1:4" x14ac:dyDescent="0.2">
      <c r="A209" s="7" t="s">
        <v>614</v>
      </c>
      <c r="B209">
        <v>2062</v>
      </c>
      <c r="D209">
        <v>2062</v>
      </c>
    </row>
    <row r="210" spans="1:4" x14ac:dyDescent="0.2">
      <c r="A210" s="7" t="s">
        <v>568</v>
      </c>
      <c r="C210">
        <v>186</v>
      </c>
      <c r="D210">
        <v>186</v>
      </c>
    </row>
    <row r="211" spans="1:4" x14ac:dyDescent="0.2">
      <c r="A211" s="7" t="s">
        <v>1298</v>
      </c>
      <c r="C211">
        <v>96</v>
      </c>
      <c r="D211">
        <v>96</v>
      </c>
    </row>
    <row r="212" spans="1:4" x14ac:dyDescent="0.2">
      <c r="A212" s="7" t="s">
        <v>1679</v>
      </c>
      <c r="C212">
        <v>252</v>
      </c>
      <c r="D212">
        <v>252</v>
      </c>
    </row>
    <row r="213" spans="1:4" x14ac:dyDescent="0.2">
      <c r="A213" s="7" t="s">
        <v>1528</v>
      </c>
      <c r="C213">
        <v>3388</v>
      </c>
      <c r="D213">
        <v>3388</v>
      </c>
    </row>
    <row r="214" spans="1:4" x14ac:dyDescent="0.2">
      <c r="A214" s="7" t="s">
        <v>901</v>
      </c>
      <c r="C214">
        <v>219</v>
      </c>
      <c r="D214">
        <v>219</v>
      </c>
    </row>
    <row r="215" spans="1:4" x14ac:dyDescent="0.2">
      <c r="A215" s="7" t="s">
        <v>297</v>
      </c>
      <c r="B215">
        <v>662</v>
      </c>
      <c r="D215">
        <v>662</v>
      </c>
    </row>
    <row r="216" spans="1:4" x14ac:dyDescent="0.2">
      <c r="A216" s="7" t="s">
        <v>1762</v>
      </c>
      <c r="C216">
        <v>3272</v>
      </c>
      <c r="D216">
        <v>3272</v>
      </c>
    </row>
    <row r="217" spans="1:4" x14ac:dyDescent="0.2">
      <c r="A217" s="7" t="s">
        <v>526</v>
      </c>
      <c r="C217">
        <v>329</v>
      </c>
      <c r="D217">
        <v>329</v>
      </c>
    </row>
    <row r="218" spans="1:4" x14ac:dyDescent="0.2">
      <c r="A218" s="7" t="s">
        <v>1643</v>
      </c>
      <c r="C218">
        <v>218</v>
      </c>
      <c r="D218">
        <v>218</v>
      </c>
    </row>
    <row r="219" spans="1:4" x14ac:dyDescent="0.2">
      <c r="A219" s="7" t="s">
        <v>1898</v>
      </c>
      <c r="C219">
        <v>1902</v>
      </c>
      <c r="D219">
        <v>1902</v>
      </c>
    </row>
    <row r="220" spans="1:4" x14ac:dyDescent="0.2">
      <c r="A220" s="7" t="s">
        <v>1786</v>
      </c>
      <c r="B220">
        <v>1229</v>
      </c>
      <c r="D220">
        <v>1229</v>
      </c>
    </row>
    <row r="221" spans="1:4" x14ac:dyDescent="0.2">
      <c r="A221" s="7" t="s">
        <v>372</v>
      </c>
      <c r="C221">
        <v>164</v>
      </c>
      <c r="D221">
        <v>164</v>
      </c>
    </row>
    <row r="222" spans="1:4" x14ac:dyDescent="0.2">
      <c r="A222" s="7" t="s">
        <v>1466</v>
      </c>
      <c r="C222">
        <v>1785</v>
      </c>
      <c r="D222">
        <v>1785</v>
      </c>
    </row>
    <row r="223" spans="1:4" x14ac:dyDescent="0.2">
      <c r="A223" s="7" t="s">
        <v>1368</v>
      </c>
      <c r="B223">
        <v>87</v>
      </c>
      <c r="D223">
        <v>87</v>
      </c>
    </row>
    <row r="224" spans="1:4" x14ac:dyDescent="0.2">
      <c r="A224" s="7" t="s">
        <v>223</v>
      </c>
      <c r="B224">
        <v>1482</v>
      </c>
      <c r="D224">
        <v>1482</v>
      </c>
    </row>
    <row r="225" spans="1:4" x14ac:dyDescent="0.2">
      <c r="A225" s="7" t="s">
        <v>626</v>
      </c>
      <c r="C225">
        <v>176</v>
      </c>
      <c r="D225">
        <v>176</v>
      </c>
    </row>
    <row r="226" spans="1:4" x14ac:dyDescent="0.2">
      <c r="A226" s="7" t="s">
        <v>656</v>
      </c>
      <c r="B226">
        <v>245</v>
      </c>
      <c r="D226">
        <v>245</v>
      </c>
    </row>
    <row r="227" spans="1:4" x14ac:dyDescent="0.2">
      <c r="A227" s="7" t="s">
        <v>1332</v>
      </c>
      <c r="B227">
        <v>4697</v>
      </c>
      <c r="D227">
        <v>4697</v>
      </c>
    </row>
    <row r="228" spans="1:4" x14ac:dyDescent="0.2">
      <c r="A228" s="7" t="s">
        <v>604</v>
      </c>
      <c r="B228">
        <v>133</v>
      </c>
      <c r="D228">
        <v>133</v>
      </c>
    </row>
    <row r="229" spans="1:4" x14ac:dyDescent="0.2">
      <c r="A229" s="7" t="s">
        <v>342</v>
      </c>
      <c r="C229">
        <v>768</v>
      </c>
      <c r="D229">
        <v>768</v>
      </c>
    </row>
    <row r="230" spans="1:4" x14ac:dyDescent="0.2">
      <c r="A230" s="7" t="s">
        <v>336</v>
      </c>
      <c r="C230">
        <v>117</v>
      </c>
      <c r="D230">
        <v>117</v>
      </c>
    </row>
    <row r="231" spans="1:4" x14ac:dyDescent="0.2">
      <c r="A231" s="7" t="s">
        <v>1182</v>
      </c>
      <c r="C231">
        <v>589</v>
      </c>
      <c r="D231">
        <v>589</v>
      </c>
    </row>
    <row r="232" spans="1:4" x14ac:dyDescent="0.2">
      <c r="A232" s="7" t="s">
        <v>1468</v>
      </c>
      <c r="B232">
        <v>656</v>
      </c>
      <c r="D232">
        <v>656</v>
      </c>
    </row>
    <row r="233" spans="1:4" x14ac:dyDescent="0.2">
      <c r="A233" s="7" t="s">
        <v>1524</v>
      </c>
      <c r="C233">
        <v>140</v>
      </c>
      <c r="D233">
        <v>140</v>
      </c>
    </row>
    <row r="234" spans="1:4" x14ac:dyDescent="0.2">
      <c r="A234" s="7" t="s">
        <v>215</v>
      </c>
      <c r="B234">
        <v>1000</v>
      </c>
      <c r="D234">
        <v>1000</v>
      </c>
    </row>
    <row r="235" spans="1:4" x14ac:dyDescent="0.2">
      <c r="A235" s="7" t="s">
        <v>808</v>
      </c>
      <c r="B235">
        <v>355</v>
      </c>
      <c r="D235">
        <v>355</v>
      </c>
    </row>
    <row r="236" spans="1:4" x14ac:dyDescent="0.2">
      <c r="A236" s="7" t="s">
        <v>313</v>
      </c>
      <c r="C236">
        <v>2443</v>
      </c>
      <c r="D236">
        <v>2443</v>
      </c>
    </row>
    <row r="237" spans="1:4" x14ac:dyDescent="0.2">
      <c r="A237" s="7" t="s">
        <v>674</v>
      </c>
      <c r="C237">
        <v>121</v>
      </c>
      <c r="D237">
        <v>121</v>
      </c>
    </row>
    <row r="238" spans="1:4" x14ac:dyDescent="0.2">
      <c r="A238" s="7" t="s">
        <v>826</v>
      </c>
      <c r="B238">
        <v>424</v>
      </c>
      <c r="D238">
        <v>424</v>
      </c>
    </row>
    <row r="239" spans="1:4" x14ac:dyDescent="0.2">
      <c r="A239" s="7" t="s">
        <v>160</v>
      </c>
      <c r="C239">
        <v>164</v>
      </c>
      <c r="D239">
        <v>164</v>
      </c>
    </row>
    <row r="240" spans="1:4" x14ac:dyDescent="0.2">
      <c r="A240" s="7" t="s">
        <v>315</v>
      </c>
      <c r="C240">
        <v>89</v>
      </c>
      <c r="D240">
        <v>89</v>
      </c>
    </row>
    <row r="241" spans="1:4" x14ac:dyDescent="0.2">
      <c r="A241" s="7" t="s">
        <v>1448</v>
      </c>
      <c r="B241">
        <v>2025</v>
      </c>
      <c r="D241">
        <v>2025</v>
      </c>
    </row>
    <row r="242" spans="1:4" x14ac:dyDescent="0.2">
      <c r="A242" s="7" t="s">
        <v>1166</v>
      </c>
      <c r="C242">
        <v>198</v>
      </c>
      <c r="D242">
        <v>198</v>
      </c>
    </row>
    <row r="243" spans="1:4" x14ac:dyDescent="0.2">
      <c r="A243" s="7" t="s">
        <v>426</v>
      </c>
      <c r="C243">
        <v>1442</v>
      </c>
      <c r="D243">
        <v>1442</v>
      </c>
    </row>
    <row r="244" spans="1:4" x14ac:dyDescent="0.2">
      <c r="A244" s="7" t="s">
        <v>1870</v>
      </c>
      <c r="B244">
        <v>225</v>
      </c>
      <c r="D244">
        <v>225</v>
      </c>
    </row>
    <row r="245" spans="1:4" x14ac:dyDescent="0.2">
      <c r="A245" s="7" t="s">
        <v>503</v>
      </c>
      <c r="C245">
        <v>5880</v>
      </c>
      <c r="D245">
        <v>5880</v>
      </c>
    </row>
    <row r="246" spans="1:4" x14ac:dyDescent="0.2">
      <c r="A246" s="7" t="s">
        <v>1433</v>
      </c>
      <c r="C246">
        <v>7295</v>
      </c>
      <c r="D246">
        <v>7295</v>
      </c>
    </row>
    <row r="247" spans="1:4" x14ac:dyDescent="0.2">
      <c r="A247" s="7" t="s">
        <v>1202</v>
      </c>
      <c r="C247">
        <v>87</v>
      </c>
      <c r="D247">
        <v>87</v>
      </c>
    </row>
    <row r="248" spans="1:4" x14ac:dyDescent="0.2">
      <c r="A248" s="7" t="s">
        <v>231</v>
      </c>
      <c r="B248">
        <v>679</v>
      </c>
      <c r="D248">
        <v>679</v>
      </c>
    </row>
    <row r="249" spans="1:4" x14ac:dyDescent="0.2">
      <c r="A249" s="7" t="s">
        <v>1086</v>
      </c>
      <c r="C249">
        <v>32</v>
      </c>
      <c r="D249">
        <v>32</v>
      </c>
    </row>
    <row r="250" spans="1:4" x14ac:dyDescent="0.2">
      <c r="A250" s="7" t="s">
        <v>1627</v>
      </c>
      <c r="B250">
        <v>78</v>
      </c>
      <c r="D250">
        <v>78</v>
      </c>
    </row>
    <row r="251" spans="1:4" x14ac:dyDescent="0.2">
      <c r="A251" s="7" t="s">
        <v>1992</v>
      </c>
      <c r="B251">
        <v>75</v>
      </c>
      <c r="D251">
        <v>75</v>
      </c>
    </row>
    <row r="252" spans="1:4" x14ac:dyDescent="0.2">
      <c r="A252" s="7" t="s">
        <v>255</v>
      </c>
      <c r="B252">
        <v>37</v>
      </c>
      <c r="D252">
        <v>37</v>
      </c>
    </row>
    <row r="253" spans="1:4" x14ac:dyDescent="0.2">
      <c r="A253" s="7" t="s">
        <v>1194</v>
      </c>
      <c r="B253">
        <v>558</v>
      </c>
      <c r="D253">
        <v>558</v>
      </c>
    </row>
    <row r="254" spans="1:4" x14ac:dyDescent="0.2">
      <c r="A254" s="7" t="s">
        <v>1103</v>
      </c>
      <c r="B254">
        <v>9</v>
      </c>
      <c r="D254">
        <v>9</v>
      </c>
    </row>
    <row r="255" spans="1:4" x14ac:dyDescent="0.2">
      <c r="A255" s="7" t="s">
        <v>524</v>
      </c>
      <c r="B255">
        <v>57</v>
      </c>
      <c r="D255">
        <v>57</v>
      </c>
    </row>
    <row r="256" spans="1:4" x14ac:dyDescent="0.2">
      <c r="A256" s="7" t="s">
        <v>1701</v>
      </c>
      <c r="C256">
        <v>119</v>
      </c>
      <c r="D256">
        <v>119</v>
      </c>
    </row>
    <row r="257" spans="1:4" x14ac:dyDescent="0.2">
      <c r="A257" s="7" t="s">
        <v>1032</v>
      </c>
      <c r="B257">
        <v>15</v>
      </c>
      <c r="D257">
        <v>15</v>
      </c>
    </row>
    <row r="258" spans="1:4" x14ac:dyDescent="0.2">
      <c r="A258" s="7" t="s">
        <v>253</v>
      </c>
      <c r="C258">
        <v>448</v>
      </c>
      <c r="D258">
        <v>448</v>
      </c>
    </row>
    <row r="259" spans="1:4" x14ac:dyDescent="0.2">
      <c r="A259" s="7" t="s">
        <v>628</v>
      </c>
      <c r="B259">
        <v>137</v>
      </c>
      <c r="C259">
        <v>130</v>
      </c>
      <c r="D259">
        <v>267</v>
      </c>
    </row>
    <row r="260" spans="1:4" x14ac:dyDescent="0.2">
      <c r="A260" s="7" t="s">
        <v>538</v>
      </c>
      <c r="C260">
        <v>238</v>
      </c>
      <c r="D260">
        <v>238</v>
      </c>
    </row>
    <row r="261" spans="1:4" x14ac:dyDescent="0.2">
      <c r="A261" s="7" t="s">
        <v>1715</v>
      </c>
      <c r="C261">
        <v>155</v>
      </c>
      <c r="D261">
        <v>155</v>
      </c>
    </row>
    <row r="262" spans="1:4" x14ac:dyDescent="0.2">
      <c r="A262" s="7" t="s">
        <v>125</v>
      </c>
      <c r="C262">
        <v>198</v>
      </c>
      <c r="D262">
        <v>198</v>
      </c>
    </row>
    <row r="263" spans="1:4" x14ac:dyDescent="0.2">
      <c r="A263" s="7" t="s">
        <v>824</v>
      </c>
      <c r="B263">
        <v>1068</v>
      </c>
      <c r="D263">
        <v>1068</v>
      </c>
    </row>
    <row r="264" spans="1:4" x14ac:dyDescent="0.2">
      <c r="A264" s="7" t="s">
        <v>1512</v>
      </c>
      <c r="C264">
        <v>180</v>
      </c>
      <c r="D264">
        <v>180</v>
      </c>
    </row>
    <row r="265" spans="1:4" x14ac:dyDescent="0.2">
      <c r="A265" s="7" t="s">
        <v>2004</v>
      </c>
      <c r="B265">
        <v>64</v>
      </c>
      <c r="D265">
        <v>64</v>
      </c>
    </row>
    <row r="266" spans="1:4" x14ac:dyDescent="0.2">
      <c r="A266" s="7" t="s">
        <v>1971</v>
      </c>
      <c r="B266">
        <v>24</v>
      </c>
      <c r="D266">
        <v>24</v>
      </c>
    </row>
    <row r="267" spans="1:4" x14ac:dyDescent="0.2">
      <c r="A267" s="7" t="s">
        <v>1115</v>
      </c>
      <c r="C267">
        <v>202</v>
      </c>
      <c r="D267">
        <v>202</v>
      </c>
    </row>
    <row r="268" spans="1:4" x14ac:dyDescent="0.2">
      <c r="A268" s="7" t="s">
        <v>1462</v>
      </c>
      <c r="C268">
        <v>202</v>
      </c>
      <c r="D268">
        <v>202</v>
      </c>
    </row>
    <row r="269" spans="1:4" x14ac:dyDescent="0.2">
      <c r="A269" s="7" t="s">
        <v>317</v>
      </c>
      <c r="C269">
        <v>159</v>
      </c>
      <c r="D269">
        <v>159</v>
      </c>
    </row>
    <row r="270" spans="1:4" x14ac:dyDescent="0.2">
      <c r="A270" s="7" t="s">
        <v>1850</v>
      </c>
      <c r="C270">
        <v>80</v>
      </c>
      <c r="D270">
        <v>80</v>
      </c>
    </row>
    <row r="271" spans="1:4" x14ac:dyDescent="0.2">
      <c r="A271" s="7" t="s">
        <v>736</v>
      </c>
      <c r="B271">
        <v>328</v>
      </c>
      <c r="D271">
        <v>328</v>
      </c>
    </row>
    <row r="272" spans="1:4" x14ac:dyDescent="0.2">
      <c r="A272" s="7" t="s">
        <v>1390</v>
      </c>
      <c r="C272">
        <v>331</v>
      </c>
      <c r="D272">
        <v>331</v>
      </c>
    </row>
    <row r="273" spans="1:4" x14ac:dyDescent="0.2">
      <c r="A273" s="7" t="s">
        <v>1407</v>
      </c>
      <c r="C273">
        <v>110</v>
      </c>
      <c r="D273">
        <v>110</v>
      </c>
    </row>
    <row r="274" spans="1:4" x14ac:dyDescent="0.2">
      <c r="A274" s="7" t="s">
        <v>1502</v>
      </c>
      <c r="B274">
        <v>1121</v>
      </c>
      <c r="D274">
        <v>1121</v>
      </c>
    </row>
    <row r="275" spans="1:4" x14ac:dyDescent="0.2">
      <c r="A275" s="7" t="s">
        <v>764</v>
      </c>
      <c r="B275">
        <v>40</v>
      </c>
      <c r="D275">
        <v>40</v>
      </c>
    </row>
    <row r="276" spans="1:4" x14ac:dyDescent="0.2">
      <c r="A276" s="7" t="s">
        <v>1969</v>
      </c>
      <c r="B276">
        <v>594</v>
      </c>
      <c r="D276">
        <v>594</v>
      </c>
    </row>
    <row r="277" spans="1:4" x14ac:dyDescent="0.2">
      <c r="A277" s="7" t="s">
        <v>976</v>
      </c>
      <c r="C277">
        <v>2436</v>
      </c>
      <c r="D277">
        <v>2436</v>
      </c>
    </row>
    <row r="278" spans="1:4" x14ac:dyDescent="0.2">
      <c r="A278" s="7" t="s">
        <v>211</v>
      </c>
      <c r="C278">
        <v>411</v>
      </c>
      <c r="D278">
        <v>411</v>
      </c>
    </row>
    <row r="279" spans="1:4" x14ac:dyDescent="0.2">
      <c r="A279" s="7" t="s">
        <v>728</v>
      </c>
      <c r="C279">
        <v>1690</v>
      </c>
      <c r="D279">
        <v>1690</v>
      </c>
    </row>
    <row r="280" spans="1:4" x14ac:dyDescent="0.2">
      <c r="A280" s="7" t="s">
        <v>534</v>
      </c>
      <c r="C280">
        <v>1684</v>
      </c>
      <c r="D280">
        <v>1684</v>
      </c>
    </row>
    <row r="281" spans="1:4" x14ac:dyDescent="0.2">
      <c r="A281" s="7" t="s">
        <v>978</v>
      </c>
      <c r="C281">
        <v>80</v>
      </c>
      <c r="D281">
        <v>80</v>
      </c>
    </row>
    <row r="282" spans="1:4" x14ac:dyDescent="0.2">
      <c r="A282" s="7" t="s">
        <v>1583</v>
      </c>
      <c r="C282">
        <v>78</v>
      </c>
      <c r="D282">
        <v>78</v>
      </c>
    </row>
    <row r="283" spans="1:4" x14ac:dyDescent="0.2">
      <c r="A283" s="7" t="s">
        <v>1965</v>
      </c>
      <c r="C283">
        <v>114</v>
      </c>
      <c r="D283">
        <v>114</v>
      </c>
    </row>
    <row r="284" spans="1:4" x14ac:dyDescent="0.2">
      <c r="A284" s="7" t="s">
        <v>1352</v>
      </c>
      <c r="C284">
        <v>264</v>
      </c>
      <c r="D284">
        <v>264</v>
      </c>
    </row>
    <row r="285" spans="1:4" x14ac:dyDescent="0.2">
      <c r="A285" s="7" t="s">
        <v>580</v>
      </c>
      <c r="C285">
        <v>5512</v>
      </c>
      <c r="D285">
        <v>5512</v>
      </c>
    </row>
    <row r="286" spans="1:4" x14ac:dyDescent="0.2">
      <c r="A286" s="7" t="s">
        <v>1256</v>
      </c>
      <c r="C286">
        <v>2230</v>
      </c>
      <c r="D286">
        <v>2230</v>
      </c>
    </row>
    <row r="287" spans="1:4" x14ac:dyDescent="0.2">
      <c r="A287" s="7" t="s">
        <v>778</v>
      </c>
      <c r="C287">
        <v>139</v>
      </c>
      <c r="D287">
        <v>139</v>
      </c>
    </row>
    <row r="288" spans="1:4" x14ac:dyDescent="0.2">
      <c r="A288" s="7" t="s">
        <v>83</v>
      </c>
      <c r="C288">
        <v>142</v>
      </c>
      <c r="D288">
        <v>142</v>
      </c>
    </row>
    <row r="289" spans="1:4" x14ac:dyDescent="0.2">
      <c r="A289" s="7" t="s">
        <v>51</v>
      </c>
      <c r="C289">
        <v>220</v>
      </c>
      <c r="D289">
        <v>220</v>
      </c>
    </row>
    <row r="290" spans="1:4" x14ac:dyDescent="0.2">
      <c r="A290" s="7" t="s">
        <v>796</v>
      </c>
      <c r="C290">
        <v>169</v>
      </c>
      <c r="D290">
        <v>169</v>
      </c>
    </row>
    <row r="291" spans="1:4" x14ac:dyDescent="0.2">
      <c r="A291" s="7" t="s">
        <v>1872</v>
      </c>
      <c r="C291">
        <v>255</v>
      </c>
      <c r="D291">
        <v>255</v>
      </c>
    </row>
    <row r="292" spans="1:4" x14ac:dyDescent="0.2">
      <c r="A292" s="7" t="s">
        <v>1946</v>
      </c>
      <c r="C292">
        <v>112</v>
      </c>
      <c r="D292">
        <v>112</v>
      </c>
    </row>
    <row r="293" spans="1:4" x14ac:dyDescent="0.2">
      <c r="A293" s="7" t="s">
        <v>1095</v>
      </c>
      <c r="B293">
        <v>63</v>
      </c>
      <c r="D293">
        <v>63</v>
      </c>
    </row>
    <row r="294" spans="1:4" x14ac:dyDescent="0.2">
      <c r="A294" s="7" t="s">
        <v>1530</v>
      </c>
      <c r="C294">
        <v>280</v>
      </c>
      <c r="D294">
        <v>280</v>
      </c>
    </row>
    <row r="295" spans="1:4" x14ac:dyDescent="0.2">
      <c r="A295" s="7" t="s">
        <v>988</v>
      </c>
      <c r="C295">
        <v>381</v>
      </c>
      <c r="D295">
        <v>381</v>
      </c>
    </row>
    <row r="296" spans="1:4" x14ac:dyDescent="0.2">
      <c r="A296" s="7" t="s">
        <v>303</v>
      </c>
      <c r="B296">
        <v>774</v>
      </c>
      <c r="D296">
        <v>774</v>
      </c>
    </row>
    <row r="297" spans="1:4" x14ac:dyDescent="0.2">
      <c r="A297" s="7" t="s">
        <v>1542</v>
      </c>
      <c r="C297">
        <v>137</v>
      </c>
      <c r="D297">
        <v>137</v>
      </c>
    </row>
    <row r="298" spans="1:4" x14ac:dyDescent="0.2">
      <c r="A298" s="7" t="s">
        <v>658</v>
      </c>
      <c r="B298">
        <v>32</v>
      </c>
      <c r="D298">
        <v>32</v>
      </c>
    </row>
    <row r="299" spans="1:4" x14ac:dyDescent="0.2">
      <c r="A299" s="7" t="s">
        <v>734</v>
      </c>
      <c r="B299">
        <v>1257</v>
      </c>
      <c r="D299">
        <v>1257</v>
      </c>
    </row>
    <row r="300" spans="1:4" x14ac:dyDescent="0.2">
      <c r="A300" s="7" t="s">
        <v>1228</v>
      </c>
      <c r="C300">
        <v>4006</v>
      </c>
      <c r="D300">
        <v>4006</v>
      </c>
    </row>
    <row r="301" spans="1:4" x14ac:dyDescent="0.2">
      <c r="A301" s="7" t="s">
        <v>1569</v>
      </c>
      <c r="B301">
        <v>513</v>
      </c>
      <c r="D301">
        <v>513</v>
      </c>
    </row>
    <row r="302" spans="1:4" x14ac:dyDescent="0.2">
      <c r="A302" s="7" t="s">
        <v>362</v>
      </c>
      <c r="B302">
        <v>1194</v>
      </c>
      <c r="D302">
        <v>1194</v>
      </c>
    </row>
    <row r="303" spans="1:4" x14ac:dyDescent="0.2">
      <c r="A303" s="7" t="s">
        <v>1892</v>
      </c>
      <c r="C303">
        <v>85</v>
      </c>
      <c r="D303">
        <v>85</v>
      </c>
    </row>
    <row r="304" spans="1:4" x14ac:dyDescent="0.2">
      <c r="A304" s="7" t="s">
        <v>1922</v>
      </c>
      <c r="B304">
        <v>181</v>
      </c>
      <c r="D304">
        <v>181</v>
      </c>
    </row>
    <row r="305" spans="1:4" x14ac:dyDescent="0.2">
      <c r="A305" s="7" t="s">
        <v>330</v>
      </c>
      <c r="B305">
        <v>326</v>
      </c>
      <c r="D305">
        <v>326</v>
      </c>
    </row>
    <row r="306" spans="1:4" x14ac:dyDescent="0.2">
      <c r="A306" s="7" t="s">
        <v>192</v>
      </c>
      <c r="C306">
        <v>54</v>
      </c>
      <c r="D306">
        <v>54</v>
      </c>
    </row>
    <row r="307" spans="1:4" x14ac:dyDescent="0.2">
      <c r="A307" s="7" t="s">
        <v>923</v>
      </c>
      <c r="C307">
        <v>192</v>
      </c>
      <c r="D307">
        <v>192</v>
      </c>
    </row>
    <row r="308" spans="1:4" x14ac:dyDescent="0.2">
      <c r="A308" s="7" t="s">
        <v>1772</v>
      </c>
      <c r="B308">
        <v>121</v>
      </c>
      <c r="D308">
        <v>121</v>
      </c>
    </row>
    <row r="309" spans="1:4" x14ac:dyDescent="0.2">
      <c r="A309" s="7" t="s">
        <v>237</v>
      </c>
      <c r="C309">
        <v>180</v>
      </c>
      <c r="D309">
        <v>180</v>
      </c>
    </row>
    <row r="310" spans="1:4" x14ac:dyDescent="0.2">
      <c r="A310" s="7" t="s">
        <v>1139</v>
      </c>
      <c r="C310">
        <v>156</v>
      </c>
      <c r="D310">
        <v>156</v>
      </c>
    </row>
    <row r="311" spans="1:4" x14ac:dyDescent="0.2">
      <c r="A311" s="7" t="s">
        <v>1180</v>
      </c>
      <c r="C311">
        <v>5180</v>
      </c>
      <c r="D311">
        <v>5180</v>
      </c>
    </row>
    <row r="312" spans="1:4" x14ac:dyDescent="0.2">
      <c r="A312" s="7" t="s">
        <v>1647</v>
      </c>
      <c r="C312">
        <v>76</v>
      </c>
      <c r="D312">
        <v>76</v>
      </c>
    </row>
    <row r="313" spans="1:4" x14ac:dyDescent="0.2">
      <c r="A313" s="7" t="s">
        <v>913</v>
      </c>
      <c r="B313">
        <v>91</v>
      </c>
      <c r="D313">
        <v>91</v>
      </c>
    </row>
    <row r="314" spans="1:4" x14ac:dyDescent="0.2">
      <c r="A314" s="7" t="s">
        <v>278</v>
      </c>
      <c r="C314">
        <v>126</v>
      </c>
      <c r="D314">
        <v>126</v>
      </c>
    </row>
    <row r="315" spans="1:4" x14ac:dyDescent="0.2">
      <c r="A315" s="7" t="s">
        <v>34</v>
      </c>
      <c r="C315">
        <v>174</v>
      </c>
      <c r="D315">
        <v>174</v>
      </c>
    </row>
    <row r="316" spans="1:4" x14ac:dyDescent="0.2">
      <c r="A316" s="7" t="s">
        <v>1328</v>
      </c>
      <c r="C316">
        <v>375</v>
      </c>
      <c r="D316">
        <v>375</v>
      </c>
    </row>
    <row r="317" spans="1:4" x14ac:dyDescent="0.2">
      <c r="A317" s="7" t="s">
        <v>1232</v>
      </c>
      <c r="C317">
        <v>1629</v>
      </c>
      <c r="D317">
        <v>1629</v>
      </c>
    </row>
    <row r="318" spans="1:4" x14ac:dyDescent="0.2">
      <c r="A318" s="7" t="s">
        <v>700</v>
      </c>
      <c r="C318">
        <v>307</v>
      </c>
      <c r="D318">
        <v>307</v>
      </c>
    </row>
    <row r="319" spans="1:4" x14ac:dyDescent="0.2">
      <c r="A319" s="7" t="s">
        <v>1651</v>
      </c>
      <c r="B319">
        <v>19</v>
      </c>
      <c r="D319">
        <v>19</v>
      </c>
    </row>
    <row r="320" spans="1:4" x14ac:dyDescent="0.2">
      <c r="A320" s="7" t="s">
        <v>1954</v>
      </c>
      <c r="C320">
        <v>266</v>
      </c>
      <c r="D320">
        <v>266</v>
      </c>
    </row>
    <row r="321" spans="1:4" x14ac:dyDescent="0.2">
      <c r="A321" s="7" t="s">
        <v>1129</v>
      </c>
      <c r="B321">
        <v>49</v>
      </c>
      <c r="D321">
        <v>49</v>
      </c>
    </row>
    <row r="322" spans="1:4" x14ac:dyDescent="0.2">
      <c r="A322" s="7" t="s">
        <v>272</v>
      </c>
      <c r="C322">
        <v>676</v>
      </c>
      <c r="D322">
        <v>676</v>
      </c>
    </row>
    <row r="323" spans="1:4" x14ac:dyDescent="0.2">
      <c r="A323" s="7" t="s">
        <v>726</v>
      </c>
      <c r="C323">
        <v>1095</v>
      </c>
      <c r="D323">
        <v>1095</v>
      </c>
    </row>
    <row r="324" spans="1:4" x14ac:dyDescent="0.2">
      <c r="A324" s="7" t="s">
        <v>458</v>
      </c>
      <c r="C324">
        <v>4498</v>
      </c>
      <c r="D324">
        <v>4498</v>
      </c>
    </row>
    <row r="325" spans="1:4" x14ac:dyDescent="0.2">
      <c r="A325" s="7" t="s">
        <v>1844</v>
      </c>
      <c r="C325">
        <v>191</v>
      </c>
      <c r="D325">
        <v>191</v>
      </c>
    </row>
    <row r="326" spans="1:4" x14ac:dyDescent="0.2">
      <c r="A326" s="7" t="s">
        <v>1842</v>
      </c>
      <c r="C326">
        <v>236</v>
      </c>
      <c r="D326">
        <v>236</v>
      </c>
    </row>
    <row r="327" spans="1:4" x14ac:dyDescent="0.2">
      <c r="A327" s="7" t="s">
        <v>1446</v>
      </c>
      <c r="C327">
        <v>116</v>
      </c>
      <c r="D327">
        <v>116</v>
      </c>
    </row>
    <row r="328" spans="1:4" x14ac:dyDescent="0.2">
      <c r="A328" s="7" t="s">
        <v>696</v>
      </c>
      <c r="C328">
        <v>5168</v>
      </c>
      <c r="D328">
        <v>5168</v>
      </c>
    </row>
    <row r="329" spans="1:4" x14ac:dyDescent="0.2">
      <c r="A329" s="7" t="s">
        <v>1589</v>
      </c>
      <c r="B329">
        <v>676</v>
      </c>
      <c r="D329">
        <v>676</v>
      </c>
    </row>
    <row r="330" spans="1:4" x14ac:dyDescent="0.2">
      <c r="A330" s="7" t="s">
        <v>1938</v>
      </c>
      <c r="C330">
        <v>1548</v>
      </c>
      <c r="D330">
        <v>1548</v>
      </c>
    </row>
    <row r="331" spans="1:4" x14ac:dyDescent="0.2">
      <c r="A331" s="7" t="s">
        <v>748</v>
      </c>
      <c r="B331">
        <v>3483</v>
      </c>
      <c r="C331">
        <v>296</v>
      </c>
      <c r="D331">
        <v>3779</v>
      </c>
    </row>
    <row r="332" spans="1:4" x14ac:dyDescent="0.2">
      <c r="A332" s="7" t="s">
        <v>1030</v>
      </c>
      <c r="C332">
        <v>2443</v>
      </c>
      <c r="D332">
        <v>2443</v>
      </c>
    </row>
    <row r="333" spans="1:4" x14ac:dyDescent="0.2">
      <c r="A333" s="7" t="s">
        <v>388</v>
      </c>
      <c r="B333">
        <v>955</v>
      </c>
      <c r="D333">
        <v>955</v>
      </c>
    </row>
    <row r="334" spans="1:4" x14ac:dyDescent="0.2">
      <c r="A334" s="7" t="s">
        <v>2006</v>
      </c>
      <c r="C334">
        <v>226</v>
      </c>
      <c r="D334">
        <v>226</v>
      </c>
    </row>
    <row r="335" spans="1:4" x14ac:dyDescent="0.2">
      <c r="A335" s="7" t="s">
        <v>836</v>
      </c>
      <c r="B335">
        <v>1608</v>
      </c>
      <c r="D335">
        <v>1608</v>
      </c>
    </row>
    <row r="336" spans="1:4" x14ac:dyDescent="0.2">
      <c r="A336" s="7" t="s">
        <v>1172</v>
      </c>
      <c r="B336">
        <v>1790</v>
      </c>
      <c r="D336">
        <v>1790</v>
      </c>
    </row>
    <row r="337" spans="1:4" x14ac:dyDescent="0.2">
      <c r="A337" s="7" t="s">
        <v>151</v>
      </c>
      <c r="B337">
        <v>75</v>
      </c>
      <c r="D337">
        <v>75</v>
      </c>
    </row>
    <row r="338" spans="1:4" x14ac:dyDescent="0.2">
      <c r="A338" s="7" t="s">
        <v>865</v>
      </c>
      <c r="C338">
        <v>484</v>
      </c>
      <c r="D338">
        <v>484</v>
      </c>
    </row>
    <row r="339" spans="1:4" x14ac:dyDescent="0.2">
      <c r="A339" s="7" t="s">
        <v>1975</v>
      </c>
      <c r="B339">
        <v>252</v>
      </c>
      <c r="D339">
        <v>252</v>
      </c>
    </row>
    <row r="340" spans="1:4" x14ac:dyDescent="0.2">
      <c r="A340" s="7" t="s">
        <v>540</v>
      </c>
      <c r="C340">
        <v>53</v>
      </c>
      <c r="D340">
        <v>53</v>
      </c>
    </row>
    <row r="341" spans="1:4" x14ac:dyDescent="0.2">
      <c r="A341" s="7" t="s">
        <v>903</v>
      </c>
      <c r="C341">
        <v>2526</v>
      </c>
      <c r="D341">
        <v>2526</v>
      </c>
    </row>
    <row r="342" spans="1:4" x14ac:dyDescent="0.2">
      <c r="A342" s="7" t="s">
        <v>608</v>
      </c>
      <c r="C342">
        <v>91</v>
      </c>
      <c r="D342">
        <v>91</v>
      </c>
    </row>
    <row r="343" spans="1:4" x14ac:dyDescent="0.2">
      <c r="A343" s="7" t="s">
        <v>219</v>
      </c>
      <c r="C343">
        <v>71</v>
      </c>
      <c r="D343">
        <v>71</v>
      </c>
    </row>
    <row r="344" spans="1:4" x14ac:dyDescent="0.2">
      <c r="A344" s="7" t="s">
        <v>536</v>
      </c>
      <c r="C344">
        <v>250</v>
      </c>
      <c r="D344">
        <v>250</v>
      </c>
    </row>
    <row r="345" spans="1:4" x14ac:dyDescent="0.2">
      <c r="A345" s="7" t="s">
        <v>1526</v>
      </c>
      <c r="B345">
        <v>34</v>
      </c>
      <c r="D345">
        <v>34</v>
      </c>
    </row>
    <row r="346" spans="1:4" x14ac:dyDescent="0.2">
      <c r="A346" s="7" t="s">
        <v>66</v>
      </c>
      <c r="C346">
        <v>100</v>
      </c>
      <c r="D346">
        <v>100</v>
      </c>
    </row>
    <row r="347" spans="1:4" x14ac:dyDescent="0.2">
      <c r="A347" s="7" t="s">
        <v>1160</v>
      </c>
      <c r="C347">
        <v>126</v>
      </c>
      <c r="D347">
        <v>126</v>
      </c>
    </row>
    <row r="348" spans="1:4" x14ac:dyDescent="0.2">
      <c r="A348" s="7" t="s">
        <v>636</v>
      </c>
      <c r="B348">
        <v>10</v>
      </c>
      <c r="D348">
        <v>10</v>
      </c>
    </row>
    <row r="349" spans="1:4" x14ac:dyDescent="0.2">
      <c r="A349" s="7" t="s">
        <v>1354</v>
      </c>
      <c r="B349">
        <v>504</v>
      </c>
      <c r="D349">
        <v>504</v>
      </c>
    </row>
    <row r="350" spans="1:4" x14ac:dyDescent="0.2">
      <c r="A350" s="7" t="s">
        <v>1703</v>
      </c>
      <c r="B350">
        <v>1758</v>
      </c>
      <c r="D350">
        <v>1758</v>
      </c>
    </row>
    <row r="351" spans="1:4" x14ac:dyDescent="0.2">
      <c r="A351" s="7" t="s">
        <v>510</v>
      </c>
      <c r="C351">
        <v>2551</v>
      </c>
      <c r="D351">
        <v>2551</v>
      </c>
    </row>
    <row r="352" spans="1:4" x14ac:dyDescent="0.2">
      <c r="A352" s="7" t="s">
        <v>1834</v>
      </c>
      <c r="C352">
        <v>159</v>
      </c>
      <c r="D352">
        <v>159</v>
      </c>
    </row>
    <row r="353" spans="1:4" x14ac:dyDescent="0.2">
      <c r="A353" s="7" t="s">
        <v>328</v>
      </c>
      <c r="B353">
        <v>115</v>
      </c>
      <c r="D353">
        <v>115</v>
      </c>
    </row>
    <row r="354" spans="1:4" x14ac:dyDescent="0.2">
      <c r="A354" s="7" t="s">
        <v>1001</v>
      </c>
      <c r="B354">
        <v>113</v>
      </c>
      <c r="D354">
        <v>113</v>
      </c>
    </row>
    <row r="355" spans="1:4" x14ac:dyDescent="0.2">
      <c r="A355" s="7" t="s">
        <v>1127</v>
      </c>
      <c r="B355">
        <v>395</v>
      </c>
      <c r="D355">
        <v>395</v>
      </c>
    </row>
    <row r="356" spans="1:4" x14ac:dyDescent="0.2">
      <c r="A356" s="7" t="s">
        <v>843</v>
      </c>
      <c r="C356">
        <v>1604</v>
      </c>
      <c r="D356">
        <v>1604</v>
      </c>
    </row>
    <row r="357" spans="1:4" x14ac:dyDescent="0.2">
      <c r="A357" s="7" t="s">
        <v>1111</v>
      </c>
      <c r="C357">
        <v>2218</v>
      </c>
      <c r="D357">
        <v>2218</v>
      </c>
    </row>
    <row r="358" spans="1:4" x14ac:dyDescent="0.2">
      <c r="A358" s="7" t="s">
        <v>1733</v>
      </c>
      <c r="B358">
        <v>1</v>
      </c>
      <c r="D358">
        <v>1</v>
      </c>
    </row>
    <row r="359" spans="1:4" x14ac:dyDescent="0.2">
      <c r="A359" s="7" t="s">
        <v>1036</v>
      </c>
      <c r="C359">
        <v>268</v>
      </c>
      <c r="D359">
        <v>268</v>
      </c>
    </row>
    <row r="360" spans="1:4" x14ac:dyDescent="0.2">
      <c r="A360" s="7" t="s">
        <v>596</v>
      </c>
      <c r="C360">
        <v>1894</v>
      </c>
      <c r="D360">
        <v>1894</v>
      </c>
    </row>
    <row r="361" spans="1:4" x14ac:dyDescent="0.2">
      <c r="A361" s="7" t="s">
        <v>1629</v>
      </c>
      <c r="C361">
        <v>185</v>
      </c>
      <c r="D361">
        <v>185</v>
      </c>
    </row>
    <row r="362" spans="1:4" x14ac:dyDescent="0.2">
      <c r="A362" s="7" t="s">
        <v>241</v>
      </c>
      <c r="C362">
        <v>2331</v>
      </c>
      <c r="D362">
        <v>2331</v>
      </c>
    </row>
    <row r="363" spans="1:4" x14ac:dyDescent="0.2">
      <c r="A363" s="7" t="s">
        <v>1963</v>
      </c>
      <c r="C363">
        <v>1573</v>
      </c>
      <c r="D363">
        <v>1573</v>
      </c>
    </row>
    <row r="364" spans="1:4" x14ac:dyDescent="0.2">
      <c r="A364" s="7" t="s">
        <v>420</v>
      </c>
      <c r="C364">
        <v>340</v>
      </c>
      <c r="D364">
        <v>340</v>
      </c>
    </row>
    <row r="365" spans="1:4" x14ac:dyDescent="0.2">
      <c r="A365" s="7" t="s">
        <v>1713</v>
      </c>
      <c r="C365">
        <v>3533</v>
      </c>
      <c r="D365">
        <v>3533</v>
      </c>
    </row>
    <row r="366" spans="1:4" x14ac:dyDescent="0.2">
      <c r="A366" s="7" t="s">
        <v>491</v>
      </c>
      <c r="C366">
        <v>1539</v>
      </c>
      <c r="D366">
        <v>1539</v>
      </c>
    </row>
    <row r="367" spans="1:4" x14ac:dyDescent="0.2">
      <c r="A367" s="7" t="s">
        <v>326</v>
      </c>
      <c r="C367">
        <v>50</v>
      </c>
      <c r="D367">
        <v>50</v>
      </c>
    </row>
    <row r="368" spans="1:4" x14ac:dyDescent="0.2">
      <c r="A368" s="7" t="s">
        <v>1981</v>
      </c>
      <c r="C368">
        <v>140</v>
      </c>
      <c r="D368">
        <v>140</v>
      </c>
    </row>
    <row r="369" spans="1:4" x14ac:dyDescent="0.2">
      <c r="A369" s="7" t="s">
        <v>495</v>
      </c>
      <c r="B369">
        <v>2179</v>
      </c>
      <c r="D369">
        <v>2179</v>
      </c>
    </row>
    <row r="370" spans="1:4" x14ac:dyDescent="0.2">
      <c r="A370" s="7" t="s">
        <v>1988</v>
      </c>
      <c r="B370">
        <v>742</v>
      </c>
      <c r="D370">
        <v>742</v>
      </c>
    </row>
    <row r="371" spans="1:4" x14ac:dyDescent="0.2">
      <c r="A371" s="7" t="s">
        <v>984</v>
      </c>
      <c r="B371">
        <v>16</v>
      </c>
      <c r="D371">
        <v>16</v>
      </c>
    </row>
    <row r="372" spans="1:4" x14ac:dyDescent="0.2">
      <c r="A372" s="7" t="s">
        <v>1262</v>
      </c>
      <c r="C372">
        <v>6406</v>
      </c>
      <c r="D372">
        <v>6406</v>
      </c>
    </row>
    <row r="373" spans="1:4" x14ac:dyDescent="0.2">
      <c r="A373" s="7" t="s">
        <v>450</v>
      </c>
      <c r="B373">
        <v>13</v>
      </c>
      <c r="D373">
        <v>13</v>
      </c>
    </row>
    <row r="374" spans="1:4" x14ac:dyDescent="0.2">
      <c r="A374" s="7" t="s">
        <v>1046</v>
      </c>
      <c r="B374">
        <v>2072</v>
      </c>
      <c r="D374">
        <v>2072</v>
      </c>
    </row>
    <row r="375" spans="1:4" x14ac:dyDescent="0.2">
      <c r="A375" s="7" t="s">
        <v>1164</v>
      </c>
      <c r="C375">
        <v>3177</v>
      </c>
      <c r="D375">
        <v>3177</v>
      </c>
    </row>
    <row r="376" spans="1:4" x14ac:dyDescent="0.2">
      <c r="A376" s="7" t="s">
        <v>1324</v>
      </c>
      <c r="C376">
        <v>194</v>
      </c>
      <c r="D376">
        <v>194</v>
      </c>
    </row>
    <row r="377" spans="1:4" x14ac:dyDescent="0.2">
      <c r="A377" s="7" t="s">
        <v>1534</v>
      </c>
      <c r="C377">
        <v>366</v>
      </c>
      <c r="D377">
        <v>366</v>
      </c>
    </row>
    <row r="378" spans="1:4" x14ac:dyDescent="0.2">
      <c r="A378" s="7" t="s">
        <v>1458</v>
      </c>
      <c r="C378">
        <v>125</v>
      </c>
      <c r="D378">
        <v>125</v>
      </c>
    </row>
    <row r="379" spans="1:4" x14ac:dyDescent="0.2">
      <c r="A379" s="7" t="s">
        <v>468</v>
      </c>
      <c r="C379">
        <v>2053</v>
      </c>
      <c r="D379">
        <v>2053</v>
      </c>
    </row>
    <row r="380" spans="1:4" x14ac:dyDescent="0.2">
      <c r="A380" s="7" t="s">
        <v>334</v>
      </c>
      <c r="C380">
        <v>1071</v>
      </c>
      <c r="D380">
        <v>1071</v>
      </c>
    </row>
    <row r="381" spans="1:4" x14ac:dyDescent="0.2">
      <c r="A381" s="7" t="s">
        <v>105</v>
      </c>
      <c r="B381">
        <v>4306</v>
      </c>
      <c r="D381">
        <v>4306</v>
      </c>
    </row>
    <row r="382" spans="1:4" x14ac:dyDescent="0.2">
      <c r="A382" s="7" t="s">
        <v>115</v>
      </c>
      <c r="C382">
        <v>16</v>
      </c>
      <c r="D382">
        <v>16</v>
      </c>
    </row>
    <row r="383" spans="1:4" x14ac:dyDescent="0.2">
      <c r="A383" s="7" t="s">
        <v>1300</v>
      </c>
      <c r="B383">
        <v>750</v>
      </c>
      <c r="D383">
        <v>750</v>
      </c>
    </row>
    <row r="384" spans="1:4" x14ac:dyDescent="0.2">
      <c r="A384" s="7" t="s">
        <v>1143</v>
      </c>
      <c r="C384">
        <v>762</v>
      </c>
      <c r="D384">
        <v>762</v>
      </c>
    </row>
    <row r="385" spans="1:4" x14ac:dyDescent="0.2">
      <c r="A385" s="7" t="s">
        <v>1224</v>
      </c>
      <c r="C385">
        <v>102</v>
      </c>
      <c r="D385">
        <v>102</v>
      </c>
    </row>
    <row r="386" spans="1:4" x14ac:dyDescent="0.2">
      <c r="A386" s="7" t="s">
        <v>1362</v>
      </c>
      <c r="B386">
        <v>77</v>
      </c>
      <c r="D386">
        <v>77</v>
      </c>
    </row>
    <row r="387" spans="1:4" x14ac:dyDescent="0.2">
      <c r="A387" s="7" t="s">
        <v>1057</v>
      </c>
      <c r="B387">
        <v>347</v>
      </c>
      <c r="D387">
        <v>347</v>
      </c>
    </row>
    <row r="388" spans="1:4" x14ac:dyDescent="0.2">
      <c r="A388" s="7" t="s">
        <v>1178</v>
      </c>
      <c r="C388">
        <v>244</v>
      </c>
      <c r="D388">
        <v>244</v>
      </c>
    </row>
    <row r="389" spans="1:4" x14ac:dyDescent="0.2">
      <c r="A389" s="7" t="s">
        <v>1258</v>
      </c>
      <c r="B389">
        <v>67</v>
      </c>
      <c r="C389">
        <v>316</v>
      </c>
      <c r="D389">
        <v>383</v>
      </c>
    </row>
    <row r="390" spans="1:4" x14ac:dyDescent="0.2">
      <c r="A390" s="7" t="s">
        <v>477</v>
      </c>
      <c r="C390">
        <v>354</v>
      </c>
      <c r="D390">
        <v>354</v>
      </c>
    </row>
    <row r="391" spans="1:4" x14ac:dyDescent="0.2">
      <c r="A391" s="7" t="s">
        <v>497</v>
      </c>
      <c r="C391">
        <v>138</v>
      </c>
      <c r="D391">
        <v>138</v>
      </c>
    </row>
    <row r="392" spans="1:4" x14ac:dyDescent="0.2">
      <c r="A392" s="7" t="s">
        <v>1093</v>
      </c>
      <c r="B392">
        <v>1979</v>
      </c>
      <c r="D392">
        <v>1979</v>
      </c>
    </row>
    <row r="393" spans="1:4" x14ac:dyDescent="0.2">
      <c r="A393" s="7" t="s">
        <v>506</v>
      </c>
      <c r="C393">
        <v>943</v>
      </c>
      <c r="D393">
        <v>943</v>
      </c>
    </row>
    <row r="394" spans="1:4" x14ac:dyDescent="0.2">
      <c r="A394" s="7" t="s">
        <v>1573</v>
      </c>
      <c r="B394">
        <v>3410</v>
      </c>
      <c r="D394">
        <v>3410</v>
      </c>
    </row>
    <row r="395" spans="1:4" x14ac:dyDescent="0.2">
      <c r="A395" s="7" t="s">
        <v>1579</v>
      </c>
      <c r="C395">
        <v>5139</v>
      </c>
      <c r="D395">
        <v>5139</v>
      </c>
    </row>
    <row r="396" spans="1:4" x14ac:dyDescent="0.2">
      <c r="A396" s="7" t="s">
        <v>485</v>
      </c>
      <c r="C396">
        <v>1815</v>
      </c>
      <c r="D396">
        <v>1815</v>
      </c>
    </row>
    <row r="397" spans="1:4" x14ac:dyDescent="0.2">
      <c r="A397" s="7" t="s">
        <v>1131</v>
      </c>
      <c r="B397">
        <v>180</v>
      </c>
      <c r="D397">
        <v>180</v>
      </c>
    </row>
    <row r="398" spans="1:4" x14ac:dyDescent="0.2">
      <c r="A398" s="7" t="s">
        <v>96</v>
      </c>
      <c r="C398">
        <v>1606</v>
      </c>
      <c r="D398">
        <v>1606</v>
      </c>
    </row>
    <row r="399" spans="1:4" x14ac:dyDescent="0.2">
      <c r="A399" s="7" t="s">
        <v>546</v>
      </c>
      <c r="C399">
        <v>1884</v>
      </c>
      <c r="D399">
        <v>1884</v>
      </c>
    </row>
    <row r="400" spans="1:4" x14ac:dyDescent="0.2">
      <c r="A400" s="7" t="s">
        <v>1693</v>
      </c>
      <c r="B400">
        <v>22</v>
      </c>
      <c r="D400">
        <v>22</v>
      </c>
    </row>
    <row r="401" spans="1:4" x14ac:dyDescent="0.2">
      <c r="A401" s="7" t="s">
        <v>1405</v>
      </c>
      <c r="C401">
        <v>147</v>
      </c>
      <c r="D401">
        <v>147</v>
      </c>
    </row>
    <row r="402" spans="1:4" x14ac:dyDescent="0.2">
      <c r="A402" s="7" t="s">
        <v>1868</v>
      </c>
      <c r="C402">
        <v>156</v>
      </c>
      <c r="D402">
        <v>156</v>
      </c>
    </row>
    <row r="403" spans="1:4" x14ac:dyDescent="0.2">
      <c r="A403" s="7" t="s">
        <v>845</v>
      </c>
      <c r="C403">
        <v>454</v>
      </c>
      <c r="D403">
        <v>454</v>
      </c>
    </row>
    <row r="404" spans="1:4" x14ac:dyDescent="0.2">
      <c r="A404" s="7" t="s">
        <v>274</v>
      </c>
      <c r="C404">
        <v>361</v>
      </c>
      <c r="D404">
        <v>361</v>
      </c>
    </row>
    <row r="405" spans="1:4" x14ac:dyDescent="0.2">
      <c r="A405" s="7" t="s">
        <v>895</v>
      </c>
      <c r="B405">
        <v>162</v>
      </c>
      <c r="D405">
        <v>162</v>
      </c>
    </row>
    <row r="406" spans="1:4" x14ac:dyDescent="0.2">
      <c r="A406" s="7" t="s">
        <v>1731</v>
      </c>
      <c r="C406">
        <v>307</v>
      </c>
      <c r="D406">
        <v>307</v>
      </c>
    </row>
    <row r="407" spans="1:4" x14ac:dyDescent="0.2">
      <c r="A407" s="7" t="s">
        <v>1666</v>
      </c>
      <c r="C407">
        <v>133</v>
      </c>
      <c r="D407">
        <v>133</v>
      </c>
    </row>
    <row r="408" spans="1:4" x14ac:dyDescent="0.2">
      <c r="A408" s="7" t="s">
        <v>402</v>
      </c>
      <c r="B408">
        <v>1130</v>
      </c>
      <c r="D408">
        <v>1130</v>
      </c>
    </row>
    <row r="409" spans="1:4" x14ac:dyDescent="0.2">
      <c r="A409" s="7" t="s">
        <v>146</v>
      </c>
      <c r="B409">
        <v>1</v>
      </c>
      <c r="D409">
        <v>1</v>
      </c>
    </row>
    <row r="410" spans="1:4" x14ac:dyDescent="0.2">
      <c r="A410" s="7" t="s">
        <v>1411</v>
      </c>
      <c r="C410">
        <v>134</v>
      </c>
      <c r="D410">
        <v>134</v>
      </c>
    </row>
    <row r="411" spans="1:4" x14ac:dyDescent="0.2">
      <c r="A411" s="7" t="s">
        <v>722</v>
      </c>
      <c r="C411">
        <v>2283</v>
      </c>
      <c r="D411">
        <v>2283</v>
      </c>
    </row>
    <row r="412" spans="1:4" x14ac:dyDescent="0.2">
      <c r="A412" s="7" t="s">
        <v>1709</v>
      </c>
      <c r="C412">
        <v>261</v>
      </c>
      <c r="D412">
        <v>261</v>
      </c>
    </row>
    <row r="413" spans="1:4" x14ac:dyDescent="0.2">
      <c r="A413" s="7" t="s">
        <v>1336</v>
      </c>
      <c r="B413">
        <v>18</v>
      </c>
      <c r="D413">
        <v>18</v>
      </c>
    </row>
    <row r="414" spans="1:4" x14ac:dyDescent="0.2">
      <c r="A414" s="7" t="s">
        <v>1619</v>
      </c>
      <c r="B414">
        <v>7</v>
      </c>
      <c r="D414">
        <v>7</v>
      </c>
    </row>
    <row r="415" spans="1:4" x14ac:dyDescent="0.2">
      <c r="A415" s="7" t="s">
        <v>1174</v>
      </c>
      <c r="C415">
        <v>3596</v>
      </c>
      <c r="D415">
        <v>3596</v>
      </c>
    </row>
    <row r="416" spans="1:4" x14ac:dyDescent="0.2">
      <c r="A416" s="7" t="s">
        <v>1766</v>
      </c>
      <c r="C416">
        <v>300</v>
      </c>
      <c r="D416">
        <v>300</v>
      </c>
    </row>
    <row r="417" spans="1:4" x14ac:dyDescent="0.2">
      <c r="A417" s="7" t="s">
        <v>376</v>
      </c>
      <c r="C417">
        <v>157</v>
      </c>
      <c r="D417">
        <v>157</v>
      </c>
    </row>
    <row r="418" spans="1:4" x14ac:dyDescent="0.2">
      <c r="A418" s="7" t="s">
        <v>1170</v>
      </c>
      <c r="C418">
        <v>85</v>
      </c>
      <c r="D418">
        <v>85</v>
      </c>
    </row>
    <row r="419" spans="1:4" x14ac:dyDescent="0.2">
      <c r="A419" s="7" t="s">
        <v>1401</v>
      </c>
      <c r="B419">
        <v>1657</v>
      </c>
      <c r="D419">
        <v>1657</v>
      </c>
    </row>
    <row r="420" spans="1:4" x14ac:dyDescent="0.2">
      <c r="A420" s="7" t="s">
        <v>1384</v>
      </c>
      <c r="B420">
        <v>4428</v>
      </c>
      <c r="D420">
        <v>4428</v>
      </c>
    </row>
    <row r="421" spans="1:4" x14ac:dyDescent="0.2">
      <c r="A421" s="7" t="s">
        <v>1613</v>
      </c>
      <c r="B421">
        <v>45</v>
      </c>
      <c r="D421">
        <v>45</v>
      </c>
    </row>
    <row r="422" spans="1:4" x14ac:dyDescent="0.2">
      <c r="A422" s="7" t="s">
        <v>56</v>
      </c>
      <c r="B422">
        <v>55</v>
      </c>
      <c r="D422">
        <v>55</v>
      </c>
    </row>
    <row r="423" spans="1:4" x14ac:dyDescent="0.2">
      <c r="A423" s="7" t="s">
        <v>123</v>
      </c>
      <c r="B423">
        <v>88</v>
      </c>
      <c r="D423">
        <v>88</v>
      </c>
    </row>
    <row r="424" spans="1:4" x14ac:dyDescent="0.2">
      <c r="A424" s="7" t="s">
        <v>444</v>
      </c>
      <c r="B424">
        <v>156</v>
      </c>
      <c r="D424">
        <v>156</v>
      </c>
    </row>
    <row r="425" spans="1:4" x14ac:dyDescent="0.2">
      <c r="A425" s="7" t="s">
        <v>1276</v>
      </c>
      <c r="C425">
        <v>55</v>
      </c>
      <c r="D425">
        <v>55</v>
      </c>
    </row>
    <row r="426" spans="1:4" x14ac:dyDescent="0.2">
      <c r="A426" s="7" t="s">
        <v>816</v>
      </c>
      <c r="B426">
        <v>67</v>
      </c>
      <c r="D426">
        <v>67</v>
      </c>
    </row>
    <row r="427" spans="1:4" x14ac:dyDescent="0.2">
      <c r="A427" s="7" t="s">
        <v>921</v>
      </c>
      <c r="C427">
        <v>249</v>
      </c>
      <c r="D427">
        <v>249</v>
      </c>
    </row>
    <row r="428" spans="1:4" x14ac:dyDescent="0.2">
      <c r="A428" s="7" t="s">
        <v>806</v>
      </c>
      <c r="B428">
        <v>127</v>
      </c>
      <c r="D428">
        <v>127</v>
      </c>
    </row>
    <row r="429" spans="1:4" x14ac:dyDescent="0.2">
      <c r="A429" s="7" t="s">
        <v>830</v>
      </c>
      <c r="C429">
        <v>1152</v>
      </c>
      <c r="D429">
        <v>1152</v>
      </c>
    </row>
    <row r="430" spans="1:4" x14ac:dyDescent="0.2">
      <c r="A430" s="7" t="s">
        <v>229</v>
      </c>
      <c r="B430">
        <v>106</v>
      </c>
      <c r="D430">
        <v>106</v>
      </c>
    </row>
    <row r="431" spans="1:4" x14ac:dyDescent="0.2">
      <c r="A431" s="7" t="s">
        <v>1158</v>
      </c>
      <c r="C431">
        <v>221</v>
      </c>
      <c r="D431">
        <v>221</v>
      </c>
    </row>
    <row r="432" spans="1:4" x14ac:dyDescent="0.2">
      <c r="A432" s="7" t="s">
        <v>142</v>
      </c>
      <c r="C432">
        <v>2431</v>
      </c>
      <c r="D432">
        <v>2431</v>
      </c>
    </row>
    <row r="433" spans="1:4" x14ac:dyDescent="0.2">
      <c r="A433" s="7" t="s">
        <v>1314</v>
      </c>
      <c r="B433">
        <v>2604</v>
      </c>
      <c r="D433">
        <v>2604</v>
      </c>
    </row>
    <row r="434" spans="1:4" x14ac:dyDescent="0.2">
      <c r="A434" s="7" t="s">
        <v>1658</v>
      </c>
      <c r="C434">
        <v>2805</v>
      </c>
      <c r="D434">
        <v>2805</v>
      </c>
    </row>
    <row r="435" spans="1:4" x14ac:dyDescent="0.2">
      <c r="A435" s="7" t="s">
        <v>1015</v>
      </c>
      <c r="C435">
        <v>1572</v>
      </c>
      <c r="D435">
        <v>1572</v>
      </c>
    </row>
    <row r="436" spans="1:4" x14ac:dyDescent="0.2">
      <c r="A436" s="7" t="s">
        <v>1538</v>
      </c>
      <c r="C436">
        <v>270</v>
      </c>
      <c r="D436">
        <v>270</v>
      </c>
    </row>
    <row r="437" spans="1:4" x14ac:dyDescent="0.2">
      <c r="A437" s="7" t="s">
        <v>966</v>
      </c>
      <c r="B437">
        <v>105</v>
      </c>
      <c r="D437">
        <v>105</v>
      </c>
    </row>
    <row r="438" spans="1:4" x14ac:dyDescent="0.2">
      <c r="A438" s="7" t="s">
        <v>772</v>
      </c>
      <c r="C438">
        <v>2875</v>
      </c>
      <c r="D438">
        <v>2875</v>
      </c>
    </row>
    <row r="439" spans="1:4" x14ac:dyDescent="0.2">
      <c r="A439" s="7" t="s">
        <v>31</v>
      </c>
      <c r="B439">
        <v>53</v>
      </c>
      <c r="D439">
        <v>53</v>
      </c>
    </row>
    <row r="440" spans="1:4" x14ac:dyDescent="0.2">
      <c r="A440" s="7" t="s">
        <v>776</v>
      </c>
      <c r="C440">
        <v>191</v>
      </c>
      <c r="D440">
        <v>191</v>
      </c>
    </row>
    <row r="441" spans="1:4" x14ac:dyDescent="0.2">
      <c r="A441" s="7" t="s">
        <v>1717</v>
      </c>
      <c r="C441">
        <v>132</v>
      </c>
      <c r="D441">
        <v>132</v>
      </c>
    </row>
    <row r="442" spans="1:4" x14ac:dyDescent="0.2">
      <c r="A442" s="7" t="s">
        <v>322</v>
      </c>
      <c r="B442">
        <v>117</v>
      </c>
      <c r="D442">
        <v>117</v>
      </c>
    </row>
    <row r="443" spans="1:4" x14ac:dyDescent="0.2">
      <c r="A443" s="7" t="s">
        <v>2015</v>
      </c>
      <c r="B443">
        <v>842</v>
      </c>
      <c r="D443">
        <v>842</v>
      </c>
    </row>
    <row r="444" spans="1:4" x14ac:dyDescent="0.2">
      <c r="A444" s="7" t="s">
        <v>802</v>
      </c>
      <c r="B444">
        <v>25</v>
      </c>
      <c r="D444">
        <v>25</v>
      </c>
    </row>
    <row r="445" spans="1:4" x14ac:dyDescent="0.2">
      <c r="A445" s="7" t="s">
        <v>582</v>
      </c>
      <c r="C445">
        <v>86</v>
      </c>
      <c r="D445">
        <v>86</v>
      </c>
    </row>
    <row r="446" spans="1:4" x14ac:dyDescent="0.2">
      <c r="A446" s="7" t="s">
        <v>861</v>
      </c>
      <c r="B446">
        <v>435</v>
      </c>
      <c r="D446">
        <v>435</v>
      </c>
    </row>
    <row r="447" spans="1:4" x14ac:dyDescent="0.2">
      <c r="A447" s="7" t="s">
        <v>1752</v>
      </c>
      <c r="C447">
        <v>65</v>
      </c>
      <c r="D447">
        <v>65</v>
      </c>
    </row>
    <row r="448" spans="1:4" x14ac:dyDescent="0.2">
      <c r="A448" s="7" t="s">
        <v>1409</v>
      </c>
      <c r="B448">
        <v>926</v>
      </c>
      <c r="D448">
        <v>926</v>
      </c>
    </row>
    <row r="449" spans="1:4" x14ac:dyDescent="0.2">
      <c r="A449" s="7" t="s">
        <v>522</v>
      </c>
      <c r="B449">
        <v>92</v>
      </c>
      <c r="D449">
        <v>92</v>
      </c>
    </row>
    <row r="450" spans="1:4" x14ac:dyDescent="0.2">
      <c r="A450" s="7" t="s">
        <v>406</v>
      </c>
      <c r="C450">
        <v>2739</v>
      </c>
      <c r="D450">
        <v>2739</v>
      </c>
    </row>
    <row r="451" spans="1:4" x14ac:dyDescent="0.2">
      <c r="A451" s="7" t="s">
        <v>857</v>
      </c>
      <c r="B451">
        <v>3015</v>
      </c>
      <c r="D451">
        <v>3015</v>
      </c>
    </row>
    <row r="452" spans="1:4" x14ac:dyDescent="0.2">
      <c r="A452" s="7" t="s">
        <v>501</v>
      </c>
      <c r="C452">
        <v>3594</v>
      </c>
      <c r="D452">
        <v>3594</v>
      </c>
    </row>
    <row r="453" spans="1:4" x14ac:dyDescent="0.2">
      <c r="A453" s="7" t="s">
        <v>1699</v>
      </c>
      <c r="C453">
        <v>165</v>
      </c>
      <c r="D453">
        <v>165</v>
      </c>
    </row>
    <row r="454" spans="1:4" x14ac:dyDescent="0.2">
      <c r="A454" s="7" t="s">
        <v>1756</v>
      </c>
      <c r="C454">
        <v>85</v>
      </c>
      <c r="D454">
        <v>85</v>
      </c>
    </row>
    <row r="455" spans="1:4" x14ac:dyDescent="0.2">
      <c r="A455" s="7" t="s">
        <v>1996</v>
      </c>
      <c r="C455">
        <v>381</v>
      </c>
      <c r="D455">
        <v>381</v>
      </c>
    </row>
    <row r="456" spans="1:4" x14ac:dyDescent="0.2">
      <c r="A456" s="7" t="s">
        <v>1375</v>
      </c>
      <c r="C456">
        <v>419</v>
      </c>
      <c r="D456">
        <v>419</v>
      </c>
    </row>
    <row r="457" spans="1:4" x14ac:dyDescent="0.2">
      <c r="A457" s="7" t="s">
        <v>744</v>
      </c>
      <c r="B457">
        <v>25</v>
      </c>
      <c r="D457">
        <v>25</v>
      </c>
    </row>
    <row r="458" spans="1:4" x14ac:dyDescent="0.2">
      <c r="A458" s="7" t="s">
        <v>576</v>
      </c>
      <c r="C458">
        <v>107</v>
      </c>
      <c r="D458">
        <v>107</v>
      </c>
    </row>
    <row r="459" spans="1:4" x14ac:dyDescent="0.2">
      <c r="A459" s="7" t="s">
        <v>1998</v>
      </c>
      <c r="B459">
        <v>4405</v>
      </c>
      <c r="D459">
        <v>4405</v>
      </c>
    </row>
    <row r="460" spans="1:4" x14ac:dyDescent="0.2">
      <c r="A460" s="7" t="s">
        <v>1552</v>
      </c>
      <c r="C460">
        <v>1518</v>
      </c>
      <c r="D460">
        <v>1518</v>
      </c>
    </row>
    <row r="461" spans="1:4" x14ac:dyDescent="0.2">
      <c r="A461" s="7" t="s">
        <v>1005</v>
      </c>
      <c r="C461">
        <v>173</v>
      </c>
      <c r="D461">
        <v>173</v>
      </c>
    </row>
    <row r="462" spans="1:4" x14ac:dyDescent="0.2">
      <c r="A462" s="7" t="s">
        <v>436</v>
      </c>
      <c r="B462">
        <v>243</v>
      </c>
      <c r="D462">
        <v>243</v>
      </c>
    </row>
    <row r="463" spans="1:4" x14ac:dyDescent="0.2">
      <c r="A463" s="7" t="s">
        <v>380</v>
      </c>
      <c r="C463">
        <v>1396</v>
      </c>
      <c r="D463">
        <v>1396</v>
      </c>
    </row>
    <row r="464" spans="1:4" x14ac:dyDescent="0.2">
      <c r="A464" s="7" t="s">
        <v>182</v>
      </c>
      <c r="C464">
        <v>4065</v>
      </c>
      <c r="D464">
        <v>4065</v>
      </c>
    </row>
    <row r="465" spans="1:4" x14ac:dyDescent="0.2">
      <c r="A465" s="7" t="s">
        <v>1967</v>
      </c>
      <c r="C465">
        <v>93</v>
      </c>
      <c r="D465">
        <v>93</v>
      </c>
    </row>
    <row r="466" spans="1:4" x14ac:dyDescent="0.2">
      <c r="A466" s="7" t="s">
        <v>682</v>
      </c>
      <c r="B466">
        <v>31</v>
      </c>
      <c r="D466">
        <v>31</v>
      </c>
    </row>
    <row r="467" spans="1:4" x14ac:dyDescent="0.2">
      <c r="A467" s="7" t="s">
        <v>1431</v>
      </c>
      <c r="B467">
        <v>889</v>
      </c>
      <c r="D467">
        <v>889</v>
      </c>
    </row>
    <row r="468" spans="1:4" x14ac:dyDescent="0.2">
      <c r="A468" s="7" t="s">
        <v>1894</v>
      </c>
      <c r="B468">
        <v>112</v>
      </c>
      <c r="D468">
        <v>112</v>
      </c>
    </row>
    <row r="469" spans="1:4" x14ac:dyDescent="0.2">
      <c r="A469" s="7" t="s">
        <v>618</v>
      </c>
      <c r="B469">
        <v>29</v>
      </c>
      <c r="D469">
        <v>29</v>
      </c>
    </row>
    <row r="470" spans="1:4" x14ac:dyDescent="0.2">
      <c r="A470" s="7" t="s">
        <v>782</v>
      </c>
      <c r="C470">
        <v>112</v>
      </c>
      <c r="D470">
        <v>112</v>
      </c>
    </row>
    <row r="471" spans="1:4" x14ac:dyDescent="0.2">
      <c r="A471" s="7" t="s">
        <v>1042</v>
      </c>
      <c r="B471">
        <v>120</v>
      </c>
      <c r="D471">
        <v>120</v>
      </c>
    </row>
    <row r="472" spans="1:4" x14ac:dyDescent="0.2">
      <c r="A472" s="7" t="s">
        <v>1913</v>
      </c>
      <c r="B472">
        <v>78</v>
      </c>
      <c r="D472">
        <v>78</v>
      </c>
    </row>
    <row r="473" spans="1:4" x14ac:dyDescent="0.2">
      <c r="A473" s="7" t="s">
        <v>311</v>
      </c>
      <c r="C473">
        <v>533</v>
      </c>
      <c r="D473">
        <v>533</v>
      </c>
    </row>
    <row r="474" spans="1:4" x14ac:dyDescent="0.2">
      <c r="A474" s="7" t="s">
        <v>1788</v>
      </c>
      <c r="B474">
        <v>12</v>
      </c>
      <c r="D474">
        <v>12</v>
      </c>
    </row>
    <row r="475" spans="1:4" x14ac:dyDescent="0.2">
      <c r="A475" s="7" t="s">
        <v>1802</v>
      </c>
      <c r="C475">
        <v>52</v>
      </c>
      <c r="D475">
        <v>52</v>
      </c>
    </row>
    <row r="476" spans="1:4" x14ac:dyDescent="0.2">
      <c r="A476" s="7" t="s">
        <v>863</v>
      </c>
      <c r="C476">
        <v>645</v>
      </c>
      <c r="D476">
        <v>645</v>
      </c>
    </row>
    <row r="477" spans="1:4" x14ac:dyDescent="0.2">
      <c r="A477" s="7" t="s">
        <v>1003</v>
      </c>
      <c r="C477">
        <v>2756</v>
      </c>
      <c r="D477">
        <v>2756</v>
      </c>
    </row>
    <row r="478" spans="1:4" x14ac:dyDescent="0.2">
      <c r="A478" s="7" t="s">
        <v>1705</v>
      </c>
      <c r="B478">
        <v>94</v>
      </c>
      <c r="D478">
        <v>94</v>
      </c>
    </row>
    <row r="479" spans="1:4" x14ac:dyDescent="0.2">
      <c r="A479" s="7" t="s">
        <v>1312</v>
      </c>
      <c r="C479">
        <v>2266</v>
      </c>
      <c r="D479">
        <v>2266</v>
      </c>
    </row>
    <row r="480" spans="1:4" x14ac:dyDescent="0.2">
      <c r="A480" s="7" t="s">
        <v>867</v>
      </c>
      <c r="C480">
        <v>154</v>
      </c>
      <c r="D480">
        <v>154</v>
      </c>
    </row>
    <row r="481" spans="1:4" x14ac:dyDescent="0.2">
      <c r="A481" s="7" t="s">
        <v>111</v>
      </c>
      <c r="C481">
        <v>165</v>
      </c>
      <c r="D481">
        <v>165</v>
      </c>
    </row>
    <row r="482" spans="1:4" x14ac:dyDescent="0.2">
      <c r="A482" s="7" t="s">
        <v>120</v>
      </c>
      <c r="C482">
        <v>134</v>
      </c>
      <c r="D482">
        <v>134</v>
      </c>
    </row>
    <row r="483" spans="1:4" x14ac:dyDescent="0.2">
      <c r="A483" s="7" t="s">
        <v>2017</v>
      </c>
      <c r="C483">
        <v>2043</v>
      </c>
      <c r="D483">
        <v>2043</v>
      </c>
    </row>
    <row r="484" spans="1:4" x14ac:dyDescent="0.2">
      <c r="A484" s="7" t="s">
        <v>410</v>
      </c>
      <c r="C484">
        <v>3537</v>
      </c>
      <c r="D484">
        <v>3537</v>
      </c>
    </row>
    <row r="485" spans="1:4" x14ac:dyDescent="0.2">
      <c r="A485" s="7" t="s">
        <v>1504</v>
      </c>
      <c r="C485">
        <v>980</v>
      </c>
      <c r="D485">
        <v>980</v>
      </c>
    </row>
    <row r="486" spans="1:4" x14ac:dyDescent="0.2">
      <c r="A486" s="7" t="s">
        <v>1084</v>
      </c>
      <c r="C486">
        <v>1773</v>
      </c>
      <c r="D486">
        <v>1773</v>
      </c>
    </row>
    <row r="487" spans="1:4" x14ac:dyDescent="0.2">
      <c r="A487" s="7" t="s">
        <v>800</v>
      </c>
      <c r="B487">
        <v>441</v>
      </c>
      <c r="D487">
        <v>441</v>
      </c>
    </row>
    <row r="488" spans="1:4" x14ac:dyDescent="0.2">
      <c r="A488" s="7" t="s">
        <v>1147</v>
      </c>
      <c r="B488">
        <v>2779</v>
      </c>
      <c r="D488">
        <v>2779</v>
      </c>
    </row>
    <row r="489" spans="1:4" x14ac:dyDescent="0.2">
      <c r="A489" s="7" t="s">
        <v>684</v>
      </c>
      <c r="B489">
        <v>108</v>
      </c>
      <c r="D489">
        <v>108</v>
      </c>
    </row>
    <row r="490" spans="1:4" x14ac:dyDescent="0.2">
      <c r="A490" s="7" t="s">
        <v>200</v>
      </c>
      <c r="B490">
        <v>1684</v>
      </c>
      <c r="D490">
        <v>1684</v>
      </c>
    </row>
    <row r="491" spans="1:4" x14ac:dyDescent="0.2">
      <c r="A491" s="7" t="s">
        <v>1413</v>
      </c>
      <c r="C491">
        <v>269</v>
      </c>
      <c r="D491">
        <v>269</v>
      </c>
    </row>
    <row r="492" spans="1:4" x14ac:dyDescent="0.2">
      <c r="A492" s="7" t="s">
        <v>1296</v>
      </c>
      <c r="C492">
        <v>154</v>
      </c>
      <c r="D492">
        <v>154</v>
      </c>
    </row>
    <row r="493" spans="1:4" x14ac:dyDescent="0.2">
      <c r="A493" s="7" t="s">
        <v>340</v>
      </c>
      <c r="C493">
        <v>135</v>
      </c>
      <c r="D493">
        <v>135</v>
      </c>
    </row>
    <row r="494" spans="1:4" x14ac:dyDescent="0.2">
      <c r="A494" s="7" t="s">
        <v>940</v>
      </c>
      <c r="B494">
        <v>186</v>
      </c>
      <c r="D494">
        <v>186</v>
      </c>
    </row>
    <row r="495" spans="1:4" x14ac:dyDescent="0.2">
      <c r="A495" s="7" t="s">
        <v>1011</v>
      </c>
      <c r="B495">
        <v>9</v>
      </c>
      <c r="D495">
        <v>9</v>
      </c>
    </row>
    <row r="496" spans="1:4" x14ac:dyDescent="0.2">
      <c r="A496" s="7" t="s">
        <v>1292</v>
      </c>
      <c r="B496">
        <v>62</v>
      </c>
      <c r="D496">
        <v>62</v>
      </c>
    </row>
    <row r="497" spans="1:4" x14ac:dyDescent="0.2">
      <c r="A497" s="7" t="s">
        <v>676</v>
      </c>
      <c r="C497">
        <v>3811</v>
      </c>
      <c r="D497">
        <v>3811</v>
      </c>
    </row>
    <row r="498" spans="1:4" x14ac:dyDescent="0.2">
      <c r="A498" s="7" t="s">
        <v>1750</v>
      </c>
      <c r="B498">
        <v>63</v>
      </c>
      <c r="D498">
        <v>63</v>
      </c>
    </row>
    <row r="499" spans="1:4" x14ac:dyDescent="0.2">
      <c r="A499" s="7" t="s">
        <v>1200</v>
      </c>
      <c r="B499">
        <v>245</v>
      </c>
      <c r="D499">
        <v>245</v>
      </c>
    </row>
    <row r="500" spans="1:4" x14ac:dyDescent="0.2">
      <c r="A500" s="7" t="s">
        <v>1184</v>
      </c>
      <c r="C500">
        <v>2725</v>
      </c>
      <c r="D500">
        <v>2725</v>
      </c>
    </row>
    <row r="501" spans="1:4" x14ac:dyDescent="0.2">
      <c r="A501" s="7" t="s">
        <v>1238</v>
      </c>
      <c r="C501">
        <v>2409</v>
      </c>
      <c r="D501">
        <v>2409</v>
      </c>
    </row>
    <row r="502" spans="1:4" x14ac:dyDescent="0.2">
      <c r="A502" s="7" t="s">
        <v>305</v>
      </c>
      <c r="B502">
        <v>672</v>
      </c>
      <c r="D502">
        <v>672</v>
      </c>
    </row>
    <row r="503" spans="1:4" x14ac:dyDescent="0.2">
      <c r="A503" s="7" t="s">
        <v>530</v>
      </c>
      <c r="B503">
        <v>41</v>
      </c>
      <c r="D503">
        <v>41</v>
      </c>
    </row>
    <row r="504" spans="1:4" x14ac:dyDescent="0.2">
      <c r="A504" s="7" t="s">
        <v>574</v>
      </c>
      <c r="B504">
        <v>454</v>
      </c>
      <c r="D504">
        <v>454</v>
      </c>
    </row>
    <row r="505" spans="1:4" x14ac:dyDescent="0.2">
      <c r="A505" s="7" t="s">
        <v>1952</v>
      </c>
      <c r="C505">
        <v>155</v>
      </c>
      <c r="D505">
        <v>155</v>
      </c>
    </row>
    <row r="506" spans="1:4" x14ac:dyDescent="0.2">
      <c r="A506" s="7" t="s">
        <v>1575</v>
      </c>
      <c r="C506">
        <v>216</v>
      </c>
      <c r="D506">
        <v>216</v>
      </c>
    </row>
    <row r="507" spans="1:4" x14ac:dyDescent="0.2">
      <c r="A507" s="7" t="s">
        <v>925</v>
      </c>
      <c r="C507">
        <v>247</v>
      </c>
      <c r="D507">
        <v>247</v>
      </c>
    </row>
    <row r="508" spans="1:4" x14ac:dyDescent="0.2">
      <c r="A508" s="7" t="s">
        <v>1565</v>
      </c>
      <c r="C508">
        <v>198</v>
      </c>
      <c r="D508">
        <v>198</v>
      </c>
    </row>
    <row r="509" spans="1:4" x14ac:dyDescent="0.2">
      <c r="A509" s="7" t="s">
        <v>905</v>
      </c>
      <c r="B509">
        <v>747</v>
      </c>
      <c r="D509">
        <v>747</v>
      </c>
    </row>
    <row r="510" spans="1:4" x14ac:dyDescent="0.2">
      <c r="A510" s="7" t="s">
        <v>1464</v>
      </c>
      <c r="C510">
        <v>103</v>
      </c>
      <c r="D510">
        <v>103</v>
      </c>
    </row>
    <row r="511" spans="1:4" x14ac:dyDescent="0.2">
      <c r="A511" s="7" t="s">
        <v>1230</v>
      </c>
      <c r="B511">
        <v>157</v>
      </c>
      <c r="D511">
        <v>157</v>
      </c>
    </row>
    <row r="512" spans="1:4" x14ac:dyDescent="0.2">
      <c r="A512" s="7" t="s">
        <v>1050</v>
      </c>
      <c r="B512">
        <v>1796</v>
      </c>
      <c r="D512">
        <v>1796</v>
      </c>
    </row>
    <row r="513" spans="1:4" x14ac:dyDescent="0.2">
      <c r="A513" s="7" t="s">
        <v>1440</v>
      </c>
      <c r="C513">
        <v>820</v>
      </c>
      <c r="D513">
        <v>820</v>
      </c>
    </row>
    <row r="514" spans="1:4" x14ac:dyDescent="0.2">
      <c r="A514" s="7" t="s">
        <v>1009</v>
      </c>
      <c r="B514">
        <v>1538</v>
      </c>
      <c r="D514">
        <v>1538</v>
      </c>
    </row>
    <row r="515" spans="1:4" x14ac:dyDescent="0.2">
      <c r="A515" s="7" t="s">
        <v>1486</v>
      </c>
      <c r="C515">
        <v>121</v>
      </c>
      <c r="D515">
        <v>121</v>
      </c>
    </row>
    <row r="516" spans="1:4" x14ac:dyDescent="0.2">
      <c r="A516" s="7" t="s">
        <v>29</v>
      </c>
      <c r="B516">
        <v>24</v>
      </c>
      <c r="D516">
        <v>24</v>
      </c>
    </row>
    <row r="517" spans="1:4" x14ac:dyDescent="0.2">
      <c r="A517" s="7" t="s">
        <v>720</v>
      </c>
      <c r="C517">
        <v>1113</v>
      </c>
      <c r="D517">
        <v>1113</v>
      </c>
    </row>
    <row r="518" spans="1:4" x14ac:dyDescent="0.2">
      <c r="A518" s="7" t="s">
        <v>974</v>
      </c>
      <c r="C518">
        <v>2105</v>
      </c>
      <c r="D518">
        <v>2105</v>
      </c>
    </row>
    <row r="519" spans="1:4" x14ac:dyDescent="0.2">
      <c r="A519" s="7" t="s">
        <v>24</v>
      </c>
      <c r="C519">
        <v>1425</v>
      </c>
      <c r="D519">
        <v>1425</v>
      </c>
    </row>
    <row r="520" spans="1:4" x14ac:dyDescent="0.2">
      <c r="A520" s="7" t="s">
        <v>520</v>
      </c>
      <c r="C520">
        <v>149</v>
      </c>
      <c r="D520">
        <v>149</v>
      </c>
    </row>
    <row r="521" spans="1:4" x14ac:dyDescent="0.2">
      <c r="A521" s="7" t="s">
        <v>1149</v>
      </c>
      <c r="B521">
        <v>92</v>
      </c>
      <c r="D521">
        <v>92</v>
      </c>
    </row>
    <row r="522" spans="1:4" x14ac:dyDescent="0.2">
      <c r="A522" s="7" t="s">
        <v>1515</v>
      </c>
      <c r="B522">
        <v>191</v>
      </c>
      <c r="D522">
        <v>191</v>
      </c>
    </row>
    <row r="523" spans="1:4" x14ac:dyDescent="0.2">
      <c r="A523" s="7" t="s">
        <v>1581</v>
      </c>
      <c r="C523">
        <v>2353</v>
      </c>
      <c r="D523">
        <v>2353</v>
      </c>
    </row>
    <row r="524" spans="1:4" x14ac:dyDescent="0.2">
      <c r="A524" s="7" t="s">
        <v>814</v>
      </c>
      <c r="C524">
        <v>155</v>
      </c>
      <c r="D524">
        <v>155</v>
      </c>
    </row>
    <row r="525" spans="1:4" x14ac:dyDescent="0.2">
      <c r="A525" s="7" t="s">
        <v>590</v>
      </c>
      <c r="C525">
        <v>87</v>
      </c>
      <c r="D525">
        <v>87</v>
      </c>
    </row>
    <row r="526" spans="1:4" x14ac:dyDescent="0.2">
      <c r="A526" s="7" t="s">
        <v>1278</v>
      </c>
      <c r="B526">
        <v>1198</v>
      </c>
      <c r="D526">
        <v>1198</v>
      </c>
    </row>
    <row r="527" spans="1:4" x14ac:dyDescent="0.2">
      <c r="A527" s="7" t="s">
        <v>1685</v>
      </c>
      <c r="C527">
        <v>194</v>
      </c>
      <c r="D527">
        <v>194</v>
      </c>
    </row>
    <row r="528" spans="1:4" x14ac:dyDescent="0.2">
      <c r="A528" s="7" t="s">
        <v>678</v>
      </c>
      <c r="C528">
        <v>223</v>
      </c>
      <c r="D528">
        <v>223</v>
      </c>
    </row>
    <row r="529" spans="1:4" x14ac:dyDescent="0.2">
      <c r="A529" s="7" t="s">
        <v>834</v>
      </c>
      <c r="B529">
        <v>151</v>
      </c>
      <c r="D529">
        <v>151</v>
      </c>
    </row>
    <row r="530" spans="1:4" x14ac:dyDescent="0.2">
      <c r="A530" s="7" t="s">
        <v>929</v>
      </c>
      <c r="C530">
        <v>3131</v>
      </c>
      <c r="D530">
        <v>3131</v>
      </c>
    </row>
    <row r="531" spans="1:4" x14ac:dyDescent="0.2">
      <c r="A531" s="7" t="s">
        <v>1727</v>
      </c>
      <c r="C531">
        <v>110</v>
      </c>
      <c r="D531">
        <v>110</v>
      </c>
    </row>
    <row r="532" spans="1:4" x14ac:dyDescent="0.2">
      <c r="A532" s="7" t="s">
        <v>758</v>
      </c>
      <c r="C532">
        <v>1703</v>
      </c>
      <c r="D532">
        <v>1703</v>
      </c>
    </row>
    <row r="533" spans="1:4" x14ac:dyDescent="0.2">
      <c r="A533" s="7" t="s">
        <v>694</v>
      </c>
      <c r="B533">
        <v>2468</v>
      </c>
      <c r="D533">
        <v>2468</v>
      </c>
    </row>
    <row r="534" spans="1:4" x14ac:dyDescent="0.2">
      <c r="A534" s="7" t="s">
        <v>1746</v>
      </c>
      <c r="C534">
        <v>225</v>
      </c>
      <c r="D534">
        <v>225</v>
      </c>
    </row>
    <row r="535" spans="1:4" x14ac:dyDescent="0.2">
      <c r="A535" s="7" t="s">
        <v>512</v>
      </c>
      <c r="C535">
        <v>101</v>
      </c>
      <c r="D535">
        <v>101</v>
      </c>
    </row>
    <row r="536" spans="1:4" x14ac:dyDescent="0.2">
      <c r="A536" s="7" t="s">
        <v>1687</v>
      </c>
      <c r="C536">
        <v>82</v>
      </c>
      <c r="D536">
        <v>82</v>
      </c>
    </row>
    <row r="537" spans="1:4" x14ac:dyDescent="0.2">
      <c r="A537" s="7" t="s">
        <v>113</v>
      </c>
      <c r="C537">
        <v>1965</v>
      </c>
      <c r="D537">
        <v>1965</v>
      </c>
    </row>
    <row r="538" spans="1:4" x14ac:dyDescent="0.2">
      <c r="A538" s="7" t="s">
        <v>1558</v>
      </c>
      <c r="C538">
        <v>166</v>
      </c>
      <c r="D538">
        <v>166</v>
      </c>
    </row>
    <row r="539" spans="1:4" x14ac:dyDescent="0.2">
      <c r="A539" s="7" t="s">
        <v>1567</v>
      </c>
      <c r="B539">
        <v>248</v>
      </c>
      <c r="D539">
        <v>248</v>
      </c>
    </row>
    <row r="540" spans="1:4" x14ac:dyDescent="0.2">
      <c r="A540" s="7" t="s">
        <v>204</v>
      </c>
      <c r="C540">
        <v>330</v>
      </c>
      <c r="D540">
        <v>330</v>
      </c>
    </row>
    <row r="541" spans="1:4" x14ac:dyDescent="0.2">
      <c r="A541" s="7" t="s">
        <v>1496</v>
      </c>
      <c r="C541">
        <v>122</v>
      </c>
      <c r="D541">
        <v>122</v>
      </c>
    </row>
    <row r="542" spans="1:4" x14ac:dyDescent="0.2">
      <c r="A542" s="7" t="s">
        <v>1452</v>
      </c>
      <c r="C542">
        <v>168</v>
      </c>
      <c r="D542">
        <v>168</v>
      </c>
    </row>
    <row r="543" spans="1:4" x14ac:dyDescent="0.2">
      <c r="A543" s="7" t="s">
        <v>487</v>
      </c>
      <c r="B543">
        <v>934</v>
      </c>
      <c r="D543">
        <v>934</v>
      </c>
    </row>
    <row r="544" spans="1:4" x14ac:dyDescent="0.2">
      <c r="A544" s="7" t="s">
        <v>1427</v>
      </c>
      <c r="B544">
        <v>79</v>
      </c>
      <c r="D544">
        <v>79</v>
      </c>
    </row>
    <row r="545" spans="1:4" x14ac:dyDescent="0.2">
      <c r="A545" s="7" t="s">
        <v>1896</v>
      </c>
      <c r="C545">
        <v>144</v>
      </c>
      <c r="D545">
        <v>144</v>
      </c>
    </row>
    <row r="546" spans="1:4" x14ac:dyDescent="0.2">
      <c r="A546" s="7" t="s">
        <v>1040</v>
      </c>
      <c r="B546">
        <v>54</v>
      </c>
      <c r="D546">
        <v>54</v>
      </c>
    </row>
    <row r="547" spans="1:4" x14ac:dyDescent="0.2">
      <c r="A547" s="7" t="s">
        <v>1078</v>
      </c>
      <c r="B547">
        <v>846</v>
      </c>
      <c r="D547">
        <v>846</v>
      </c>
    </row>
    <row r="548" spans="1:4" x14ac:dyDescent="0.2">
      <c r="A548" s="7" t="s">
        <v>1196</v>
      </c>
      <c r="B548">
        <v>64</v>
      </c>
      <c r="D548">
        <v>64</v>
      </c>
    </row>
    <row r="549" spans="1:4" x14ac:dyDescent="0.2">
      <c r="A549" s="7" t="s">
        <v>1450</v>
      </c>
      <c r="C549">
        <v>1345</v>
      </c>
      <c r="D549">
        <v>1345</v>
      </c>
    </row>
    <row r="550" spans="1:4" x14ac:dyDescent="0.2">
      <c r="A550" s="7" t="s">
        <v>184</v>
      </c>
      <c r="C550">
        <v>246</v>
      </c>
      <c r="D550">
        <v>246</v>
      </c>
    </row>
    <row r="551" spans="1:4" x14ac:dyDescent="0.2">
      <c r="A551" s="7" t="s">
        <v>600</v>
      </c>
      <c r="B551">
        <v>15</v>
      </c>
      <c r="D551">
        <v>15</v>
      </c>
    </row>
    <row r="552" spans="1:4" x14ac:dyDescent="0.2">
      <c r="A552" s="7" t="s">
        <v>479</v>
      </c>
      <c r="C552">
        <v>4289</v>
      </c>
      <c r="D552">
        <v>4289</v>
      </c>
    </row>
    <row r="553" spans="1:4" x14ac:dyDescent="0.2">
      <c r="A553" s="7" t="s">
        <v>952</v>
      </c>
      <c r="B553">
        <v>31</v>
      </c>
      <c r="D553">
        <v>31</v>
      </c>
    </row>
    <row r="554" spans="1:4" x14ac:dyDescent="0.2">
      <c r="A554" s="7" t="s">
        <v>2011</v>
      </c>
      <c r="C554">
        <v>132</v>
      </c>
      <c r="D554">
        <v>132</v>
      </c>
    </row>
    <row r="555" spans="1:4" x14ac:dyDescent="0.2">
      <c r="A555" s="7" t="s">
        <v>1105</v>
      </c>
      <c r="B555">
        <v>1784</v>
      </c>
      <c r="D555">
        <v>1784</v>
      </c>
    </row>
    <row r="556" spans="1:4" x14ac:dyDescent="0.2">
      <c r="A556" s="7" t="s">
        <v>1743</v>
      </c>
      <c r="C556">
        <v>452</v>
      </c>
      <c r="D556">
        <v>452</v>
      </c>
    </row>
    <row r="557" spans="1:4" x14ac:dyDescent="0.2">
      <c r="A557" s="7" t="s">
        <v>176</v>
      </c>
      <c r="B557">
        <v>38</v>
      </c>
      <c r="D557">
        <v>38</v>
      </c>
    </row>
    <row r="558" spans="1:4" x14ac:dyDescent="0.2">
      <c r="A558" s="7" t="s">
        <v>1591</v>
      </c>
      <c r="C558">
        <v>174</v>
      </c>
      <c r="D558">
        <v>174</v>
      </c>
    </row>
    <row r="559" spans="1:4" x14ac:dyDescent="0.2">
      <c r="A559" s="7" t="s">
        <v>1940</v>
      </c>
      <c r="C559">
        <v>80</v>
      </c>
      <c r="D559">
        <v>80</v>
      </c>
    </row>
    <row r="560" spans="1:4" x14ac:dyDescent="0.2">
      <c r="A560" s="7" t="s">
        <v>346</v>
      </c>
      <c r="C560">
        <v>199</v>
      </c>
      <c r="D560">
        <v>199</v>
      </c>
    </row>
    <row r="561" spans="1:4" x14ac:dyDescent="0.2">
      <c r="A561" s="7" t="s">
        <v>1782</v>
      </c>
      <c r="B561">
        <v>67</v>
      </c>
      <c r="D561">
        <v>67</v>
      </c>
    </row>
    <row r="562" spans="1:4" x14ac:dyDescent="0.2">
      <c r="A562" s="7" t="s">
        <v>1689</v>
      </c>
      <c r="B562">
        <v>70</v>
      </c>
      <c r="D562">
        <v>70</v>
      </c>
    </row>
    <row r="563" spans="1:4" x14ac:dyDescent="0.2">
      <c r="A563" s="7" t="s">
        <v>1119</v>
      </c>
      <c r="C563">
        <v>1052</v>
      </c>
      <c r="D563">
        <v>1052</v>
      </c>
    </row>
    <row r="564" spans="1:4" x14ac:dyDescent="0.2">
      <c r="A564" s="7" t="s">
        <v>1585</v>
      </c>
      <c r="B564">
        <v>10</v>
      </c>
      <c r="D564">
        <v>10</v>
      </c>
    </row>
    <row r="565" spans="1:4" x14ac:dyDescent="0.2">
      <c r="A565" s="7" t="s">
        <v>999</v>
      </c>
      <c r="B565">
        <v>1120</v>
      </c>
      <c r="D565">
        <v>1120</v>
      </c>
    </row>
    <row r="566" spans="1:4" x14ac:dyDescent="0.2">
      <c r="A566" s="7" t="s">
        <v>1366</v>
      </c>
      <c r="B566">
        <v>131</v>
      </c>
      <c r="D566">
        <v>131</v>
      </c>
    </row>
    <row r="567" spans="1:4" x14ac:dyDescent="0.2">
      <c r="A567" s="7" t="s">
        <v>1394</v>
      </c>
      <c r="B567">
        <v>111</v>
      </c>
      <c r="D567">
        <v>111</v>
      </c>
    </row>
    <row r="568" spans="1:4" x14ac:dyDescent="0.2">
      <c r="A568" s="7" t="s">
        <v>1423</v>
      </c>
      <c r="B568">
        <v>77</v>
      </c>
      <c r="D568">
        <v>77</v>
      </c>
    </row>
    <row r="569" spans="1:4" x14ac:dyDescent="0.2">
      <c r="A569" s="7" t="s">
        <v>847</v>
      </c>
      <c r="C569">
        <v>123</v>
      </c>
      <c r="D569">
        <v>123</v>
      </c>
    </row>
    <row r="570" spans="1:4" x14ac:dyDescent="0.2">
      <c r="A570" s="7" t="s">
        <v>750</v>
      </c>
      <c r="B570">
        <v>923</v>
      </c>
      <c r="D570">
        <v>923</v>
      </c>
    </row>
    <row r="571" spans="1:4" x14ac:dyDescent="0.2">
      <c r="A571" s="7" t="s">
        <v>1399</v>
      </c>
      <c r="B571">
        <v>2955</v>
      </c>
      <c r="D571">
        <v>2955</v>
      </c>
    </row>
    <row r="572" spans="1:4" x14ac:dyDescent="0.2">
      <c r="A572" s="7" t="s">
        <v>1517</v>
      </c>
      <c r="B572">
        <v>16</v>
      </c>
      <c r="D572">
        <v>16</v>
      </c>
    </row>
    <row r="573" spans="1:4" x14ac:dyDescent="0.2">
      <c r="A573" s="7" t="s">
        <v>1403</v>
      </c>
      <c r="C573">
        <v>103</v>
      </c>
      <c r="D573">
        <v>103</v>
      </c>
    </row>
    <row r="574" spans="1:4" x14ac:dyDescent="0.2">
      <c r="A574" s="7" t="s">
        <v>1417</v>
      </c>
      <c r="C574">
        <v>69</v>
      </c>
      <c r="D574">
        <v>69</v>
      </c>
    </row>
    <row r="575" spans="1:4" x14ac:dyDescent="0.2">
      <c r="A575" s="7" t="s">
        <v>997</v>
      </c>
      <c r="C575">
        <v>211</v>
      </c>
      <c r="D575">
        <v>211</v>
      </c>
    </row>
    <row r="576" spans="1:4" x14ac:dyDescent="0.2">
      <c r="A576" s="7" t="s">
        <v>396</v>
      </c>
      <c r="B576">
        <v>26</v>
      </c>
      <c r="D576">
        <v>26</v>
      </c>
    </row>
    <row r="577" spans="1:4" x14ac:dyDescent="0.2">
      <c r="A577" s="7" t="s">
        <v>840</v>
      </c>
      <c r="C577">
        <v>34</v>
      </c>
      <c r="D577">
        <v>34</v>
      </c>
    </row>
    <row r="578" spans="1:4" x14ac:dyDescent="0.2">
      <c r="A578" s="7" t="s">
        <v>794</v>
      </c>
      <c r="B578">
        <v>2176</v>
      </c>
      <c r="D578">
        <v>2176</v>
      </c>
    </row>
    <row r="579" spans="1:4" x14ac:dyDescent="0.2">
      <c r="A579" s="7" t="s">
        <v>724</v>
      </c>
      <c r="B579">
        <v>1072</v>
      </c>
      <c r="D579">
        <v>1072</v>
      </c>
    </row>
    <row r="580" spans="1:4" x14ac:dyDescent="0.2">
      <c r="A580" s="7" t="s">
        <v>1960</v>
      </c>
      <c r="C580">
        <v>207</v>
      </c>
      <c r="D580">
        <v>207</v>
      </c>
    </row>
    <row r="581" spans="1:4" x14ac:dyDescent="0.2">
      <c r="A581" s="7" t="s">
        <v>45</v>
      </c>
      <c r="C581">
        <v>1613</v>
      </c>
      <c r="D581">
        <v>1613</v>
      </c>
    </row>
    <row r="582" spans="1:4" x14ac:dyDescent="0.2">
      <c r="A582" s="7" t="s">
        <v>980</v>
      </c>
      <c r="C582">
        <v>42</v>
      </c>
      <c r="D582">
        <v>42</v>
      </c>
    </row>
    <row r="583" spans="1:4" x14ac:dyDescent="0.2">
      <c r="A583" s="7" t="s">
        <v>18</v>
      </c>
      <c r="C583">
        <v>158</v>
      </c>
      <c r="D583">
        <v>158</v>
      </c>
    </row>
    <row r="584" spans="1:4" x14ac:dyDescent="0.2">
      <c r="A584" s="7" t="s">
        <v>986</v>
      </c>
      <c r="C584">
        <v>159</v>
      </c>
      <c r="D584">
        <v>159</v>
      </c>
    </row>
    <row r="585" spans="1:4" x14ac:dyDescent="0.2">
      <c r="A585" s="7" t="s">
        <v>412</v>
      </c>
      <c r="C585">
        <v>2107</v>
      </c>
      <c r="D585">
        <v>2107</v>
      </c>
    </row>
    <row r="586" spans="1:4" x14ac:dyDescent="0.2">
      <c r="A586" s="7" t="s">
        <v>1637</v>
      </c>
      <c r="C586">
        <v>106</v>
      </c>
      <c r="D586">
        <v>106</v>
      </c>
    </row>
    <row r="587" spans="1:4" x14ac:dyDescent="0.2">
      <c r="A587" s="7" t="s">
        <v>1454</v>
      </c>
      <c r="C587">
        <v>137</v>
      </c>
      <c r="D587">
        <v>137</v>
      </c>
    </row>
    <row r="588" spans="1:4" x14ac:dyDescent="0.2">
      <c r="A588" s="7" t="s">
        <v>1790</v>
      </c>
      <c r="C588">
        <v>53</v>
      </c>
      <c r="D588">
        <v>53</v>
      </c>
    </row>
    <row r="589" spans="1:4" x14ac:dyDescent="0.2">
      <c r="A589" s="7" t="s">
        <v>2008</v>
      </c>
      <c r="B589">
        <v>64</v>
      </c>
      <c r="D589">
        <v>64</v>
      </c>
    </row>
    <row r="590" spans="1:4" x14ac:dyDescent="0.2">
      <c r="A590" s="7" t="s">
        <v>38</v>
      </c>
      <c r="B590">
        <v>18</v>
      </c>
      <c r="D590">
        <v>18</v>
      </c>
    </row>
    <row r="591" spans="1:4" x14ac:dyDescent="0.2">
      <c r="A591" s="7" t="s">
        <v>1252</v>
      </c>
      <c r="C591">
        <v>107</v>
      </c>
      <c r="D591">
        <v>107</v>
      </c>
    </row>
    <row r="592" spans="1:4" x14ac:dyDescent="0.2">
      <c r="A592" s="7" t="s">
        <v>454</v>
      </c>
      <c r="C592">
        <v>157</v>
      </c>
      <c r="D592">
        <v>157</v>
      </c>
    </row>
    <row r="593" spans="1:4" x14ac:dyDescent="0.2">
      <c r="A593" s="7" t="s">
        <v>493</v>
      </c>
      <c r="B593">
        <v>17</v>
      </c>
      <c r="D593">
        <v>17</v>
      </c>
    </row>
    <row r="594" spans="1:4" x14ac:dyDescent="0.2">
      <c r="A594" s="7" t="s">
        <v>838</v>
      </c>
      <c r="C594">
        <v>3059</v>
      </c>
      <c r="D594">
        <v>3059</v>
      </c>
    </row>
    <row r="595" spans="1:4" x14ac:dyDescent="0.2">
      <c r="A595" s="7" t="s">
        <v>1476</v>
      </c>
      <c r="C595">
        <v>123</v>
      </c>
      <c r="D595">
        <v>123</v>
      </c>
    </row>
    <row r="596" spans="1:4" x14ac:dyDescent="0.2">
      <c r="A596" s="7" t="s">
        <v>716</v>
      </c>
      <c r="C596">
        <v>470</v>
      </c>
      <c r="D596">
        <v>470</v>
      </c>
    </row>
    <row r="597" spans="1:4" x14ac:dyDescent="0.2">
      <c r="A597" s="7" t="s">
        <v>950</v>
      </c>
      <c r="C597">
        <v>6286</v>
      </c>
      <c r="D597">
        <v>6286</v>
      </c>
    </row>
    <row r="598" spans="1:4" x14ac:dyDescent="0.2">
      <c r="A598" s="7" t="s">
        <v>1656</v>
      </c>
      <c r="B598">
        <v>679</v>
      </c>
      <c r="D598">
        <v>679</v>
      </c>
    </row>
    <row r="599" spans="1:4" x14ac:dyDescent="0.2">
      <c r="A599" s="7" t="s">
        <v>448</v>
      </c>
      <c r="B599">
        <v>168</v>
      </c>
      <c r="D599">
        <v>168</v>
      </c>
    </row>
    <row r="600" spans="1:4" x14ac:dyDescent="0.2">
      <c r="A600" s="7" t="s">
        <v>1808</v>
      </c>
      <c r="C600">
        <v>290</v>
      </c>
      <c r="D600">
        <v>290</v>
      </c>
    </row>
    <row r="601" spans="1:4" x14ac:dyDescent="0.2">
      <c r="A601" s="7" t="s">
        <v>1371</v>
      </c>
      <c r="C601">
        <v>272</v>
      </c>
      <c r="D601">
        <v>272</v>
      </c>
    </row>
    <row r="602" spans="1:4" x14ac:dyDescent="0.2">
      <c r="A602" s="7" t="s">
        <v>424</v>
      </c>
      <c r="B602">
        <v>886</v>
      </c>
      <c r="D602">
        <v>886</v>
      </c>
    </row>
    <row r="603" spans="1:4" x14ac:dyDescent="0.2">
      <c r="A603" s="7" t="s">
        <v>354</v>
      </c>
      <c r="B603">
        <v>1467</v>
      </c>
      <c r="D603">
        <v>1467</v>
      </c>
    </row>
    <row r="604" spans="1:4" x14ac:dyDescent="0.2">
      <c r="A604" s="7" t="s">
        <v>1192</v>
      </c>
      <c r="C604">
        <v>144</v>
      </c>
      <c r="D604">
        <v>144</v>
      </c>
    </row>
    <row r="605" spans="1:4" x14ac:dyDescent="0.2">
      <c r="A605" s="7" t="s">
        <v>706</v>
      </c>
      <c r="B605">
        <v>33</v>
      </c>
      <c r="D605">
        <v>33</v>
      </c>
    </row>
    <row r="606" spans="1:4" x14ac:dyDescent="0.2">
      <c r="A606" s="7" t="s">
        <v>1379</v>
      </c>
      <c r="C606">
        <v>1621</v>
      </c>
      <c r="D606">
        <v>1621</v>
      </c>
    </row>
    <row r="607" spans="1:4" x14ac:dyDescent="0.2">
      <c r="A607" s="7" t="s">
        <v>350</v>
      </c>
      <c r="C607">
        <v>195</v>
      </c>
      <c r="D607">
        <v>195</v>
      </c>
    </row>
    <row r="608" spans="1:4" x14ac:dyDescent="0.2">
      <c r="A608" s="7" t="s">
        <v>1958</v>
      </c>
      <c r="C608">
        <v>155</v>
      </c>
      <c r="D608">
        <v>155</v>
      </c>
    </row>
    <row r="609" spans="1:4" x14ac:dyDescent="0.2">
      <c r="A609" s="7" t="s">
        <v>1444</v>
      </c>
      <c r="C609">
        <v>2038</v>
      </c>
      <c r="D609">
        <v>2038</v>
      </c>
    </row>
    <row r="610" spans="1:4" x14ac:dyDescent="0.2">
      <c r="A610" s="7" t="s">
        <v>556</v>
      </c>
      <c r="C610">
        <v>3175</v>
      </c>
      <c r="D610">
        <v>3175</v>
      </c>
    </row>
    <row r="611" spans="1:4" x14ac:dyDescent="0.2">
      <c r="A611" s="7" t="s">
        <v>75</v>
      </c>
      <c r="B611">
        <v>674</v>
      </c>
      <c r="D611">
        <v>674</v>
      </c>
    </row>
    <row r="612" spans="1:4" x14ac:dyDescent="0.2">
      <c r="A612" s="7" t="s">
        <v>1641</v>
      </c>
      <c r="C612">
        <v>233</v>
      </c>
      <c r="D612">
        <v>233</v>
      </c>
    </row>
    <row r="613" spans="1:4" x14ac:dyDescent="0.2">
      <c r="A613" s="7" t="s">
        <v>766</v>
      </c>
      <c r="C613">
        <v>41</v>
      </c>
      <c r="D613">
        <v>41</v>
      </c>
    </row>
    <row r="614" spans="1:4" x14ac:dyDescent="0.2">
      <c r="A614" s="7" t="s">
        <v>54</v>
      </c>
      <c r="B614">
        <v>27</v>
      </c>
      <c r="D614">
        <v>27</v>
      </c>
    </row>
    <row r="615" spans="1:4" x14ac:dyDescent="0.2">
      <c r="A615" s="7" t="s">
        <v>1544</v>
      </c>
      <c r="C615">
        <v>3205</v>
      </c>
      <c r="D615">
        <v>3205</v>
      </c>
    </row>
    <row r="616" spans="1:4" x14ac:dyDescent="0.2">
      <c r="A616" s="7" t="s">
        <v>446</v>
      </c>
      <c r="C616">
        <v>2183</v>
      </c>
      <c r="D616">
        <v>2183</v>
      </c>
    </row>
    <row r="617" spans="1:4" x14ac:dyDescent="0.2">
      <c r="A617" s="7" t="s">
        <v>804</v>
      </c>
      <c r="C617">
        <v>131</v>
      </c>
      <c r="D617">
        <v>131</v>
      </c>
    </row>
    <row r="618" spans="1:4" x14ac:dyDescent="0.2">
      <c r="A618" s="7" t="s">
        <v>1330</v>
      </c>
      <c r="B618">
        <v>2928</v>
      </c>
      <c r="D618">
        <v>2928</v>
      </c>
    </row>
    <row r="619" spans="1:4" x14ac:dyDescent="0.2">
      <c r="A619" s="7" t="s">
        <v>746</v>
      </c>
      <c r="C619">
        <v>191</v>
      </c>
      <c r="D619">
        <v>191</v>
      </c>
    </row>
    <row r="620" spans="1:4" x14ac:dyDescent="0.2">
      <c r="A620" s="7" t="s">
        <v>1272</v>
      </c>
      <c r="C620">
        <v>170</v>
      </c>
      <c r="D620">
        <v>170</v>
      </c>
    </row>
    <row r="621" spans="1:4" x14ac:dyDescent="0.2">
      <c r="A621" s="7" t="s">
        <v>1932</v>
      </c>
      <c r="C621">
        <v>1559</v>
      </c>
      <c r="D621">
        <v>1559</v>
      </c>
    </row>
    <row r="622" spans="1:4" x14ac:dyDescent="0.2">
      <c r="A622" s="7" t="s">
        <v>660</v>
      </c>
      <c r="C622">
        <v>142</v>
      </c>
      <c r="D622">
        <v>142</v>
      </c>
    </row>
    <row r="623" spans="1:4" x14ac:dyDescent="0.2">
      <c r="A623" s="7" t="s">
        <v>1605</v>
      </c>
      <c r="C623">
        <v>127</v>
      </c>
      <c r="D623">
        <v>127</v>
      </c>
    </row>
    <row r="624" spans="1:4" x14ac:dyDescent="0.2">
      <c r="A624" s="7" t="s">
        <v>1916</v>
      </c>
      <c r="C624">
        <v>114</v>
      </c>
      <c r="D624">
        <v>114</v>
      </c>
    </row>
    <row r="625" spans="1:4" x14ac:dyDescent="0.2">
      <c r="A625" s="7" t="s">
        <v>704</v>
      </c>
      <c r="B625">
        <v>128</v>
      </c>
      <c r="D625">
        <v>128</v>
      </c>
    </row>
    <row r="626" spans="1:4" x14ac:dyDescent="0.2">
      <c r="A626" s="7" t="s">
        <v>1711</v>
      </c>
      <c r="C626">
        <v>157</v>
      </c>
      <c r="D626">
        <v>157</v>
      </c>
    </row>
    <row r="627" spans="1:4" x14ac:dyDescent="0.2">
      <c r="A627" s="7" t="s">
        <v>508</v>
      </c>
      <c r="C627">
        <v>2468</v>
      </c>
      <c r="D627">
        <v>2468</v>
      </c>
    </row>
    <row r="628" spans="1:4" x14ac:dyDescent="0.2">
      <c r="A628" s="7" t="s">
        <v>1207</v>
      </c>
      <c r="B628">
        <v>42</v>
      </c>
      <c r="D628">
        <v>42</v>
      </c>
    </row>
    <row r="629" spans="1:4" x14ac:dyDescent="0.2">
      <c r="A629" s="7" t="s">
        <v>532</v>
      </c>
      <c r="C629">
        <v>1784</v>
      </c>
      <c r="D629">
        <v>1784</v>
      </c>
    </row>
    <row r="630" spans="1:4" x14ac:dyDescent="0.2">
      <c r="A630" s="7" t="s">
        <v>213</v>
      </c>
      <c r="C630">
        <v>180</v>
      </c>
      <c r="D630">
        <v>180</v>
      </c>
    </row>
    <row r="631" spans="1:4" x14ac:dyDescent="0.2">
      <c r="A631" s="7" t="s">
        <v>1719</v>
      </c>
      <c r="B631">
        <v>33</v>
      </c>
      <c r="D631">
        <v>33</v>
      </c>
    </row>
    <row r="632" spans="1:4" x14ac:dyDescent="0.2">
      <c r="A632" s="7" t="s">
        <v>915</v>
      </c>
      <c r="B632">
        <v>792</v>
      </c>
      <c r="D632">
        <v>792</v>
      </c>
    </row>
    <row r="633" spans="1:4" x14ac:dyDescent="0.2">
      <c r="A633" s="7" t="s">
        <v>1209</v>
      </c>
      <c r="C633">
        <v>909</v>
      </c>
      <c r="D633">
        <v>909</v>
      </c>
    </row>
    <row r="634" spans="1:4" x14ac:dyDescent="0.2">
      <c r="A634" s="7" t="s">
        <v>1832</v>
      </c>
      <c r="B634">
        <v>1</v>
      </c>
      <c r="D634">
        <v>1</v>
      </c>
    </row>
    <row r="635" spans="1:4" x14ac:dyDescent="0.2">
      <c r="A635" s="7" t="s">
        <v>301</v>
      </c>
      <c r="C635">
        <v>180</v>
      </c>
      <c r="D635">
        <v>180</v>
      </c>
    </row>
    <row r="636" spans="1:4" x14ac:dyDescent="0.2">
      <c r="A636" s="7" t="s">
        <v>944</v>
      </c>
      <c r="B636">
        <v>605</v>
      </c>
      <c r="D636">
        <v>605</v>
      </c>
    </row>
    <row r="637" spans="1:4" x14ac:dyDescent="0.2">
      <c r="A637" s="7" t="s">
        <v>489</v>
      </c>
      <c r="C637">
        <v>397</v>
      </c>
      <c r="D637">
        <v>397</v>
      </c>
    </row>
    <row r="638" spans="1:4" x14ac:dyDescent="0.2">
      <c r="A638" s="7" t="s">
        <v>1212</v>
      </c>
      <c r="C638">
        <v>136</v>
      </c>
      <c r="D638">
        <v>136</v>
      </c>
    </row>
    <row r="639" spans="1:4" x14ac:dyDescent="0.2">
      <c r="A639" s="7" t="s">
        <v>1492</v>
      </c>
      <c r="C639">
        <v>181</v>
      </c>
      <c r="D639">
        <v>181</v>
      </c>
    </row>
    <row r="640" spans="1:4" x14ac:dyDescent="0.2">
      <c r="A640" s="7" t="s">
        <v>1082</v>
      </c>
      <c r="B640">
        <v>10</v>
      </c>
      <c r="D640">
        <v>10</v>
      </c>
    </row>
    <row r="641" spans="1:4" x14ac:dyDescent="0.2">
      <c r="A641" s="7" t="s">
        <v>1080</v>
      </c>
      <c r="C641">
        <v>319</v>
      </c>
      <c r="D641">
        <v>319</v>
      </c>
    </row>
    <row r="642" spans="1:4" x14ac:dyDescent="0.2">
      <c r="A642" s="7" t="s">
        <v>1571</v>
      </c>
      <c r="C642">
        <v>150</v>
      </c>
      <c r="D642">
        <v>150</v>
      </c>
    </row>
    <row r="643" spans="1:4" x14ac:dyDescent="0.2">
      <c r="A643" s="7" t="s">
        <v>780</v>
      </c>
      <c r="C643">
        <v>186</v>
      </c>
      <c r="D643">
        <v>186</v>
      </c>
    </row>
    <row r="644" spans="1:4" x14ac:dyDescent="0.2">
      <c r="A644" s="7" t="s">
        <v>1860</v>
      </c>
      <c r="B644">
        <v>141</v>
      </c>
      <c r="D644">
        <v>141</v>
      </c>
    </row>
    <row r="645" spans="1:4" x14ac:dyDescent="0.2">
      <c r="A645" s="7" t="s">
        <v>1536</v>
      </c>
      <c r="B645">
        <v>1</v>
      </c>
      <c r="D645">
        <v>1</v>
      </c>
    </row>
    <row r="646" spans="1:4" x14ac:dyDescent="0.2">
      <c r="A646" s="7" t="s">
        <v>606</v>
      </c>
      <c r="C646">
        <v>83</v>
      </c>
      <c r="D646">
        <v>83</v>
      </c>
    </row>
    <row r="647" spans="1:4" x14ac:dyDescent="0.2">
      <c r="A647" s="7" t="s">
        <v>1326</v>
      </c>
      <c r="C647">
        <v>129</v>
      </c>
      <c r="D647">
        <v>129</v>
      </c>
    </row>
    <row r="648" spans="1:4" x14ac:dyDescent="0.2">
      <c r="A648" s="7" t="s">
        <v>650</v>
      </c>
      <c r="B648">
        <v>49</v>
      </c>
      <c r="D648">
        <v>49</v>
      </c>
    </row>
    <row r="649" spans="1:4" x14ac:dyDescent="0.2">
      <c r="A649" s="7" t="s">
        <v>48</v>
      </c>
      <c r="B649">
        <v>44</v>
      </c>
      <c r="D649">
        <v>44</v>
      </c>
    </row>
    <row r="650" spans="1:4" x14ac:dyDescent="0.2">
      <c r="A650" s="7" t="s">
        <v>1421</v>
      </c>
      <c r="C650">
        <v>237</v>
      </c>
      <c r="D650">
        <v>237</v>
      </c>
    </row>
    <row r="651" spans="1:4" x14ac:dyDescent="0.2">
      <c r="A651" s="7" t="s">
        <v>77</v>
      </c>
      <c r="C651">
        <v>1396</v>
      </c>
      <c r="D651">
        <v>1396</v>
      </c>
    </row>
    <row r="652" spans="1:4" x14ac:dyDescent="0.2">
      <c r="A652" s="7" t="s">
        <v>1633</v>
      </c>
      <c r="B652">
        <v>1225</v>
      </c>
      <c r="D652">
        <v>1225</v>
      </c>
    </row>
    <row r="653" spans="1:4" x14ac:dyDescent="0.2">
      <c r="A653" s="7" t="s">
        <v>134</v>
      </c>
      <c r="C653">
        <v>98</v>
      </c>
      <c r="D653">
        <v>98</v>
      </c>
    </row>
    <row r="654" spans="1:4" x14ac:dyDescent="0.2">
      <c r="A654" s="7" t="s">
        <v>518</v>
      </c>
      <c r="C654">
        <v>62</v>
      </c>
      <c r="D654">
        <v>62</v>
      </c>
    </row>
    <row r="655" spans="1:4" x14ac:dyDescent="0.2">
      <c r="A655" s="7" t="s">
        <v>810</v>
      </c>
      <c r="B655">
        <v>44</v>
      </c>
      <c r="D655">
        <v>44</v>
      </c>
    </row>
    <row r="656" spans="1:4" x14ac:dyDescent="0.2">
      <c r="A656" s="7" t="s">
        <v>1474</v>
      </c>
      <c r="C656">
        <v>297</v>
      </c>
      <c r="D656">
        <v>297</v>
      </c>
    </row>
    <row r="657" spans="1:4" x14ac:dyDescent="0.2">
      <c r="A657" s="7" t="s">
        <v>1013</v>
      </c>
      <c r="B657">
        <v>554</v>
      </c>
      <c r="D657">
        <v>554</v>
      </c>
    </row>
    <row r="658" spans="1:4" x14ac:dyDescent="0.2">
      <c r="A658" s="7" t="s">
        <v>968</v>
      </c>
      <c r="C658">
        <v>50</v>
      </c>
      <c r="D658">
        <v>50</v>
      </c>
    </row>
    <row r="659" spans="1:4" x14ac:dyDescent="0.2">
      <c r="A659" s="7" t="s">
        <v>1017</v>
      </c>
      <c r="B659">
        <v>648</v>
      </c>
      <c r="D659">
        <v>648</v>
      </c>
    </row>
    <row r="660" spans="1:4" x14ac:dyDescent="0.2">
      <c r="A660" s="7" t="s">
        <v>1902</v>
      </c>
      <c r="C660">
        <v>132</v>
      </c>
      <c r="D660">
        <v>132</v>
      </c>
    </row>
    <row r="661" spans="1:4" x14ac:dyDescent="0.2">
      <c r="A661" s="7" t="s">
        <v>993</v>
      </c>
      <c r="C661">
        <v>106</v>
      </c>
      <c r="D661">
        <v>106</v>
      </c>
    </row>
    <row r="662" spans="1:4" x14ac:dyDescent="0.2">
      <c r="A662" s="7" t="s">
        <v>1322</v>
      </c>
      <c r="B662">
        <v>257</v>
      </c>
      <c r="D662">
        <v>257</v>
      </c>
    </row>
    <row r="663" spans="1:4" x14ac:dyDescent="0.2">
      <c r="A663" s="7" t="s">
        <v>1862</v>
      </c>
      <c r="C663">
        <v>1866</v>
      </c>
      <c r="D663">
        <v>1866</v>
      </c>
    </row>
    <row r="664" spans="1:4" x14ac:dyDescent="0.2">
      <c r="A664" s="7" t="s">
        <v>1944</v>
      </c>
      <c r="C664">
        <v>131</v>
      </c>
      <c r="D664">
        <v>131</v>
      </c>
    </row>
    <row r="665" spans="1:4" x14ac:dyDescent="0.2">
      <c r="A665" s="7" t="s">
        <v>1153</v>
      </c>
      <c r="C665">
        <v>554</v>
      </c>
      <c r="D665">
        <v>554</v>
      </c>
    </row>
    <row r="666" spans="1:4" x14ac:dyDescent="0.2">
      <c r="A666" s="7" t="s">
        <v>1858</v>
      </c>
      <c r="B666">
        <v>523</v>
      </c>
      <c r="D666">
        <v>523</v>
      </c>
    </row>
    <row r="667" spans="1:4" x14ac:dyDescent="0.2">
      <c r="A667" s="7" t="s">
        <v>552</v>
      </c>
      <c r="B667">
        <v>1</v>
      </c>
      <c r="D667">
        <v>1</v>
      </c>
    </row>
    <row r="668" spans="1:4" x14ac:dyDescent="0.2">
      <c r="A668" s="7" t="s">
        <v>1950</v>
      </c>
      <c r="B668">
        <v>55</v>
      </c>
      <c r="D668">
        <v>55</v>
      </c>
    </row>
    <row r="669" spans="1:4" x14ac:dyDescent="0.2">
      <c r="A669" s="7" t="s">
        <v>548</v>
      </c>
      <c r="C669">
        <v>218</v>
      </c>
      <c r="D669">
        <v>218</v>
      </c>
    </row>
    <row r="670" spans="1:4" x14ac:dyDescent="0.2">
      <c r="A670" s="7" t="s">
        <v>1063</v>
      </c>
      <c r="C670">
        <v>3657</v>
      </c>
      <c r="D670">
        <v>3657</v>
      </c>
    </row>
    <row r="671" spans="1:4" x14ac:dyDescent="0.2">
      <c r="A671" s="7" t="s">
        <v>1350</v>
      </c>
      <c r="C671">
        <v>3016</v>
      </c>
      <c r="D671">
        <v>3016</v>
      </c>
    </row>
    <row r="672" spans="1:4" x14ac:dyDescent="0.2">
      <c r="A672" s="7" t="s">
        <v>1334</v>
      </c>
      <c r="B672">
        <v>2915</v>
      </c>
      <c r="C672">
        <v>1101</v>
      </c>
      <c r="D672">
        <v>4016</v>
      </c>
    </row>
    <row r="673" spans="1:4" x14ac:dyDescent="0.2">
      <c r="A673" s="7" t="s">
        <v>1382</v>
      </c>
      <c r="C673">
        <v>1073</v>
      </c>
      <c r="D673">
        <v>1073</v>
      </c>
    </row>
    <row r="674" spans="1:4" x14ac:dyDescent="0.2">
      <c r="A674" s="7" t="s">
        <v>286</v>
      </c>
      <c r="C674">
        <v>67</v>
      </c>
      <c r="D674">
        <v>67</v>
      </c>
    </row>
    <row r="675" spans="1:4" x14ac:dyDescent="0.2">
      <c r="A675" s="7" t="s">
        <v>1007</v>
      </c>
      <c r="C675">
        <v>87</v>
      </c>
      <c r="D675">
        <v>87</v>
      </c>
    </row>
    <row r="676" spans="1:4" x14ac:dyDescent="0.2">
      <c r="A676" s="7" t="s">
        <v>1059</v>
      </c>
      <c r="C676">
        <v>2528</v>
      </c>
      <c r="D676">
        <v>2528</v>
      </c>
    </row>
    <row r="677" spans="1:4" x14ac:dyDescent="0.2">
      <c r="A677" s="7" t="s">
        <v>1554</v>
      </c>
      <c r="B677">
        <v>1274</v>
      </c>
      <c r="D677">
        <v>1274</v>
      </c>
    </row>
    <row r="678" spans="1:4" x14ac:dyDescent="0.2">
      <c r="A678" s="7" t="s">
        <v>360</v>
      </c>
      <c r="B678">
        <v>1059</v>
      </c>
      <c r="D678">
        <v>1059</v>
      </c>
    </row>
    <row r="679" spans="1:4" x14ac:dyDescent="0.2">
      <c r="A679" s="7" t="s">
        <v>1956</v>
      </c>
      <c r="B679">
        <v>114</v>
      </c>
      <c r="D679">
        <v>114</v>
      </c>
    </row>
    <row r="680" spans="1:4" x14ac:dyDescent="0.2">
      <c r="A680" s="7" t="s">
        <v>874</v>
      </c>
      <c r="C680">
        <v>134</v>
      </c>
      <c r="D680">
        <v>134</v>
      </c>
    </row>
    <row r="681" spans="1:4" x14ac:dyDescent="0.2">
      <c r="A681" s="7" t="s">
        <v>931</v>
      </c>
      <c r="B681">
        <v>32</v>
      </c>
      <c r="D681">
        <v>32</v>
      </c>
    </row>
    <row r="682" spans="1:4" x14ac:dyDescent="0.2">
      <c r="A682" s="7" t="s">
        <v>1639</v>
      </c>
      <c r="C682">
        <v>142</v>
      </c>
      <c r="D682">
        <v>142</v>
      </c>
    </row>
    <row r="683" spans="1:4" x14ac:dyDescent="0.2">
      <c r="A683" s="7" t="s">
        <v>1621</v>
      </c>
      <c r="C683">
        <v>181</v>
      </c>
      <c r="D683">
        <v>181</v>
      </c>
    </row>
    <row r="684" spans="1:4" x14ac:dyDescent="0.2">
      <c r="A684" s="7" t="s">
        <v>1840</v>
      </c>
      <c r="B684">
        <v>16</v>
      </c>
      <c r="D684">
        <v>16</v>
      </c>
    </row>
    <row r="685" spans="1:4" x14ac:dyDescent="0.2">
      <c r="A685" s="7" t="s">
        <v>61</v>
      </c>
      <c r="B685">
        <v>200</v>
      </c>
      <c r="D685">
        <v>200</v>
      </c>
    </row>
    <row r="686" spans="1:4" x14ac:dyDescent="0.2">
      <c r="A686" s="7" t="s">
        <v>418</v>
      </c>
      <c r="B686">
        <v>86</v>
      </c>
      <c r="D686">
        <v>86</v>
      </c>
    </row>
    <row r="687" spans="1:4" x14ac:dyDescent="0.2">
      <c r="A687" s="7" t="s">
        <v>558</v>
      </c>
      <c r="B687">
        <v>1335</v>
      </c>
      <c r="D687">
        <v>1335</v>
      </c>
    </row>
    <row r="688" spans="1:4" x14ac:dyDescent="0.2">
      <c r="A688" s="7" t="s">
        <v>267</v>
      </c>
      <c r="B688">
        <v>60</v>
      </c>
      <c r="D688">
        <v>60</v>
      </c>
    </row>
    <row r="689" spans="1:4" x14ac:dyDescent="0.2">
      <c r="A689" s="7" t="s">
        <v>170</v>
      </c>
      <c r="B689">
        <v>2253</v>
      </c>
      <c r="D689">
        <v>2253</v>
      </c>
    </row>
    <row r="690" spans="1:4" x14ac:dyDescent="0.2">
      <c r="A690" s="7" t="s">
        <v>911</v>
      </c>
      <c r="C690">
        <v>94</v>
      </c>
      <c r="D690">
        <v>94</v>
      </c>
    </row>
    <row r="691" spans="1:4" x14ac:dyDescent="0.2">
      <c r="A691" s="7" t="s">
        <v>562</v>
      </c>
      <c r="C691">
        <v>1697</v>
      </c>
      <c r="D691">
        <v>1697</v>
      </c>
    </row>
    <row r="692" spans="1:4" x14ac:dyDescent="0.2">
      <c r="A692" s="7" t="s">
        <v>1099</v>
      </c>
      <c r="B692">
        <v>6080</v>
      </c>
      <c r="D692">
        <v>6080</v>
      </c>
    </row>
    <row r="693" spans="1:4" x14ac:dyDescent="0.2">
      <c r="A693" s="7" t="s">
        <v>1260</v>
      </c>
      <c r="C693">
        <v>117</v>
      </c>
      <c r="D693">
        <v>117</v>
      </c>
    </row>
    <row r="694" spans="1:4" x14ac:dyDescent="0.2">
      <c r="A694" s="7" t="s">
        <v>714</v>
      </c>
      <c r="C694">
        <v>190</v>
      </c>
      <c r="D694">
        <v>190</v>
      </c>
    </row>
    <row r="695" spans="1:4" x14ac:dyDescent="0.2">
      <c r="A695" s="7" t="s">
        <v>616</v>
      </c>
      <c r="C695">
        <v>133</v>
      </c>
      <c r="D695">
        <v>133</v>
      </c>
    </row>
    <row r="696" spans="1:4" x14ac:dyDescent="0.2">
      <c r="A696" s="7" t="s">
        <v>1214</v>
      </c>
      <c r="C696">
        <v>130</v>
      </c>
      <c r="D696">
        <v>130</v>
      </c>
    </row>
    <row r="697" spans="1:4" x14ac:dyDescent="0.2">
      <c r="A697" s="7" t="s">
        <v>1561</v>
      </c>
      <c r="C697">
        <v>235</v>
      </c>
      <c r="D697">
        <v>235</v>
      </c>
    </row>
    <row r="698" spans="1:4" x14ac:dyDescent="0.2">
      <c r="A698" s="7" t="s">
        <v>155</v>
      </c>
      <c r="B698">
        <v>120</v>
      </c>
      <c r="D698">
        <v>120</v>
      </c>
    </row>
    <row r="699" spans="1:4" x14ac:dyDescent="0.2">
      <c r="A699" s="7" t="s">
        <v>855</v>
      </c>
      <c r="B699">
        <v>40</v>
      </c>
      <c r="D699">
        <v>40</v>
      </c>
    </row>
    <row r="700" spans="1:4" x14ac:dyDescent="0.2">
      <c r="A700" s="7" t="s">
        <v>664</v>
      </c>
      <c r="B700">
        <v>7</v>
      </c>
      <c r="D700">
        <v>7</v>
      </c>
    </row>
    <row r="701" spans="1:4" x14ac:dyDescent="0.2">
      <c r="A701" s="7" t="s">
        <v>542</v>
      </c>
      <c r="C701">
        <v>214</v>
      </c>
      <c r="D701">
        <v>214</v>
      </c>
    </row>
    <row r="702" spans="1:4" x14ac:dyDescent="0.2">
      <c r="A702" s="7" t="s">
        <v>1356</v>
      </c>
      <c r="B702">
        <v>14</v>
      </c>
      <c r="D702">
        <v>14</v>
      </c>
    </row>
    <row r="703" spans="1:4" x14ac:dyDescent="0.2">
      <c r="A703" s="7" t="s">
        <v>666</v>
      </c>
      <c r="C703">
        <v>659</v>
      </c>
      <c r="D703">
        <v>659</v>
      </c>
    </row>
    <row r="704" spans="1:4" x14ac:dyDescent="0.2">
      <c r="A704" s="7" t="s">
        <v>770</v>
      </c>
      <c r="C704">
        <v>187</v>
      </c>
      <c r="D704">
        <v>187</v>
      </c>
    </row>
    <row r="705" spans="1:4" x14ac:dyDescent="0.2">
      <c r="A705" s="7" t="s">
        <v>239</v>
      </c>
      <c r="C705">
        <v>27</v>
      </c>
      <c r="D705">
        <v>27</v>
      </c>
    </row>
    <row r="706" spans="1:4" x14ac:dyDescent="0.2">
      <c r="A706" s="7" t="s">
        <v>680</v>
      </c>
      <c r="C706">
        <v>133</v>
      </c>
      <c r="D706">
        <v>133</v>
      </c>
    </row>
    <row r="707" spans="1:4" x14ac:dyDescent="0.2">
      <c r="A707" s="7" t="s">
        <v>1856</v>
      </c>
      <c r="C707">
        <v>179</v>
      </c>
      <c r="D707">
        <v>179</v>
      </c>
    </row>
    <row r="708" spans="1:4" x14ac:dyDescent="0.2">
      <c r="A708" s="7" t="s">
        <v>1205</v>
      </c>
      <c r="B708">
        <v>71</v>
      </c>
      <c r="D708">
        <v>71</v>
      </c>
    </row>
    <row r="709" spans="1:4" x14ac:dyDescent="0.2">
      <c r="A709" s="7" t="s">
        <v>1804</v>
      </c>
      <c r="B709">
        <v>1825</v>
      </c>
      <c r="D709">
        <v>1825</v>
      </c>
    </row>
    <row r="710" spans="1:4" x14ac:dyDescent="0.2">
      <c r="A710" s="7" t="s">
        <v>180</v>
      </c>
      <c r="B710">
        <v>12</v>
      </c>
      <c r="D710">
        <v>12</v>
      </c>
    </row>
    <row r="711" spans="1:4" x14ac:dyDescent="0.2">
      <c r="A711" s="7" t="s">
        <v>1920</v>
      </c>
      <c r="B711">
        <v>1691</v>
      </c>
      <c r="D711">
        <v>1691</v>
      </c>
    </row>
    <row r="712" spans="1:4" x14ac:dyDescent="0.2">
      <c r="A712" s="7" t="s">
        <v>440</v>
      </c>
      <c r="C712">
        <v>126</v>
      </c>
      <c r="D712">
        <v>126</v>
      </c>
    </row>
    <row r="713" spans="1:4" x14ac:dyDescent="0.2">
      <c r="A713" s="7" t="s">
        <v>692</v>
      </c>
      <c r="B713">
        <v>80</v>
      </c>
      <c r="D713">
        <v>80</v>
      </c>
    </row>
    <row r="714" spans="1:4" x14ac:dyDescent="0.2">
      <c r="A714" s="7" t="s">
        <v>1774</v>
      </c>
      <c r="C714">
        <v>2320</v>
      </c>
      <c r="D714">
        <v>2320</v>
      </c>
    </row>
    <row r="715" spans="1:4" x14ac:dyDescent="0.2">
      <c r="A715" s="7" t="s">
        <v>1810</v>
      </c>
      <c r="C715">
        <v>122</v>
      </c>
      <c r="D715">
        <v>122</v>
      </c>
    </row>
    <row r="716" spans="1:4" x14ac:dyDescent="0.2">
      <c r="A716" s="7" t="s">
        <v>995</v>
      </c>
      <c r="C716">
        <v>142</v>
      </c>
      <c r="D716">
        <v>142</v>
      </c>
    </row>
    <row r="717" spans="1:4" x14ac:dyDescent="0.2">
      <c r="A717" s="7" t="s">
        <v>233</v>
      </c>
      <c r="C717">
        <v>498</v>
      </c>
      <c r="D717">
        <v>498</v>
      </c>
    </row>
    <row r="718" spans="1:4" x14ac:dyDescent="0.2">
      <c r="A718" s="7" t="s">
        <v>400</v>
      </c>
      <c r="C718">
        <v>48</v>
      </c>
      <c r="D718">
        <v>48</v>
      </c>
    </row>
    <row r="719" spans="1:4" x14ac:dyDescent="0.2">
      <c r="A719" s="7" t="s">
        <v>1268</v>
      </c>
      <c r="C719">
        <v>26</v>
      </c>
      <c r="D719">
        <v>26</v>
      </c>
    </row>
    <row r="720" spans="1:4" x14ac:dyDescent="0.2">
      <c r="A720" s="7" t="s">
        <v>702</v>
      </c>
      <c r="B720">
        <v>73</v>
      </c>
      <c r="D720">
        <v>73</v>
      </c>
    </row>
    <row r="721" spans="1:4" x14ac:dyDescent="0.2">
      <c r="A721" s="7" t="s">
        <v>954</v>
      </c>
      <c r="B721">
        <v>1181</v>
      </c>
      <c r="D721">
        <v>1181</v>
      </c>
    </row>
    <row r="722" spans="1:4" x14ac:dyDescent="0.2">
      <c r="A722" s="7" t="s">
        <v>897</v>
      </c>
      <c r="B722">
        <v>83</v>
      </c>
      <c r="D722">
        <v>83</v>
      </c>
    </row>
    <row r="723" spans="1:4" x14ac:dyDescent="0.2">
      <c r="A723" s="7" t="s">
        <v>131</v>
      </c>
      <c r="C723">
        <v>6212</v>
      </c>
      <c r="D723">
        <v>6212</v>
      </c>
    </row>
    <row r="724" spans="1:4" x14ac:dyDescent="0.2">
      <c r="A724" s="7" t="s">
        <v>103</v>
      </c>
      <c r="C724">
        <v>226</v>
      </c>
      <c r="D724">
        <v>226</v>
      </c>
    </row>
    <row r="725" spans="1:4" x14ac:dyDescent="0.2">
      <c r="A725" s="7" t="s">
        <v>472</v>
      </c>
      <c r="B725">
        <v>226</v>
      </c>
      <c r="D725">
        <v>226</v>
      </c>
    </row>
    <row r="726" spans="1:4" x14ac:dyDescent="0.2">
      <c r="A726" s="7" t="s">
        <v>85</v>
      </c>
      <c r="C726">
        <v>2673</v>
      </c>
      <c r="D726">
        <v>2673</v>
      </c>
    </row>
    <row r="727" spans="1:4" x14ac:dyDescent="0.2">
      <c r="A727" s="7" t="s">
        <v>1973</v>
      </c>
      <c r="C727">
        <v>1681</v>
      </c>
      <c r="D727">
        <v>1681</v>
      </c>
    </row>
    <row r="728" spans="1:4" x14ac:dyDescent="0.2">
      <c r="A728" s="7" t="s">
        <v>1548</v>
      </c>
      <c r="C728">
        <v>148</v>
      </c>
      <c r="D728">
        <v>148</v>
      </c>
    </row>
    <row r="729" spans="1:4" x14ac:dyDescent="0.2">
      <c r="A729" s="7" t="s">
        <v>1563</v>
      </c>
      <c r="C729">
        <v>148</v>
      </c>
      <c r="D729">
        <v>148</v>
      </c>
    </row>
    <row r="730" spans="1:4" x14ac:dyDescent="0.2">
      <c r="A730" s="7" t="s">
        <v>752</v>
      </c>
      <c r="B730">
        <v>1</v>
      </c>
      <c r="D730">
        <v>1</v>
      </c>
    </row>
    <row r="731" spans="1:4" x14ac:dyDescent="0.2">
      <c r="A731" s="7" t="s">
        <v>1117</v>
      </c>
      <c r="C731">
        <v>140</v>
      </c>
      <c r="D731">
        <v>140</v>
      </c>
    </row>
    <row r="732" spans="1:4" x14ac:dyDescent="0.2">
      <c r="A732" s="7" t="s">
        <v>982</v>
      </c>
      <c r="C732">
        <v>139</v>
      </c>
      <c r="D732">
        <v>139</v>
      </c>
    </row>
    <row r="733" spans="1:4" x14ac:dyDescent="0.2">
      <c r="A733" s="7" t="s">
        <v>962</v>
      </c>
      <c r="B733">
        <v>46</v>
      </c>
      <c r="D733">
        <v>46</v>
      </c>
    </row>
    <row r="734" spans="1:4" x14ac:dyDescent="0.2">
      <c r="A734" s="7" t="s">
        <v>1456</v>
      </c>
      <c r="C734">
        <v>186</v>
      </c>
      <c r="D734">
        <v>186</v>
      </c>
    </row>
    <row r="735" spans="1:4" x14ac:dyDescent="0.2">
      <c r="A735" s="7" t="s">
        <v>79</v>
      </c>
      <c r="B735">
        <v>558</v>
      </c>
      <c r="D735">
        <v>558</v>
      </c>
    </row>
    <row r="736" spans="1:4" x14ac:dyDescent="0.2">
      <c r="A736" s="7" t="s">
        <v>1798</v>
      </c>
      <c r="C736">
        <v>193</v>
      </c>
      <c r="D736">
        <v>193</v>
      </c>
    </row>
    <row r="737" spans="1:4" x14ac:dyDescent="0.2">
      <c r="A737" s="7" t="s">
        <v>1442</v>
      </c>
      <c r="B737">
        <v>83</v>
      </c>
      <c r="D737">
        <v>83</v>
      </c>
    </row>
    <row r="738" spans="1:4" x14ac:dyDescent="0.2">
      <c r="A738" s="7" t="s">
        <v>554</v>
      </c>
      <c r="B738">
        <v>101</v>
      </c>
      <c r="D738">
        <v>101</v>
      </c>
    </row>
    <row r="739" spans="1:4" x14ac:dyDescent="0.2">
      <c r="A739" s="7" t="s">
        <v>792</v>
      </c>
      <c r="C739">
        <v>5966</v>
      </c>
      <c r="D739">
        <v>5966</v>
      </c>
    </row>
    <row r="740" spans="1:4" x14ac:dyDescent="0.2">
      <c r="A740" s="7" t="s">
        <v>1631</v>
      </c>
      <c r="C740">
        <v>121</v>
      </c>
      <c r="D740">
        <v>121</v>
      </c>
    </row>
    <row r="741" spans="1:4" x14ac:dyDescent="0.2">
      <c r="A741" s="7" t="s">
        <v>442</v>
      </c>
      <c r="C741">
        <v>646</v>
      </c>
      <c r="D741">
        <v>646</v>
      </c>
    </row>
    <row r="742" spans="1:4" x14ac:dyDescent="0.2">
      <c r="A742" s="7" t="s">
        <v>1364</v>
      </c>
      <c r="B742">
        <v>752</v>
      </c>
      <c r="D742">
        <v>752</v>
      </c>
    </row>
    <row r="743" spans="1:4" x14ac:dyDescent="0.2">
      <c r="A743" s="7" t="s">
        <v>1607</v>
      </c>
      <c r="C743">
        <v>207</v>
      </c>
      <c r="D743">
        <v>207</v>
      </c>
    </row>
    <row r="744" spans="1:4" x14ac:dyDescent="0.2">
      <c r="A744" s="7" t="s">
        <v>790</v>
      </c>
      <c r="C744">
        <v>154</v>
      </c>
      <c r="D744">
        <v>154</v>
      </c>
    </row>
    <row r="745" spans="1:4" x14ac:dyDescent="0.2">
      <c r="A745" s="7" t="s">
        <v>644</v>
      </c>
      <c r="B745">
        <v>38</v>
      </c>
      <c r="D745">
        <v>38</v>
      </c>
    </row>
    <row r="746" spans="1:4" x14ac:dyDescent="0.2">
      <c r="A746" s="7" t="s">
        <v>610</v>
      </c>
      <c r="C746">
        <v>546</v>
      </c>
      <c r="D746">
        <v>546</v>
      </c>
    </row>
    <row r="747" spans="1:4" x14ac:dyDescent="0.2">
      <c r="A747" s="7" t="s">
        <v>153</v>
      </c>
      <c r="C747">
        <v>209</v>
      </c>
      <c r="D747">
        <v>209</v>
      </c>
    </row>
    <row r="748" spans="1:4" x14ac:dyDescent="0.2">
      <c r="A748" s="7" t="s">
        <v>1556</v>
      </c>
      <c r="B748">
        <v>210</v>
      </c>
      <c r="D748">
        <v>210</v>
      </c>
    </row>
    <row r="749" spans="1:4" x14ac:dyDescent="0.2">
      <c r="A749" s="7" t="s">
        <v>1055</v>
      </c>
      <c r="B749">
        <v>62</v>
      </c>
      <c r="D749">
        <v>62</v>
      </c>
    </row>
    <row r="750" spans="1:4" x14ac:dyDescent="0.2">
      <c r="A750" s="7" t="s">
        <v>1068</v>
      </c>
      <c r="B750">
        <v>362</v>
      </c>
      <c r="D750">
        <v>362</v>
      </c>
    </row>
    <row r="751" spans="1:4" x14ac:dyDescent="0.2">
      <c r="A751" s="7" t="s">
        <v>1645</v>
      </c>
      <c r="B751">
        <v>67</v>
      </c>
      <c r="D751">
        <v>67</v>
      </c>
    </row>
    <row r="752" spans="1:4" x14ac:dyDescent="0.2">
      <c r="A752" s="7" t="s">
        <v>1924</v>
      </c>
      <c r="B752">
        <v>13</v>
      </c>
      <c r="D752">
        <v>13</v>
      </c>
    </row>
    <row r="753" spans="1:4" x14ac:dyDescent="0.2">
      <c r="A753" s="7" t="s">
        <v>1240</v>
      </c>
      <c r="B753">
        <v>82</v>
      </c>
      <c r="D753">
        <v>82</v>
      </c>
    </row>
    <row r="754" spans="1:4" x14ac:dyDescent="0.2">
      <c r="A754" s="7" t="s">
        <v>564</v>
      </c>
      <c r="B754">
        <v>15</v>
      </c>
      <c r="D754">
        <v>15</v>
      </c>
    </row>
    <row r="755" spans="1:4" x14ac:dyDescent="0.2">
      <c r="A755" s="7" t="s">
        <v>853</v>
      </c>
      <c r="C755">
        <v>299</v>
      </c>
      <c r="D755">
        <v>299</v>
      </c>
    </row>
    <row r="756" spans="1:4" x14ac:dyDescent="0.2">
      <c r="A756" s="7" t="s">
        <v>1286</v>
      </c>
      <c r="B756">
        <v>64</v>
      </c>
      <c r="D756">
        <v>64</v>
      </c>
    </row>
    <row r="757" spans="1:4" x14ac:dyDescent="0.2">
      <c r="A757" s="7" t="s">
        <v>1097</v>
      </c>
      <c r="C757">
        <v>147</v>
      </c>
      <c r="D757">
        <v>147</v>
      </c>
    </row>
    <row r="758" spans="1:4" x14ac:dyDescent="0.2">
      <c r="A758" s="7" t="s">
        <v>1021</v>
      </c>
      <c r="C758">
        <v>2346</v>
      </c>
      <c r="D758">
        <v>2346</v>
      </c>
    </row>
    <row r="759" spans="1:4" x14ac:dyDescent="0.2">
      <c r="A759" s="7" t="s">
        <v>1044</v>
      </c>
      <c r="B759">
        <v>579</v>
      </c>
      <c r="D759">
        <v>579</v>
      </c>
    </row>
    <row r="760" spans="1:4" x14ac:dyDescent="0.2">
      <c r="A760" s="7" t="s">
        <v>642</v>
      </c>
      <c r="B760">
        <v>1910</v>
      </c>
      <c r="D760">
        <v>1910</v>
      </c>
    </row>
    <row r="761" spans="1:4" x14ac:dyDescent="0.2">
      <c r="A761" s="7" t="s">
        <v>630</v>
      </c>
      <c r="C761">
        <v>337</v>
      </c>
      <c r="D761">
        <v>337</v>
      </c>
    </row>
    <row r="762" spans="1:4" x14ac:dyDescent="0.2">
      <c r="A762" s="7" t="s">
        <v>1288</v>
      </c>
      <c r="C762">
        <v>2693</v>
      </c>
      <c r="D762">
        <v>2693</v>
      </c>
    </row>
    <row r="763" spans="1:4" x14ac:dyDescent="0.2">
      <c r="A763" s="7" t="s">
        <v>257</v>
      </c>
      <c r="C763">
        <v>1917</v>
      </c>
      <c r="D763">
        <v>1917</v>
      </c>
    </row>
    <row r="764" spans="1:4" x14ac:dyDescent="0.2">
      <c r="A764" s="7" t="s">
        <v>1683</v>
      </c>
      <c r="C764">
        <v>157</v>
      </c>
      <c r="D764">
        <v>157</v>
      </c>
    </row>
    <row r="765" spans="1:4" x14ac:dyDescent="0.2">
      <c r="A765" s="7" t="s">
        <v>207</v>
      </c>
      <c r="B765">
        <v>838</v>
      </c>
      <c r="D765">
        <v>838</v>
      </c>
    </row>
    <row r="766" spans="1:4" x14ac:dyDescent="0.2">
      <c r="A766" s="7" t="s">
        <v>1876</v>
      </c>
      <c r="C766">
        <v>2261</v>
      </c>
      <c r="D766">
        <v>2261</v>
      </c>
    </row>
    <row r="767" spans="1:4" x14ac:dyDescent="0.2">
      <c r="A767" s="7" t="s">
        <v>172</v>
      </c>
      <c r="C767">
        <v>249</v>
      </c>
      <c r="D767">
        <v>249</v>
      </c>
    </row>
    <row r="768" spans="1:4" x14ac:dyDescent="0.2">
      <c r="A768" s="7" t="s">
        <v>919</v>
      </c>
      <c r="C768">
        <v>1713</v>
      </c>
      <c r="D768">
        <v>1713</v>
      </c>
    </row>
    <row r="769" spans="1:4" x14ac:dyDescent="0.2">
      <c r="A769" s="7" t="s">
        <v>738</v>
      </c>
      <c r="B769">
        <v>147</v>
      </c>
      <c r="D769">
        <v>147</v>
      </c>
    </row>
    <row r="770" spans="1:4" x14ac:dyDescent="0.2">
      <c r="A770" s="7" t="s">
        <v>1617</v>
      </c>
      <c r="B770">
        <v>6</v>
      </c>
      <c r="D770">
        <v>6</v>
      </c>
    </row>
    <row r="771" spans="1:4" x14ac:dyDescent="0.2">
      <c r="A771" s="7" t="s">
        <v>299</v>
      </c>
      <c r="C771">
        <v>94</v>
      </c>
      <c r="D771">
        <v>94</v>
      </c>
    </row>
    <row r="772" spans="1:4" x14ac:dyDescent="0.2">
      <c r="A772" s="7" t="s">
        <v>1874</v>
      </c>
      <c r="B772">
        <v>38</v>
      </c>
      <c r="D772">
        <v>38</v>
      </c>
    </row>
    <row r="773" spans="1:4" x14ac:dyDescent="0.2">
      <c r="A773" s="7" t="s">
        <v>1760</v>
      </c>
      <c r="C773">
        <v>150</v>
      </c>
      <c r="D773">
        <v>150</v>
      </c>
    </row>
    <row r="774" spans="1:4" x14ac:dyDescent="0.2">
      <c r="A774" s="7" t="s">
        <v>1677</v>
      </c>
      <c r="C774">
        <v>2100</v>
      </c>
      <c r="D774">
        <v>2100</v>
      </c>
    </row>
    <row r="775" spans="1:4" x14ac:dyDescent="0.2">
      <c r="A775" s="7" t="s">
        <v>1494</v>
      </c>
      <c r="B775">
        <v>10</v>
      </c>
      <c r="D775">
        <v>10</v>
      </c>
    </row>
    <row r="776" spans="1:4" x14ac:dyDescent="0.2">
      <c r="A776" s="7" t="s">
        <v>243</v>
      </c>
      <c r="B776">
        <v>714</v>
      </c>
      <c r="C776">
        <v>113</v>
      </c>
      <c r="D776">
        <v>827</v>
      </c>
    </row>
    <row r="777" spans="1:4" x14ac:dyDescent="0.2">
      <c r="A777" s="7" t="s">
        <v>882</v>
      </c>
      <c r="B777">
        <v>1439</v>
      </c>
      <c r="D777">
        <v>1439</v>
      </c>
    </row>
    <row r="778" spans="1:4" x14ac:dyDescent="0.2">
      <c r="A778" s="7" t="s">
        <v>1506</v>
      </c>
      <c r="C778">
        <v>536</v>
      </c>
      <c r="D778">
        <v>536</v>
      </c>
    </row>
    <row r="779" spans="1:4" x14ac:dyDescent="0.2">
      <c r="A779" s="7" t="s">
        <v>404</v>
      </c>
      <c r="B779">
        <v>782</v>
      </c>
      <c r="D779">
        <v>782</v>
      </c>
    </row>
    <row r="780" spans="1:4" x14ac:dyDescent="0.2">
      <c r="A780" s="7" t="s">
        <v>1800</v>
      </c>
      <c r="B780">
        <v>1886</v>
      </c>
      <c r="D780">
        <v>1886</v>
      </c>
    </row>
    <row r="781" spans="1:4" x14ac:dyDescent="0.2">
      <c r="A781" s="7" t="s">
        <v>481</v>
      </c>
      <c r="C781">
        <v>165</v>
      </c>
      <c r="D781">
        <v>165</v>
      </c>
    </row>
    <row r="782" spans="1:4" x14ac:dyDescent="0.2">
      <c r="A782" s="7" t="s">
        <v>899</v>
      </c>
      <c r="C782">
        <v>92</v>
      </c>
      <c r="D782">
        <v>92</v>
      </c>
    </row>
    <row r="783" spans="1:4" x14ac:dyDescent="0.2">
      <c r="A783" s="7" t="s">
        <v>686</v>
      </c>
      <c r="B783">
        <v>30</v>
      </c>
      <c r="D783">
        <v>30</v>
      </c>
    </row>
    <row r="784" spans="1:4" x14ac:dyDescent="0.2">
      <c r="A784" s="7" t="s">
        <v>392</v>
      </c>
      <c r="B784">
        <v>67</v>
      </c>
      <c r="D784">
        <v>67</v>
      </c>
    </row>
    <row r="785" spans="1:4" x14ac:dyDescent="0.2">
      <c r="A785" s="7" t="s">
        <v>434</v>
      </c>
      <c r="B785">
        <v>86</v>
      </c>
      <c r="D785">
        <v>86</v>
      </c>
    </row>
    <row r="786" spans="1:4" x14ac:dyDescent="0.2">
      <c r="A786" s="7" t="s">
        <v>209</v>
      </c>
      <c r="C786">
        <v>127</v>
      </c>
      <c r="D786">
        <v>127</v>
      </c>
    </row>
    <row r="787" spans="1:4" x14ac:dyDescent="0.2">
      <c r="A787" s="7" t="s">
        <v>1282</v>
      </c>
      <c r="C787">
        <v>128</v>
      </c>
      <c r="D787">
        <v>128</v>
      </c>
    </row>
    <row r="788" spans="1:4" x14ac:dyDescent="0.2">
      <c r="A788" s="7" t="s">
        <v>1470</v>
      </c>
      <c r="C788">
        <v>157</v>
      </c>
      <c r="D788">
        <v>157</v>
      </c>
    </row>
    <row r="789" spans="1:4" x14ac:dyDescent="0.2">
      <c r="A789" s="7" t="s">
        <v>190</v>
      </c>
      <c r="C789">
        <v>76</v>
      </c>
      <c r="D789">
        <v>76</v>
      </c>
    </row>
    <row r="790" spans="1:4" x14ac:dyDescent="0.2">
      <c r="A790" s="7" t="s">
        <v>1133</v>
      </c>
      <c r="C790">
        <v>84</v>
      </c>
      <c r="D790">
        <v>84</v>
      </c>
    </row>
    <row r="791" spans="1:4" x14ac:dyDescent="0.2">
      <c r="A791" s="7" t="s">
        <v>295</v>
      </c>
      <c r="B791">
        <v>3387</v>
      </c>
      <c r="C791">
        <v>220</v>
      </c>
      <c r="D791">
        <v>3607</v>
      </c>
    </row>
    <row r="792" spans="1:4" x14ac:dyDescent="0.2">
      <c r="A792" s="7" t="s">
        <v>1587</v>
      </c>
      <c r="B792">
        <v>2201</v>
      </c>
      <c r="D792">
        <v>2201</v>
      </c>
    </row>
    <row r="793" spans="1:4" x14ac:dyDescent="0.2">
      <c r="A793" s="7" t="s">
        <v>742</v>
      </c>
      <c r="B793">
        <v>331</v>
      </c>
      <c r="D793">
        <v>331</v>
      </c>
    </row>
    <row r="794" spans="1:4" x14ac:dyDescent="0.2">
      <c r="A794" s="7" t="s">
        <v>2023</v>
      </c>
      <c r="B794">
        <v>374</v>
      </c>
      <c r="D794">
        <v>374</v>
      </c>
    </row>
    <row r="795" spans="1:4" x14ac:dyDescent="0.2">
      <c r="A795" s="7" t="s">
        <v>1435</v>
      </c>
      <c r="C795">
        <v>2893</v>
      </c>
      <c r="D795">
        <v>2893</v>
      </c>
    </row>
    <row r="796" spans="1:4" x14ac:dyDescent="0.2">
      <c r="A796" s="7" t="s">
        <v>970</v>
      </c>
      <c r="C796">
        <v>2080</v>
      </c>
      <c r="D796">
        <v>2080</v>
      </c>
    </row>
    <row r="797" spans="1:4" x14ac:dyDescent="0.2">
      <c r="A797" s="7" t="s">
        <v>598</v>
      </c>
      <c r="C797">
        <v>282</v>
      </c>
      <c r="D797">
        <v>282</v>
      </c>
    </row>
    <row r="798" spans="1:4" x14ac:dyDescent="0.2">
      <c r="A798" s="7" t="s">
        <v>891</v>
      </c>
      <c r="B798">
        <v>118</v>
      </c>
      <c r="D798">
        <v>118</v>
      </c>
    </row>
    <row r="799" spans="1:4" x14ac:dyDescent="0.2">
      <c r="A799" s="7" t="s">
        <v>1482</v>
      </c>
      <c r="C799">
        <v>3036</v>
      </c>
      <c r="D799">
        <v>3036</v>
      </c>
    </row>
    <row r="800" spans="1:4" x14ac:dyDescent="0.2">
      <c r="A800" s="7" t="s">
        <v>1977</v>
      </c>
      <c r="C800">
        <v>32</v>
      </c>
      <c r="D800">
        <v>32</v>
      </c>
    </row>
    <row r="801" spans="1:4" x14ac:dyDescent="0.2">
      <c r="A801" s="7" t="s">
        <v>1123</v>
      </c>
      <c r="B801">
        <v>77</v>
      </c>
      <c r="D801">
        <v>77</v>
      </c>
    </row>
    <row r="802" spans="1:4" x14ac:dyDescent="0.2">
      <c r="A802" s="7" t="s">
        <v>475</v>
      </c>
      <c r="B802">
        <v>1625</v>
      </c>
      <c r="D802">
        <v>1625</v>
      </c>
    </row>
    <row r="803" spans="1:4" x14ac:dyDescent="0.2">
      <c r="A803" s="7" t="s">
        <v>712</v>
      </c>
      <c r="C803">
        <v>1385</v>
      </c>
      <c r="D803">
        <v>1385</v>
      </c>
    </row>
    <row r="804" spans="1:4" x14ac:dyDescent="0.2">
      <c r="A804" s="7" t="s">
        <v>1392</v>
      </c>
      <c r="C804">
        <v>1170</v>
      </c>
      <c r="D804">
        <v>1170</v>
      </c>
    </row>
    <row r="805" spans="1:4" x14ac:dyDescent="0.2">
      <c r="A805" s="7" t="s">
        <v>1236</v>
      </c>
      <c r="C805">
        <v>2188</v>
      </c>
      <c r="D805">
        <v>2188</v>
      </c>
    </row>
    <row r="806" spans="1:4" x14ac:dyDescent="0.2">
      <c r="A806" s="7" t="s">
        <v>662</v>
      </c>
      <c r="C806">
        <v>85</v>
      </c>
      <c r="D806">
        <v>85</v>
      </c>
    </row>
    <row r="807" spans="1:4" x14ac:dyDescent="0.2">
      <c r="A807" s="7" t="s">
        <v>620</v>
      </c>
      <c r="B807">
        <v>132</v>
      </c>
      <c r="D807">
        <v>132</v>
      </c>
    </row>
    <row r="808" spans="1:4" x14ac:dyDescent="0.2">
      <c r="A808" s="7" t="s">
        <v>390</v>
      </c>
      <c r="C808">
        <v>1267</v>
      </c>
      <c r="D808">
        <v>1267</v>
      </c>
    </row>
    <row r="809" spans="1:4" x14ac:dyDescent="0.2">
      <c r="A809" s="7" t="s">
        <v>249</v>
      </c>
      <c r="B809">
        <v>1</v>
      </c>
      <c r="D809">
        <v>1</v>
      </c>
    </row>
    <row r="810" spans="1:4" x14ac:dyDescent="0.2">
      <c r="A810" s="7" t="s">
        <v>1294</v>
      </c>
      <c r="C810">
        <v>189</v>
      </c>
      <c r="D810">
        <v>189</v>
      </c>
    </row>
    <row r="811" spans="1:4" x14ac:dyDescent="0.2">
      <c r="A811" s="7" t="s">
        <v>263</v>
      </c>
      <c r="C811">
        <v>86</v>
      </c>
      <c r="D811">
        <v>86</v>
      </c>
    </row>
    <row r="812" spans="1:4" x14ac:dyDescent="0.2">
      <c r="A812" s="7" t="s">
        <v>640</v>
      </c>
      <c r="C812">
        <v>183</v>
      </c>
      <c r="D812">
        <v>183</v>
      </c>
    </row>
    <row r="813" spans="1:4" x14ac:dyDescent="0.2">
      <c r="A813" s="7" t="s">
        <v>1890</v>
      </c>
      <c r="C813">
        <v>184</v>
      </c>
      <c r="D813">
        <v>184</v>
      </c>
    </row>
    <row r="814" spans="1:4" x14ac:dyDescent="0.2">
      <c r="A814" s="7" t="s">
        <v>1061</v>
      </c>
      <c r="B814">
        <v>19</v>
      </c>
      <c r="D814">
        <v>19</v>
      </c>
    </row>
    <row r="815" spans="1:4" x14ac:dyDescent="0.2">
      <c r="A815" s="7" t="s">
        <v>1386</v>
      </c>
      <c r="B815">
        <v>58</v>
      </c>
      <c r="D815">
        <v>58</v>
      </c>
    </row>
    <row r="816" spans="1:4" x14ac:dyDescent="0.2">
      <c r="A816" s="7" t="s">
        <v>991</v>
      </c>
      <c r="B816">
        <v>575</v>
      </c>
      <c r="D816">
        <v>575</v>
      </c>
    </row>
    <row r="817" spans="1:4" x14ac:dyDescent="0.2">
      <c r="A817" s="7" t="s">
        <v>1091</v>
      </c>
      <c r="C817">
        <v>89</v>
      </c>
      <c r="D817">
        <v>89</v>
      </c>
    </row>
    <row r="818" spans="1:4" x14ac:dyDescent="0.2">
      <c r="A818" s="7" t="s">
        <v>1048</v>
      </c>
      <c r="B818">
        <v>0</v>
      </c>
      <c r="D818">
        <v>0</v>
      </c>
    </row>
    <row r="819" spans="1:4" x14ac:dyDescent="0.2">
      <c r="A819" s="7" t="s">
        <v>1673</v>
      </c>
      <c r="C819">
        <v>279</v>
      </c>
      <c r="D819">
        <v>279</v>
      </c>
    </row>
    <row r="820" spans="1:4" x14ac:dyDescent="0.2">
      <c r="A820" s="7" t="s">
        <v>1254</v>
      </c>
      <c r="C820">
        <v>160</v>
      </c>
      <c r="D820">
        <v>160</v>
      </c>
    </row>
    <row r="821" spans="1:4" x14ac:dyDescent="0.2">
      <c r="A821" s="7" t="s">
        <v>1190</v>
      </c>
      <c r="C821">
        <v>300</v>
      </c>
      <c r="D821">
        <v>300</v>
      </c>
    </row>
    <row r="822" spans="1:4" x14ac:dyDescent="0.2">
      <c r="A822" s="7" t="s">
        <v>1609</v>
      </c>
      <c r="B822">
        <v>859</v>
      </c>
      <c r="D822">
        <v>859</v>
      </c>
    </row>
    <row r="823" spans="1:4" x14ac:dyDescent="0.2">
      <c r="A823" s="7" t="s">
        <v>483</v>
      </c>
      <c r="B823">
        <v>143</v>
      </c>
      <c r="D823">
        <v>143</v>
      </c>
    </row>
    <row r="824" spans="1:4" x14ac:dyDescent="0.2">
      <c r="A824" s="7" t="s">
        <v>1625</v>
      </c>
      <c r="B824">
        <v>31</v>
      </c>
      <c r="D824">
        <v>31</v>
      </c>
    </row>
    <row r="825" spans="1:4" x14ac:dyDescent="0.2">
      <c r="A825" s="7" t="s">
        <v>138</v>
      </c>
      <c r="C825">
        <v>92</v>
      </c>
      <c r="D825">
        <v>92</v>
      </c>
    </row>
    <row r="826" spans="1:4" x14ac:dyDescent="0.2">
      <c r="A826" s="7" t="s">
        <v>1778</v>
      </c>
      <c r="C826">
        <v>1887</v>
      </c>
      <c r="D826">
        <v>1887</v>
      </c>
    </row>
    <row r="827" spans="1:4" x14ac:dyDescent="0.2">
      <c r="A827" s="7" t="s">
        <v>290</v>
      </c>
      <c r="C827">
        <v>1782</v>
      </c>
      <c r="D827">
        <v>1782</v>
      </c>
    </row>
    <row r="828" spans="1:4" x14ac:dyDescent="0.2">
      <c r="A828" s="7" t="s">
        <v>1601</v>
      </c>
      <c r="C828">
        <v>138</v>
      </c>
      <c r="D828">
        <v>138</v>
      </c>
    </row>
    <row r="829" spans="1:4" x14ac:dyDescent="0.2">
      <c r="A829" s="7" t="s">
        <v>672</v>
      </c>
      <c r="B829">
        <v>16</v>
      </c>
      <c r="D829">
        <v>16</v>
      </c>
    </row>
    <row r="830" spans="1:4" x14ac:dyDescent="0.2">
      <c r="A830" s="7" t="s">
        <v>958</v>
      </c>
      <c r="C830">
        <v>3727</v>
      </c>
      <c r="D830">
        <v>3727</v>
      </c>
    </row>
    <row r="831" spans="1:4" x14ac:dyDescent="0.2">
      <c r="A831" s="7" t="s">
        <v>1662</v>
      </c>
      <c r="B831">
        <v>36</v>
      </c>
      <c r="D831">
        <v>36</v>
      </c>
    </row>
    <row r="832" spans="1:4" x14ac:dyDescent="0.2">
      <c r="A832" s="7" t="s">
        <v>578</v>
      </c>
      <c r="C832">
        <v>199</v>
      </c>
      <c r="D832">
        <v>199</v>
      </c>
    </row>
    <row r="833" spans="1:4" x14ac:dyDescent="0.2">
      <c r="A833" s="7" t="s">
        <v>1649</v>
      </c>
      <c r="C833">
        <v>43</v>
      </c>
      <c r="D833">
        <v>43</v>
      </c>
    </row>
    <row r="834" spans="1:4" x14ac:dyDescent="0.2">
      <c r="A834" s="7" t="s">
        <v>428</v>
      </c>
      <c r="B834">
        <v>35</v>
      </c>
      <c r="D834">
        <v>35</v>
      </c>
    </row>
    <row r="835" spans="1:4" x14ac:dyDescent="0.2">
      <c r="A835" s="7" t="s">
        <v>58</v>
      </c>
      <c r="C835">
        <v>98</v>
      </c>
      <c r="D835">
        <v>98</v>
      </c>
    </row>
    <row r="836" spans="1:4" x14ac:dyDescent="0.2">
      <c r="A836" s="7" t="s">
        <v>1635</v>
      </c>
      <c r="B836">
        <v>1</v>
      </c>
      <c r="D836">
        <v>1</v>
      </c>
    </row>
    <row r="837" spans="1:4" x14ac:dyDescent="0.2">
      <c r="A837" s="7" t="s">
        <v>1419</v>
      </c>
      <c r="C837">
        <v>190</v>
      </c>
      <c r="D837">
        <v>190</v>
      </c>
    </row>
    <row r="838" spans="1:4" x14ac:dyDescent="0.2">
      <c r="A838" s="7" t="s">
        <v>1918</v>
      </c>
      <c r="B838">
        <v>263</v>
      </c>
      <c r="D838">
        <v>263</v>
      </c>
    </row>
    <row r="839" spans="1:4" x14ac:dyDescent="0.2">
      <c r="A839" s="7" t="s">
        <v>544</v>
      </c>
      <c r="C839">
        <v>222</v>
      </c>
      <c r="D839">
        <v>222</v>
      </c>
    </row>
    <row r="840" spans="1:4" x14ac:dyDescent="0.2">
      <c r="A840" s="7" t="s">
        <v>972</v>
      </c>
      <c r="B840">
        <v>535</v>
      </c>
      <c r="D840">
        <v>535</v>
      </c>
    </row>
    <row r="841" spans="1:4" x14ac:dyDescent="0.2">
      <c r="A841" s="7" t="s">
        <v>1344</v>
      </c>
      <c r="B841">
        <v>3868</v>
      </c>
      <c r="D841">
        <v>3868</v>
      </c>
    </row>
    <row r="842" spans="1:4" x14ac:dyDescent="0.2">
      <c r="A842" s="7" t="s">
        <v>1266</v>
      </c>
      <c r="C842">
        <v>192</v>
      </c>
      <c r="D842">
        <v>192</v>
      </c>
    </row>
    <row r="843" spans="1:4" x14ac:dyDescent="0.2">
      <c r="A843" s="7" t="s">
        <v>1836</v>
      </c>
      <c r="C843">
        <v>110</v>
      </c>
      <c r="D843">
        <v>110</v>
      </c>
    </row>
    <row r="844" spans="1:4" x14ac:dyDescent="0.2">
      <c r="A844" s="7" t="s">
        <v>1695</v>
      </c>
      <c r="C844">
        <v>4233</v>
      </c>
      <c r="D844">
        <v>4233</v>
      </c>
    </row>
    <row r="845" spans="1:4" x14ac:dyDescent="0.2">
      <c r="A845" s="7" t="s">
        <v>602</v>
      </c>
      <c r="C845">
        <v>116</v>
      </c>
      <c r="D845">
        <v>116</v>
      </c>
    </row>
    <row r="846" spans="1:4" x14ac:dyDescent="0.2">
      <c r="A846" s="7" t="s">
        <v>887</v>
      </c>
      <c r="C846">
        <v>5203</v>
      </c>
      <c r="D846">
        <v>5203</v>
      </c>
    </row>
    <row r="847" spans="1:4" x14ac:dyDescent="0.2">
      <c r="A847" s="7" t="s">
        <v>822</v>
      </c>
      <c r="C847">
        <v>1137</v>
      </c>
      <c r="D847">
        <v>1137</v>
      </c>
    </row>
    <row r="848" spans="1:4" x14ac:dyDescent="0.2">
      <c r="A848" s="7" t="s">
        <v>1244</v>
      </c>
      <c r="C848">
        <v>194</v>
      </c>
      <c r="D848">
        <v>194</v>
      </c>
    </row>
    <row r="849" spans="1:4" x14ac:dyDescent="0.2">
      <c r="A849" s="7" t="s">
        <v>570</v>
      </c>
      <c r="C849">
        <v>138</v>
      </c>
      <c r="D849">
        <v>138</v>
      </c>
    </row>
    <row r="850" spans="1:4" x14ac:dyDescent="0.2">
      <c r="A850" s="7" t="s">
        <v>1664</v>
      </c>
      <c r="C850">
        <v>183</v>
      </c>
      <c r="D850">
        <v>183</v>
      </c>
    </row>
    <row r="851" spans="1:4" x14ac:dyDescent="0.2">
      <c r="A851" s="7" t="s">
        <v>127</v>
      </c>
      <c r="C851">
        <v>111</v>
      </c>
      <c r="D851">
        <v>111</v>
      </c>
    </row>
    <row r="852" spans="1:4" x14ac:dyDescent="0.2">
      <c r="A852" s="7" t="s">
        <v>1318</v>
      </c>
      <c r="B852">
        <v>94</v>
      </c>
      <c r="D852">
        <v>94</v>
      </c>
    </row>
    <row r="853" spans="1:4" x14ac:dyDescent="0.2">
      <c r="A853" s="7" t="s">
        <v>462</v>
      </c>
      <c r="C853">
        <v>80</v>
      </c>
      <c r="D853">
        <v>80</v>
      </c>
    </row>
    <row r="854" spans="1:4" x14ac:dyDescent="0.2">
      <c r="A854" s="7" t="s">
        <v>1593</v>
      </c>
      <c r="B854">
        <v>831</v>
      </c>
      <c r="D854">
        <v>831</v>
      </c>
    </row>
    <row r="855" spans="1:4" x14ac:dyDescent="0.2">
      <c r="A855" s="7" t="s">
        <v>1176</v>
      </c>
      <c r="B855">
        <v>37</v>
      </c>
      <c r="D855">
        <v>37</v>
      </c>
    </row>
    <row r="856" spans="1:4" x14ac:dyDescent="0.2">
      <c r="A856" s="7" t="s">
        <v>1218</v>
      </c>
      <c r="B856">
        <v>1368</v>
      </c>
      <c r="D856">
        <v>1368</v>
      </c>
    </row>
    <row r="857" spans="1:4" x14ac:dyDescent="0.2">
      <c r="A857" s="7" t="s">
        <v>1623</v>
      </c>
      <c r="C857">
        <v>110</v>
      </c>
      <c r="D857">
        <v>110</v>
      </c>
    </row>
    <row r="858" spans="1:4" x14ac:dyDescent="0.2">
      <c r="A858" s="7" t="s">
        <v>129</v>
      </c>
      <c r="C858">
        <v>222</v>
      </c>
      <c r="D858">
        <v>222</v>
      </c>
    </row>
    <row r="859" spans="1:4" x14ac:dyDescent="0.2">
      <c r="A859" s="7" t="s">
        <v>1520</v>
      </c>
      <c r="C859">
        <v>122</v>
      </c>
      <c r="D859">
        <v>122</v>
      </c>
    </row>
    <row r="860" spans="1:4" x14ac:dyDescent="0.2">
      <c r="A860" s="7" t="s">
        <v>788</v>
      </c>
      <c r="C860">
        <v>206</v>
      </c>
      <c r="D860">
        <v>206</v>
      </c>
    </row>
    <row r="861" spans="1:4" x14ac:dyDescent="0.2">
      <c r="A861" s="7" t="s">
        <v>398</v>
      </c>
      <c r="B861">
        <v>1258</v>
      </c>
      <c r="C861">
        <v>1561</v>
      </c>
      <c r="D861">
        <v>2819</v>
      </c>
    </row>
    <row r="862" spans="1:4" x14ac:dyDescent="0.2">
      <c r="A862" s="7" t="s">
        <v>1796</v>
      </c>
      <c r="C862">
        <v>80</v>
      </c>
      <c r="D862">
        <v>80</v>
      </c>
    </row>
    <row r="863" spans="1:4" x14ac:dyDescent="0.2">
      <c r="A863" s="7" t="s">
        <v>348</v>
      </c>
      <c r="C863">
        <v>107</v>
      </c>
      <c r="D863">
        <v>107</v>
      </c>
    </row>
    <row r="864" spans="1:4" x14ac:dyDescent="0.2">
      <c r="A864" s="7" t="s">
        <v>1846</v>
      </c>
      <c r="B864">
        <v>41</v>
      </c>
      <c r="D864">
        <v>41</v>
      </c>
    </row>
    <row r="865" spans="1:4" x14ac:dyDescent="0.2">
      <c r="A865" s="7" t="s">
        <v>1290</v>
      </c>
      <c r="C865">
        <v>432</v>
      </c>
      <c r="D865">
        <v>432</v>
      </c>
    </row>
    <row r="866" spans="1:4" x14ac:dyDescent="0.2">
      <c r="A866" s="7" t="s">
        <v>227</v>
      </c>
      <c r="C866">
        <v>96</v>
      </c>
      <c r="D866">
        <v>96</v>
      </c>
    </row>
    <row r="867" spans="1:4" x14ac:dyDescent="0.2">
      <c r="A867" s="7" t="s">
        <v>198</v>
      </c>
      <c r="C867">
        <v>170</v>
      </c>
      <c r="D867">
        <v>170</v>
      </c>
    </row>
    <row r="868" spans="1:4" x14ac:dyDescent="0.2">
      <c r="A868" s="7" t="s">
        <v>358</v>
      </c>
      <c r="B868">
        <v>5681</v>
      </c>
      <c r="D868">
        <v>5681</v>
      </c>
    </row>
    <row r="869" spans="1:4" x14ac:dyDescent="0.2">
      <c r="A869" s="7" t="s">
        <v>1599</v>
      </c>
      <c r="B869">
        <v>2108</v>
      </c>
      <c r="C869">
        <v>319</v>
      </c>
      <c r="D869">
        <v>2427</v>
      </c>
    </row>
    <row r="870" spans="1:4" x14ac:dyDescent="0.2">
      <c r="A870" s="7" t="s">
        <v>566</v>
      </c>
      <c r="C870">
        <v>92</v>
      </c>
      <c r="D870">
        <v>92</v>
      </c>
    </row>
    <row r="871" spans="1:4" x14ac:dyDescent="0.2">
      <c r="A871" s="7" t="s">
        <v>1723</v>
      </c>
      <c r="C871">
        <v>1354</v>
      </c>
      <c r="D871">
        <v>1354</v>
      </c>
    </row>
    <row r="872" spans="1:4" x14ac:dyDescent="0.2">
      <c r="A872" s="7" t="s">
        <v>1348</v>
      </c>
      <c r="C872">
        <v>234</v>
      </c>
      <c r="D872">
        <v>234</v>
      </c>
    </row>
    <row r="873" spans="1:4" x14ac:dyDescent="0.2">
      <c r="A873" s="7" t="s">
        <v>1316</v>
      </c>
      <c r="B873">
        <v>65</v>
      </c>
      <c r="D873">
        <v>65</v>
      </c>
    </row>
    <row r="874" spans="1:4" x14ac:dyDescent="0.2">
      <c r="A874" s="7" t="s">
        <v>1216</v>
      </c>
      <c r="B874">
        <v>156</v>
      </c>
      <c r="D874">
        <v>156</v>
      </c>
    </row>
    <row r="875" spans="1:4" x14ac:dyDescent="0.2">
      <c r="A875" s="7" t="s">
        <v>1070</v>
      </c>
      <c r="C875">
        <v>239</v>
      </c>
      <c r="D875">
        <v>239</v>
      </c>
    </row>
    <row r="876" spans="1:4" x14ac:dyDescent="0.2">
      <c r="A876" s="7" t="s">
        <v>1909</v>
      </c>
      <c r="B876">
        <v>67</v>
      </c>
      <c r="D876">
        <v>67</v>
      </c>
    </row>
    <row r="877" spans="1:4" x14ac:dyDescent="0.2">
      <c r="A877" s="7" t="s">
        <v>1986</v>
      </c>
      <c r="C877">
        <v>1015</v>
      </c>
      <c r="D877">
        <v>1015</v>
      </c>
    </row>
    <row r="878" spans="1:4" x14ac:dyDescent="0.2">
      <c r="A878" s="7" t="s">
        <v>1930</v>
      </c>
      <c r="B878">
        <v>1</v>
      </c>
      <c r="D878">
        <v>1</v>
      </c>
    </row>
    <row r="879" spans="1:4" x14ac:dyDescent="0.2">
      <c r="A879" s="7" t="s">
        <v>784</v>
      </c>
      <c r="C879">
        <v>101</v>
      </c>
      <c r="D879">
        <v>101</v>
      </c>
    </row>
    <row r="880" spans="1:4" x14ac:dyDescent="0.2">
      <c r="A880" s="7" t="s">
        <v>1814</v>
      </c>
      <c r="C880">
        <v>165</v>
      </c>
      <c r="D880">
        <v>165</v>
      </c>
    </row>
    <row r="881" spans="1:4" x14ac:dyDescent="0.2">
      <c r="A881" s="7" t="s">
        <v>1186</v>
      </c>
      <c r="B881">
        <v>35</v>
      </c>
      <c r="D881">
        <v>35</v>
      </c>
    </row>
    <row r="882" spans="1:4" x14ac:dyDescent="0.2">
      <c r="A882" s="7" t="s">
        <v>2002</v>
      </c>
      <c r="C882">
        <v>480</v>
      </c>
      <c r="D882">
        <v>480</v>
      </c>
    </row>
    <row r="883" spans="1:4" x14ac:dyDescent="0.2">
      <c r="A883" s="7" t="s">
        <v>1088</v>
      </c>
      <c r="C883">
        <v>369</v>
      </c>
      <c r="D883">
        <v>369</v>
      </c>
    </row>
    <row r="884" spans="1:4" x14ac:dyDescent="0.2">
      <c r="A884" s="7" t="s">
        <v>960</v>
      </c>
      <c r="C884">
        <v>1605</v>
      </c>
      <c r="D884">
        <v>1605</v>
      </c>
    </row>
    <row r="885" spans="1:4" x14ac:dyDescent="0.2">
      <c r="A885" s="7" t="s">
        <v>632</v>
      </c>
      <c r="B885">
        <v>908</v>
      </c>
      <c r="D885">
        <v>908</v>
      </c>
    </row>
    <row r="886" spans="1:4" x14ac:dyDescent="0.2">
      <c r="A886" s="7" t="s">
        <v>1882</v>
      </c>
      <c r="C886">
        <v>65</v>
      </c>
      <c r="D886">
        <v>65</v>
      </c>
    </row>
    <row r="887" spans="1:4" x14ac:dyDescent="0.2">
      <c r="A887" s="7" t="s">
        <v>1342</v>
      </c>
      <c r="B887">
        <v>1</v>
      </c>
      <c r="D887">
        <v>1</v>
      </c>
    </row>
    <row r="888" spans="1:4" x14ac:dyDescent="0.2">
      <c r="A888" s="7" t="s">
        <v>1878</v>
      </c>
      <c r="C888">
        <v>40</v>
      </c>
      <c r="D888">
        <v>40</v>
      </c>
    </row>
    <row r="889" spans="1:4" x14ac:dyDescent="0.2">
      <c r="A889" s="7" t="s">
        <v>964</v>
      </c>
      <c r="C889">
        <v>2120</v>
      </c>
      <c r="D889">
        <v>2120</v>
      </c>
    </row>
    <row r="890" spans="1:4" x14ac:dyDescent="0.2">
      <c r="A890" s="7" t="s">
        <v>654</v>
      </c>
      <c r="C890">
        <v>295</v>
      </c>
      <c r="D890">
        <v>295</v>
      </c>
    </row>
    <row r="891" spans="1:4" x14ac:dyDescent="0.2">
      <c r="A891" s="7" t="s">
        <v>1942</v>
      </c>
      <c r="B891">
        <v>830</v>
      </c>
      <c r="D891">
        <v>830</v>
      </c>
    </row>
    <row r="892" spans="1:4" x14ac:dyDescent="0.2">
      <c r="A892" s="7" t="s">
        <v>1768</v>
      </c>
      <c r="C892">
        <v>126</v>
      </c>
      <c r="D892">
        <v>126</v>
      </c>
    </row>
    <row r="893" spans="1:4" x14ac:dyDescent="0.2">
      <c r="A893" s="7" t="s">
        <v>956</v>
      </c>
      <c r="B893">
        <v>39</v>
      </c>
      <c r="D893">
        <v>39</v>
      </c>
    </row>
    <row r="894" spans="1:4" x14ac:dyDescent="0.2">
      <c r="A894" s="7" t="s">
        <v>136</v>
      </c>
      <c r="B894">
        <v>48</v>
      </c>
      <c r="D894">
        <v>48</v>
      </c>
    </row>
    <row r="895" spans="1:4" x14ac:dyDescent="0.2">
      <c r="A895" s="7" t="s">
        <v>1928</v>
      </c>
      <c r="C895">
        <v>203</v>
      </c>
      <c r="D895">
        <v>203</v>
      </c>
    </row>
    <row r="896" spans="1:4" x14ac:dyDescent="0.2">
      <c r="A896" s="7" t="s">
        <v>1824</v>
      </c>
      <c r="C896">
        <v>1460</v>
      </c>
      <c r="D896">
        <v>1460</v>
      </c>
    </row>
    <row r="897" spans="1:4" x14ac:dyDescent="0.2">
      <c r="A897" s="7" t="s">
        <v>157</v>
      </c>
      <c r="C897">
        <v>131</v>
      </c>
      <c r="D897">
        <v>131</v>
      </c>
    </row>
    <row r="898" spans="1:4" x14ac:dyDescent="0.2">
      <c r="A898" s="7" t="s">
        <v>166</v>
      </c>
      <c r="C898">
        <v>128</v>
      </c>
      <c r="D898">
        <v>128</v>
      </c>
    </row>
    <row r="899" spans="1:4" x14ac:dyDescent="0.2">
      <c r="A899" s="7" t="s">
        <v>276</v>
      </c>
      <c r="C899">
        <v>131</v>
      </c>
      <c r="D899">
        <v>131</v>
      </c>
    </row>
    <row r="900" spans="1:4" x14ac:dyDescent="0.2">
      <c r="A900" s="7" t="s">
        <v>63</v>
      </c>
      <c r="B900">
        <v>452</v>
      </c>
      <c r="D900">
        <v>452</v>
      </c>
    </row>
    <row r="901" spans="1:4" x14ac:dyDescent="0.2">
      <c r="A901" s="7" t="s">
        <v>1340</v>
      </c>
      <c r="B901">
        <v>602</v>
      </c>
      <c r="D901">
        <v>602</v>
      </c>
    </row>
    <row r="902" spans="1:4" x14ac:dyDescent="0.2">
      <c r="A902" s="7" t="s">
        <v>1141</v>
      </c>
      <c r="C902">
        <v>2985</v>
      </c>
      <c r="D902">
        <v>2985</v>
      </c>
    </row>
    <row r="903" spans="1:4" x14ac:dyDescent="0.2">
      <c r="A903" s="7" t="s">
        <v>1027</v>
      </c>
      <c r="C903">
        <v>144</v>
      </c>
      <c r="D903">
        <v>144</v>
      </c>
    </row>
    <row r="904" spans="1:4" x14ac:dyDescent="0.2">
      <c r="A904" s="7" t="s">
        <v>754</v>
      </c>
      <c r="C904">
        <v>2013</v>
      </c>
      <c r="D904">
        <v>2013</v>
      </c>
    </row>
    <row r="905" spans="1:4" x14ac:dyDescent="0.2">
      <c r="A905" s="7" t="s">
        <v>708</v>
      </c>
      <c r="B905">
        <v>1063</v>
      </c>
      <c r="C905">
        <v>2441</v>
      </c>
      <c r="D905">
        <v>3504</v>
      </c>
    </row>
    <row r="906" spans="1:4" x14ac:dyDescent="0.2">
      <c r="A906" s="7" t="s">
        <v>1121</v>
      </c>
      <c r="B906">
        <v>1296</v>
      </c>
      <c r="D906">
        <v>1296</v>
      </c>
    </row>
    <row r="907" spans="1:4" x14ac:dyDescent="0.2">
      <c r="A907" s="7" t="s">
        <v>688</v>
      </c>
      <c r="B907">
        <v>17</v>
      </c>
      <c r="D907">
        <v>17</v>
      </c>
    </row>
    <row r="908" spans="1:4" x14ac:dyDescent="0.2">
      <c r="A908" s="7" t="s">
        <v>1754</v>
      </c>
      <c r="C908">
        <v>163</v>
      </c>
      <c r="D908">
        <v>163</v>
      </c>
    </row>
    <row r="909" spans="1:4" x14ac:dyDescent="0.2">
      <c r="A909" s="7" t="s">
        <v>1308</v>
      </c>
      <c r="B909">
        <v>105</v>
      </c>
      <c r="D909">
        <v>105</v>
      </c>
    </row>
    <row r="910" spans="1:4" x14ac:dyDescent="0.2">
      <c r="A910" s="7" t="s">
        <v>2044</v>
      </c>
      <c r="B910">
        <v>213164</v>
      </c>
      <c r="C910">
        <v>480898</v>
      </c>
      <c r="D910">
        <v>694062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2023-03-24T07:15:44Z</dcterms:modified>
</cp:coreProperties>
</file>