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<sst xmlns="http://schemas.openxmlformats.org/spreadsheetml/2006/main" count="43" uniqueCount="25">
  <si>
    <t>K =</t>
  </si>
  <si>
    <t xml:space="preserve">St. Dev1 = </t>
  </si>
  <si>
    <t>St. Dev2 =</t>
  </si>
  <si>
    <t>Data</t>
  </si>
  <si>
    <t>Likelihood:</t>
  </si>
  <si>
    <t>Mu1 = 1</t>
  </si>
  <si>
    <t>Mu2 = 3</t>
  </si>
  <si>
    <t>Joint</t>
  </si>
  <si>
    <t>P(X)</t>
  </si>
  <si>
    <t>P(C1 | X)</t>
  </si>
  <si>
    <t>P(C2 | X)</t>
  </si>
  <si>
    <t>STDEV</t>
  </si>
  <si>
    <t>X</t>
  </si>
  <si>
    <t>MEAN</t>
  </si>
  <si>
    <t>Iteration 1</t>
  </si>
  <si>
    <t xml:space="preserve">Mu1 = </t>
  </si>
  <si>
    <t xml:space="preserve">Mu2 = </t>
  </si>
  <si>
    <t>StDev1</t>
  </si>
  <si>
    <t>StDev2</t>
  </si>
  <si>
    <t>Iteration 2</t>
  </si>
  <si>
    <t>Joint1</t>
  </si>
  <si>
    <t>Joint2</t>
  </si>
  <si>
    <t>P(C2|X)</t>
  </si>
  <si>
    <t>Iteration 3</t>
  </si>
  <si>
    <t>Final Probabilities on Iteration 3: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</si>
</sst>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sz val="9.0"/>
      <color rgb="FF7E3794"/>
      <name val="Arial"/>
      <scheme val="minor"/>
    </font>
    <font>
      <sz val="9.0"/>
      <color rgb="FFF7981D"/>
      <name val="Arial"/>
      <scheme val="minor"/>
    </font>
    <font>
      <color rgb="FF000000"/>
      <name val="&quot;Arial&quot;"/>
    </font>
    <font>
      <sz val="9.0"/>
      <color rgb="FF11A9CC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6" numFmtId="0" xfId="0" applyAlignment="1" applyFont="1">
      <alignment horizontal="left"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2" t="s">
        <v>0</v>
      </c>
      <c r="D1" s="3">
        <v>2.0</v>
      </c>
      <c r="E1" s="4">
        <v>1.0</v>
      </c>
      <c r="F1" s="4">
        <v>3.0</v>
      </c>
      <c r="G1" s="4"/>
      <c r="H1" s="4"/>
      <c r="I1" s="4"/>
      <c r="J1" s="4"/>
      <c r="K1" s="4"/>
      <c r="L1" s="4"/>
      <c r="M1" s="4" t="s">
        <v>1</v>
      </c>
      <c r="N1" s="4" t="s">
        <v>2</v>
      </c>
    </row>
    <row r="2">
      <c r="C2" s="5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7</v>
      </c>
      <c r="I2" s="4" t="s">
        <v>8</v>
      </c>
      <c r="J2" s="4" t="s">
        <v>9</v>
      </c>
      <c r="K2" s="4" t="s">
        <v>10</v>
      </c>
      <c r="M2" s="6">
        <f t="shared" ref="M2:N2" si="1">SUM(M3:M8)</f>
        <v>11</v>
      </c>
      <c r="N2" s="6">
        <f t="shared" si="1"/>
        <v>3.8</v>
      </c>
      <c r="P2" s="4" t="s">
        <v>11</v>
      </c>
      <c r="Q2" s="4">
        <v>11.0</v>
      </c>
    </row>
    <row r="3">
      <c r="C3" s="7">
        <v>1.0</v>
      </c>
      <c r="E3" s="8">
        <f t="shared" ref="E3:E8" si="3">NORMDIST(C3,E$1,Q$2,FAlSE)</f>
        <v>0.03626748004</v>
      </c>
      <c r="F3" s="8">
        <f t="shared" ref="F3:F8" si="4">NORMDIST(D3,F$1,Q$2,FAlSE)</f>
        <v>0.03494346222</v>
      </c>
      <c r="G3" s="6">
        <f t="shared" ref="G3:H3" si="2">E3*0.5</f>
        <v>0.01813374002</v>
      </c>
      <c r="H3" s="6">
        <f t="shared" si="2"/>
        <v>0.01747173111</v>
      </c>
      <c r="I3" s="6">
        <f t="shared" ref="I3:I8" si="6">G3+H3</f>
        <v>0.03560547113</v>
      </c>
      <c r="J3" s="6">
        <f t="shared" ref="J3:J8" si="7">G3/I3</f>
        <v>0.5092964492</v>
      </c>
      <c r="K3" s="6">
        <f t="shared" ref="K3:K8" si="8">H3/I3</f>
        <v>0.4907035508</v>
      </c>
      <c r="M3" s="6">
        <f t="shared" ref="M3:M8" si="9">((C3-1)^2)/(5)</f>
        <v>0</v>
      </c>
      <c r="N3" s="9">
        <f t="shared" ref="N3:N8" si="10">((C3-3)^2)/(5)</f>
        <v>0.8</v>
      </c>
      <c r="P3" s="4" t="s">
        <v>12</v>
      </c>
      <c r="Q3" s="4">
        <v>1.0</v>
      </c>
    </row>
    <row r="4">
      <c r="C4" s="7">
        <v>2.0</v>
      </c>
      <c r="E4" s="8">
        <f t="shared" si="3"/>
        <v>0.03611792363</v>
      </c>
      <c r="F4" s="8">
        <f t="shared" si="4"/>
        <v>0.03494346222</v>
      </c>
      <c r="G4" s="6">
        <f t="shared" ref="G4:H4" si="5">E4*0.5</f>
        <v>0.01805896182</v>
      </c>
      <c r="H4" s="6">
        <f t="shared" si="5"/>
        <v>0.01747173111</v>
      </c>
      <c r="I4" s="6">
        <f t="shared" si="6"/>
        <v>0.03553069293</v>
      </c>
      <c r="J4" s="6">
        <f t="shared" si="7"/>
        <v>0.5082637103</v>
      </c>
      <c r="K4" s="6">
        <f t="shared" si="8"/>
        <v>0.4917362897</v>
      </c>
      <c r="M4" s="6">
        <f t="shared" si="9"/>
        <v>0.2</v>
      </c>
      <c r="N4" s="9">
        <f t="shared" si="10"/>
        <v>0.2</v>
      </c>
      <c r="P4" s="4" t="s">
        <v>13</v>
      </c>
      <c r="Q4" s="4">
        <v>1.0</v>
      </c>
    </row>
    <row r="5">
      <c r="A5" s="3" t="s">
        <v>14</v>
      </c>
      <c r="C5" s="7">
        <v>3.0</v>
      </c>
      <c r="E5" s="8">
        <f t="shared" si="3"/>
        <v>0.03567294461</v>
      </c>
      <c r="F5" s="8">
        <f t="shared" si="4"/>
        <v>0.03494346222</v>
      </c>
      <c r="G5" s="6">
        <f t="shared" ref="G5:H5" si="11">E5*0.5</f>
        <v>0.0178364723</v>
      </c>
      <c r="H5" s="6">
        <f t="shared" si="11"/>
        <v>0.01747173111</v>
      </c>
      <c r="I5" s="6">
        <f t="shared" si="6"/>
        <v>0.03530820342</v>
      </c>
      <c r="J5" s="6">
        <f t="shared" si="7"/>
        <v>0.5051651055</v>
      </c>
      <c r="K5" s="6">
        <f t="shared" si="8"/>
        <v>0.4948348945</v>
      </c>
      <c r="M5" s="6">
        <f t="shared" si="9"/>
        <v>0.8</v>
      </c>
      <c r="N5" s="9">
        <f t="shared" si="10"/>
        <v>0</v>
      </c>
      <c r="Q5" s="8">
        <f>NORMDIST(1,1,11,1-6)</f>
        <v>0.5</v>
      </c>
    </row>
    <row r="6">
      <c r="C6" s="7">
        <v>4.0</v>
      </c>
      <c r="E6" s="8">
        <f t="shared" si="3"/>
        <v>0.03494346222</v>
      </c>
      <c r="F6" s="8">
        <f t="shared" si="4"/>
        <v>0.03494346222</v>
      </c>
      <c r="G6" s="6">
        <f t="shared" ref="G6:H6" si="12">E6*0.5</f>
        <v>0.01747173111</v>
      </c>
      <c r="H6" s="6">
        <f t="shared" si="12"/>
        <v>0.01747173111</v>
      </c>
      <c r="I6" s="6">
        <f t="shared" si="6"/>
        <v>0.03494346222</v>
      </c>
      <c r="J6" s="6">
        <f t="shared" si="7"/>
        <v>0.5</v>
      </c>
      <c r="K6" s="6">
        <f t="shared" si="8"/>
        <v>0.5</v>
      </c>
      <c r="M6" s="6">
        <f t="shared" si="9"/>
        <v>1.8</v>
      </c>
      <c r="N6" s="9">
        <f t="shared" si="10"/>
        <v>0.2</v>
      </c>
    </row>
    <row r="7">
      <c r="C7" s="7">
        <v>5.0</v>
      </c>
      <c r="E7" s="8">
        <f t="shared" si="3"/>
        <v>0.03394717943</v>
      </c>
      <c r="F7" s="8">
        <f t="shared" si="4"/>
        <v>0.03494346222</v>
      </c>
      <c r="G7" s="6">
        <f t="shared" ref="G7:H7" si="13">E7*0.5</f>
        <v>0.01697358972</v>
      </c>
      <c r="H7" s="6">
        <f t="shared" si="13"/>
        <v>0.01747173111</v>
      </c>
      <c r="I7" s="6">
        <f t="shared" si="6"/>
        <v>0.03444532083</v>
      </c>
      <c r="J7" s="6">
        <f t="shared" si="7"/>
        <v>0.4927690992</v>
      </c>
      <c r="K7" s="6">
        <f t="shared" si="8"/>
        <v>0.5072309008</v>
      </c>
      <c r="M7" s="6">
        <f t="shared" si="9"/>
        <v>3.2</v>
      </c>
      <c r="N7" s="9">
        <f t="shared" si="10"/>
        <v>0.8</v>
      </c>
    </row>
    <row r="8">
      <c r="C8" s="7">
        <v>6.0</v>
      </c>
      <c r="E8" s="8">
        <f t="shared" si="3"/>
        <v>0.03270786889</v>
      </c>
      <c r="F8" s="8">
        <f t="shared" si="4"/>
        <v>0.03494346222</v>
      </c>
      <c r="G8" s="6">
        <f t="shared" ref="G8:H8" si="14">E8*0.5</f>
        <v>0.01635393445</v>
      </c>
      <c r="H8" s="6">
        <f t="shared" si="14"/>
        <v>0.01747173111</v>
      </c>
      <c r="I8" s="6">
        <f t="shared" si="6"/>
        <v>0.03382566556</v>
      </c>
      <c r="J8" s="6">
        <f t="shared" si="7"/>
        <v>0.4834770928</v>
      </c>
      <c r="K8" s="6">
        <f t="shared" si="8"/>
        <v>0.5165229072</v>
      </c>
      <c r="M8" s="6">
        <f t="shared" si="9"/>
        <v>5</v>
      </c>
      <c r="N8" s="9">
        <f t="shared" si="10"/>
        <v>1.8</v>
      </c>
    </row>
    <row r="9">
      <c r="J9" s="6">
        <f>((J3*C3)+(J4*C4)+(J5*C5)+(J6*C6)+(J7*C7)+(J8*C8))/SUM(J3:J8)</f>
        <v>3.469865382</v>
      </c>
      <c r="K9" s="10">
        <f>((K3*C3)+(K4*C4)+(K5*C5)+(K6*C6)+(K7*C7)+(K8*C8))/SUM(K3:K8)</f>
        <v>3.530113962</v>
      </c>
    </row>
    <row r="12">
      <c r="E12" s="4" t="s">
        <v>15</v>
      </c>
      <c r="F12" s="11">
        <f>J9</f>
        <v>3.469865382</v>
      </c>
      <c r="G12" s="4" t="s">
        <v>16</v>
      </c>
      <c r="H12" s="12">
        <f>K9</f>
        <v>3.530113962</v>
      </c>
      <c r="N12" s="4" t="s">
        <v>17</v>
      </c>
      <c r="O12" s="4" t="s">
        <v>18</v>
      </c>
    </row>
    <row r="13">
      <c r="A13" s="4" t="s">
        <v>19</v>
      </c>
      <c r="C13" s="4" t="s">
        <v>3</v>
      </c>
      <c r="D13" s="4" t="s">
        <v>4</v>
      </c>
      <c r="F13" s="13"/>
      <c r="I13" s="4" t="s">
        <v>20</v>
      </c>
      <c r="J13" s="4" t="s">
        <v>21</v>
      </c>
      <c r="K13" s="4" t="s">
        <v>8</v>
      </c>
      <c r="L13" s="4" t="s">
        <v>9</v>
      </c>
      <c r="M13" s="4" t="s">
        <v>22</v>
      </c>
      <c r="N13" s="6">
        <f t="shared" ref="N13:O13" si="15">sum(N14:N19)</f>
        <v>3.501089714</v>
      </c>
      <c r="O13" s="6">
        <f t="shared" si="15"/>
        <v>3.501088221</v>
      </c>
    </row>
    <row r="14">
      <c r="C14" s="4">
        <v>1.0</v>
      </c>
      <c r="E14" s="14">
        <f t="shared" ref="E14:E19" si="16">NORMDIST(C14,F$12,N$13,FAlSE)</f>
        <v>0.08884633164</v>
      </c>
      <c r="G14" s="14">
        <f t="shared" ref="G14:G19" si="17">NORMDIST(C14,H$12,O$13,FAlSE)</f>
        <v>0.08776129266</v>
      </c>
      <c r="I14" s="6">
        <f t="shared" ref="I14:I19" si="18">E14*0.5</f>
        <v>0.04442316582</v>
      </c>
      <c r="J14" s="6">
        <f t="shared" ref="J14:J19" si="19">G14*0.5</f>
        <v>0.04388064633</v>
      </c>
      <c r="K14" s="6">
        <f t="shared" ref="K14:K19" si="20">I14+J14</f>
        <v>0.08830381215</v>
      </c>
      <c r="L14" s="6">
        <f t="shared" ref="L14:L19" si="21">I14/K14</f>
        <v>0.5030718917</v>
      </c>
      <c r="M14" s="6">
        <f t="shared" ref="M14:M19" si="22">J14/K14</f>
        <v>0.4969281083</v>
      </c>
      <c r="N14" s="10">
        <f t="shared" ref="N14:N19" si="23">((C14-F$12)^2)/(5)</f>
        <v>1.220047001</v>
      </c>
      <c r="O14" s="9">
        <f t="shared" ref="O14:O19" si="24">((C14-H$12)^2)/(5)</f>
        <v>1.280295332</v>
      </c>
    </row>
    <row r="15">
      <c r="C15" s="4">
        <v>2.0</v>
      </c>
      <c r="E15" s="14">
        <f t="shared" si="16"/>
        <v>0.104335693</v>
      </c>
      <c r="G15" s="14">
        <f t="shared" si="17"/>
        <v>0.1035693181</v>
      </c>
      <c r="I15" s="6">
        <f t="shared" si="18"/>
        <v>0.0521678465</v>
      </c>
      <c r="J15" s="6">
        <f t="shared" si="19"/>
        <v>0.05178465904</v>
      </c>
      <c r="K15" s="6">
        <f t="shared" si="20"/>
        <v>0.1039525055</v>
      </c>
      <c r="L15" s="6">
        <f t="shared" si="21"/>
        <v>0.5018430891</v>
      </c>
      <c r="M15" s="6">
        <f t="shared" si="22"/>
        <v>0.4981569109</v>
      </c>
      <c r="N15" s="10">
        <f t="shared" si="23"/>
        <v>0.432100848</v>
      </c>
      <c r="O15" s="9">
        <f t="shared" si="24"/>
        <v>0.4682497475</v>
      </c>
    </row>
    <row r="16">
      <c r="C16" s="4">
        <v>3.0</v>
      </c>
      <c r="E16" s="14">
        <f t="shared" si="16"/>
        <v>0.1129264729</v>
      </c>
      <c r="G16" s="14">
        <f t="shared" si="17"/>
        <v>0.1126493388</v>
      </c>
      <c r="I16" s="6">
        <f t="shared" si="18"/>
        <v>0.05646323647</v>
      </c>
      <c r="J16" s="6">
        <f t="shared" si="19"/>
        <v>0.0563246694</v>
      </c>
      <c r="K16" s="6">
        <f t="shared" si="20"/>
        <v>0.1127879059</v>
      </c>
      <c r="L16" s="6">
        <f t="shared" si="21"/>
        <v>0.5006142816</v>
      </c>
      <c r="M16" s="6">
        <f t="shared" si="22"/>
        <v>0.4993857184</v>
      </c>
      <c r="N16" s="10">
        <f t="shared" si="23"/>
        <v>0.04415469537</v>
      </c>
      <c r="O16" s="9">
        <f t="shared" si="24"/>
        <v>0.0562041626</v>
      </c>
    </row>
    <row r="17">
      <c r="C17" s="4">
        <v>4.0</v>
      </c>
      <c r="E17" s="14">
        <f t="shared" si="16"/>
        <v>0.1126491912</v>
      </c>
      <c r="G17" s="14">
        <f t="shared" si="17"/>
        <v>0.1129264308</v>
      </c>
      <c r="I17" s="6">
        <f t="shared" si="18"/>
        <v>0.05632459561</v>
      </c>
      <c r="J17" s="6">
        <f t="shared" si="19"/>
        <v>0.05646321542</v>
      </c>
      <c r="K17" s="6">
        <f t="shared" si="20"/>
        <v>0.112787811</v>
      </c>
      <c r="L17" s="6">
        <f t="shared" si="21"/>
        <v>0.4993854841</v>
      </c>
      <c r="M17" s="6">
        <f t="shared" si="22"/>
        <v>0.5006145159</v>
      </c>
      <c r="N17" s="10">
        <f t="shared" si="23"/>
        <v>0.05620854272</v>
      </c>
      <c r="O17" s="9">
        <f t="shared" si="24"/>
        <v>0.04415857769</v>
      </c>
    </row>
    <row r="18">
      <c r="C18" s="4">
        <v>5.0</v>
      </c>
      <c r="E18" s="14">
        <f t="shared" si="16"/>
        <v>0.1035690153</v>
      </c>
      <c r="G18" s="14">
        <f t="shared" si="17"/>
        <v>0.1043354712</v>
      </c>
      <c r="I18" s="6">
        <f t="shared" si="18"/>
        <v>0.05178450765</v>
      </c>
      <c r="J18" s="6">
        <f t="shared" si="19"/>
        <v>0.05216773561</v>
      </c>
      <c r="K18" s="6">
        <f t="shared" si="20"/>
        <v>0.1039522433</v>
      </c>
      <c r="L18" s="6">
        <f t="shared" si="21"/>
        <v>0.4981567114</v>
      </c>
      <c r="M18" s="6">
        <f t="shared" si="22"/>
        <v>0.5018432886</v>
      </c>
      <c r="N18" s="10">
        <f t="shared" si="23"/>
        <v>0.4682623901</v>
      </c>
      <c r="O18" s="9">
        <f t="shared" si="24"/>
        <v>0.4321129928</v>
      </c>
    </row>
    <row r="19">
      <c r="C19" s="4">
        <v>6.0</v>
      </c>
      <c r="E19" s="14">
        <f t="shared" si="16"/>
        <v>0.08776090059</v>
      </c>
      <c r="G19" s="14">
        <f t="shared" si="17"/>
        <v>0.08884598089</v>
      </c>
      <c r="I19" s="6">
        <f t="shared" si="18"/>
        <v>0.0438804503</v>
      </c>
      <c r="J19" s="6">
        <f t="shared" si="19"/>
        <v>0.04442299044</v>
      </c>
      <c r="K19" s="6">
        <f t="shared" si="20"/>
        <v>0.08830344074</v>
      </c>
      <c r="L19" s="6">
        <f t="shared" si="21"/>
        <v>0.4969279784</v>
      </c>
      <c r="M19" s="6">
        <f t="shared" si="22"/>
        <v>0.5030720216</v>
      </c>
      <c r="N19" s="10">
        <f t="shared" si="23"/>
        <v>1.280316237</v>
      </c>
      <c r="O19" s="9">
        <f t="shared" si="24"/>
        <v>1.220067408</v>
      </c>
    </row>
    <row r="20">
      <c r="L20" s="6">
        <f>((C14*L14)+(C15*L15)+(C16*L16)+(C17*L17)+(C18*L18)+(C19*L19))/SUM(L14:L19)</f>
        <v>3.492832083</v>
      </c>
      <c r="M20" s="10">
        <f>((C14*M14)+(C15*M15)+(C16*M16)+(C17*M17)+(C18*M18)+(C19*M19))/SUM(M14:M19)</f>
        <v>3.507167915</v>
      </c>
    </row>
    <row r="22">
      <c r="A22" s="4" t="s">
        <v>23</v>
      </c>
      <c r="E22" s="4" t="s">
        <v>15</v>
      </c>
      <c r="F22" s="11">
        <f>L20</f>
        <v>3.492832083</v>
      </c>
      <c r="G22" s="4" t="s">
        <v>16</v>
      </c>
      <c r="H22" s="12">
        <f>M20</f>
        <v>3.507167915</v>
      </c>
      <c r="N22" s="4" t="s">
        <v>17</v>
      </c>
      <c r="O22" s="4" t="s">
        <v>18</v>
      </c>
    </row>
    <row r="23">
      <c r="C23" s="4" t="s">
        <v>3</v>
      </c>
      <c r="D23" s="4" t="s">
        <v>4</v>
      </c>
      <c r="F23" s="13"/>
      <c r="I23" s="4" t="s">
        <v>20</v>
      </c>
      <c r="J23" s="4" t="s">
        <v>21</v>
      </c>
      <c r="K23" s="4" t="s">
        <v>8</v>
      </c>
      <c r="L23" s="4" t="s">
        <v>9</v>
      </c>
      <c r="M23" s="4" t="s">
        <v>22</v>
      </c>
      <c r="N23" s="6">
        <f t="shared" ref="N23:O23" si="25">sum(N24:N29)</f>
        <v>3.500061655</v>
      </c>
      <c r="O23" s="6">
        <f t="shared" si="25"/>
        <v>3.500061655</v>
      </c>
    </row>
    <row r="24">
      <c r="C24" s="4">
        <v>1.0</v>
      </c>
      <c r="E24" s="14">
        <f t="shared" ref="E24:E29" si="26">NORMDIST(C24,F$12,N$13,FAlSE)</f>
        <v>0.08884633164</v>
      </c>
      <c r="G24" s="14">
        <f t="shared" ref="G24:G29" si="27">NORMDIST(C24,H$12,O$13,FAlSE)</f>
        <v>0.08776129266</v>
      </c>
      <c r="I24" s="6">
        <f t="shared" ref="I24:I29" si="28">E24*0.5</f>
        <v>0.04442316582</v>
      </c>
      <c r="J24" s="6">
        <f t="shared" ref="J24:J29" si="29">G24*0.5</f>
        <v>0.04388064633</v>
      </c>
      <c r="K24" s="6">
        <f t="shared" ref="K24:K29" si="30">I24+J24</f>
        <v>0.08830381215</v>
      </c>
      <c r="L24" s="6">
        <f t="shared" ref="L24:L29" si="31">I24/K24</f>
        <v>0.5030718917</v>
      </c>
      <c r="M24" s="6">
        <f t="shared" ref="M24:M29" si="32">J24/K24</f>
        <v>0.4969281083</v>
      </c>
      <c r="N24" s="10">
        <f t="shared" ref="N24:N29" si="33">((C24-F$22)^2)/(5)</f>
        <v>1.242842358</v>
      </c>
      <c r="O24" s="9">
        <f t="shared" ref="O24:O29" si="34">((C24-H$22)^2)/(5)</f>
        <v>1.257178191</v>
      </c>
    </row>
    <row r="25">
      <c r="C25" s="4">
        <v>2.0</v>
      </c>
      <c r="E25" s="14">
        <f t="shared" si="26"/>
        <v>0.104335693</v>
      </c>
      <c r="G25" s="14">
        <f t="shared" si="27"/>
        <v>0.1035693181</v>
      </c>
      <c r="I25" s="6">
        <f t="shared" si="28"/>
        <v>0.0521678465</v>
      </c>
      <c r="J25" s="6">
        <f t="shared" si="29"/>
        <v>0.05178465904</v>
      </c>
      <c r="K25" s="6">
        <f t="shared" si="30"/>
        <v>0.1039525055</v>
      </c>
      <c r="L25" s="6">
        <f t="shared" si="31"/>
        <v>0.5018430891</v>
      </c>
      <c r="M25" s="6">
        <f t="shared" si="32"/>
        <v>0.4981569109</v>
      </c>
      <c r="N25" s="10">
        <f t="shared" si="33"/>
        <v>0.4457095253</v>
      </c>
      <c r="O25" s="9">
        <f t="shared" si="34"/>
        <v>0.4543110247</v>
      </c>
    </row>
    <row r="26">
      <c r="C26" s="4">
        <v>3.0</v>
      </c>
      <c r="E26" s="14">
        <f t="shared" si="26"/>
        <v>0.1129264729</v>
      </c>
      <c r="G26" s="14">
        <f t="shared" si="27"/>
        <v>0.1126493388</v>
      </c>
      <c r="I26" s="6">
        <f t="shared" si="28"/>
        <v>0.05646323647</v>
      </c>
      <c r="J26" s="6">
        <f t="shared" si="29"/>
        <v>0.0563246694</v>
      </c>
      <c r="K26" s="6">
        <f t="shared" si="30"/>
        <v>0.1127879059</v>
      </c>
      <c r="L26" s="6">
        <f t="shared" si="31"/>
        <v>0.5006142816</v>
      </c>
      <c r="M26" s="6">
        <f t="shared" si="32"/>
        <v>0.4993857184</v>
      </c>
      <c r="N26" s="10">
        <f t="shared" si="33"/>
        <v>0.04857669232</v>
      </c>
      <c r="O26" s="9">
        <f t="shared" si="34"/>
        <v>0.05144385875</v>
      </c>
    </row>
    <row r="27">
      <c r="C27" s="4">
        <v>4.0</v>
      </c>
      <c r="E27" s="14">
        <f t="shared" si="26"/>
        <v>0.1126491912</v>
      </c>
      <c r="G27" s="14">
        <f t="shared" si="27"/>
        <v>0.1129264308</v>
      </c>
      <c r="I27" s="6">
        <f t="shared" si="28"/>
        <v>0.05632459561</v>
      </c>
      <c r="J27" s="6">
        <f t="shared" si="29"/>
        <v>0.05646321542</v>
      </c>
      <c r="K27" s="6">
        <f t="shared" si="30"/>
        <v>0.112787811</v>
      </c>
      <c r="L27" s="6">
        <f t="shared" si="31"/>
        <v>0.4993854841</v>
      </c>
      <c r="M27" s="6">
        <f t="shared" si="32"/>
        <v>0.5006145159</v>
      </c>
      <c r="N27" s="10">
        <f t="shared" si="33"/>
        <v>0.0514438593</v>
      </c>
      <c r="O27" s="9">
        <f t="shared" si="34"/>
        <v>0.04857669285</v>
      </c>
    </row>
    <row r="28">
      <c r="C28" s="4">
        <v>5.0</v>
      </c>
      <c r="E28" s="14">
        <f t="shared" si="26"/>
        <v>0.1035690153</v>
      </c>
      <c r="G28" s="14">
        <f t="shared" si="27"/>
        <v>0.1043354712</v>
      </c>
      <c r="I28" s="6">
        <f t="shared" si="28"/>
        <v>0.05178450765</v>
      </c>
      <c r="J28" s="6">
        <f t="shared" si="29"/>
        <v>0.05216773561</v>
      </c>
      <c r="K28" s="6">
        <f t="shared" si="30"/>
        <v>0.1039522433</v>
      </c>
      <c r="L28" s="6">
        <f t="shared" si="31"/>
        <v>0.4981567114</v>
      </c>
      <c r="M28" s="6">
        <f t="shared" si="32"/>
        <v>0.5018432886</v>
      </c>
      <c r="N28" s="10">
        <f t="shared" si="33"/>
        <v>0.4543110263</v>
      </c>
      <c r="O28" s="9">
        <f t="shared" si="34"/>
        <v>0.4457095269</v>
      </c>
    </row>
    <row r="29">
      <c r="C29" s="4">
        <v>6.0</v>
      </c>
      <c r="E29" s="14">
        <f t="shared" si="26"/>
        <v>0.08776090059</v>
      </c>
      <c r="G29" s="14">
        <f t="shared" si="27"/>
        <v>0.08884598089</v>
      </c>
      <c r="I29" s="6">
        <f t="shared" si="28"/>
        <v>0.0438804503</v>
      </c>
      <c r="J29" s="6">
        <f t="shared" si="29"/>
        <v>0.04442299044</v>
      </c>
      <c r="K29" s="6">
        <f t="shared" si="30"/>
        <v>0.08830344074</v>
      </c>
      <c r="L29" s="6">
        <f t="shared" si="31"/>
        <v>0.4969279784</v>
      </c>
      <c r="M29" s="6">
        <f t="shared" si="32"/>
        <v>0.5030720216</v>
      </c>
      <c r="N29" s="10">
        <f t="shared" si="33"/>
        <v>1.257178193</v>
      </c>
      <c r="O29" s="9">
        <f t="shared" si="34"/>
        <v>1.242842361</v>
      </c>
    </row>
    <row r="30">
      <c r="L30" s="6">
        <f>((C24*L24)+(C25*L25)+(C26*L26)+(C27*L27)+(C28*L28)+(C29*L29))/SUM(L24:L29)</f>
        <v>3.492832083</v>
      </c>
      <c r="M30" s="10">
        <f>((C24*M24)+(C25*M25)+(C26*M26)+(C27*M27)+(C28*M28)+(C29*M29))/SUM(M24:M29)</f>
        <v>3.507167915</v>
      </c>
    </row>
    <row r="32">
      <c r="C32" s="4" t="s">
        <v>24</v>
      </c>
      <c r="E32" s="4" t="s">
        <v>9</v>
      </c>
      <c r="F32" s="4" t="s">
        <v>10</v>
      </c>
    </row>
    <row r="33">
      <c r="C33" s="4">
        <v>1.0</v>
      </c>
      <c r="E33" s="6">
        <f t="shared" ref="E33:F33" si="35">L24</f>
        <v>0.5030718917</v>
      </c>
      <c r="F33" s="6">
        <f t="shared" si="35"/>
        <v>0.4969281083</v>
      </c>
    </row>
    <row r="34">
      <c r="C34" s="4">
        <v>2.0</v>
      </c>
      <c r="E34" s="6">
        <f t="shared" ref="E34:F34" si="36">L25</f>
        <v>0.5018430891</v>
      </c>
      <c r="F34" s="6">
        <f t="shared" si="36"/>
        <v>0.4981569109</v>
      </c>
    </row>
    <row r="35">
      <c r="C35" s="4">
        <v>3.0</v>
      </c>
      <c r="E35" s="6">
        <f t="shared" ref="E35:F35" si="37">L26</f>
        <v>0.5006142816</v>
      </c>
      <c r="F35" s="6">
        <f t="shared" si="37"/>
        <v>0.4993857184</v>
      </c>
    </row>
    <row r="36">
      <c r="C36" s="4">
        <v>4.0</v>
      </c>
      <c r="E36" s="6">
        <f t="shared" ref="E36:F36" si="38">L27</f>
        <v>0.4993854841</v>
      </c>
      <c r="F36" s="6">
        <f t="shared" si="38"/>
        <v>0.5006145159</v>
      </c>
    </row>
    <row r="37">
      <c r="C37" s="4">
        <v>5.0</v>
      </c>
      <c r="E37" s="6">
        <f t="shared" ref="E37:F37" si="39">L28</f>
        <v>0.4981567114</v>
      </c>
      <c r="F37" s="6">
        <f t="shared" si="39"/>
        <v>0.5018432886</v>
      </c>
    </row>
    <row r="38">
      <c r="C38" s="4">
        <v>6.0</v>
      </c>
      <c r="E38" s="6">
        <f t="shared" ref="E38:F38" si="40">L29</f>
        <v>0.4969279784</v>
      </c>
      <c r="F38" s="6">
        <f t="shared" si="40"/>
        <v>0.5030720216</v>
      </c>
    </row>
  </sheetData>
  <drawing r:id="rId1"/>
</worksheet>
</file>