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rovat\from_SAMS_NDC\sams\Calibration\"/>
    </mc:Choice>
  </mc:AlternateContent>
  <bookViews>
    <workbookView xWindow="0" yWindow="0" windowWidth="27810" windowHeight="4845" tabRatio="500" activeTab="1"/>
  </bookViews>
  <sheets>
    <sheet name="Parameters" sheetId="1" r:id="rId1"/>
    <sheet name="Find_Min" sheetId="2" r:id="rId2"/>
  </sheets>
  <definedNames>
    <definedName name="GR">#REF!</definedName>
    <definedName name="rat">#REF!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2" i="2" l="1"/>
  <c r="D2" i="2"/>
  <c r="K2" i="2" s="1"/>
  <c r="A2" i="2"/>
  <c r="E2" i="2" s="1"/>
  <c r="B1" i="1"/>
  <c r="B2" i="2" l="1"/>
  <c r="F2" i="2" s="1"/>
  <c r="C2" i="2"/>
  <c r="G2" i="2" s="1"/>
  <c r="H2" i="2"/>
  <c r="J2" i="2" l="1"/>
  <c r="I2" i="2"/>
  <c r="A3" i="2" l="1"/>
  <c r="B3" i="2"/>
  <c r="F3" i="2" s="1"/>
  <c r="D3" i="2"/>
  <c r="K3" i="2" l="1"/>
  <c r="H3" i="2"/>
  <c r="C3" i="2"/>
  <c r="G3" i="2" s="1"/>
  <c r="J3" i="2" s="1"/>
  <c r="L3" i="2"/>
  <c r="E3" i="2"/>
  <c r="I3" i="2" l="1"/>
  <c r="C4" i="2" l="1"/>
  <c r="G4" i="2" s="1"/>
  <c r="A4" i="2"/>
  <c r="D4" i="2"/>
  <c r="K4" i="2" l="1"/>
  <c r="H4" i="2"/>
  <c r="L4" i="2"/>
  <c r="E4" i="2"/>
  <c r="B4" i="2"/>
  <c r="F4" i="2" s="1"/>
  <c r="J4" i="2" l="1"/>
  <c r="I4" i="2"/>
  <c r="D5" i="2" l="1"/>
  <c r="C5" i="2"/>
  <c r="G5" i="2" s="1"/>
  <c r="A5" i="2"/>
  <c r="E5" i="2" l="1"/>
  <c r="L5" i="2"/>
  <c r="B5" i="2"/>
  <c r="F5" i="2" s="1"/>
  <c r="K5" i="2"/>
  <c r="H5" i="2"/>
  <c r="J5" i="2" l="1"/>
  <c r="I5" i="2"/>
  <c r="B6" i="2" l="1"/>
  <c r="F6" i="2" s="1"/>
  <c r="D6" i="2"/>
  <c r="A6" i="2"/>
  <c r="E6" i="2" l="1"/>
  <c r="L6" i="2"/>
  <c r="C6" i="2"/>
  <c r="G6" i="2" s="1"/>
  <c r="J6" i="2" s="1"/>
  <c r="K6" i="2"/>
  <c r="H6" i="2"/>
  <c r="I6" i="2" l="1"/>
  <c r="D7" i="2" l="1"/>
  <c r="A7" i="2"/>
  <c r="C7" i="2"/>
  <c r="G7" i="2" s="1"/>
  <c r="B7" i="2"/>
  <c r="F7" i="2" s="1"/>
  <c r="J7" i="2" l="1"/>
  <c r="I7" i="2"/>
  <c r="E7" i="2"/>
  <c r="L7" i="2"/>
  <c r="K7" i="2"/>
  <c r="H7" i="2"/>
  <c r="D8" i="2" l="1"/>
  <c r="C8" i="2"/>
  <c r="G8" i="2" s="1"/>
  <c r="A8" i="2"/>
  <c r="B8" i="2"/>
  <c r="F8" i="2" s="1"/>
  <c r="E8" i="2" l="1"/>
  <c r="L8" i="2"/>
  <c r="J8" i="2"/>
  <c r="I8" i="2"/>
  <c r="K8" i="2"/>
  <c r="H8" i="2"/>
  <c r="A9" i="2" l="1"/>
  <c r="D9" i="2"/>
  <c r="B9" i="2"/>
  <c r="F9" i="2" s="1"/>
  <c r="K9" i="2" l="1"/>
  <c r="H9" i="2"/>
  <c r="L9" i="2"/>
  <c r="E9" i="2"/>
  <c r="C9" i="2"/>
  <c r="G9" i="2" s="1"/>
  <c r="I9" i="2" s="1"/>
  <c r="D10" i="2" l="1"/>
  <c r="A10" i="2"/>
  <c r="C10" i="2"/>
  <c r="G10" i="2" s="1"/>
  <c r="J9" i="2"/>
  <c r="L10" i="2" l="1"/>
  <c r="E10" i="2"/>
  <c r="B10" i="2"/>
  <c r="F10" i="2" s="1"/>
  <c r="K10" i="2"/>
  <c r="H10" i="2"/>
  <c r="J10" i="2" l="1"/>
  <c r="I10" i="2"/>
  <c r="C11" i="2" l="1"/>
  <c r="G11" i="2" s="1"/>
  <c r="A11" i="2"/>
  <c r="D11" i="2"/>
  <c r="B11" i="2"/>
  <c r="F11" i="2" s="1"/>
  <c r="E11" i="2" l="1"/>
  <c r="L11" i="2"/>
  <c r="J11" i="2"/>
  <c r="I11" i="2"/>
  <c r="K11" i="2"/>
  <c r="H11" i="2"/>
  <c r="D12" i="2" l="1"/>
  <c r="B12" i="2"/>
  <c r="F12" i="2" s="1"/>
  <c r="A12" i="2"/>
  <c r="C12" i="2" s="1"/>
  <c r="G12" i="2" s="1"/>
  <c r="E12" i="2" l="1"/>
  <c r="L12" i="2"/>
  <c r="J12" i="2"/>
  <c r="I12" i="2"/>
  <c r="K12" i="2"/>
  <c r="H12" i="2"/>
  <c r="C13" i="2" l="1"/>
  <c r="G13" i="2" s="1"/>
  <c r="D13" i="2"/>
  <c r="A13" i="2"/>
  <c r="K13" i="2" l="1"/>
  <c r="H13" i="2"/>
  <c r="E13" i="2"/>
  <c r="L13" i="2"/>
  <c r="B13" i="2"/>
  <c r="F13" i="2" s="1"/>
  <c r="J13" i="2" l="1"/>
  <c r="I13" i="2"/>
  <c r="A14" i="2" l="1"/>
  <c r="D14" i="2"/>
  <c r="B14" i="2"/>
  <c r="F14" i="2" s="1"/>
  <c r="C14" i="2"/>
  <c r="G14" i="2" s="1"/>
  <c r="J14" i="2" l="1"/>
  <c r="I14" i="2"/>
  <c r="K14" i="2"/>
  <c r="H14" i="2"/>
  <c r="L14" i="2"/>
  <c r="E14" i="2"/>
  <c r="D15" i="2" l="1"/>
  <c r="B15" i="2"/>
  <c r="F15" i="2" s="1"/>
  <c r="A15" i="2"/>
  <c r="C15" i="2" s="1"/>
  <c r="G15" i="2" s="1"/>
  <c r="E15" i="2" l="1"/>
  <c r="L15" i="2"/>
  <c r="J15" i="2"/>
  <c r="I15" i="2"/>
  <c r="K15" i="2"/>
  <c r="H15" i="2"/>
  <c r="C16" i="2" l="1"/>
  <c r="G16" i="2" s="1"/>
  <c r="A16" i="2"/>
  <c r="D16" i="2"/>
  <c r="L16" i="2" l="1"/>
  <c r="E16" i="2"/>
  <c r="B16" i="2"/>
  <c r="F16" i="2" s="1"/>
  <c r="K16" i="2"/>
  <c r="H16" i="2"/>
  <c r="J16" i="2" l="1"/>
  <c r="I16" i="2"/>
  <c r="D17" i="2" l="1"/>
  <c r="C17" i="2"/>
  <c r="G17" i="2" s="1"/>
  <c r="A17" i="2"/>
  <c r="E17" i="2" l="1"/>
  <c r="L17" i="2"/>
  <c r="K17" i="2"/>
  <c r="H17" i="2"/>
  <c r="B17" i="2"/>
  <c r="F17" i="2" s="1"/>
  <c r="J17" i="2" l="1"/>
  <c r="I17" i="2"/>
  <c r="D18" i="2" l="1"/>
  <c r="B18" i="2"/>
  <c r="F18" i="2" s="1"/>
  <c r="A18" i="2"/>
  <c r="E18" i="2" l="1"/>
  <c r="L18" i="2"/>
  <c r="C18" i="2"/>
  <c r="G18" i="2" s="1"/>
  <c r="I18" i="2" s="1"/>
  <c r="K18" i="2"/>
  <c r="H18" i="2"/>
  <c r="A19" i="2" l="1"/>
  <c r="D19" i="2"/>
  <c r="C19" i="2"/>
  <c r="G19" i="2" s="1"/>
  <c r="B19" i="2"/>
  <c r="F19" i="2" s="1"/>
  <c r="J18" i="2"/>
  <c r="J19" i="2" l="1"/>
  <c r="I19" i="2"/>
  <c r="K19" i="2"/>
  <c r="H19" i="2"/>
  <c r="E19" i="2"/>
  <c r="L19" i="2"/>
  <c r="D20" i="2" l="1"/>
  <c r="C20" i="2"/>
  <c r="G20" i="2" s="1"/>
  <c r="A20" i="2"/>
  <c r="E20" i="2" l="1"/>
  <c r="L20" i="2"/>
  <c r="K20" i="2"/>
  <c r="H20" i="2"/>
  <c r="B20" i="2"/>
  <c r="F20" i="2" s="1"/>
  <c r="J20" i="2" l="1"/>
  <c r="I20" i="2"/>
</calcChain>
</file>

<file path=xl/sharedStrings.xml><?xml version="1.0" encoding="utf-8"?>
<sst xmlns="http://schemas.openxmlformats.org/spreadsheetml/2006/main" count="18" uniqueCount="17">
  <si>
    <t>golden ratio =</t>
  </si>
  <si>
    <t>unitless</t>
  </si>
  <si>
    <t>initial bound a =</t>
  </si>
  <si>
    <t>deg</t>
  </si>
  <si>
    <t xml:space="preserve">initial bound b = </t>
  </si>
  <si>
    <t>a</t>
  </si>
  <si>
    <t>c</t>
  </si>
  <si>
    <t>d</t>
  </si>
  <si>
    <t>b</t>
  </si>
  <si>
    <t>f(a)</t>
  </si>
  <si>
    <t>f(c)</t>
  </si>
  <si>
    <t>f(d)</t>
  </si>
  <si>
    <t>f(b)</t>
  </si>
  <si>
    <t>f(c) &lt; f(d)?</t>
  </si>
  <si>
    <t>update</t>
  </si>
  <si>
    <t>width</t>
  </si>
  <si>
    <t>mean(a,b)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</si>
</sst>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00"/>
    <numFmt numFmtId="165" formatCode="&quot;TRUE&quot;;&quot;TRUE&quot;;&quot;FALSE&quot;"/>
    <numFmt numFmtId="166" formatCode="0.0000000"/>
    <numFmt numFmtId="167" formatCode="0.0"/>
  </numFmts>
  <fonts count="3" x14ac:knownFonts="1">
    <font>
      <sz val="10"/>
      <name val="Arial"/>
      <family val="2"/>
    </font>
    <font>
      <sz val="10"/>
      <color rgb="FF000000"/>
      <name val="Lucida Sans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7" fontId="2" fillId="0" borderId="0" xfId="0" applyNumberFormat="1" applyFont="1" applyAlignment="1">
      <alignment horizontal="center"/>
    </xf>
    <xf numFmtId="0" fontId="2" fillId="0" borderId="0" xfId="0" applyFont="1"/>
    <xf numFmtId="4" fontId="0" fillId="0" borderId="0" xfId="0" applyNumberFormat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00" zoomScaleNormal="200" workbookViewId="0">
      <selection activeCell="D4" sqref="D4"/>
    </sheetView>
  </sheetViews>
  <sheetFormatPr defaultRowHeight="12.75" x14ac:dyDescent="0.2"/>
  <cols>
    <col min="1" max="1" width="14.5703125" style="1" customWidth="1"/>
    <col min="2" max="2" width="11.5703125" style="2"/>
    <col min="3" max="1025" width="11.5703125"/>
  </cols>
  <sheetData>
    <row r="1" spans="1:3" x14ac:dyDescent="0.2">
      <c r="A1" s="1" t="s">
        <v>0</v>
      </c>
      <c r="B1" s="2">
        <f>(1+SQRT(5))/2</f>
        <v>1.6180339887498949</v>
      </c>
      <c r="C1" t="s">
        <v>1</v>
      </c>
    </row>
    <row r="2" spans="1:3" x14ac:dyDescent="0.2">
      <c r="A2" s="1" t="s">
        <v>2</v>
      </c>
      <c r="B2" s="2">
        <v>150</v>
      </c>
      <c r="C2" t="s">
        <v>3</v>
      </c>
    </row>
    <row r="3" spans="1:3" x14ac:dyDescent="0.2">
      <c r="A3" s="1" t="s">
        <v>4</v>
      </c>
      <c r="B3" s="2">
        <v>210</v>
      </c>
      <c r="C3" t="s">
        <v>3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"/>
  <sheetViews>
    <sheetView tabSelected="1" zoomScale="140" zoomScaleNormal="140" workbookViewId="0">
      <selection activeCell="M21" sqref="M21"/>
    </sheetView>
  </sheetViews>
  <sheetFormatPr defaultRowHeight="12.75" x14ac:dyDescent="0.2"/>
  <cols>
    <col min="1" max="4" width="7.140625" style="3" bestFit="1" customWidth="1"/>
    <col min="5" max="8" width="13.28515625" style="4" bestFit="1" customWidth="1"/>
    <col min="9" max="9" width="10.28515625" style="5" bestFit="1" customWidth="1"/>
    <col min="10" max="10" width="10" style="6" bestFit="1" customWidth="1"/>
    <col min="11" max="11" width="6" style="1" customWidth="1"/>
    <col min="12" max="12" width="10.28515625" style="7" bestFit="1" customWidth="1"/>
    <col min="13" max="13" width="7.28515625" customWidth="1"/>
    <col min="14" max="1025" width="11.5703125"/>
  </cols>
  <sheetData>
    <row r="1" spans="1:1024" s="14" customFormat="1" x14ac:dyDescent="0.2">
      <c r="A1" s="8" t="s">
        <v>5</v>
      </c>
      <c r="B1" s="8" t="s">
        <v>6</v>
      </c>
      <c r="C1" s="8" t="s">
        <v>7</v>
      </c>
      <c r="D1" s="8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13</v>
      </c>
      <c r="J1" s="11" t="s">
        <v>14</v>
      </c>
      <c r="K1" s="12" t="s">
        <v>15</v>
      </c>
      <c r="L1" s="13" t="s">
        <v>16</v>
      </c>
      <c r="AMH1"/>
      <c r="AMI1"/>
      <c r="AMJ1"/>
    </row>
    <row r="2" spans="1:1024" x14ac:dyDescent="0.2">
      <c r="A2" s="3">
        <f>Parameters!$B$2</f>
        <v>150</v>
      </c>
      <c r="B2" s="3">
        <f>D2-(D2-A2)/Parameters!$B$1</f>
        <v>172.91796067500633</v>
      </c>
      <c r="C2" s="3">
        <f>A2+(D2-A2)/Parameters!$B$1</f>
        <v>187.08203932499367</v>
      </c>
      <c r="D2" s="3">
        <f>Parameters!$B$3</f>
        <v>210</v>
      </c>
      <c r="E2" s="4">
        <f t="shared" ref="E2:E20" si="0">COS(RADIANS(A2))</f>
        <v>-0.86602540378443871</v>
      </c>
      <c r="F2" s="4">
        <f t="shared" ref="F2:F20" si="1">COS(RADIANS(B2))</f>
        <v>-0.99237063484415267</v>
      </c>
      <c r="G2" s="4">
        <f t="shared" ref="G2:G20" si="2">COS(RADIANS(C2))</f>
        <v>-0.99237063484415267</v>
      </c>
      <c r="H2" s="4">
        <f t="shared" ref="H2:H20" si="3">COS(RADIANS(D2))</f>
        <v>-0.8660254037844386</v>
      </c>
      <c r="I2" s="5" t="b">
        <f t="shared" ref="I2:I20" si="4">F2 &lt; G2</f>
        <v>0</v>
      </c>
      <c r="J2" s="6" t="str">
        <f t="shared" ref="J2:J20" si="5">IF(F2&lt;G2,"d2b &amp; c2d", "c2a &amp; d2c")</f>
        <v>c2a &amp; d2c</v>
      </c>
      <c r="K2" s="15">
        <f t="shared" ref="K2:K20" si="6">D2-A2</f>
        <v>60</v>
      </c>
      <c r="L2" s="7">
        <f t="shared" ref="L2:L20" si="7">AVERAGE(A2,D2)</f>
        <v>180</v>
      </c>
    </row>
    <row r="3" spans="1:1024" x14ac:dyDescent="0.2">
      <c r="A3" s="3">
        <f t="shared" ref="A3:A20" si="8">IF(I2,A2,B2)</f>
        <v>172.91796067500633</v>
      </c>
      <c r="B3" s="3">
        <f>IF(I2,D3-(D3-A3)/Parameters!$B$1,C2)</f>
        <v>187.08203932499367</v>
      </c>
      <c r="C3" s="3">
        <f>IF(I2,B2,A3+(D3-A3)/Parameters!$B$1)</f>
        <v>195.83592135001263</v>
      </c>
      <c r="D3" s="3">
        <f t="shared" ref="D3:D20" si="9">IF(I2,C2,D2)</f>
        <v>210</v>
      </c>
      <c r="E3" s="4">
        <f t="shared" si="0"/>
        <v>-0.99237063484415267</v>
      </c>
      <c r="F3" s="4">
        <f t="shared" si="1"/>
        <v>-0.99237063484415267</v>
      </c>
      <c r="G3" s="4">
        <f t="shared" si="2"/>
        <v>-0.96204709946992362</v>
      </c>
      <c r="H3" s="4">
        <f t="shared" si="3"/>
        <v>-0.8660254037844386</v>
      </c>
      <c r="I3" s="5" t="b">
        <f t="shared" si="4"/>
        <v>1</v>
      </c>
      <c r="J3" s="6" t="str">
        <f t="shared" si="5"/>
        <v>d2b &amp; c2d</v>
      </c>
      <c r="K3" s="15">
        <f t="shared" si="6"/>
        <v>37.082039324993673</v>
      </c>
      <c r="L3" s="7">
        <f t="shared" si="7"/>
        <v>191.45898033750316</v>
      </c>
    </row>
    <row r="4" spans="1:1024" x14ac:dyDescent="0.2">
      <c r="A4" s="3">
        <f t="shared" si="8"/>
        <v>172.91796067500633</v>
      </c>
      <c r="B4" s="3">
        <f>IF(I3,D4-(D4-A4)/Parameters!$B$1,C3)</f>
        <v>181.67184270002525</v>
      </c>
      <c r="C4" s="3">
        <f>IF(I3,B3,A4+(D4-A4)/Parameters!$B$1)</f>
        <v>187.08203932499367</v>
      </c>
      <c r="D4" s="3">
        <f t="shared" si="9"/>
        <v>195.83592135001263</v>
      </c>
      <c r="E4" s="4">
        <f t="shared" si="0"/>
        <v>-0.99237063484415267</v>
      </c>
      <c r="F4" s="4">
        <f t="shared" si="1"/>
        <v>-0.99957431852408252</v>
      </c>
      <c r="G4" s="4">
        <f t="shared" si="2"/>
        <v>-0.99237063484415267</v>
      </c>
      <c r="H4" s="4">
        <f t="shared" si="3"/>
        <v>-0.96204709946992362</v>
      </c>
      <c r="I4" s="5" t="b">
        <f t="shared" si="4"/>
        <v>1</v>
      </c>
      <c r="J4" s="6" t="str">
        <f t="shared" si="5"/>
        <v>d2b &amp; c2d</v>
      </c>
      <c r="K4" s="15">
        <f t="shared" si="6"/>
        <v>22.917960675006299</v>
      </c>
      <c r="L4" s="7">
        <f t="shared" si="7"/>
        <v>184.37694101250946</v>
      </c>
    </row>
    <row r="5" spans="1:1024" x14ac:dyDescent="0.2">
      <c r="A5" s="3">
        <f t="shared" si="8"/>
        <v>172.91796067500633</v>
      </c>
      <c r="B5" s="3">
        <f>IF(I4,D5-(D5-A5)/Parameters!$B$1,C4)</f>
        <v>178.32815729997478</v>
      </c>
      <c r="C5" s="3">
        <f>IF(I4,B4,A5+(D5-A5)/Parameters!$B$1)</f>
        <v>181.67184270002525</v>
      </c>
      <c r="D5" s="3">
        <f t="shared" si="9"/>
        <v>187.08203932499367</v>
      </c>
      <c r="E5" s="4">
        <f t="shared" si="0"/>
        <v>-0.99237063484415267</v>
      </c>
      <c r="F5" s="4">
        <f t="shared" si="1"/>
        <v>-0.99957431852408252</v>
      </c>
      <c r="G5" s="4">
        <f t="shared" si="2"/>
        <v>-0.99957431852408252</v>
      </c>
      <c r="H5" s="4">
        <f t="shared" si="3"/>
        <v>-0.99237063484415267</v>
      </c>
      <c r="I5" s="5" t="b">
        <f t="shared" si="4"/>
        <v>0</v>
      </c>
      <c r="J5" s="6" t="str">
        <f t="shared" si="5"/>
        <v>c2a &amp; d2c</v>
      </c>
      <c r="K5" s="15">
        <f t="shared" si="6"/>
        <v>14.164078649987346</v>
      </c>
      <c r="L5" s="7">
        <f t="shared" si="7"/>
        <v>180</v>
      </c>
    </row>
    <row r="6" spans="1:1024" x14ac:dyDescent="0.2">
      <c r="A6" s="3">
        <f t="shared" si="8"/>
        <v>178.32815729997478</v>
      </c>
      <c r="B6" s="3">
        <f>IF(I5,D6-(D6-A6)/Parameters!$B$1,C5)</f>
        <v>181.67184270002525</v>
      </c>
      <c r="C6" s="3">
        <f>IF(I5,B5,A6+(D6-A6)/Parameters!$B$1)</f>
        <v>183.73835392494323</v>
      </c>
      <c r="D6" s="3">
        <f t="shared" si="9"/>
        <v>187.08203932499367</v>
      </c>
      <c r="E6" s="4">
        <f t="shared" si="0"/>
        <v>-0.99957431852408252</v>
      </c>
      <c r="F6" s="4">
        <f t="shared" si="1"/>
        <v>-0.99957431852408252</v>
      </c>
      <c r="G6" s="4">
        <f t="shared" si="2"/>
        <v>-0.99787219661899995</v>
      </c>
      <c r="H6" s="4">
        <f t="shared" si="3"/>
        <v>-0.99237063484415267</v>
      </c>
      <c r="I6" s="5" t="b">
        <f t="shared" si="4"/>
        <v>1</v>
      </c>
      <c r="J6" s="6" t="str">
        <f t="shared" si="5"/>
        <v>d2b &amp; c2d</v>
      </c>
      <c r="K6" s="15">
        <f t="shared" si="6"/>
        <v>8.7538820250188962</v>
      </c>
      <c r="L6" s="7">
        <f t="shared" si="7"/>
        <v>182.70509831248421</v>
      </c>
    </row>
    <row r="7" spans="1:1024" x14ac:dyDescent="0.2">
      <c r="A7" s="3">
        <f t="shared" si="8"/>
        <v>178.32815729997478</v>
      </c>
      <c r="B7" s="3">
        <f>IF(I6,D7-(D7-A7)/Parameters!$B$1,C6)</f>
        <v>180.39466852489275</v>
      </c>
      <c r="C7" s="3">
        <f>IF(I6,B6,A7+(D7-A7)/Parameters!$B$1)</f>
        <v>181.67184270002525</v>
      </c>
      <c r="D7" s="3">
        <f t="shared" si="9"/>
        <v>183.73835392494323</v>
      </c>
      <c r="E7" s="4">
        <f t="shared" si="0"/>
        <v>-0.99957431852408252</v>
      </c>
      <c r="F7" s="4">
        <f t="shared" si="1"/>
        <v>-0.99997627599498051</v>
      </c>
      <c r="G7" s="4">
        <f t="shared" si="2"/>
        <v>-0.99957431852408252</v>
      </c>
      <c r="H7" s="4">
        <f t="shared" si="3"/>
        <v>-0.99787219661899995</v>
      </c>
      <c r="I7" s="5" t="b">
        <f t="shared" si="4"/>
        <v>1</v>
      </c>
      <c r="J7" s="6" t="str">
        <f t="shared" si="5"/>
        <v>d2b &amp; c2d</v>
      </c>
      <c r="K7" s="15">
        <f t="shared" si="6"/>
        <v>5.4101966249684494</v>
      </c>
      <c r="L7" s="7">
        <f t="shared" si="7"/>
        <v>181.03325561245902</v>
      </c>
    </row>
    <row r="8" spans="1:1024" x14ac:dyDescent="0.2">
      <c r="A8" s="3">
        <f t="shared" si="8"/>
        <v>178.32815729997478</v>
      </c>
      <c r="B8" s="3">
        <f>IF(I7,D8-(D8-A8)/Parameters!$B$1,C7)</f>
        <v>179.60533147510728</v>
      </c>
      <c r="C8" s="3">
        <f>IF(I7,B7,A8+(D8-A8)/Parameters!$B$1)</f>
        <v>180.39466852489275</v>
      </c>
      <c r="D8" s="3">
        <f t="shared" si="9"/>
        <v>181.67184270002525</v>
      </c>
      <c r="E8" s="4">
        <f t="shared" si="0"/>
        <v>-0.99957431852408252</v>
      </c>
      <c r="F8" s="4">
        <f t="shared" si="1"/>
        <v>-0.99997627599498051</v>
      </c>
      <c r="G8" s="4">
        <f t="shared" si="2"/>
        <v>-0.99997627599498051</v>
      </c>
      <c r="H8" s="4">
        <f t="shared" si="3"/>
        <v>-0.99957431852408252</v>
      </c>
      <c r="I8" s="5" t="b">
        <f t="shared" si="4"/>
        <v>0</v>
      </c>
      <c r="J8" s="6" t="str">
        <f t="shared" si="5"/>
        <v>c2a &amp; d2c</v>
      </c>
      <c r="K8" s="15">
        <f t="shared" si="6"/>
        <v>3.3436854000504752</v>
      </c>
      <c r="L8" s="7">
        <f t="shared" si="7"/>
        <v>180</v>
      </c>
    </row>
    <row r="9" spans="1:1024" x14ac:dyDescent="0.2">
      <c r="A9" s="3">
        <f t="shared" si="8"/>
        <v>179.60533147510728</v>
      </c>
      <c r="B9" s="3">
        <f>IF(I8,D9-(D9-A9)/Parameters!$B$1,C8)</f>
        <v>180.39466852489275</v>
      </c>
      <c r="C9" s="3">
        <f>IF(I8,B8,A9+(D9-A9)/Parameters!$B$1)</f>
        <v>180.88250565023975</v>
      </c>
      <c r="D9" s="3">
        <f t="shared" si="9"/>
        <v>181.67184270002525</v>
      </c>
      <c r="E9" s="4">
        <f t="shared" si="0"/>
        <v>-0.99997627599498051</v>
      </c>
      <c r="F9" s="4">
        <f t="shared" si="1"/>
        <v>-0.99997627599498051</v>
      </c>
      <c r="G9" s="4">
        <f t="shared" si="2"/>
        <v>-0.99988138185099418</v>
      </c>
      <c r="H9" s="4">
        <f t="shared" si="3"/>
        <v>-0.99957431852408252</v>
      </c>
      <c r="I9" s="5" t="b">
        <f t="shared" si="4"/>
        <v>1</v>
      </c>
      <c r="J9" s="6" t="str">
        <f t="shared" si="5"/>
        <v>d2b &amp; c2d</v>
      </c>
      <c r="K9" s="15">
        <f t="shared" si="6"/>
        <v>2.0665112249179742</v>
      </c>
      <c r="L9" s="7">
        <f t="shared" si="7"/>
        <v>180.63858708756626</v>
      </c>
    </row>
    <row r="10" spans="1:1024" x14ac:dyDescent="0.2">
      <c r="A10" s="3">
        <f t="shared" si="8"/>
        <v>179.60533147510728</v>
      </c>
      <c r="B10" s="3">
        <f>IF(I9,D10-(D10-A10)/Parameters!$B$1,C9)</f>
        <v>180.09316860045428</v>
      </c>
      <c r="C10" s="3">
        <f>IF(I9,B9,A10+(D10-A10)/Parameters!$B$1)</f>
        <v>180.39466852489275</v>
      </c>
      <c r="D10" s="3">
        <f t="shared" si="9"/>
        <v>180.88250565023975</v>
      </c>
      <c r="E10" s="4">
        <f t="shared" si="0"/>
        <v>-0.99997627599498051</v>
      </c>
      <c r="F10" s="4">
        <f t="shared" si="1"/>
        <v>-0.99999867790157682</v>
      </c>
      <c r="G10" s="4">
        <f t="shared" si="2"/>
        <v>-0.99997627599498051</v>
      </c>
      <c r="H10" s="4">
        <f t="shared" si="3"/>
        <v>-0.99988138185099418</v>
      </c>
      <c r="I10" s="5" t="b">
        <f t="shared" si="4"/>
        <v>1</v>
      </c>
      <c r="J10" s="6" t="str">
        <f t="shared" si="5"/>
        <v>d2b &amp; c2d</v>
      </c>
      <c r="K10" s="15">
        <f t="shared" si="6"/>
        <v>1.2771741751324726</v>
      </c>
      <c r="L10" s="7">
        <f t="shared" si="7"/>
        <v>180.24391856267351</v>
      </c>
    </row>
    <row r="11" spans="1:1024" x14ac:dyDescent="0.2">
      <c r="A11" s="3">
        <f t="shared" si="8"/>
        <v>179.60533147510728</v>
      </c>
      <c r="B11" s="3">
        <f>IF(I10,D11-(D11-A11)/Parameters!$B$1,C10)</f>
        <v>179.90683139954575</v>
      </c>
      <c r="C11" s="3">
        <f>IF(I10,B10,A11+(D11-A11)/Parameters!$B$1)</f>
        <v>180.09316860045428</v>
      </c>
      <c r="D11" s="3">
        <f t="shared" si="9"/>
        <v>180.39466852489275</v>
      </c>
      <c r="E11" s="4">
        <f t="shared" si="0"/>
        <v>-0.99997627599498051</v>
      </c>
      <c r="F11" s="4">
        <f t="shared" si="1"/>
        <v>-0.99999867790157682</v>
      </c>
      <c r="G11" s="4">
        <f t="shared" si="2"/>
        <v>-0.99999867790157682</v>
      </c>
      <c r="H11" s="4">
        <f t="shared" si="3"/>
        <v>-0.99997627599498051</v>
      </c>
      <c r="I11" s="5" t="b">
        <f t="shared" si="4"/>
        <v>0</v>
      </c>
      <c r="J11" s="6" t="str">
        <f t="shared" si="5"/>
        <v>c2a &amp; d2c</v>
      </c>
      <c r="K11" s="15">
        <f t="shared" si="6"/>
        <v>0.78933704978547325</v>
      </c>
      <c r="L11" s="7">
        <f t="shared" si="7"/>
        <v>180</v>
      </c>
    </row>
    <row r="12" spans="1:1024" x14ac:dyDescent="0.2">
      <c r="A12" s="3">
        <f t="shared" si="8"/>
        <v>179.90683139954575</v>
      </c>
      <c r="B12" s="3">
        <f>IF(I11,D12-(D12-A12)/Parameters!$B$1,C11)</f>
        <v>180.09316860045428</v>
      </c>
      <c r="C12" s="3">
        <f>IF(I11,B11,A12+(D12-A12)/Parameters!$B$1)</f>
        <v>180.20833132398425</v>
      </c>
      <c r="D12" s="3">
        <f t="shared" si="9"/>
        <v>180.39466852489275</v>
      </c>
      <c r="E12" s="4">
        <f t="shared" si="0"/>
        <v>-0.99999867790157682</v>
      </c>
      <c r="F12" s="4">
        <f t="shared" si="1"/>
        <v>-0.99999867790157682</v>
      </c>
      <c r="G12" s="4">
        <f t="shared" si="2"/>
        <v>-0.99999338951371064</v>
      </c>
      <c r="H12" s="4">
        <f t="shared" si="3"/>
        <v>-0.99997627599498051</v>
      </c>
      <c r="I12" s="5" t="b">
        <f t="shared" si="4"/>
        <v>1</v>
      </c>
      <c r="J12" s="6" t="str">
        <f t="shared" si="5"/>
        <v>d2b &amp; c2d</v>
      </c>
      <c r="K12" s="15">
        <f t="shared" si="6"/>
        <v>0.4878371253469993</v>
      </c>
      <c r="L12" s="7">
        <f t="shared" si="7"/>
        <v>180.15074996221927</v>
      </c>
    </row>
    <row r="13" spans="1:1024" x14ac:dyDescent="0.2">
      <c r="A13" s="3">
        <f t="shared" si="8"/>
        <v>179.90683139954575</v>
      </c>
      <c r="B13" s="3">
        <f>IF(I12,D13-(D13-A13)/Parameters!$B$1,C12)</f>
        <v>180.02199412307573</v>
      </c>
      <c r="C13" s="3">
        <f>IF(I12,B12,A13+(D13-A13)/Parameters!$B$1)</f>
        <v>180.09316860045428</v>
      </c>
      <c r="D13" s="3">
        <f t="shared" si="9"/>
        <v>180.20833132398425</v>
      </c>
      <c r="E13" s="4">
        <f t="shared" si="0"/>
        <v>-0.99999867790157682</v>
      </c>
      <c r="F13" s="4">
        <f t="shared" si="1"/>
        <v>-0.99999992632196477</v>
      </c>
      <c r="G13" s="4">
        <f t="shared" si="2"/>
        <v>-0.99999867790157682</v>
      </c>
      <c r="H13" s="4">
        <f t="shared" si="3"/>
        <v>-0.99999338951371064</v>
      </c>
      <c r="I13" s="5" t="b">
        <f t="shared" si="4"/>
        <v>1</v>
      </c>
      <c r="J13" s="6" t="str">
        <f t="shared" si="5"/>
        <v>d2b &amp; c2d</v>
      </c>
      <c r="K13" s="15">
        <f t="shared" si="6"/>
        <v>0.30149992443850238</v>
      </c>
      <c r="L13" s="7">
        <f t="shared" si="7"/>
        <v>180.05758136176502</v>
      </c>
    </row>
    <row r="14" spans="1:1024" x14ac:dyDescent="0.2">
      <c r="A14" s="3">
        <f t="shared" si="8"/>
        <v>179.90683139954575</v>
      </c>
      <c r="B14" s="3">
        <f>IF(I13,D14-(D14-A14)/Parameters!$B$1,C13)</f>
        <v>179.9780058769243</v>
      </c>
      <c r="C14" s="3">
        <f>IF(I13,B13,A14+(D14-A14)/Parameters!$B$1)</f>
        <v>180.02199412307573</v>
      </c>
      <c r="D14" s="3">
        <f t="shared" si="9"/>
        <v>180.09316860045428</v>
      </c>
      <c r="E14" s="4">
        <f t="shared" si="0"/>
        <v>-0.99999867790157682</v>
      </c>
      <c r="F14" s="4">
        <f t="shared" si="1"/>
        <v>-0.99999992632196477</v>
      </c>
      <c r="G14" s="4">
        <f t="shared" si="2"/>
        <v>-0.99999992632196477</v>
      </c>
      <c r="H14" s="4">
        <f t="shared" si="3"/>
        <v>-0.99999867790157682</v>
      </c>
      <c r="I14" s="5" t="b">
        <f t="shared" si="4"/>
        <v>0</v>
      </c>
      <c r="J14" s="6" t="str">
        <f t="shared" si="5"/>
        <v>c2a &amp; d2c</v>
      </c>
      <c r="K14" s="15">
        <f t="shared" si="6"/>
        <v>0.18633720090852535</v>
      </c>
      <c r="L14" s="7">
        <f t="shared" si="7"/>
        <v>180</v>
      </c>
    </row>
    <row r="15" spans="1:1024" x14ac:dyDescent="0.2">
      <c r="A15" s="3">
        <f t="shared" si="8"/>
        <v>179.9780058769243</v>
      </c>
      <c r="B15" s="3">
        <f>IF(I14,D15-(D15-A15)/Parameters!$B$1,C14)</f>
        <v>180.02199412307573</v>
      </c>
      <c r="C15" s="3">
        <f>IF(I14,B14,A15+(D15-A15)/Parameters!$B$1)</f>
        <v>180.04918035430282</v>
      </c>
      <c r="D15" s="3">
        <f t="shared" si="9"/>
        <v>180.09316860045428</v>
      </c>
      <c r="E15" s="4">
        <f t="shared" si="0"/>
        <v>-0.99999992632196477</v>
      </c>
      <c r="F15" s="4">
        <f t="shared" si="1"/>
        <v>-0.99999992632196477</v>
      </c>
      <c r="G15" s="4">
        <f t="shared" si="2"/>
        <v>-0.99999963160984184</v>
      </c>
      <c r="H15" s="4">
        <f t="shared" si="3"/>
        <v>-0.99999867790157682</v>
      </c>
      <c r="I15" s="5" t="b">
        <f t="shared" si="4"/>
        <v>1</v>
      </c>
      <c r="J15" s="6" t="str">
        <f t="shared" si="5"/>
        <v>d2b &amp; c2d</v>
      </c>
      <c r="K15" s="15">
        <f t="shared" si="6"/>
        <v>0.11516272352997703</v>
      </c>
      <c r="L15" s="7">
        <f t="shared" si="7"/>
        <v>180.03558723868929</v>
      </c>
    </row>
    <row r="16" spans="1:1024" x14ac:dyDescent="0.2">
      <c r="A16" s="3">
        <f t="shared" si="8"/>
        <v>179.9780058769243</v>
      </c>
      <c r="B16" s="3">
        <f>IF(I15,D16-(D16-A16)/Parameters!$B$1,C15)</f>
        <v>180.00519210815139</v>
      </c>
      <c r="C16" s="3">
        <f>IF(I15,B15,A16+(D16-A16)/Parameters!$B$1)</f>
        <v>180.02199412307573</v>
      </c>
      <c r="D16" s="3">
        <f t="shared" si="9"/>
        <v>180.04918035430282</v>
      </c>
      <c r="E16" s="4">
        <f t="shared" si="0"/>
        <v>-0.99999992632196477</v>
      </c>
      <c r="F16" s="4">
        <f t="shared" si="1"/>
        <v>-0.99999999589406374</v>
      </c>
      <c r="G16" s="4">
        <f t="shared" si="2"/>
        <v>-0.99999992632196477</v>
      </c>
      <c r="H16" s="4">
        <f t="shared" si="3"/>
        <v>-0.99999963160984184</v>
      </c>
      <c r="I16" s="5" t="b">
        <f t="shared" si="4"/>
        <v>1</v>
      </c>
      <c r="J16" s="6" t="str">
        <f t="shared" si="5"/>
        <v>d2b &amp; c2d</v>
      </c>
      <c r="K16" s="15">
        <f t="shared" si="6"/>
        <v>7.1174477378519896E-2</v>
      </c>
      <c r="L16" s="7">
        <f t="shared" si="7"/>
        <v>180.01359311561356</v>
      </c>
    </row>
    <row r="17" spans="1:12" x14ac:dyDescent="0.2">
      <c r="A17" s="3">
        <f t="shared" si="8"/>
        <v>179.9780058769243</v>
      </c>
      <c r="B17" s="3">
        <f>IF(I16,D17-(D17-A17)/Parameters!$B$1,C16)</f>
        <v>179.99480789184864</v>
      </c>
      <c r="C17" s="3">
        <f>IF(I16,B16,A17+(D17-A17)/Parameters!$B$1)</f>
        <v>180.00519210815139</v>
      </c>
      <c r="D17" s="3">
        <f t="shared" si="9"/>
        <v>180.02199412307573</v>
      </c>
      <c r="E17" s="4">
        <f t="shared" si="0"/>
        <v>-0.99999992632196477</v>
      </c>
      <c r="F17" s="4">
        <f t="shared" si="1"/>
        <v>-0.99999999589406374</v>
      </c>
      <c r="G17" s="4">
        <f t="shared" si="2"/>
        <v>-0.99999999589406374</v>
      </c>
      <c r="H17" s="4">
        <f t="shared" si="3"/>
        <v>-0.99999992632196477</v>
      </c>
      <c r="I17" s="5" t="b">
        <f t="shared" si="4"/>
        <v>0</v>
      </c>
      <c r="J17" s="6" t="str">
        <f t="shared" si="5"/>
        <v>c2a &amp; d2c</v>
      </c>
      <c r="K17" s="15">
        <f t="shared" si="6"/>
        <v>4.3988246151428712E-2</v>
      </c>
      <c r="L17" s="7">
        <f t="shared" si="7"/>
        <v>180</v>
      </c>
    </row>
    <row r="18" spans="1:12" x14ac:dyDescent="0.2">
      <c r="A18" s="3">
        <f t="shared" si="8"/>
        <v>179.99480789184864</v>
      </c>
      <c r="B18" s="3">
        <f>IF(I17,D18-(D18-A18)/Parameters!$B$1,C17)</f>
        <v>180.00519210815139</v>
      </c>
      <c r="C18" s="3">
        <f>IF(I17,B17,A18+(D18-A18)/Parameters!$B$1)</f>
        <v>180.011609906773</v>
      </c>
      <c r="D18" s="3">
        <f t="shared" si="9"/>
        <v>180.02199412307573</v>
      </c>
      <c r="E18" s="4">
        <f t="shared" si="0"/>
        <v>-0.99999999589406374</v>
      </c>
      <c r="F18" s="4">
        <f t="shared" si="1"/>
        <v>-0.99999999589406374</v>
      </c>
      <c r="G18" s="4">
        <f t="shared" si="2"/>
        <v>-0.99999997947031893</v>
      </c>
      <c r="H18" s="4">
        <f t="shared" si="3"/>
        <v>-0.99999992632196477</v>
      </c>
      <c r="I18" s="5" t="b">
        <f t="shared" si="4"/>
        <v>1</v>
      </c>
      <c r="J18" s="6" t="str">
        <f t="shared" si="5"/>
        <v>d2b &amp; c2d</v>
      </c>
      <c r="K18" s="15">
        <f t="shared" si="6"/>
        <v>2.7186231227091184E-2</v>
      </c>
      <c r="L18" s="7">
        <f t="shared" si="7"/>
        <v>180.00840100746217</v>
      </c>
    </row>
    <row r="19" spans="1:12" x14ac:dyDescent="0.2">
      <c r="A19" s="3">
        <f t="shared" si="8"/>
        <v>179.99480789184864</v>
      </c>
      <c r="B19" s="3">
        <f>IF(I18,D19-(D19-A19)/Parameters!$B$1,C18)</f>
        <v>180.00122569047025</v>
      </c>
      <c r="C19" s="3">
        <f>IF(I18,B18,A19+(D19-A19)/Parameters!$B$1)</f>
        <v>180.00519210815139</v>
      </c>
      <c r="D19" s="3">
        <f t="shared" si="9"/>
        <v>180.011609906773</v>
      </c>
      <c r="E19" s="4">
        <f t="shared" si="0"/>
        <v>-0.99999999589406374</v>
      </c>
      <c r="F19" s="4">
        <f t="shared" si="1"/>
        <v>-0.99999999977118403</v>
      </c>
      <c r="G19" s="4">
        <f t="shared" si="2"/>
        <v>-0.99999999589406374</v>
      </c>
      <c r="H19" s="4">
        <f t="shared" si="3"/>
        <v>-0.99999997947031893</v>
      </c>
      <c r="I19" s="5" t="b">
        <f t="shared" si="4"/>
        <v>1</v>
      </c>
      <c r="J19" s="6" t="str">
        <f t="shared" si="5"/>
        <v>d2b &amp; c2d</v>
      </c>
      <c r="K19" s="15">
        <f t="shared" si="6"/>
        <v>1.6802014924365949E-2</v>
      </c>
      <c r="L19" s="7">
        <f t="shared" si="7"/>
        <v>180.00320889931083</v>
      </c>
    </row>
    <row r="20" spans="1:12" x14ac:dyDescent="0.2">
      <c r="A20" s="3">
        <f t="shared" si="8"/>
        <v>179.99480789184864</v>
      </c>
      <c r="B20" s="3">
        <f>IF(I19,D20-(D20-A20)/Parameters!$B$1,C19)</f>
        <v>179.99877430952975</v>
      </c>
      <c r="C20" s="3">
        <f>IF(I19,B19,A20+(D20-A20)/Parameters!$B$1)</f>
        <v>180.00122569047025</v>
      </c>
      <c r="D20" s="3">
        <f t="shared" si="9"/>
        <v>180.00519210815139</v>
      </c>
      <c r="E20" s="4">
        <f t="shared" si="0"/>
        <v>-0.99999999589406374</v>
      </c>
      <c r="F20" s="4">
        <f t="shared" si="1"/>
        <v>-0.99999999977118403</v>
      </c>
      <c r="G20" s="4">
        <f t="shared" si="2"/>
        <v>-0.99999999977118403</v>
      </c>
      <c r="H20" s="4">
        <f t="shared" si="3"/>
        <v>-0.99999999589406374</v>
      </c>
      <c r="I20" s="5" t="b">
        <f t="shared" si="4"/>
        <v>0</v>
      </c>
      <c r="J20" s="6" t="str">
        <f t="shared" si="5"/>
        <v>c2a &amp; d2c</v>
      </c>
      <c r="K20" s="15">
        <f t="shared" si="6"/>
        <v>1.0384216302753657E-2</v>
      </c>
      <c r="L20" s="7">
        <f t="shared" si="7"/>
        <v>180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Find_Min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Hrovat, Kenneth (GRC-MSI0)[ZIN TECHNOLOGIES INC]</dc:creator>
  <dc:description/>
  <cp:lastModifiedBy>Hrovat, Kenneth (GRC)[ZIN TECHNOLOGIES INC]</cp:lastModifiedBy>
  <cp:revision>5</cp:revision>
  <dcterms:created xsi:type="dcterms:W3CDTF">2019-06-15T15:40:54Z</dcterms:created>
  <dcterms:modified xsi:type="dcterms:W3CDTF">2019-06-17T18:19:37Z</dcterms:modified>
  <dc:language>en-US</dc:language>
</cp:coreProperties>
</file>