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ênia\Documents\TCC\"/>
    </mc:Choice>
  </mc:AlternateContent>
  <xr:revisionPtr revIDLastSave="0" documentId="13_ncr:1_{70900F0F-773E-4A54-9F14-F69074935C79}" xr6:coauthVersionLast="47" xr6:coauthVersionMax="47" xr10:uidLastSave="{00000000-0000-0000-0000-000000000000}"/>
  <bookViews>
    <workbookView xWindow="-120" yWindow="-120" windowWidth="20730" windowHeight="11040" activeTab="1" xr2:uid="{B18B4C93-FAC0-4933-98F5-6A74A17AAAA4}"/>
  </bookViews>
  <sheets>
    <sheet name="Bomba" sheetId="1" r:id="rId1"/>
    <sheet name="Bater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2" l="1"/>
  <c r="K8" i="2"/>
  <c r="K18" i="2"/>
  <c r="F18" i="2"/>
  <c r="G18" i="2" s="1"/>
  <c r="H18" i="2" s="1"/>
  <c r="H24" i="2" s="1"/>
  <c r="F5" i="2"/>
  <c r="G5" i="2" s="1"/>
  <c r="H5" i="2" s="1"/>
  <c r="H11" i="2" s="1"/>
  <c r="K7" i="2" s="1"/>
  <c r="K5" i="2"/>
  <c r="H3" i="1"/>
  <c r="H2" i="1"/>
  <c r="H4" i="1"/>
  <c r="E9" i="1"/>
  <c r="E11" i="1" s="1"/>
  <c r="F7" i="1"/>
  <c r="F6" i="1"/>
  <c r="F5" i="1"/>
  <c r="C6" i="1"/>
  <c r="B9" i="1" s="1"/>
  <c r="C7" i="1"/>
  <c r="C5" i="1"/>
  <c r="K6" i="2" l="1"/>
  <c r="K20" i="2"/>
  <c r="K21" i="2" s="1"/>
  <c r="K19" i="2" s="1"/>
  <c r="K25" i="2" s="1"/>
  <c r="K26" i="2" s="1"/>
</calcChain>
</file>

<file path=xl/sharedStrings.xml><?xml version="1.0" encoding="utf-8"?>
<sst xmlns="http://schemas.openxmlformats.org/spreadsheetml/2006/main" count="74" uniqueCount="44">
  <si>
    <t>Formato:</t>
  </si>
  <si>
    <t>Quadrado</t>
  </si>
  <si>
    <t>Cilindro</t>
  </si>
  <si>
    <t>Altura [cm]:</t>
  </si>
  <si>
    <t>Largura [cm]:</t>
  </si>
  <si>
    <t>Volume:</t>
  </si>
  <si>
    <t>Retângulo</t>
  </si>
  <si>
    <t>Formato</t>
  </si>
  <si>
    <t>Volume [L]</t>
  </si>
  <si>
    <t>a^3</t>
  </si>
  <si>
    <t>Fórmula</t>
  </si>
  <si>
    <t>C*L*H</t>
  </si>
  <si>
    <t>pi*r^2*h</t>
  </si>
  <si>
    <t>Bomba Seabin</t>
  </si>
  <si>
    <t xml:space="preserve">Bomba [L/h]: </t>
  </si>
  <si>
    <t>Coletor Padrão</t>
  </si>
  <si>
    <t>Coletor Escolhido</t>
  </si>
  <si>
    <t>Comprimento [cm]:</t>
  </si>
  <si>
    <t>Selecione</t>
  </si>
  <si>
    <t>Autonomia</t>
  </si>
  <si>
    <t>Equipamentos</t>
  </si>
  <si>
    <t>Potência (W)</t>
  </si>
  <si>
    <t>Tempo Uso (h/dia)</t>
  </si>
  <si>
    <t>Consumo (Wh/dia)</t>
  </si>
  <si>
    <t>Consumo corrigido (Wh/dia)</t>
  </si>
  <si>
    <t>Bomba</t>
  </si>
  <si>
    <t>Energia armazenada bateria</t>
  </si>
  <si>
    <t>Bateria (V):</t>
  </si>
  <si>
    <t>Fator de correção:</t>
  </si>
  <si>
    <t>Detalhes</t>
  </si>
  <si>
    <t>Lista de Equipamentos</t>
  </si>
  <si>
    <t>Total</t>
  </si>
  <si>
    <t>Energia consumida</t>
  </si>
  <si>
    <t>Descarga máxima (%):</t>
  </si>
  <si>
    <t>Profundidade de descarga (%):</t>
  </si>
  <si>
    <t>BANCO DE BATERIAS</t>
  </si>
  <si>
    <t>1 BATERIA</t>
  </si>
  <si>
    <t>Tempo (h):</t>
  </si>
  <si>
    <t>Tempo (dias):</t>
  </si>
  <si>
    <t>Capacidade Banco de Bateria (Ah):</t>
  </si>
  <si>
    <t>Banco (V):</t>
  </si>
  <si>
    <t>Número de Bateria em Série:</t>
  </si>
  <si>
    <t>Número de Bateria em Paralelo:</t>
  </si>
  <si>
    <t>Número de Total de Baterias: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</si>
</sst>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 applyAlignment="1">
      <alignment horizontal="centerContinuous"/>
    </xf>
    <xf numFmtId="0" fontId="1" fillId="0" borderId="0" xfId="0" applyFont="1"/>
    <xf numFmtId="0" fontId="0" fillId="2" borderId="1" xfId="0" applyFill="1" applyBorder="1" applyAlignment="1">
      <alignment horizontal="centerContinuous"/>
    </xf>
    <xf numFmtId="0" fontId="0" fillId="0" borderId="1" xfId="0" applyBorder="1"/>
    <xf numFmtId="4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0" fontId="0" fillId="3" borderId="0" xfId="0" applyFill="1" applyAlignment="1">
      <alignment horizontal="centerContinuous"/>
    </xf>
    <xf numFmtId="2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2" fontId="3" fillId="0" borderId="1" xfId="0" applyNumberFormat="1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0" fontId="2" fillId="4" borderId="0" xfId="0" applyFont="1" applyFill="1" applyAlignment="1">
      <alignment horizontal="centerContinuous"/>
    </xf>
    <xf numFmtId="0" fontId="5" fillId="2" borderId="0" xfId="0" applyFont="1" applyFill="1" applyAlignment="1">
      <alignment horizontal="centerContinuous"/>
    </xf>
    <xf numFmtId="0" fontId="5" fillId="3" borderId="0" xfId="0" applyFont="1" applyFill="1" applyAlignment="1">
      <alignment horizontal="centerContinuous"/>
    </xf>
    <xf numFmtId="0" fontId="5" fillId="2" borderId="1" xfId="0" applyFont="1" applyFill="1" applyBorder="1" applyAlignment="1">
      <alignment horizontal="centerContinuous"/>
    </xf>
    <xf numFmtId="0" fontId="4" fillId="4" borderId="0" xfId="0" applyFont="1" applyFill="1" applyAlignment="1">
      <alignment horizontal="centerContinuous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4" fontId="3" fillId="0" borderId="0" xfId="0" applyNumberFormat="1" applyFont="1"/>
    <xf numFmtId="4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3" fontId="3" fillId="0" borderId="0" xfId="0" applyNumberFormat="1" applyFont="1"/>
    <xf numFmtId="1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E964-F886-469B-BF56-8DEBFF0742C1}">
  <dimension ref="A1:T14"/>
  <sheetViews>
    <sheetView showGridLines="0" workbookViewId="0"/>
  </sheetViews>
  <sheetFormatPr defaultRowHeight="15" x14ac:dyDescent="0.25"/>
  <cols>
    <col min="1" max="1" width="18.5703125" bestFit="1" customWidth="1"/>
    <col min="2" max="2" width="13.42578125" customWidth="1"/>
    <col min="3" max="3" width="3.42578125" customWidth="1"/>
    <col min="4" max="4" width="18.5703125" bestFit="1" customWidth="1"/>
    <col min="5" max="5" width="13.42578125" customWidth="1"/>
    <col min="7" max="7" width="13.7109375" bestFit="1" customWidth="1"/>
    <col min="8" max="9" width="11" customWidth="1"/>
    <col min="20" max="20" width="10" bestFit="1" customWidth="1"/>
  </cols>
  <sheetData>
    <row r="1" spans="1:20" x14ac:dyDescent="0.25">
      <c r="A1" s="1" t="s">
        <v>15</v>
      </c>
      <c r="B1" s="1"/>
      <c r="D1" s="8" t="s">
        <v>16</v>
      </c>
      <c r="E1" s="8"/>
      <c r="G1" s="3" t="s">
        <v>7</v>
      </c>
      <c r="H1" s="3" t="s">
        <v>8</v>
      </c>
      <c r="I1" s="3" t="s">
        <v>10</v>
      </c>
      <c r="T1" t="s">
        <v>18</v>
      </c>
    </row>
    <row r="2" spans="1:20" x14ac:dyDescent="0.25">
      <c r="G2" s="4" t="s">
        <v>1</v>
      </c>
      <c r="H2" s="10" t="str">
        <f>IF(E3="Selecione","",IF(E3=G2,PRODUCT(F5:F7)*1000,""))</f>
        <v/>
      </c>
      <c r="I2" s="4" t="s">
        <v>9</v>
      </c>
      <c r="T2" t="s">
        <v>1</v>
      </c>
    </row>
    <row r="3" spans="1:20" x14ac:dyDescent="0.25">
      <c r="A3" t="s">
        <v>0</v>
      </c>
      <c r="B3" t="s">
        <v>2</v>
      </c>
      <c r="D3" t="s">
        <v>0</v>
      </c>
      <c r="E3" t="s">
        <v>18</v>
      </c>
      <c r="G3" s="4" t="s">
        <v>6</v>
      </c>
      <c r="H3" s="10" t="str">
        <f>IF(E3="Selecione","",IF(E3=G3,PRODUCT(F6:F7)*1000,""))</f>
        <v/>
      </c>
      <c r="I3" s="4" t="s">
        <v>11</v>
      </c>
      <c r="T3" t="s">
        <v>6</v>
      </c>
    </row>
    <row r="4" spans="1:20" x14ac:dyDescent="0.25">
      <c r="G4" s="4" t="s">
        <v>2</v>
      </c>
      <c r="H4" s="11" t="str">
        <f>IF(E3="Selecione","",IF(E3=G4,PI()*POWER((F6/2),2)*F7*1000,""))</f>
        <v/>
      </c>
      <c r="I4" s="4" t="s">
        <v>12</v>
      </c>
      <c r="T4" t="s">
        <v>2</v>
      </c>
    </row>
    <row r="5" spans="1:20" x14ac:dyDescent="0.25">
      <c r="A5" t="s">
        <v>17</v>
      </c>
      <c r="B5" s="5"/>
      <c r="C5" s="2">
        <f>B5/100</f>
        <v>0</v>
      </c>
      <c r="D5" t="s">
        <v>17</v>
      </c>
      <c r="E5" s="5"/>
      <c r="F5" s="2">
        <f>E5/100</f>
        <v>0</v>
      </c>
    </row>
    <row r="6" spans="1:20" x14ac:dyDescent="0.25">
      <c r="A6" t="s">
        <v>4</v>
      </c>
      <c r="B6" s="5">
        <v>38.4</v>
      </c>
      <c r="C6" s="2">
        <f t="shared" ref="C6:C7" si="0">B6/100</f>
        <v>0.38400000000000001</v>
      </c>
      <c r="D6" t="s">
        <v>4</v>
      </c>
      <c r="E6" s="5">
        <v>24</v>
      </c>
      <c r="F6" s="2">
        <f t="shared" ref="F6:F7" si="1">E6/100</f>
        <v>0.24</v>
      </c>
    </row>
    <row r="7" spans="1:20" x14ac:dyDescent="0.25">
      <c r="A7" t="s">
        <v>3</v>
      </c>
      <c r="B7" s="5">
        <v>44</v>
      </c>
      <c r="C7" s="2">
        <f t="shared" si="0"/>
        <v>0.44</v>
      </c>
      <c r="D7" t="s">
        <v>3</v>
      </c>
      <c r="E7" s="5">
        <v>31</v>
      </c>
      <c r="F7" s="2">
        <f t="shared" si="1"/>
        <v>0.31</v>
      </c>
      <c r="G7" s="3" t="s">
        <v>13</v>
      </c>
      <c r="H7" s="7">
        <v>25000</v>
      </c>
    </row>
    <row r="8" spans="1:20" x14ac:dyDescent="0.25">
      <c r="B8" s="5"/>
      <c r="E8" s="5"/>
    </row>
    <row r="9" spans="1:20" x14ac:dyDescent="0.25">
      <c r="A9" t="s">
        <v>5</v>
      </c>
      <c r="B9" s="5">
        <f>PI()*POWER((C6/2),2)*C7*1000</f>
        <v>50.957135496051023</v>
      </c>
      <c r="D9" t="s">
        <v>5</v>
      </c>
      <c r="E9" s="5" t="str">
        <f>IF(E3="Selecione","",VLOOKUP(E3,G2:H4,2,0))</f>
        <v/>
      </c>
    </row>
    <row r="10" spans="1:20" x14ac:dyDescent="0.25">
      <c r="B10" s="5"/>
      <c r="E10" s="5"/>
    </row>
    <row r="11" spans="1:20" x14ac:dyDescent="0.25">
      <c r="A11" t="s">
        <v>14</v>
      </c>
      <c r="B11" s="6">
        <v>25000</v>
      </c>
      <c r="D11" t="s">
        <v>14</v>
      </c>
      <c r="E11" s="6" t="str">
        <f>IF(E9="","",(E9*B11)/B9)</f>
        <v/>
      </c>
    </row>
    <row r="13" spans="1:20" x14ac:dyDescent="0.25">
      <c r="F13" s="5"/>
    </row>
    <row r="14" spans="1:20" x14ac:dyDescent="0.25">
      <c r="F14" s="5"/>
      <c r="G14" s="9"/>
    </row>
  </sheetData>
  <dataValidations count="1">
    <dataValidation type="list" allowBlank="1" showInputMessage="1" showErrorMessage="1" sqref="E3" xr:uid="{413DEEC0-7114-43C5-BE12-052257DFB0FC}">
      <formula1>$T$1:$T$4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C092E-21CB-4C6F-BA48-861AFCAEF684}">
  <dimension ref="A1:L26"/>
  <sheetViews>
    <sheetView showGridLines="0" tabSelected="1" topLeftCell="A14" workbookViewId="0">
      <selection activeCell="H29" sqref="H29"/>
    </sheetView>
  </sheetViews>
  <sheetFormatPr defaultRowHeight="15" x14ac:dyDescent="0.25"/>
  <cols>
    <col min="1" max="1" width="21.28515625" customWidth="1"/>
    <col min="2" max="2" width="17" customWidth="1"/>
    <col min="3" max="3" width="5.5703125" bestFit="1" customWidth="1"/>
    <col min="4" max="4" width="18.5703125" bestFit="1" customWidth="1"/>
    <col min="5" max="7" width="13.42578125" customWidth="1"/>
    <col min="8" max="8" width="16.5703125" bestFit="1" customWidth="1"/>
    <col min="10" max="10" width="20.42578125" customWidth="1"/>
    <col min="11" max="11" width="11.140625" bestFit="1" customWidth="1"/>
  </cols>
  <sheetData>
    <row r="1" spans="1:12" x14ac:dyDescent="0.25">
      <c r="A1" s="27" t="s">
        <v>36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x14ac:dyDescent="0.25">
      <c r="A3" s="24" t="s">
        <v>29</v>
      </c>
      <c r="B3" s="24"/>
      <c r="C3" s="12"/>
      <c r="D3" s="25" t="s">
        <v>30</v>
      </c>
      <c r="E3" s="25"/>
      <c r="F3" s="25"/>
      <c r="G3" s="25"/>
      <c r="H3" s="25"/>
      <c r="I3" s="12"/>
      <c r="J3" s="26" t="s">
        <v>19</v>
      </c>
      <c r="K3" s="26"/>
      <c r="L3" s="12"/>
    </row>
    <row r="4" spans="1:12" ht="25.5" x14ac:dyDescent="0.25">
      <c r="A4" s="13" t="s">
        <v>27</v>
      </c>
      <c r="B4" s="16">
        <v>12</v>
      </c>
      <c r="C4" s="28"/>
      <c r="D4" s="15" t="s">
        <v>20</v>
      </c>
      <c r="E4" s="16" t="s">
        <v>21</v>
      </c>
      <c r="F4" s="16" t="s">
        <v>22</v>
      </c>
      <c r="G4" s="16" t="s">
        <v>23</v>
      </c>
      <c r="H4" s="16" t="s">
        <v>24</v>
      </c>
      <c r="I4" s="28"/>
      <c r="J4" s="29" t="s">
        <v>37</v>
      </c>
      <c r="K4" s="30">
        <v>2</v>
      </c>
      <c r="L4" s="12"/>
    </row>
    <row r="5" spans="1:12" x14ac:dyDescent="0.25">
      <c r="A5" s="13" t="s">
        <v>33</v>
      </c>
      <c r="B5" s="37">
        <v>80</v>
      </c>
      <c r="C5" s="28"/>
      <c r="D5" s="15" t="s">
        <v>25</v>
      </c>
      <c r="E5" s="16">
        <v>60</v>
      </c>
      <c r="F5" s="16">
        <f>K4</f>
        <v>2</v>
      </c>
      <c r="G5" s="16">
        <f>E5*F5</f>
        <v>120</v>
      </c>
      <c r="H5" s="19">
        <f>G5/B7</f>
        <v>148.14814814814815</v>
      </c>
      <c r="I5" s="28"/>
      <c r="J5" s="29" t="s">
        <v>38</v>
      </c>
      <c r="K5" s="31">
        <f>K4/24</f>
        <v>8.3333333333333329E-2</v>
      </c>
      <c r="L5" s="12"/>
    </row>
    <row r="6" spans="1:12" ht="25.5" x14ac:dyDescent="0.25">
      <c r="A6" s="13" t="s">
        <v>34</v>
      </c>
      <c r="B6" s="37">
        <v>20</v>
      </c>
      <c r="C6" s="28"/>
      <c r="D6" s="15"/>
      <c r="E6" s="16"/>
      <c r="F6" s="16"/>
      <c r="G6" s="16"/>
      <c r="H6" s="19"/>
      <c r="I6" s="28"/>
      <c r="J6" s="13" t="s">
        <v>39</v>
      </c>
      <c r="K6" s="22">
        <f>K8/B4</f>
        <v>5.144032921810699</v>
      </c>
      <c r="L6" s="12"/>
    </row>
    <row r="7" spans="1:12" x14ac:dyDescent="0.25">
      <c r="A7" s="13" t="s">
        <v>28</v>
      </c>
      <c r="B7" s="16">
        <v>0.81</v>
      </c>
      <c r="C7" s="32"/>
      <c r="D7" s="15"/>
      <c r="E7" s="16"/>
      <c r="F7" s="16"/>
      <c r="G7" s="16"/>
      <c r="H7" s="19"/>
      <c r="I7" s="32"/>
      <c r="J7" s="13" t="s">
        <v>32</v>
      </c>
      <c r="K7" s="19">
        <f>H11*K5</f>
        <v>12.345679012345679</v>
      </c>
      <c r="L7" s="12"/>
    </row>
    <row r="8" spans="1:12" ht="25.5" x14ac:dyDescent="0.25">
      <c r="A8" s="28"/>
      <c r="B8" s="28"/>
      <c r="C8" s="32"/>
      <c r="D8" s="15"/>
      <c r="E8" s="16"/>
      <c r="F8" s="16"/>
      <c r="G8" s="16"/>
      <c r="H8" s="19"/>
      <c r="I8" s="32"/>
      <c r="J8" s="13" t="s">
        <v>26</v>
      </c>
      <c r="K8" s="19">
        <f>K7/(B6/100)</f>
        <v>61.728395061728392</v>
      </c>
      <c r="L8" s="12"/>
    </row>
    <row r="9" spans="1:12" x14ac:dyDescent="0.25">
      <c r="A9" s="12"/>
      <c r="B9" s="12"/>
      <c r="C9" s="32"/>
      <c r="D9" s="15"/>
      <c r="E9" s="16"/>
      <c r="F9" s="16"/>
      <c r="G9" s="16"/>
      <c r="H9" s="19"/>
      <c r="I9" s="32"/>
      <c r="J9" s="12"/>
      <c r="K9" s="12"/>
      <c r="L9" s="12"/>
    </row>
    <row r="10" spans="1:12" x14ac:dyDescent="0.25">
      <c r="A10" s="12"/>
      <c r="B10" s="12"/>
      <c r="C10" s="12"/>
      <c r="D10" s="15"/>
      <c r="E10" s="16"/>
      <c r="F10" s="16"/>
      <c r="G10" s="16"/>
      <c r="H10" s="19"/>
      <c r="I10" s="12"/>
      <c r="J10" s="12"/>
      <c r="K10" s="12"/>
      <c r="L10" s="12"/>
    </row>
    <row r="11" spans="1:12" x14ac:dyDescent="0.25">
      <c r="A11" s="12"/>
      <c r="B11" s="12"/>
      <c r="C11" s="12"/>
      <c r="D11" s="12"/>
      <c r="E11" s="33"/>
      <c r="F11" s="33"/>
      <c r="G11" s="34" t="s">
        <v>31</v>
      </c>
      <c r="H11" s="35">
        <f>SUM(H5:H10)</f>
        <v>148.14814814814815</v>
      </c>
      <c r="I11" s="12"/>
      <c r="J11" s="12"/>
      <c r="K11" s="12"/>
      <c r="L11" s="12"/>
    </row>
    <row r="12" spans="1:12" x14ac:dyDescent="0.25">
      <c r="A12" s="12"/>
      <c r="B12" s="33"/>
      <c r="C12" s="12"/>
      <c r="D12" s="12"/>
      <c r="E12" s="33"/>
      <c r="F12" s="33"/>
      <c r="G12" s="33"/>
      <c r="H12" s="33"/>
      <c r="I12" s="12"/>
      <c r="J12" s="12"/>
      <c r="K12" s="12"/>
      <c r="L12" s="12"/>
    </row>
    <row r="13" spans="1:12" x14ac:dyDescent="0.25">
      <c r="A13" s="12"/>
      <c r="B13" s="36"/>
      <c r="C13" s="12"/>
      <c r="D13" s="12"/>
      <c r="E13" s="36"/>
      <c r="F13" s="36"/>
      <c r="G13" s="36"/>
      <c r="H13" s="36"/>
      <c r="I13" s="12"/>
      <c r="J13" s="12"/>
      <c r="K13" s="12"/>
      <c r="L13" s="12"/>
    </row>
    <row r="14" spans="1:12" x14ac:dyDescent="0.25">
      <c r="A14" s="23" t="s">
        <v>35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</row>
    <row r="15" spans="1:12" x14ac:dyDescent="0.25">
      <c r="F15" s="14"/>
      <c r="G15" s="14"/>
      <c r="H15" s="14"/>
      <c r="I15" s="5"/>
    </row>
    <row r="16" spans="1:12" x14ac:dyDescent="0.25">
      <c r="A16" s="1" t="s">
        <v>29</v>
      </c>
      <c r="B16" s="1"/>
      <c r="D16" s="8" t="s">
        <v>30</v>
      </c>
      <c r="E16" s="8"/>
      <c r="F16" s="8"/>
      <c r="G16" s="8"/>
      <c r="H16" s="8"/>
      <c r="J16" s="26" t="s">
        <v>19</v>
      </c>
      <c r="K16" s="26"/>
    </row>
    <row r="17" spans="1:11" ht="25.5" x14ac:dyDescent="0.25">
      <c r="A17" s="13" t="s">
        <v>40</v>
      </c>
      <c r="B17" s="16">
        <v>24</v>
      </c>
      <c r="C17" s="17"/>
      <c r="D17" s="15" t="s">
        <v>20</v>
      </c>
      <c r="E17" s="16" t="s">
        <v>21</v>
      </c>
      <c r="F17" s="16" t="s">
        <v>22</v>
      </c>
      <c r="G17" s="16" t="s">
        <v>23</v>
      </c>
      <c r="H17" s="16" t="s">
        <v>24</v>
      </c>
      <c r="I17" s="17"/>
      <c r="J17" s="29" t="s">
        <v>37</v>
      </c>
      <c r="K17" s="30">
        <v>2</v>
      </c>
    </row>
    <row r="18" spans="1:11" x14ac:dyDescent="0.25">
      <c r="A18" s="13" t="s">
        <v>27</v>
      </c>
      <c r="B18" s="16">
        <v>12</v>
      </c>
      <c r="C18" s="17"/>
      <c r="D18" s="15" t="s">
        <v>25</v>
      </c>
      <c r="E18" s="16"/>
      <c r="F18" s="16">
        <f>K17</f>
        <v>2</v>
      </c>
      <c r="G18" s="16">
        <f>E18*F18</f>
        <v>0</v>
      </c>
      <c r="H18" s="19">
        <f>G18/B21</f>
        <v>0</v>
      </c>
      <c r="I18" s="17"/>
      <c r="J18" s="29" t="s">
        <v>38</v>
      </c>
      <c r="K18" s="31">
        <f>K17/24</f>
        <v>8.3333333333333329E-2</v>
      </c>
    </row>
    <row r="19" spans="1:11" ht="25.5" x14ac:dyDescent="0.25">
      <c r="A19" s="13" t="s">
        <v>33</v>
      </c>
      <c r="B19" s="37">
        <v>80</v>
      </c>
      <c r="C19" s="17"/>
      <c r="D19" s="15"/>
      <c r="E19" s="16"/>
      <c r="F19" s="16"/>
      <c r="G19" s="16"/>
      <c r="H19" s="19"/>
      <c r="I19" s="17"/>
      <c r="J19" s="13" t="s">
        <v>39</v>
      </c>
      <c r="K19" s="22">
        <f>K21/B17</f>
        <v>0</v>
      </c>
    </row>
    <row r="20" spans="1:11" ht="25.5" x14ac:dyDescent="0.25">
      <c r="A20" s="13" t="s">
        <v>34</v>
      </c>
      <c r="B20" s="37">
        <v>20</v>
      </c>
      <c r="C20" s="18"/>
      <c r="D20" s="15"/>
      <c r="E20" s="16"/>
      <c r="F20" s="16"/>
      <c r="G20" s="16"/>
      <c r="H20" s="19"/>
      <c r="I20" s="18"/>
      <c r="J20" s="13" t="s">
        <v>32</v>
      </c>
      <c r="K20" s="19">
        <f>H24*K18</f>
        <v>0</v>
      </c>
    </row>
    <row r="21" spans="1:11" ht="25.5" x14ac:dyDescent="0.25">
      <c r="A21" s="13" t="s">
        <v>28</v>
      </c>
      <c r="B21" s="16">
        <v>0.81</v>
      </c>
      <c r="C21" s="18"/>
      <c r="D21" s="15"/>
      <c r="E21" s="16"/>
      <c r="F21" s="16"/>
      <c r="G21" s="16"/>
      <c r="H21" s="19"/>
      <c r="I21" s="18"/>
      <c r="J21" s="13" t="s">
        <v>26</v>
      </c>
      <c r="K21" s="19">
        <f>K20/(B20/100)</f>
        <v>0</v>
      </c>
    </row>
    <row r="22" spans="1:11" x14ac:dyDescent="0.25">
      <c r="C22" s="18"/>
      <c r="D22" s="15"/>
      <c r="E22" s="16"/>
      <c r="F22" s="16"/>
      <c r="G22" s="16"/>
      <c r="H22" s="19"/>
      <c r="I22" s="18"/>
    </row>
    <row r="23" spans="1:11" x14ac:dyDescent="0.25">
      <c r="D23" s="15"/>
      <c r="E23" s="16"/>
      <c r="F23" s="16"/>
      <c r="G23" s="16"/>
      <c r="H23" s="19"/>
    </row>
    <row r="24" spans="1:11" ht="25.5" x14ac:dyDescent="0.25">
      <c r="E24" s="5"/>
      <c r="F24" s="5"/>
      <c r="G24" s="20" t="s">
        <v>31</v>
      </c>
      <c r="H24" s="21">
        <f>SUM(H18:H23)</f>
        <v>0</v>
      </c>
      <c r="J24" s="13" t="s">
        <v>41</v>
      </c>
      <c r="K24" s="37">
        <f>B17/B18</f>
        <v>2</v>
      </c>
    </row>
    <row r="25" spans="1:11" ht="25.5" x14ac:dyDescent="0.25">
      <c r="J25" s="13" t="s">
        <v>42</v>
      </c>
      <c r="K25" s="37">
        <f>K19/220</f>
        <v>0</v>
      </c>
    </row>
    <row r="26" spans="1:11" ht="25.5" x14ac:dyDescent="0.25">
      <c r="J26" s="13" t="s">
        <v>43</v>
      </c>
      <c r="K26" s="37">
        <f>K24*K25</f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Bomba</vt:lpstr>
      <vt:lpstr>Bateria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Kênia</dc:creator>
  <cp:lastModifiedBy>Kênia</cp:lastModifiedBy>
  <dcterms:created xsi:type="dcterms:W3CDTF">2023-07-23T00:03:14Z</dcterms:created>
  <dcterms:modified xsi:type="dcterms:W3CDTF">2023-07-25T08:48:05Z</dcterms:modified>
</cp:coreProperties>
</file>