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OA_calc\data\"/>
    </mc:Choice>
  </mc:AlternateContent>
  <xr:revisionPtr revIDLastSave="0" documentId="13_ncr:1_{05D494C0-7695-49B6-A8AD-8924AAFA8D2E}" xr6:coauthVersionLast="47" xr6:coauthVersionMax="47" xr10:uidLastSave="{00000000-0000-0000-0000-000000000000}"/>
  <bookViews>
    <workbookView xWindow="-28920" yWindow="5145" windowWidth="29040" windowHeight="15840" tabRatio="530" activeTab="3" xr2:uid="{00000000-000D-0000-FFFF-FFFF00000000}"/>
  </bookViews>
  <sheets>
    <sheet name="Cardiac Pressure" sheetId="2" r:id="rId1"/>
    <sheet name="Cardiac Flow" sheetId="3" r:id="rId2"/>
    <sheet name="Sheet1" sheetId="1" r:id="rId3"/>
    <sheet name="read_onl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I8" i="3" s="1"/>
  <c r="L5" i="3"/>
  <c r="E9" i="3" l="1"/>
  <c r="E10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9" i="3"/>
  <c r="C10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8" i="3"/>
  <c r="Q93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8" i="2"/>
  <c r="F11" i="2"/>
  <c r="H93" i="2"/>
  <c r="G8" i="3" l="1"/>
  <c r="G9" i="3"/>
  <c r="G10" i="3"/>
  <c r="E11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8" i="2"/>
  <c r="F9" i="2"/>
  <c r="F10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8" i="2"/>
  <c r="G9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37" i="1"/>
  <c r="I36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2" i="1"/>
  <c r="I6" i="1"/>
  <c r="I7" i="1"/>
  <c r="I8" i="1"/>
  <c r="I9" i="1"/>
  <c r="L9" i="1" s="1"/>
  <c r="I10" i="1"/>
  <c r="I11" i="1"/>
  <c r="I5" i="1"/>
  <c r="G39" i="1"/>
  <c r="L39" i="1" s="1"/>
  <c r="G40" i="1"/>
  <c r="G41" i="1"/>
  <c r="G42" i="1"/>
  <c r="G43" i="1"/>
  <c r="L43" i="1" s="1"/>
  <c r="G44" i="1"/>
  <c r="L44" i="1" s="1"/>
  <c r="G45" i="1"/>
  <c r="L45" i="1" s="1"/>
  <c r="G46" i="1"/>
  <c r="L46" i="1" s="1"/>
  <c r="G47" i="1"/>
  <c r="G48" i="1"/>
  <c r="G49" i="1"/>
  <c r="L49" i="1" s="1"/>
  <c r="G50" i="1"/>
  <c r="G51" i="1"/>
  <c r="L51" i="1" s="1"/>
  <c r="G52" i="1"/>
  <c r="L52" i="1" s="1"/>
  <c r="G53" i="1"/>
  <c r="G54" i="1"/>
  <c r="G55" i="1"/>
  <c r="L55" i="1" s="1"/>
  <c r="G56" i="1"/>
  <c r="L56" i="1" s="1"/>
  <c r="G57" i="1"/>
  <c r="L57" i="1" s="1"/>
  <c r="G58" i="1"/>
  <c r="L58" i="1" s="1"/>
  <c r="G59" i="1"/>
  <c r="G60" i="1"/>
  <c r="G61" i="1"/>
  <c r="L61" i="1" s="1"/>
  <c r="G62" i="1"/>
  <c r="G63" i="1"/>
  <c r="L63" i="1" s="1"/>
  <c r="G64" i="1"/>
  <c r="L64" i="1" s="1"/>
  <c r="G65" i="1"/>
  <c r="G66" i="1"/>
  <c r="G67" i="1"/>
  <c r="L67" i="1" s="1"/>
  <c r="G68" i="1"/>
  <c r="L68" i="1" s="1"/>
  <c r="G69" i="1"/>
  <c r="L69" i="1" s="1"/>
  <c r="G70" i="1"/>
  <c r="L70" i="1" s="1"/>
  <c r="G71" i="1"/>
  <c r="G72" i="1"/>
  <c r="G73" i="1"/>
  <c r="L73" i="1" s="1"/>
  <c r="G38" i="1"/>
  <c r="G6" i="1"/>
  <c r="G7" i="1"/>
  <c r="G8" i="1"/>
  <c r="G10" i="1"/>
  <c r="G11" i="1"/>
  <c r="L11" i="1" s="1"/>
  <c r="G12" i="1"/>
  <c r="G13" i="1"/>
  <c r="G14" i="1"/>
  <c r="L14" i="1" s="1"/>
  <c r="G15" i="1"/>
  <c r="G16" i="1"/>
  <c r="G17" i="1"/>
  <c r="G18" i="1"/>
  <c r="L18" i="1" s="1"/>
  <c r="G19" i="1"/>
  <c r="L19" i="1" s="1"/>
  <c r="G20" i="1"/>
  <c r="G21" i="1"/>
  <c r="G22" i="1"/>
  <c r="L22" i="1" s="1"/>
  <c r="G23" i="1"/>
  <c r="G24" i="1"/>
  <c r="G25" i="1"/>
  <c r="G26" i="1"/>
  <c r="L26" i="1" s="1"/>
  <c r="G27" i="1"/>
  <c r="G28" i="1"/>
  <c r="G29" i="1"/>
  <c r="G30" i="1"/>
  <c r="L30" i="1" s="1"/>
  <c r="G31" i="1"/>
  <c r="L31" i="1" s="1"/>
  <c r="G32" i="1"/>
  <c r="G33" i="1"/>
  <c r="G34" i="1"/>
  <c r="L34" i="1" s="1"/>
  <c r="G35" i="1"/>
  <c r="G36" i="1"/>
  <c r="L36" i="1" s="1"/>
  <c r="G37" i="1"/>
  <c r="L37" i="1" s="1"/>
  <c r="G5" i="1"/>
  <c r="L5" i="1" s="1"/>
  <c r="L7" i="1" l="1"/>
  <c r="L27" i="1"/>
  <c r="L15" i="1"/>
  <c r="L71" i="1"/>
  <c r="L59" i="1"/>
  <c r="L47" i="1"/>
  <c r="L35" i="1"/>
  <c r="L23" i="1"/>
  <c r="L54" i="1"/>
  <c r="L66" i="1"/>
  <c r="L42" i="1"/>
  <c r="L8" i="1"/>
  <c r="L65" i="1"/>
  <c r="L53" i="1"/>
  <c r="L41" i="1"/>
  <c r="L38" i="1"/>
  <c r="L62" i="1"/>
  <c r="L50" i="1"/>
  <c r="L72" i="1"/>
  <c r="L60" i="1"/>
  <c r="L48" i="1"/>
  <c r="E12" i="3"/>
  <c r="G11" i="3"/>
  <c r="G3" i="2"/>
  <c r="F3" i="2"/>
  <c r="H83" i="2"/>
  <c r="H71" i="2"/>
  <c r="H59" i="2"/>
  <c r="H47" i="2"/>
  <c r="H35" i="2"/>
  <c r="H23" i="2"/>
  <c r="H11" i="2"/>
  <c r="H91" i="2"/>
  <c r="H79" i="2"/>
  <c r="H67" i="2"/>
  <c r="H55" i="2"/>
  <c r="H43" i="2"/>
  <c r="H31" i="2"/>
  <c r="H19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87" i="2"/>
  <c r="H75" i="2"/>
  <c r="H63" i="2"/>
  <c r="H51" i="2"/>
  <c r="H39" i="2"/>
  <c r="H27" i="2"/>
  <c r="H15" i="2"/>
  <c r="G2" i="2"/>
  <c r="F2" i="2"/>
  <c r="H8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L40" i="1"/>
  <c r="L6" i="1"/>
  <c r="L10" i="1"/>
  <c r="L33" i="1"/>
  <c r="L29" i="1"/>
  <c r="L25" i="1"/>
  <c r="L21" i="1"/>
  <c r="L17" i="1"/>
  <c r="L13" i="1"/>
  <c r="L32" i="1"/>
  <c r="L28" i="1"/>
  <c r="L24" i="1"/>
  <c r="L20" i="1"/>
  <c r="L16" i="1"/>
  <c r="L12" i="1"/>
  <c r="G12" i="3" l="1"/>
  <c r="E13" i="3"/>
  <c r="K24" i="2"/>
  <c r="O24" i="2" s="1"/>
  <c r="K56" i="2"/>
  <c r="O56" i="2" s="1"/>
  <c r="K40" i="2"/>
  <c r="O40" i="2" s="1"/>
  <c r="H3" i="2"/>
  <c r="K72" i="2"/>
  <c r="O72" i="2" s="1"/>
  <c r="K88" i="2"/>
  <c r="O88" i="2" s="1"/>
  <c r="K18" i="2"/>
  <c r="O18" i="2" s="1"/>
  <c r="K34" i="2"/>
  <c r="O34" i="2" s="1"/>
  <c r="K50" i="2"/>
  <c r="O50" i="2" s="1"/>
  <c r="K66" i="2"/>
  <c r="O66" i="2" s="1"/>
  <c r="K82" i="2"/>
  <c r="O82" i="2" s="1"/>
  <c r="I90" i="2"/>
  <c r="M90" i="2" s="1"/>
  <c r="J93" i="2"/>
  <c r="N93" i="2" s="1"/>
  <c r="K93" i="2"/>
  <c r="O93" i="2" s="1"/>
  <c r="K87" i="2"/>
  <c r="O87" i="2" s="1"/>
  <c r="K21" i="2"/>
  <c r="O21" i="2" s="1"/>
  <c r="K53" i="2"/>
  <c r="O53" i="2" s="1"/>
  <c r="K85" i="2"/>
  <c r="O85" i="2" s="1"/>
  <c r="K91" i="2"/>
  <c r="O91" i="2" s="1"/>
  <c r="J9" i="2"/>
  <c r="N9" i="2" s="1"/>
  <c r="J41" i="2"/>
  <c r="N41" i="2" s="1"/>
  <c r="J73" i="2"/>
  <c r="N73" i="2" s="1"/>
  <c r="J22" i="2"/>
  <c r="N22" i="2" s="1"/>
  <c r="J70" i="2"/>
  <c r="N70" i="2" s="1"/>
  <c r="J19" i="2"/>
  <c r="N19" i="2" s="1"/>
  <c r="J48" i="2"/>
  <c r="N48" i="2" s="1"/>
  <c r="K9" i="2"/>
  <c r="O9" i="2" s="1"/>
  <c r="K41" i="2"/>
  <c r="O41" i="2" s="1"/>
  <c r="K73" i="2"/>
  <c r="O73" i="2" s="1"/>
  <c r="K55" i="2"/>
  <c r="O55" i="2" s="1"/>
  <c r="K59" i="2"/>
  <c r="O59" i="2" s="1"/>
  <c r="J29" i="2"/>
  <c r="N29" i="2" s="1"/>
  <c r="J61" i="2"/>
  <c r="N61" i="2" s="1"/>
  <c r="J10" i="2"/>
  <c r="N10" i="2" s="1"/>
  <c r="J42" i="2"/>
  <c r="N42" i="2" s="1"/>
  <c r="J58" i="2"/>
  <c r="N58" i="2" s="1"/>
  <c r="J90" i="2"/>
  <c r="N90" i="2" s="1"/>
  <c r="J23" i="2"/>
  <c r="N23" i="2" s="1"/>
  <c r="J39" i="2"/>
  <c r="N39" i="2" s="1"/>
  <c r="J71" i="2"/>
  <c r="N71" i="2" s="1"/>
  <c r="J87" i="2"/>
  <c r="N87" i="2" s="1"/>
  <c r="J20" i="2"/>
  <c r="N20" i="2" s="1"/>
  <c r="J36" i="2"/>
  <c r="N36" i="2" s="1"/>
  <c r="J52" i="2"/>
  <c r="N52" i="2" s="1"/>
  <c r="K16" i="2"/>
  <c r="O16" i="2" s="1"/>
  <c r="K32" i="2"/>
  <c r="O32" i="2" s="1"/>
  <c r="K48" i="2"/>
  <c r="O48" i="2" s="1"/>
  <c r="K64" i="2"/>
  <c r="O64" i="2" s="1"/>
  <c r="K80" i="2"/>
  <c r="O80" i="2" s="1"/>
  <c r="K10" i="2"/>
  <c r="O10" i="2" s="1"/>
  <c r="K26" i="2"/>
  <c r="O26" i="2" s="1"/>
  <c r="K42" i="2"/>
  <c r="O42" i="2" s="1"/>
  <c r="K58" i="2"/>
  <c r="O58" i="2" s="1"/>
  <c r="K74" i="2"/>
  <c r="O74" i="2" s="1"/>
  <c r="K90" i="2"/>
  <c r="O90" i="2" s="1"/>
  <c r="K15" i="2"/>
  <c r="O15" i="2" s="1"/>
  <c r="K63" i="2"/>
  <c r="O63" i="2" s="1"/>
  <c r="K13" i="2"/>
  <c r="O13" i="2" s="1"/>
  <c r="K29" i="2"/>
  <c r="O29" i="2" s="1"/>
  <c r="K45" i="2"/>
  <c r="O45" i="2" s="1"/>
  <c r="K61" i="2"/>
  <c r="O61" i="2" s="1"/>
  <c r="K77" i="2"/>
  <c r="O77" i="2" s="1"/>
  <c r="K19" i="2"/>
  <c r="O19" i="2" s="1"/>
  <c r="K67" i="2"/>
  <c r="O67" i="2" s="1"/>
  <c r="K23" i="2"/>
  <c r="O23" i="2" s="1"/>
  <c r="K71" i="2"/>
  <c r="O71" i="2" s="1"/>
  <c r="J17" i="2"/>
  <c r="N17" i="2" s="1"/>
  <c r="J33" i="2"/>
  <c r="N33" i="2" s="1"/>
  <c r="J49" i="2"/>
  <c r="N49" i="2" s="1"/>
  <c r="J65" i="2"/>
  <c r="N65" i="2" s="1"/>
  <c r="J81" i="2"/>
  <c r="N81" i="2" s="1"/>
  <c r="J14" i="2"/>
  <c r="N14" i="2" s="1"/>
  <c r="J30" i="2"/>
  <c r="N30" i="2" s="1"/>
  <c r="J46" i="2"/>
  <c r="N46" i="2" s="1"/>
  <c r="J62" i="2"/>
  <c r="N62" i="2" s="1"/>
  <c r="J78" i="2"/>
  <c r="N78" i="2" s="1"/>
  <c r="J64" i="2"/>
  <c r="N64" i="2" s="1"/>
  <c r="J11" i="2"/>
  <c r="N11" i="2" s="1"/>
  <c r="J27" i="2"/>
  <c r="N27" i="2" s="1"/>
  <c r="J43" i="2"/>
  <c r="N43" i="2" s="1"/>
  <c r="J59" i="2"/>
  <c r="N59" i="2" s="1"/>
  <c r="J75" i="2"/>
  <c r="N75" i="2" s="1"/>
  <c r="J91" i="2"/>
  <c r="N91" i="2" s="1"/>
  <c r="J24" i="2"/>
  <c r="N24" i="2" s="1"/>
  <c r="J40" i="2"/>
  <c r="N40" i="2" s="1"/>
  <c r="J56" i="2"/>
  <c r="N56" i="2" s="1"/>
  <c r="J80" i="2"/>
  <c r="N80" i="2" s="1"/>
  <c r="K39" i="2"/>
  <c r="O39" i="2" s="1"/>
  <c r="K37" i="2"/>
  <c r="O37" i="2" s="1"/>
  <c r="K69" i="2"/>
  <c r="O69" i="2" s="1"/>
  <c r="K43" i="2"/>
  <c r="O43" i="2" s="1"/>
  <c r="K47" i="2"/>
  <c r="O47" i="2" s="1"/>
  <c r="J25" i="2"/>
  <c r="N25" i="2" s="1"/>
  <c r="J57" i="2"/>
  <c r="N57" i="2" s="1"/>
  <c r="J89" i="2"/>
  <c r="N89" i="2" s="1"/>
  <c r="J38" i="2"/>
  <c r="N38" i="2" s="1"/>
  <c r="J54" i="2"/>
  <c r="N54" i="2" s="1"/>
  <c r="J86" i="2"/>
  <c r="N86" i="2" s="1"/>
  <c r="J84" i="2"/>
  <c r="N84" i="2" s="1"/>
  <c r="J35" i="2"/>
  <c r="N35" i="2" s="1"/>
  <c r="J51" i="2"/>
  <c r="N51" i="2" s="1"/>
  <c r="J67" i="2"/>
  <c r="N67" i="2" s="1"/>
  <c r="J83" i="2"/>
  <c r="N83" i="2" s="1"/>
  <c r="J16" i="2"/>
  <c r="N16" i="2" s="1"/>
  <c r="J32" i="2"/>
  <c r="N32" i="2" s="1"/>
  <c r="J68" i="2"/>
  <c r="N68" i="2" s="1"/>
  <c r="K12" i="2"/>
  <c r="O12" i="2" s="1"/>
  <c r="K28" i="2"/>
  <c r="O28" i="2" s="1"/>
  <c r="K44" i="2"/>
  <c r="O44" i="2" s="1"/>
  <c r="K60" i="2"/>
  <c r="O60" i="2" s="1"/>
  <c r="K76" i="2"/>
  <c r="O76" i="2" s="1"/>
  <c r="K92" i="2"/>
  <c r="O92" i="2" s="1"/>
  <c r="K22" i="2"/>
  <c r="O22" i="2" s="1"/>
  <c r="K38" i="2"/>
  <c r="O38" i="2" s="1"/>
  <c r="K54" i="2"/>
  <c r="O54" i="2" s="1"/>
  <c r="K70" i="2"/>
  <c r="O70" i="2" s="1"/>
  <c r="K86" i="2"/>
  <c r="O86" i="2" s="1"/>
  <c r="K51" i="2"/>
  <c r="O51" i="2" s="1"/>
  <c r="K25" i="2"/>
  <c r="O25" i="2" s="1"/>
  <c r="K57" i="2"/>
  <c r="O57" i="2" s="1"/>
  <c r="K89" i="2"/>
  <c r="O89" i="2" s="1"/>
  <c r="K11" i="2"/>
  <c r="O11" i="2" s="1"/>
  <c r="J13" i="2"/>
  <c r="N13" i="2" s="1"/>
  <c r="J45" i="2"/>
  <c r="N45" i="2" s="1"/>
  <c r="J77" i="2"/>
  <c r="N77" i="2" s="1"/>
  <c r="J26" i="2"/>
  <c r="N26" i="2" s="1"/>
  <c r="J74" i="2"/>
  <c r="N74" i="2" s="1"/>
  <c r="J92" i="2"/>
  <c r="N92" i="2" s="1"/>
  <c r="J55" i="2"/>
  <c r="N55" i="2" s="1"/>
  <c r="J72" i="2"/>
  <c r="N72" i="2" s="1"/>
  <c r="K20" i="2"/>
  <c r="O20" i="2" s="1"/>
  <c r="K36" i="2"/>
  <c r="O36" i="2" s="1"/>
  <c r="K52" i="2"/>
  <c r="O52" i="2" s="1"/>
  <c r="K68" i="2"/>
  <c r="O68" i="2" s="1"/>
  <c r="K84" i="2"/>
  <c r="O84" i="2" s="1"/>
  <c r="K14" i="2"/>
  <c r="O14" i="2" s="1"/>
  <c r="K30" i="2"/>
  <c r="O30" i="2" s="1"/>
  <c r="K46" i="2"/>
  <c r="O46" i="2" s="1"/>
  <c r="K62" i="2"/>
  <c r="O62" i="2" s="1"/>
  <c r="K78" i="2"/>
  <c r="O78" i="2" s="1"/>
  <c r="K27" i="2"/>
  <c r="O27" i="2" s="1"/>
  <c r="K75" i="2"/>
  <c r="O75" i="2" s="1"/>
  <c r="K17" i="2"/>
  <c r="O17" i="2" s="1"/>
  <c r="K33" i="2"/>
  <c r="O33" i="2" s="1"/>
  <c r="K49" i="2"/>
  <c r="O49" i="2" s="1"/>
  <c r="K65" i="2"/>
  <c r="O65" i="2" s="1"/>
  <c r="K81" i="2"/>
  <c r="O81" i="2" s="1"/>
  <c r="K31" i="2"/>
  <c r="O31" i="2" s="1"/>
  <c r="K79" i="2"/>
  <c r="O79" i="2" s="1"/>
  <c r="K35" i="2"/>
  <c r="O35" i="2" s="1"/>
  <c r="K83" i="2"/>
  <c r="O83" i="2" s="1"/>
  <c r="J21" i="2"/>
  <c r="N21" i="2" s="1"/>
  <c r="J37" i="2"/>
  <c r="N37" i="2" s="1"/>
  <c r="J53" i="2"/>
  <c r="N53" i="2" s="1"/>
  <c r="J69" i="2"/>
  <c r="N69" i="2" s="1"/>
  <c r="J85" i="2"/>
  <c r="N85" i="2" s="1"/>
  <c r="J18" i="2"/>
  <c r="N18" i="2" s="1"/>
  <c r="J34" i="2"/>
  <c r="N34" i="2" s="1"/>
  <c r="J50" i="2"/>
  <c r="N50" i="2" s="1"/>
  <c r="J66" i="2"/>
  <c r="N66" i="2" s="1"/>
  <c r="J82" i="2"/>
  <c r="N82" i="2" s="1"/>
  <c r="J76" i="2"/>
  <c r="N76" i="2" s="1"/>
  <c r="J15" i="2"/>
  <c r="N15" i="2" s="1"/>
  <c r="J31" i="2"/>
  <c r="N31" i="2" s="1"/>
  <c r="J47" i="2"/>
  <c r="N47" i="2" s="1"/>
  <c r="J63" i="2"/>
  <c r="N63" i="2" s="1"/>
  <c r="J79" i="2"/>
  <c r="N79" i="2" s="1"/>
  <c r="J12" i="2"/>
  <c r="N12" i="2" s="1"/>
  <c r="J28" i="2"/>
  <c r="N28" i="2" s="1"/>
  <c r="J44" i="2"/>
  <c r="N44" i="2" s="1"/>
  <c r="J60" i="2"/>
  <c r="N60" i="2" s="1"/>
  <c r="J88" i="2"/>
  <c r="N88" i="2" s="1"/>
  <c r="K8" i="2"/>
  <c r="O8" i="2" s="1"/>
  <c r="J8" i="2"/>
  <c r="N8" i="2" s="1"/>
  <c r="I20" i="2"/>
  <c r="M20" i="2" s="1"/>
  <c r="I52" i="2"/>
  <c r="M52" i="2" s="1"/>
  <c r="I84" i="2"/>
  <c r="M84" i="2" s="1"/>
  <c r="I22" i="2"/>
  <c r="M22" i="2" s="1"/>
  <c r="I38" i="2"/>
  <c r="M38" i="2" s="1"/>
  <c r="I70" i="2"/>
  <c r="M70" i="2" s="1"/>
  <c r="I86" i="2"/>
  <c r="M86" i="2" s="1"/>
  <c r="I23" i="2"/>
  <c r="M23" i="2" s="1"/>
  <c r="I47" i="2"/>
  <c r="M47" i="2" s="1"/>
  <c r="I24" i="2"/>
  <c r="M24" i="2" s="1"/>
  <c r="I40" i="2"/>
  <c r="M40" i="2" s="1"/>
  <c r="I56" i="2"/>
  <c r="M56" i="2" s="1"/>
  <c r="I72" i="2"/>
  <c r="M72" i="2" s="1"/>
  <c r="I88" i="2"/>
  <c r="M88" i="2" s="1"/>
  <c r="I27" i="2"/>
  <c r="M27" i="2" s="1"/>
  <c r="I51" i="2"/>
  <c r="M51" i="2" s="1"/>
  <c r="I75" i="2"/>
  <c r="M75" i="2" s="1"/>
  <c r="I9" i="2"/>
  <c r="M9" i="2" s="1"/>
  <c r="I17" i="2"/>
  <c r="M17" i="2" s="1"/>
  <c r="I25" i="2"/>
  <c r="M25" i="2" s="1"/>
  <c r="I33" i="2"/>
  <c r="M33" i="2" s="1"/>
  <c r="I41" i="2"/>
  <c r="M41" i="2" s="1"/>
  <c r="I49" i="2"/>
  <c r="M49" i="2" s="1"/>
  <c r="I57" i="2"/>
  <c r="M57" i="2" s="1"/>
  <c r="I65" i="2"/>
  <c r="M65" i="2" s="1"/>
  <c r="I73" i="2"/>
  <c r="M73" i="2" s="1"/>
  <c r="I81" i="2"/>
  <c r="M81" i="2" s="1"/>
  <c r="I89" i="2"/>
  <c r="M89" i="2" s="1"/>
  <c r="I31" i="2"/>
  <c r="M31" i="2" s="1"/>
  <c r="I55" i="2"/>
  <c r="M55" i="2" s="1"/>
  <c r="I79" i="2"/>
  <c r="M79" i="2" s="1"/>
  <c r="I10" i="2"/>
  <c r="M10" i="2" s="1"/>
  <c r="I26" i="2"/>
  <c r="M26" i="2" s="1"/>
  <c r="I42" i="2"/>
  <c r="M42" i="2" s="1"/>
  <c r="I58" i="2"/>
  <c r="M58" i="2" s="1"/>
  <c r="I74" i="2"/>
  <c r="M74" i="2" s="1"/>
  <c r="I8" i="2"/>
  <c r="M8" i="2" s="1"/>
  <c r="I93" i="2"/>
  <c r="M93" i="2" s="1"/>
  <c r="I36" i="2"/>
  <c r="M36" i="2" s="1"/>
  <c r="I68" i="2"/>
  <c r="M68" i="2" s="1"/>
  <c r="I54" i="2"/>
  <c r="M54" i="2" s="1"/>
  <c r="I71" i="2"/>
  <c r="M71" i="2" s="1"/>
  <c r="I12" i="2"/>
  <c r="M12" i="2" s="1"/>
  <c r="I28" i="2"/>
  <c r="M28" i="2" s="1"/>
  <c r="I44" i="2"/>
  <c r="M44" i="2" s="1"/>
  <c r="I60" i="2"/>
  <c r="M60" i="2" s="1"/>
  <c r="I76" i="2"/>
  <c r="M76" i="2" s="1"/>
  <c r="I92" i="2"/>
  <c r="M92" i="2" s="1"/>
  <c r="I14" i="2"/>
  <c r="M14" i="2" s="1"/>
  <c r="I30" i="2"/>
  <c r="M30" i="2" s="1"/>
  <c r="I46" i="2"/>
  <c r="M46" i="2" s="1"/>
  <c r="I62" i="2"/>
  <c r="M62" i="2" s="1"/>
  <c r="I78" i="2"/>
  <c r="M78" i="2" s="1"/>
  <c r="I11" i="2"/>
  <c r="M11" i="2" s="1"/>
  <c r="I35" i="2"/>
  <c r="M35" i="2" s="1"/>
  <c r="I59" i="2"/>
  <c r="M59" i="2" s="1"/>
  <c r="I83" i="2"/>
  <c r="M83" i="2" s="1"/>
  <c r="I16" i="2"/>
  <c r="M16" i="2" s="1"/>
  <c r="I32" i="2"/>
  <c r="M32" i="2" s="1"/>
  <c r="I48" i="2"/>
  <c r="M48" i="2" s="1"/>
  <c r="I64" i="2"/>
  <c r="M64" i="2" s="1"/>
  <c r="I80" i="2"/>
  <c r="M80" i="2" s="1"/>
  <c r="I15" i="2"/>
  <c r="M15" i="2" s="1"/>
  <c r="I39" i="2"/>
  <c r="M39" i="2" s="1"/>
  <c r="I63" i="2"/>
  <c r="M63" i="2" s="1"/>
  <c r="I87" i="2"/>
  <c r="M87" i="2" s="1"/>
  <c r="I13" i="2"/>
  <c r="M13" i="2" s="1"/>
  <c r="I21" i="2"/>
  <c r="M21" i="2" s="1"/>
  <c r="I29" i="2"/>
  <c r="M29" i="2" s="1"/>
  <c r="I37" i="2"/>
  <c r="M37" i="2" s="1"/>
  <c r="I45" i="2"/>
  <c r="M45" i="2" s="1"/>
  <c r="I53" i="2"/>
  <c r="M53" i="2" s="1"/>
  <c r="I61" i="2"/>
  <c r="M61" i="2" s="1"/>
  <c r="I69" i="2"/>
  <c r="M69" i="2" s="1"/>
  <c r="I77" i="2"/>
  <c r="M77" i="2" s="1"/>
  <c r="I85" i="2"/>
  <c r="M85" i="2" s="1"/>
  <c r="I19" i="2"/>
  <c r="M19" i="2" s="1"/>
  <c r="I43" i="2"/>
  <c r="M43" i="2" s="1"/>
  <c r="I67" i="2"/>
  <c r="M67" i="2" s="1"/>
  <c r="I91" i="2"/>
  <c r="M91" i="2" s="1"/>
  <c r="I18" i="2"/>
  <c r="M18" i="2" s="1"/>
  <c r="I34" i="2"/>
  <c r="M34" i="2" s="1"/>
  <c r="I50" i="2"/>
  <c r="M50" i="2" s="1"/>
  <c r="I66" i="2"/>
  <c r="M66" i="2" s="1"/>
  <c r="I82" i="2"/>
  <c r="M82" i="2" s="1"/>
  <c r="H2" i="2"/>
  <c r="E14" i="3" l="1"/>
  <c r="G13" i="3"/>
  <c r="U8" i="2"/>
  <c r="R8" i="2"/>
  <c r="R35" i="2"/>
  <c r="R38" i="2"/>
  <c r="R69" i="2"/>
  <c r="R46" i="2"/>
  <c r="R57" i="2"/>
  <c r="R17" i="2"/>
  <c r="R20" i="2"/>
  <c r="R25" i="2"/>
  <c r="R12" i="2"/>
  <c r="R29" i="2"/>
  <c r="R48" i="2"/>
  <c r="R82" i="2"/>
  <c r="R28" i="2"/>
  <c r="R75" i="2"/>
  <c r="R51" i="2"/>
  <c r="R13" i="2"/>
  <c r="R32" i="2"/>
  <c r="R66" i="2"/>
  <c r="R33" i="2"/>
  <c r="R64" i="2"/>
  <c r="R27" i="2"/>
  <c r="R86" i="2"/>
  <c r="R63" i="2"/>
  <c r="R16" i="2"/>
  <c r="R50" i="2"/>
  <c r="R36" i="2"/>
  <c r="R78" i="2"/>
  <c r="R70" i="2"/>
  <c r="R47" i="2"/>
  <c r="R15" i="2"/>
  <c r="R34" i="2"/>
  <c r="R45" i="2"/>
  <c r="R83" i="2"/>
  <c r="R62" i="2"/>
  <c r="R54" i="2"/>
  <c r="R43" i="2"/>
  <c r="R90" i="2"/>
  <c r="R59" i="2"/>
  <c r="R91" i="2"/>
  <c r="R18" i="2"/>
  <c r="R71" i="2"/>
  <c r="R55" i="2"/>
  <c r="R88" i="2"/>
  <c r="R74" i="2"/>
  <c r="R85" i="2"/>
  <c r="R79" i="2"/>
  <c r="R30" i="2"/>
  <c r="R22" i="2"/>
  <c r="R37" i="2"/>
  <c r="R23" i="2"/>
  <c r="R58" i="2"/>
  <c r="R73" i="2"/>
  <c r="R53" i="2"/>
  <c r="R72" i="2"/>
  <c r="R14" i="2"/>
  <c r="R67" i="2"/>
  <c r="R21" i="2"/>
  <c r="R81" i="2"/>
  <c r="R84" i="2"/>
  <c r="R76" i="2"/>
  <c r="R19" i="2"/>
  <c r="R26" i="2"/>
  <c r="R9" i="2"/>
  <c r="R87" i="2"/>
  <c r="R40" i="2"/>
  <c r="R31" i="2"/>
  <c r="R39" i="2"/>
  <c r="R42" i="2"/>
  <c r="R41" i="2"/>
  <c r="R65" i="2"/>
  <c r="R68" i="2"/>
  <c r="R11" i="2"/>
  <c r="R60" i="2"/>
  <c r="R77" i="2"/>
  <c r="R10" i="2"/>
  <c r="R93" i="2"/>
  <c r="R56" i="2"/>
  <c r="R92" i="2"/>
  <c r="R49" i="2"/>
  <c r="R52" i="2"/>
  <c r="R89" i="2"/>
  <c r="R44" i="2"/>
  <c r="R61" i="2"/>
  <c r="R80" i="2"/>
  <c r="R24" i="2"/>
  <c r="M3" i="2"/>
  <c r="O3" i="2"/>
  <c r="N3" i="2"/>
  <c r="M2" i="2"/>
  <c r="N2" i="2"/>
  <c r="O2" i="2"/>
  <c r="E15" i="3" l="1"/>
  <c r="G14" i="3"/>
  <c r="G15" i="3" l="1"/>
  <c r="E16" i="3"/>
  <c r="G16" i="3" l="1"/>
  <c r="E17" i="3"/>
  <c r="E18" i="3" l="1"/>
  <c r="G17" i="3"/>
  <c r="E19" i="3" l="1"/>
  <c r="G18" i="3"/>
  <c r="G19" i="3" l="1"/>
  <c r="E20" i="3"/>
  <c r="G20" i="3" l="1"/>
  <c r="E21" i="3"/>
  <c r="E22" i="3" l="1"/>
  <c r="G21" i="3"/>
  <c r="E23" i="3" l="1"/>
  <c r="G22" i="3"/>
  <c r="E24" i="3" l="1"/>
  <c r="G23" i="3"/>
  <c r="G24" i="3" l="1"/>
  <c r="E25" i="3"/>
  <c r="E26" i="3" l="1"/>
  <c r="G25" i="3"/>
  <c r="E27" i="3" l="1"/>
  <c r="G26" i="3"/>
  <c r="E28" i="3" l="1"/>
  <c r="G27" i="3"/>
  <c r="G28" i="3" l="1"/>
  <c r="E29" i="3"/>
  <c r="E30" i="3" l="1"/>
  <c r="G29" i="3"/>
  <c r="E31" i="3" l="1"/>
  <c r="G30" i="3"/>
  <c r="E32" i="3" l="1"/>
  <c r="G31" i="3"/>
  <c r="G32" i="3" l="1"/>
  <c r="E33" i="3"/>
  <c r="E34" i="3" l="1"/>
  <c r="G33" i="3"/>
  <c r="E35" i="3" l="1"/>
  <c r="G34" i="3"/>
  <c r="E36" i="3" l="1"/>
  <c r="G35" i="3"/>
  <c r="G36" i="3" l="1"/>
  <c r="E37" i="3"/>
  <c r="E38" i="3" l="1"/>
  <c r="G37" i="3"/>
  <c r="E39" i="3" l="1"/>
  <c r="G38" i="3"/>
  <c r="E40" i="3" l="1"/>
  <c r="G39" i="3"/>
  <c r="G40" i="3" l="1"/>
  <c r="E41" i="3"/>
  <c r="E42" i="3" l="1"/>
  <c r="G41" i="3"/>
  <c r="E43" i="3" l="1"/>
  <c r="G42" i="3"/>
  <c r="E44" i="3" l="1"/>
  <c r="G43" i="3"/>
  <c r="G44" i="3" l="1"/>
  <c r="E45" i="3"/>
  <c r="E46" i="3" l="1"/>
  <c r="G45" i="3"/>
  <c r="E47" i="3" l="1"/>
  <c r="G46" i="3"/>
  <c r="E48" i="3" l="1"/>
  <c r="G47" i="3"/>
  <c r="G48" i="3" l="1"/>
  <c r="E49" i="3"/>
  <c r="E50" i="3" l="1"/>
  <c r="G49" i="3"/>
  <c r="E51" i="3" l="1"/>
  <c r="G50" i="3"/>
  <c r="E52" i="3" l="1"/>
  <c r="G51" i="3"/>
  <c r="E53" i="3" l="1"/>
  <c r="G52" i="3"/>
  <c r="E54" i="3" l="1"/>
  <c r="G53" i="3"/>
  <c r="E55" i="3" l="1"/>
  <c r="G54" i="3"/>
  <c r="E56" i="3" l="1"/>
  <c r="G55" i="3"/>
  <c r="G56" i="3" l="1"/>
  <c r="E57" i="3"/>
  <c r="E58" i="3" l="1"/>
  <c r="G57" i="3"/>
  <c r="E59" i="3" l="1"/>
  <c r="G58" i="3"/>
  <c r="E60" i="3" l="1"/>
  <c r="G59" i="3"/>
  <c r="G60" i="3" l="1"/>
  <c r="E61" i="3"/>
  <c r="E62" i="3" l="1"/>
  <c r="G61" i="3"/>
  <c r="E63" i="3" l="1"/>
  <c r="G62" i="3"/>
  <c r="E64" i="3" l="1"/>
  <c r="G63" i="3"/>
  <c r="G64" i="3" l="1"/>
  <c r="E65" i="3"/>
  <c r="E66" i="3" l="1"/>
  <c r="G65" i="3"/>
  <c r="E67" i="3" l="1"/>
  <c r="G66" i="3"/>
  <c r="E68" i="3" l="1"/>
  <c r="G67" i="3"/>
  <c r="G68" i="3" l="1"/>
  <c r="E69" i="3"/>
  <c r="E70" i="3" l="1"/>
  <c r="G69" i="3"/>
  <c r="E71" i="3" l="1"/>
  <c r="G70" i="3"/>
  <c r="E72" i="3" l="1"/>
  <c r="G71" i="3"/>
  <c r="E73" i="3" l="1"/>
  <c r="G72" i="3"/>
  <c r="E74" i="3" l="1"/>
  <c r="G73" i="3"/>
  <c r="G74" i="3" l="1"/>
  <c r="E75" i="3"/>
  <c r="E76" i="3" l="1"/>
  <c r="G75" i="3"/>
  <c r="G76" i="3" l="1"/>
  <c r="E77" i="3"/>
  <c r="E78" i="3" l="1"/>
  <c r="G77" i="3"/>
  <c r="G78" i="3" l="1"/>
  <c r="E79" i="3"/>
  <c r="E80" i="3" l="1"/>
  <c r="G79" i="3"/>
  <c r="G80" i="3" l="1"/>
  <c r="E81" i="3"/>
  <c r="E82" i="3" l="1"/>
  <c r="G81" i="3"/>
  <c r="E83" i="3" l="1"/>
  <c r="G82" i="3"/>
  <c r="E84" i="3" l="1"/>
  <c r="G83" i="3"/>
  <c r="G84" i="3" l="1"/>
  <c r="E85" i="3"/>
  <c r="E86" i="3" l="1"/>
  <c r="G85" i="3"/>
  <c r="E87" i="3" l="1"/>
  <c r="G86" i="3"/>
  <c r="E88" i="3" l="1"/>
  <c r="G87" i="3"/>
  <c r="E89" i="3" l="1"/>
  <c r="G88" i="3"/>
  <c r="E90" i="3" l="1"/>
  <c r="G89" i="3"/>
  <c r="E91" i="3" l="1"/>
  <c r="G90" i="3"/>
  <c r="E92" i="3" l="1"/>
  <c r="G91" i="3"/>
  <c r="G92" i="3" l="1"/>
  <c r="E93" i="3"/>
  <c r="E94" i="3" s="1"/>
  <c r="E95" i="3" l="1"/>
  <c r="G94" i="3"/>
  <c r="G93" i="3"/>
  <c r="E96" i="3" l="1"/>
  <c r="G95" i="3"/>
  <c r="E97" i="3" l="1"/>
  <c r="G96" i="3"/>
  <c r="E98" i="3" l="1"/>
  <c r="G97" i="3"/>
  <c r="E99" i="3" l="1"/>
  <c r="G98" i="3"/>
  <c r="E100" i="3" l="1"/>
  <c r="G99" i="3"/>
  <c r="E101" i="3" l="1"/>
  <c r="G100" i="3"/>
  <c r="E102" i="3" l="1"/>
  <c r="G101" i="3"/>
  <c r="E103" i="3" l="1"/>
  <c r="G102" i="3"/>
  <c r="E104" i="3" l="1"/>
  <c r="G103" i="3"/>
  <c r="E105" i="3" l="1"/>
  <c r="G104" i="3"/>
  <c r="E106" i="3" l="1"/>
  <c r="G105" i="3"/>
  <c r="E107" i="3" l="1"/>
  <c r="G106" i="3"/>
  <c r="E108" i="3" l="1"/>
  <c r="G107" i="3"/>
  <c r="E109" i="3" l="1"/>
  <c r="G108" i="3"/>
  <c r="E110" i="3" l="1"/>
  <c r="G109" i="3"/>
  <c r="E111" i="3" l="1"/>
  <c r="G110" i="3"/>
  <c r="E112" i="3" l="1"/>
  <c r="G111" i="3"/>
  <c r="E113" i="3" l="1"/>
  <c r="G112" i="3"/>
  <c r="E114" i="3" l="1"/>
  <c r="G113" i="3"/>
  <c r="E115" i="3" l="1"/>
  <c r="G114" i="3"/>
  <c r="E116" i="3" l="1"/>
  <c r="G115" i="3"/>
  <c r="E117" i="3" l="1"/>
  <c r="G116" i="3"/>
  <c r="E118" i="3" l="1"/>
  <c r="G117" i="3"/>
  <c r="E119" i="3" l="1"/>
  <c r="G118" i="3"/>
  <c r="E120" i="3" l="1"/>
  <c r="G119" i="3"/>
  <c r="E121" i="3" l="1"/>
  <c r="G120" i="3"/>
  <c r="E122" i="3" l="1"/>
  <c r="G121" i="3"/>
  <c r="E123" i="3" l="1"/>
  <c r="G122" i="3"/>
  <c r="E124" i="3" l="1"/>
  <c r="G123" i="3"/>
  <c r="E125" i="3" l="1"/>
  <c r="G124" i="3"/>
  <c r="E126" i="3" l="1"/>
  <c r="G125" i="3"/>
  <c r="E127" i="3" l="1"/>
  <c r="G126" i="3"/>
  <c r="E128" i="3" l="1"/>
  <c r="G127" i="3"/>
  <c r="E129" i="3" l="1"/>
  <c r="G128" i="3"/>
  <c r="E130" i="3" l="1"/>
  <c r="G129" i="3"/>
  <c r="E131" i="3" l="1"/>
  <c r="G130" i="3"/>
  <c r="E132" i="3" l="1"/>
  <c r="G131" i="3"/>
  <c r="E133" i="3" l="1"/>
  <c r="G132" i="3"/>
  <c r="E134" i="3" l="1"/>
  <c r="G133" i="3"/>
  <c r="E135" i="3" l="1"/>
  <c r="G134" i="3"/>
  <c r="E136" i="3" l="1"/>
  <c r="F9" i="3" s="1"/>
  <c r="G135" i="3"/>
  <c r="F10" i="3" l="1"/>
  <c r="I9" i="3"/>
  <c r="H9" i="3" s="1"/>
  <c r="G136" i="3"/>
  <c r="F11" i="3" l="1"/>
  <c r="I10" i="3"/>
  <c r="H10" i="3" s="1"/>
  <c r="F12" i="3" l="1"/>
  <c r="I11" i="3"/>
  <c r="H11" i="3" s="1"/>
  <c r="F13" i="3" l="1"/>
  <c r="I12" i="3"/>
  <c r="H12" i="3" s="1"/>
  <c r="F14" i="3" l="1"/>
  <c r="I13" i="3"/>
  <c r="H13" i="3" s="1"/>
  <c r="F15" i="3" l="1"/>
  <c r="I14" i="3"/>
  <c r="H14" i="3" s="1"/>
  <c r="F16" i="3" l="1"/>
  <c r="I15" i="3"/>
  <c r="H15" i="3" s="1"/>
  <c r="F17" i="3" l="1"/>
  <c r="I16" i="3"/>
  <c r="H16" i="3" s="1"/>
  <c r="F18" i="3" l="1"/>
  <c r="I17" i="3"/>
  <c r="H17" i="3" s="1"/>
  <c r="F19" i="3" l="1"/>
  <c r="I18" i="3"/>
  <c r="H18" i="3" s="1"/>
  <c r="F20" i="3" l="1"/>
  <c r="I19" i="3"/>
  <c r="H19" i="3" s="1"/>
  <c r="F21" i="3" l="1"/>
  <c r="I20" i="3"/>
  <c r="H20" i="3" s="1"/>
  <c r="F22" i="3" l="1"/>
  <c r="I21" i="3"/>
  <c r="H21" i="3" s="1"/>
  <c r="F23" i="3" l="1"/>
  <c r="I22" i="3"/>
  <c r="H22" i="3" s="1"/>
  <c r="F24" i="3" l="1"/>
  <c r="I23" i="3"/>
  <c r="H23" i="3" s="1"/>
  <c r="F25" i="3" l="1"/>
  <c r="I24" i="3"/>
  <c r="H24" i="3" s="1"/>
  <c r="F26" i="3" l="1"/>
  <c r="I25" i="3"/>
  <c r="H25" i="3" s="1"/>
  <c r="F27" i="3" l="1"/>
  <c r="I26" i="3"/>
  <c r="H26" i="3" s="1"/>
  <c r="F28" i="3" l="1"/>
  <c r="I27" i="3"/>
  <c r="H27" i="3" s="1"/>
  <c r="F29" i="3" l="1"/>
  <c r="I28" i="3"/>
  <c r="H28" i="3" s="1"/>
  <c r="F30" i="3" l="1"/>
  <c r="I29" i="3"/>
  <c r="H29" i="3" s="1"/>
  <c r="F31" i="3" l="1"/>
  <c r="I30" i="3"/>
  <c r="H30" i="3" s="1"/>
  <c r="F32" i="3" l="1"/>
  <c r="I31" i="3"/>
  <c r="H31" i="3" s="1"/>
  <c r="F33" i="3" l="1"/>
  <c r="I32" i="3"/>
  <c r="H32" i="3" s="1"/>
  <c r="F34" i="3" l="1"/>
  <c r="I33" i="3"/>
  <c r="H33" i="3" s="1"/>
  <c r="F35" i="3" l="1"/>
  <c r="I34" i="3"/>
  <c r="H34" i="3" s="1"/>
  <c r="F36" i="3" l="1"/>
  <c r="I35" i="3"/>
  <c r="H35" i="3" s="1"/>
  <c r="F37" i="3" l="1"/>
  <c r="I36" i="3"/>
  <c r="H36" i="3" s="1"/>
  <c r="F38" i="3" l="1"/>
  <c r="I37" i="3"/>
  <c r="H37" i="3" s="1"/>
  <c r="F39" i="3" l="1"/>
  <c r="I38" i="3"/>
  <c r="H38" i="3" s="1"/>
  <c r="F40" i="3" l="1"/>
  <c r="I39" i="3"/>
  <c r="H39" i="3" s="1"/>
  <c r="F41" i="3" l="1"/>
  <c r="I40" i="3"/>
  <c r="H40" i="3" s="1"/>
  <c r="F42" i="3" l="1"/>
  <c r="I41" i="3"/>
  <c r="H41" i="3" s="1"/>
  <c r="F43" i="3" l="1"/>
  <c r="I42" i="3"/>
  <c r="H42" i="3" s="1"/>
  <c r="F44" i="3" l="1"/>
  <c r="I43" i="3"/>
  <c r="H43" i="3" s="1"/>
  <c r="F45" i="3" l="1"/>
  <c r="I44" i="3"/>
  <c r="H44" i="3" s="1"/>
  <c r="F46" i="3" l="1"/>
  <c r="I45" i="3"/>
  <c r="H45" i="3" s="1"/>
  <c r="F47" i="3" l="1"/>
  <c r="I46" i="3"/>
  <c r="H46" i="3" s="1"/>
  <c r="F48" i="3" l="1"/>
  <c r="I47" i="3"/>
  <c r="H47" i="3" s="1"/>
  <c r="F49" i="3" l="1"/>
  <c r="I48" i="3"/>
  <c r="H48" i="3" s="1"/>
  <c r="F50" i="3" l="1"/>
  <c r="I49" i="3"/>
  <c r="H49" i="3" s="1"/>
  <c r="F51" i="3" l="1"/>
  <c r="I50" i="3"/>
  <c r="H50" i="3" s="1"/>
  <c r="F52" i="3" l="1"/>
  <c r="I51" i="3"/>
  <c r="H51" i="3" s="1"/>
  <c r="F53" i="3" l="1"/>
  <c r="I52" i="3"/>
  <c r="H52" i="3" s="1"/>
  <c r="F54" i="3" l="1"/>
  <c r="I53" i="3"/>
  <c r="H53" i="3" s="1"/>
  <c r="F55" i="3" l="1"/>
  <c r="I54" i="3"/>
  <c r="H54" i="3" s="1"/>
  <c r="F56" i="3" l="1"/>
  <c r="I55" i="3"/>
  <c r="H55" i="3" s="1"/>
  <c r="F57" i="3" l="1"/>
  <c r="I56" i="3"/>
  <c r="H56" i="3" s="1"/>
  <c r="F58" i="3" l="1"/>
  <c r="I57" i="3"/>
  <c r="H57" i="3" s="1"/>
  <c r="F59" i="3" l="1"/>
  <c r="I58" i="3"/>
  <c r="H58" i="3" s="1"/>
  <c r="F60" i="3" l="1"/>
  <c r="I59" i="3"/>
  <c r="H59" i="3" s="1"/>
  <c r="F61" i="3" l="1"/>
  <c r="I60" i="3"/>
  <c r="H60" i="3" s="1"/>
  <c r="F62" i="3" l="1"/>
  <c r="I61" i="3"/>
  <c r="H61" i="3" s="1"/>
  <c r="F63" i="3" l="1"/>
  <c r="I62" i="3"/>
  <c r="H62" i="3" s="1"/>
  <c r="F64" i="3" l="1"/>
  <c r="I63" i="3"/>
  <c r="H63" i="3" s="1"/>
  <c r="F65" i="3" l="1"/>
  <c r="I64" i="3"/>
  <c r="H64" i="3" s="1"/>
  <c r="F66" i="3" l="1"/>
  <c r="I65" i="3"/>
  <c r="H65" i="3" s="1"/>
  <c r="F67" i="3" l="1"/>
  <c r="I66" i="3"/>
  <c r="H66" i="3" s="1"/>
  <c r="F68" i="3" l="1"/>
  <c r="I67" i="3"/>
  <c r="H67" i="3" s="1"/>
  <c r="F69" i="3" l="1"/>
  <c r="I68" i="3"/>
  <c r="H68" i="3" s="1"/>
  <c r="F70" i="3" l="1"/>
  <c r="I69" i="3"/>
  <c r="H69" i="3" s="1"/>
  <c r="F71" i="3" l="1"/>
  <c r="I70" i="3"/>
  <c r="H70" i="3" s="1"/>
  <c r="F72" i="3" l="1"/>
  <c r="I71" i="3"/>
  <c r="H71" i="3" s="1"/>
  <c r="F73" i="3" l="1"/>
  <c r="I72" i="3"/>
  <c r="H72" i="3" s="1"/>
  <c r="F74" i="3" l="1"/>
  <c r="I73" i="3"/>
  <c r="H73" i="3" s="1"/>
  <c r="F75" i="3" l="1"/>
  <c r="I74" i="3"/>
  <c r="H74" i="3" s="1"/>
  <c r="F76" i="3" l="1"/>
  <c r="I75" i="3"/>
  <c r="H75" i="3" s="1"/>
  <c r="F77" i="3" l="1"/>
  <c r="I76" i="3"/>
  <c r="H76" i="3" s="1"/>
  <c r="F78" i="3" l="1"/>
  <c r="I77" i="3"/>
  <c r="H77" i="3" s="1"/>
  <c r="F79" i="3" l="1"/>
  <c r="I78" i="3"/>
  <c r="H78" i="3" s="1"/>
  <c r="F80" i="3" l="1"/>
  <c r="I79" i="3"/>
  <c r="H79" i="3" s="1"/>
  <c r="F81" i="3" l="1"/>
  <c r="I80" i="3"/>
  <c r="H80" i="3" s="1"/>
  <c r="F82" i="3" l="1"/>
  <c r="I81" i="3"/>
  <c r="H81" i="3" s="1"/>
  <c r="F83" i="3" l="1"/>
  <c r="I82" i="3"/>
  <c r="H82" i="3" s="1"/>
  <c r="F84" i="3" l="1"/>
  <c r="I83" i="3"/>
  <c r="H83" i="3" s="1"/>
  <c r="F85" i="3" l="1"/>
  <c r="I84" i="3"/>
  <c r="H84" i="3" s="1"/>
  <c r="F86" i="3" l="1"/>
  <c r="I85" i="3"/>
  <c r="H85" i="3" s="1"/>
  <c r="F87" i="3" l="1"/>
  <c r="I86" i="3"/>
  <c r="H86" i="3" s="1"/>
  <c r="F88" i="3" l="1"/>
  <c r="I87" i="3"/>
  <c r="H87" i="3" s="1"/>
  <c r="F89" i="3" l="1"/>
  <c r="I88" i="3"/>
  <c r="H88" i="3" s="1"/>
  <c r="F90" i="3" l="1"/>
  <c r="I89" i="3"/>
  <c r="H89" i="3" s="1"/>
  <c r="F91" i="3" l="1"/>
  <c r="I90" i="3"/>
  <c r="H90" i="3" s="1"/>
  <c r="F92" i="3" l="1"/>
  <c r="I91" i="3"/>
  <c r="H91" i="3" s="1"/>
  <c r="F93" i="3" l="1"/>
  <c r="I92" i="3"/>
  <c r="H92" i="3" s="1"/>
  <c r="F94" i="3" l="1"/>
  <c r="I93" i="3"/>
  <c r="H93" i="3" s="1"/>
  <c r="F95" i="3" l="1"/>
  <c r="I94" i="3"/>
  <c r="H94" i="3" s="1"/>
  <c r="F96" i="3" l="1"/>
  <c r="I95" i="3"/>
  <c r="H95" i="3" s="1"/>
  <c r="F97" i="3" l="1"/>
  <c r="I96" i="3"/>
  <c r="H96" i="3" s="1"/>
  <c r="F98" i="3" l="1"/>
  <c r="I97" i="3"/>
  <c r="H97" i="3" s="1"/>
  <c r="F99" i="3" l="1"/>
  <c r="I98" i="3"/>
  <c r="H98" i="3" s="1"/>
  <c r="F100" i="3" l="1"/>
  <c r="I99" i="3"/>
  <c r="H99" i="3" s="1"/>
  <c r="F101" i="3" l="1"/>
  <c r="I100" i="3"/>
  <c r="H100" i="3" s="1"/>
  <c r="F102" i="3" l="1"/>
  <c r="I101" i="3"/>
  <c r="H101" i="3" s="1"/>
  <c r="F103" i="3" l="1"/>
  <c r="I102" i="3"/>
  <c r="H102" i="3" s="1"/>
  <c r="F104" i="3" l="1"/>
  <c r="I103" i="3"/>
  <c r="H103" i="3" s="1"/>
  <c r="F105" i="3" l="1"/>
  <c r="I104" i="3"/>
  <c r="H104" i="3" s="1"/>
  <c r="F106" i="3" l="1"/>
  <c r="I105" i="3"/>
  <c r="H105" i="3" s="1"/>
  <c r="F107" i="3" l="1"/>
  <c r="I106" i="3"/>
  <c r="H106" i="3" s="1"/>
  <c r="F108" i="3" l="1"/>
  <c r="I107" i="3"/>
  <c r="H107" i="3" s="1"/>
  <c r="F109" i="3" l="1"/>
  <c r="I108" i="3"/>
  <c r="H108" i="3" s="1"/>
  <c r="F110" i="3" l="1"/>
  <c r="I109" i="3"/>
  <c r="H109" i="3" s="1"/>
  <c r="F111" i="3" l="1"/>
  <c r="I110" i="3"/>
  <c r="H110" i="3" s="1"/>
  <c r="F112" i="3" l="1"/>
  <c r="I111" i="3"/>
  <c r="H111" i="3" s="1"/>
  <c r="F113" i="3" l="1"/>
  <c r="I112" i="3"/>
  <c r="H112" i="3" s="1"/>
  <c r="F114" i="3" l="1"/>
  <c r="I113" i="3"/>
  <c r="H113" i="3" s="1"/>
  <c r="F115" i="3" l="1"/>
  <c r="I114" i="3"/>
  <c r="H114" i="3" s="1"/>
  <c r="F116" i="3" l="1"/>
  <c r="I115" i="3"/>
  <c r="H115" i="3" s="1"/>
  <c r="F117" i="3" l="1"/>
  <c r="I116" i="3"/>
  <c r="H116" i="3" s="1"/>
  <c r="F118" i="3" l="1"/>
  <c r="I117" i="3"/>
  <c r="H117" i="3" s="1"/>
  <c r="F119" i="3" l="1"/>
  <c r="I118" i="3"/>
  <c r="H118" i="3" s="1"/>
  <c r="F120" i="3" l="1"/>
  <c r="I119" i="3"/>
  <c r="H119" i="3" s="1"/>
  <c r="F121" i="3" l="1"/>
  <c r="I120" i="3"/>
  <c r="H120" i="3" s="1"/>
  <c r="F122" i="3" l="1"/>
  <c r="I121" i="3"/>
  <c r="H121" i="3" s="1"/>
  <c r="F123" i="3" l="1"/>
  <c r="I122" i="3"/>
  <c r="H122" i="3" s="1"/>
  <c r="F124" i="3" l="1"/>
  <c r="I123" i="3"/>
  <c r="H123" i="3" s="1"/>
  <c r="F125" i="3" l="1"/>
  <c r="I124" i="3"/>
  <c r="H124" i="3" s="1"/>
  <c r="F126" i="3" l="1"/>
  <c r="I125" i="3"/>
  <c r="H125" i="3" s="1"/>
  <c r="F127" i="3" l="1"/>
  <c r="I126" i="3"/>
  <c r="H126" i="3" s="1"/>
  <c r="F128" i="3" l="1"/>
  <c r="I127" i="3"/>
  <c r="H127" i="3" s="1"/>
  <c r="F129" i="3" l="1"/>
  <c r="I128" i="3"/>
  <c r="H128" i="3" s="1"/>
  <c r="F130" i="3" l="1"/>
  <c r="I129" i="3"/>
  <c r="H129" i="3" s="1"/>
  <c r="F131" i="3" l="1"/>
  <c r="I130" i="3"/>
  <c r="H130" i="3" s="1"/>
  <c r="F132" i="3" l="1"/>
  <c r="I131" i="3"/>
  <c r="H131" i="3" s="1"/>
  <c r="F133" i="3" l="1"/>
  <c r="I132" i="3"/>
  <c r="H132" i="3" s="1"/>
  <c r="F134" i="3" l="1"/>
  <c r="I133" i="3"/>
  <c r="H133" i="3" s="1"/>
  <c r="F135" i="3" l="1"/>
  <c r="I134" i="3"/>
  <c r="H134" i="3" s="1"/>
  <c r="F136" i="3" l="1"/>
  <c r="I136" i="3" s="1"/>
  <c r="I135" i="3"/>
  <c r="H135" i="3" s="1"/>
  <c r="H136" i="3" l="1"/>
  <c r="H4" i="3" l="1"/>
  <c r="J22" i="3" s="1"/>
  <c r="J73" i="3" l="1"/>
  <c r="J76" i="3"/>
  <c r="J38" i="3"/>
  <c r="J105" i="3"/>
  <c r="J122" i="3"/>
  <c r="J126" i="3"/>
  <c r="J107" i="3"/>
  <c r="J75" i="3"/>
  <c r="J79" i="3"/>
  <c r="J13" i="3"/>
  <c r="J90" i="3"/>
  <c r="J89" i="3"/>
  <c r="J63" i="3"/>
  <c r="J46" i="3"/>
  <c r="J121" i="3"/>
  <c r="J110" i="3"/>
  <c r="J102" i="3"/>
  <c r="J115" i="3"/>
  <c r="J59" i="3"/>
  <c r="J16" i="3"/>
  <c r="J62" i="3"/>
  <c r="J33" i="3"/>
  <c r="J48" i="3"/>
  <c r="J49" i="3"/>
  <c r="J93" i="3"/>
  <c r="J64" i="3"/>
  <c r="J8" i="3"/>
  <c r="J94" i="3"/>
  <c r="J92" i="3"/>
  <c r="J44" i="3"/>
  <c r="J113" i="3"/>
  <c r="J65" i="3"/>
  <c r="J67" i="3"/>
  <c r="J106" i="3"/>
  <c r="J127" i="3"/>
  <c r="J35" i="3"/>
  <c r="J114" i="3"/>
  <c r="J55" i="3"/>
  <c r="J99" i="3"/>
  <c r="J14" i="3"/>
  <c r="J103" i="3"/>
  <c r="J78" i="3"/>
  <c r="J130" i="3"/>
  <c r="J34" i="3"/>
  <c r="J117" i="3"/>
  <c r="J28" i="3"/>
  <c r="J111" i="3"/>
  <c r="J10" i="3"/>
  <c r="J26" i="3"/>
  <c r="J134" i="3"/>
  <c r="J96" i="3"/>
  <c r="J45" i="3"/>
  <c r="J60" i="3"/>
  <c r="J19" i="3"/>
  <c r="J84" i="3"/>
  <c r="J123" i="3"/>
  <c r="J128" i="3"/>
  <c r="J25" i="3"/>
  <c r="J42" i="3"/>
  <c r="J11" i="3"/>
  <c r="J47" i="3"/>
  <c r="J109" i="3"/>
  <c r="J83" i="3"/>
  <c r="J72" i="3"/>
  <c r="J131" i="3"/>
  <c r="J12" i="3"/>
  <c r="J27" i="3"/>
  <c r="J18" i="3"/>
  <c r="J41" i="3"/>
  <c r="J58" i="3"/>
  <c r="J91" i="3"/>
  <c r="J129" i="3"/>
  <c r="J82" i="3"/>
  <c r="J132" i="3"/>
  <c r="J87" i="3"/>
  <c r="J20" i="3"/>
  <c r="J125" i="3"/>
  <c r="J29" i="3"/>
  <c r="J43" i="3"/>
  <c r="J112" i="3"/>
  <c r="J57" i="3"/>
  <c r="J74" i="3"/>
  <c r="J80" i="3"/>
  <c r="J32" i="3"/>
  <c r="J30" i="3"/>
  <c r="J88" i="3"/>
  <c r="J53" i="3"/>
  <c r="J120" i="3"/>
  <c r="J133" i="3"/>
  <c r="J136" i="3"/>
  <c r="J108" i="3"/>
  <c r="J15" i="3"/>
  <c r="J124" i="3"/>
  <c r="J77" i="3"/>
  <c r="J17" i="3"/>
  <c r="J39" i="3"/>
  <c r="J104" i="3"/>
  <c r="J31" i="3"/>
  <c r="J69" i="3"/>
  <c r="J66" i="3"/>
  <c r="J37" i="3"/>
  <c r="J68" i="3"/>
  <c r="J95" i="3"/>
  <c r="J61" i="3"/>
  <c r="J100" i="3"/>
  <c r="J51" i="3"/>
  <c r="J52" i="3"/>
  <c r="J71" i="3"/>
  <c r="J24" i="3"/>
  <c r="J36" i="3"/>
  <c r="J70" i="3"/>
  <c r="J40" i="3"/>
  <c r="J81" i="3"/>
  <c r="J54" i="3"/>
  <c r="J116" i="3"/>
  <c r="J50" i="3"/>
  <c r="J98" i="3"/>
  <c r="J101" i="3"/>
  <c r="J118" i="3"/>
  <c r="J21" i="3"/>
  <c r="J86" i="3"/>
  <c r="J135" i="3"/>
  <c r="J85" i="3"/>
  <c r="J56" i="3"/>
  <c r="J97" i="3"/>
  <c r="J119" i="3"/>
  <c r="J23" i="3"/>
  <c r="J9" i="3"/>
</calcChain>
</file>

<file path=xl/sharedStrings.xml><?xml version="1.0" encoding="utf-8"?>
<sst xmlns="http://schemas.openxmlformats.org/spreadsheetml/2006/main" count="121" uniqueCount="40">
  <si>
    <t>WEBPLOTDIGITIZER DATA</t>
  </si>
  <si>
    <t>max value =</t>
  </si>
  <si>
    <t>normalized</t>
  </si>
  <si>
    <t xml:space="preserve">Peak Systolic Pressure (Aorta) = </t>
  </si>
  <si>
    <t>[mmHg]</t>
  </si>
  <si>
    <t>min value =</t>
  </si>
  <si>
    <t>Time</t>
  </si>
  <si>
    <t>Aortic pressure</t>
  </si>
  <si>
    <t>LV Pressure</t>
  </si>
  <si>
    <t>Aorta</t>
  </si>
  <si>
    <t>LV</t>
  </si>
  <si>
    <t>AV</t>
  </si>
  <si>
    <t>Abaqus input</t>
  </si>
  <si>
    <t>[s]</t>
  </si>
  <si>
    <t>[sec]</t>
  </si>
  <si>
    <t>[-]</t>
  </si>
  <si>
    <t>maxP</t>
  </si>
  <si>
    <t>[Mpa]</t>
  </si>
  <si>
    <t>Resampled</t>
  </si>
  <si>
    <t>Flow Rate</t>
  </si>
  <si>
    <t>FR Int</t>
  </si>
  <si>
    <t>Time CC</t>
  </si>
  <si>
    <t>Flow Rate adj</t>
  </si>
  <si>
    <t>CO =</t>
  </si>
  <si>
    <t>l/min</t>
  </si>
  <si>
    <t>original</t>
  </si>
  <si>
    <t>Volnorm =</t>
  </si>
  <si>
    <t>Frequ =</t>
  </si>
  <si>
    <t>bpm</t>
  </si>
  <si>
    <t>[ml/s]</t>
  </si>
  <si>
    <t xml:space="preserve">Cardiac Cycle = </t>
  </si>
  <si>
    <t>sec</t>
  </si>
  <si>
    <t>stroke volume =</t>
  </si>
  <si>
    <t>ml</t>
  </si>
  <si>
    <t>Samples =</t>
  </si>
  <si>
    <t>Interpolation</t>
  </si>
  <si>
    <t>Pressure difference</t>
  </si>
  <si>
    <t>Left ventricular pressure</t>
  </si>
  <si>
    <t>Pressure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</si>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</sst>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0000000000"/>
    <numFmt numFmtId="166" formatCode="0.0000"/>
    <numFmt numFmtId="167" formatCode="#,##0.000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90">
    <xf numFmtId="0" fontId="0" fillId="0" borderId="0" xfId="0"/>
    <xf numFmtId="164" fontId="5" fillId="2" borderId="1" xfId="1" applyNumberFormat="1" applyFont="1"/>
    <xf numFmtId="164" fontId="5" fillId="2" borderId="1" xfId="1" applyNumberFormat="1" applyFont="1" applyAlignment="1">
      <alignment horizontal="center"/>
    </xf>
    <xf numFmtId="164" fontId="1" fillId="2" borderId="1" xfId="1" applyNumberFormat="1" applyAlignment="1">
      <alignment vertical="center" wrapText="1"/>
    </xf>
    <xf numFmtId="164" fontId="1" fillId="2" borderId="1" xfId="1" applyNumberFormat="1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4" fontId="4" fillId="3" borderId="1" xfId="3" applyNumberFormat="1" applyFont="1" applyAlignment="1">
      <alignment horizontal="center"/>
    </xf>
    <xf numFmtId="164" fontId="3" fillId="3" borderId="1" xfId="3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" fillId="3" borderId="1" xfId="3" applyNumberFormat="1" applyAlignment="1">
      <alignment horizontal="center" vertical="center" wrapText="1"/>
    </xf>
    <xf numFmtId="164" fontId="2" fillId="3" borderId="2" xfId="2" applyNumberFormat="1" applyAlignment="1"/>
    <xf numFmtId="164" fontId="2" fillId="3" borderId="2" xfId="2" applyNumberFormat="1" applyAlignment="1">
      <alignment horizontal="center"/>
    </xf>
    <xf numFmtId="164" fontId="2" fillId="3" borderId="2" xfId="2" applyNumberFormat="1"/>
    <xf numFmtId="164" fontId="5" fillId="2" borderId="8" xfId="1" applyNumberFormat="1" applyFont="1" applyBorder="1" applyAlignment="1">
      <alignment horizontal="center"/>
    </xf>
    <xf numFmtId="164" fontId="5" fillId="2" borderId="0" xfId="1" applyNumberFormat="1" applyFont="1" applyBorder="1" applyAlignment="1">
      <alignment horizontal="center"/>
    </xf>
    <xf numFmtId="164" fontId="5" fillId="2" borderId="9" xfId="1" applyNumberFormat="1" applyFont="1" applyBorder="1" applyAlignment="1">
      <alignment horizontal="center"/>
    </xf>
    <xf numFmtId="164" fontId="1" fillId="2" borderId="8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164" fontId="1" fillId="2" borderId="9" xfId="1" applyNumberFormat="1" applyBorder="1" applyAlignment="1">
      <alignment horizontal="center" vertical="center" wrapText="1"/>
    </xf>
    <xf numFmtId="164" fontId="1" fillId="2" borderId="8" xfId="1" applyNumberFormat="1" applyBorder="1" applyAlignment="1">
      <alignment horizontal="center"/>
    </xf>
    <xf numFmtId="164" fontId="1" fillId="2" borderId="0" xfId="1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164" fontId="5" fillId="2" borderId="8" xfId="1" applyNumberFormat="1" applyFont="1" applyBorder="1" applyAlignment="1">
      <alignment horizontal="center" vertical="center"/>
    </xf>
    <xf numFmtId="164" fontId="5" fillId="2" borderId="0" xfId="1" applyNumberFormat="1" applyFont="1" applyBorder="1" applyAlignment="1">
      <alignment horizontal="center" vertical="center"/>
    </xf>
    <xf numFmtId="164" fontId="5" fillId="2" borderId="9" xfId="1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6" xfId="0" applyBorder="1"/>
    <xf numFmtId="164" fontId="5" fillId="2" borderId="11" xfId="1" applyNumberFormat="1" applyFont="1" applyBorder="1" applyAlignment="1">
      <alignment horizontal="center" vertical="center"/>
    </xf>
    <xf numFmtId="164" fontId="5" fillId="2" borderId="12" xfId="1" applyNumberFormat="1" applyFont="1" applyBorder="1" applyAlignment="1">
      <alignment horizontal="center" vertical="center"/>
    </xf>
    <xf numFmtId="164" fontId="5" fillId="2" borderId="13" xfId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6" fillId="4" borderId="0" xfId="0" applyNumberFormat="1" applyFont="1" applyFill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vertical="center" wrapText="1"/>
    </xf>
    <xf numFmtId="166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164" fontId="5" fillId="2" borderId="5" xfId="1" applyNumberFormat="1" applyFont="1" applyBorder="1" applyAlignment="1">
      <alignment horizontal="center" vertical="center"/>
    </xf>
    <xf numFmtId="164" fontId="5" fillId="2" borderId="6" xfId="1" applyNumberFormat="1" applyFont="1" applyBorder="1" applyAlignment="1">
      <alignment horizontal="center" vertical="center"/>
    </xf>
    <xf numFmtId="164" fontId="5" fillId="2" borderId="7" xfId="1" applyNumberFormat="1" applyFont="1" applyBorder="1" applyAlignment="1">
      <alignment horizontal="center" vertical="center"/>
    </xf>
    <xf numFmtId="164" fontId="5" fillId="2" borderId="8" xfId="1" applyNumberFormat="1" applyFont="1" applyBorder="1" applyAlignment="1">
      <alignment horizontal="center" vertical="center"/>
    </xf>
    <xf numFmtId="164" fontId="5" fillId="2" borderId="0" xfId="1" applyNumberFormat="1" applyFont="1" applyBorder="1" applyAlignment="1">
      <alignment horizontal="center" vertical="center"/>
    </xf>
    <xf numFmtId="164" fontId="5" fillId="2" borderId="9" xfId="1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5" fillId="2" borderId="1" xfId="1" applyNumberFormat="1" applyFont="1" applyAlignment="1">
      <alignment horizontal="center" vertical="center"/>
    </xf>
    <xf numFmtId="164" fontId="4" fillId="3" borderId="3" xfId="3" applyNumberFormat="1" applyFont="1" applyBorder="1" applyAlignment="1">
      <alignment horizontal="center"/>
    </xf>
    <xf numFmtId="164" fontId="4" fillId="3" borderId="4" xfId="3" applyNumberFormat="1" applyFont="1" applyBorder="1" applyAlignment="1">
      <alignment horizontal="center"/>
    </xf>
    <xf numFmtId="164" fontId="2" fillId="3" borderId="2" xfId="2" applyNumberFormat="1" applyAlignment="1">
      <alignment horizont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'Cardiac Pressure'!$M$5</c:f>
              <c:strCache>
                <c:ptCount val="1"/>
                <c:pt idx="0">
                  <c:v>Aorta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'Cardiac Pressure'!$E$8:$E$93</c:f>
              <c:numCache>
                <c:formatCode>0.000</c:formatCode>
                <c:ptCount val="8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</c:numCache>
            </c:numRef>
          </c:xVal>
          <c:yVal>
            <c:numRef>
              <c:f>'Cardiac Pressure'!$M$8:$M$93</c:f>
              <c:numCache>
                <c:formatCode>0.00</c:formatCode>
                <c:ptCount val="86"/>
                <c:pt idx="0">
                  <c:v>85.449942462600504</c:v>
                </c:pt>
                <c:pt idx="1">
                  <c:v>84.979332566168296</c:v>
                </c:pt>
                <c:pt idx="2">
                  <c:v>84.310504685188505</c:v>
                </c:pt>
                <c:pt idx="3">
                  <c:v>84.013808975834564</c:v>
                </c:pt>
                <c:pt idx="4">
                  <c:v>83.912710534575012</c:v>
                </c:pt>
                <c:pt idx="5">
                  <c:v>83.369390103567554</c:v>
                </c:pt>
                <c:pt idx="6">
                  <c:v>82.458918296893245</c:v>
                </c:pt>
                <c:pt idx="7">
                  <c:v>82.8727930297553</c:v>
                </c:pt>
                <c:pt idx="8">
                  <c:v>83.64483314154225</c:v>
                </c:pt>
                <c:pt idx="9">
                  <c:v>84.512271158071158</c:v>
                </c:pt>
                <c:pt idx="10">
                  <c:v>86.655926352129029</c:v>
                </c:pt>
                <c:pt idx="11">
                  <c:v>89.489244932282958</c:v>
                </c:pt>
                <c:pt idx="12">
                  <c:v>91.299282995485669</c:v>
                </c:pt>
                <c:pt idx="13">
                  <c:v>94.388785437807655</c:v>
                </c:pt>
                <c:pt idx="14">
                  <c:v>99.722899884924956</c:v>
                </c:pt>
                <c:pt idx="15">
                  <c:v>102.20315932628934</c:v>
                </c:pt>
                <c:pt idx="16">
                  <c:v>105.41751694156805</c:v>
                </c:pt>
                <c:pt idx="17">
                  <c:v>108.63928982409996</c:v>
                </c:pt>
                <c:pt idx="18">
                  <c:v>110.48811441722818</c:v>
                </c:pt>
                <c:pt idx="19">
                  <c:v>111.6023014959723</c:v>
                </c:pt>
                <c:pt idx="20">
                  <c:v>112.51553509781371</c:v>
                </c:pt>
                <c:pt idx="21">
                  <c:v>114.08423475258938</c:v>
                </c:pt>
                <c:pt idx="22">
                  <c:v>115.53906346817766</c:v>
                </c:pt>
                <c:pt idx="23">
                  <c:v>116.76968162639065</c:v>
                </c:pt>
                <c:pt idx="24">
                  <c:v>117.82712477396018</c:v>
                </c:pt>
                <c:pt idx="25">
                  <c:v>118.4994246260069</c:v>
                </c:pt>
                <c:pt idx="26">
                  <c:v>119.1717244780536</c:v>
                </c:pt>
                <c:pt idx="27">
                  <c:v>119.44989131824575</c:v>
                </c:pt>
                <c:pt idx="28">
                  <c:v>119.71331483111081</c:v>
                </c:pt>
                <c:pt idx="29">
                  <c:v>119.9901441819536</c:v>
                </c:pt>
                <c:pt idx="30">
                  <c:v>120</c:v>
                </c:pt>
                <c:pt idx="31">
                  <c:v>119.60782508630609</c:v>
                </c:pt>
                <c:pt idx="32">
                  <c:v>119.21565017261217</c:v>
                </c:pt>
                <c:pt idx="33">
                  <c:v>118.44787111622544</c:v>
                </c:pt>
                <c:pt idx="34">
                  <c:v>117.49833963504832</c:v>
                </c:pt>
                <c:pt idx="35">
                  <c:v>116.50423684485808</c:v>
                </c:pt>
                <c:pt idx="36">
                  <c:v>115.54162569306412</c:v>
                </c:pt>
                <c:pt idx="37">
                  <c:v>114.59240506329127</c:v>
                </c:pt>
                <c:pt idx="38">
                  <c:v>113.80805523590323</c:v>
                </c:pt>
                <c:pt idx="39">
                  <c:v>113.0237054085152</c:v>
                </c:pt>
                <c:pt idx="40">
                  <c:v>112.38665132335986</c:v>
                </c:pt>
                <c:pt idx="41">
                  <c:v>111.61811412712356</c:v>
                </c:pt>
                <c:pt idx="42">
                  <c:v>110.64921139917409</c:v>
                </c:pt>
                <c:pt idx="43">
                  <c:v>109.91380130418105</c:v>
                </c:pt>
                <c:pt idx="44">
                  <c:v>109.32351361718446</c:v>
                </c:pt>
                <c:pt idx="45">
                  <c:v>108.93133870349052</c:v>
                </c:pt>
                <c:pt idx="46">
                  <c:v>108.04899629203435</c:v>
                </c:pt>
                <c:pt idx="47">
                  <c:v>107.18360458107324</c:v>
                </c:pt>
                <c:pt idx="48">
                  <c:v>106.73540467970878</c:v>
                </c:pt>
                <c:pt idx="49">
                  <c:v>106.28720477834429</c:v>
                </c:pt>
                <c:pt idx="50">
                  <c:v>105.55290412452324</c:v>
                </c:pt>
                <c:pt idx="51">
                  <c:v>104.81565017261237</c:v>
                </c:pt>
                <c:pt idx="52">
                  <c:v>104.2273878020715</c:v>
                </c:pt>
                <c:pt idx="53">
                  <c:v>103.55872650556198</c:v>
                </c:pt>
                <c:pt idx="54">
                  <c:v>102.77437667817384</c:v>
                </c:pt>
                <c:pt idx="55">
                  <c:v>102.02652776936553</c:v>
                </c:pt>
                <c:pt idx="56">
                  <c:v>101.28345951184021</c:v>
                </c:pt>
                <c:pt idx="57">
                  <c:v>100.87426160337534</c:v>
                </c:pt>
                <c:pt idx="58">
                  <c:v>100.40332438307117</c:v>
                </c:pt>
                <c:pt idx="59">
                  <c:v>99.357524613220733</c:v>
                </c:pt>
                <c:pt idx="60">
                  <c:v>98.496022414569381</c:v>
                </c:pt>
                <c:pt idx="61">
                  <c:v>98.086796417671394</c:v>
                </c:pt>
                <c:pt idx="62">
                  <c:v>97.677570420773392</c:v>
                </c:pt>
                <c:pt idx="63">
                  <c:v>97.047473585102878</c:v>
                </c:pt>
                <c:pt idx="64">
                  <c:v>96.405732817240093</c:v>
                </c:pt>
                <c:pt idx="65">
                  <c:v>95.84861270937202</c:v>
                </c:pt>
                <c:pt idx="66">
                  <c:v>95.325712824446811</c:v>
                </c:pt>
                <c:pt idx="67">
                  <c:v>94.76990520028491</c:v>
                </c:pt>
                <c:pt idx="68">
                  <c:v>94.209655323579483</c:v>
                </c:pt>
                <c:pt idx="69">
                  <c:v>93.605475137786897</c:v>
                </c:pt>
                <c:pt idx="70">
                  <c:v>92.986251589848919</c:v>
                </c:pt>
                <c:pt idx="71">
                  <c:v>92.505934571757052</c:v>
                </c:pt>
                <c:pt idx="72">
                  <c:v>92.057734670392549</c:v>
                </c:pt>
                <c:pt idx="73">
                  <c:v>91.42306807116897</c:v>
                </c:pt>
                <c:pt idx="74">
                  <c:v>90.788676639815478</c:v>
                </c:pt>
                <c:pt idx="75">
                  <c:v>90.318066743382772</c:v>
                </c:pt>
                <c:pt idx="76">
                  <c:v>89.865132336018064</c:v>
                </c:pt>
                <c:pt idx="77">
                  <c:v>89.449888309754158</c:v>
                </c:pt>
                <c:pt idx="78">
                  <c:v>89.001979286536027</c:v>
                </c:pt>
                <c:pt idx="79">
                  <c:v>88.536401994629372</c:v>
                </c:pt>
                <c:pt idx="80">
                  <c:v>88.144227080935678</c:v>
                </c:pt>
                <c:pt idx="81">
                  <c:v>87.718799037556153</c:v>
                </c:pt>
                <c:pt idx="82">
                  <c:v>87.184015064337373</c:v>
                </c:pt>
                <c:pt idx="83">
                  <c:v>86.64923109111858</c:v>
                </c:pt>
                <c:pt idx="84">
                  <c:v>86.106258298663576</c:v>
                </c:pt>
                <c:pt idx="85">
                  <c:v>85.449942462600504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3-4F07-B72E-694167BF9B52}"/>
            </c:ext>
          </c:extLst>
        </c:ser>
        <c:ser>
          <c:idx val="1"/>
          <c:order val="1"/>
          <c:tx>
            <c:strRef>
              <c:f>'Cardiac Pressure'!$N$5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'Cardiac Pressure'!$E$8:$E$93</c:f>
              <c:numCache>
                <c:formatCode>0.000</c:formatCode>
                <c:ptCount val="8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</c:numCache>
            </c:numRef>
          </c:xVal>
          <c:yVal>
            <c:numRef>
              <c:f>'Cardiac Pressure'!$N$8:$N$93</c:f>
              <c:numCache>
                <c:formatCode>0.00</c:formatCode>
                <c:ptCount val="86"/>
                <c:pt idx="0">
                  <c:v>29.919447640966716</c:v>
                </c:pt>
                <c:pt idx="1">
                  <c:v>32.272497123130165</c:v>
                </c:pt>
                <c:pt idx="2">
                  <c:v>33.73610693104375</c:v>
                </c:pt>
                <c:pt idx="3">
                  <c:v>36.127144866385436</c:v>
                </c:pt>
                <c:pt idx="4">
                  <c:v>37.657495553928314</c:v>
                </c:pt>
                <c:pt idx="5">
                  <c:v>38.899227354923646</c:v>
                </c:pt>
                <c:pt idx="6">
                  <c:v>41.575604142692839</c:v>
                </c:pt>
                <c:pt idx="7">
                  <c:v>61.595397008055471</c:v>
                </c:pt>
                <c:pt idx="8">
                  <c:v>84.291461449942702</c:v>
                </c:pt>
                <c:pt idx="9">
                  <c:v>96.767165324127532</c:v>
                </c:pt>
                <c:pt idx="10">
                  <c:v>102.01150747986161</c:v>
                </c:pt>
                <c:pt idx="11">
                  <c:v>106.7880740663247</c:v>
                </c:pt>
                <c:pt idx="12">
                  <c:v>111.57928653624845</c:v>
                </c:pt>
                <c:pt idx="13">
                  <c:v>116.23107019562725</c:v>
                </c:pt>
                <c:pt idx="14">
                  <c:v>118.47487533563485</c:v>
                </c:pt>
                <c:pt idx="15">
                  <c:v>119.34637514384353</c:v>
                </c:pt>
                <c:pt idx="16">
                  <c:v>120.2178749520522</c:v>
                </c:pt>
                <c:pt idx="17">
                  <c:v>120.9417721518987</c:v>
                </c:pt>
                <c:pt idx="18">
                  <c:v>121.53003452243934</c:v>
                </c:pt>
                <c:pt idx="19">
                  <c:v>121.87779976985017</c:v>
                </c:pt>
                <c:pt idx="20">
                  <c:v>121.97192174913687</c:v>
                </c:pt>
                <c:pt idx="21">
                  <c:v>122.06604372842358</c:v>
                </c:pt>
                <c:pt idx="22">
                  <c:v>122.21012658227859</c:v>
                </c:pt>
                <c:pt idx="23">
                  <c:v>122.35719217491381</c:v>
                </c:pt>
                <c:pt idx="24">
                  <c:v>122.50425776754903</c:v>
                </c:pt>
                <c:pt idx="25">
                  <c:v>122.42542267858734</c:v>
                </c:pt>
                <c:pt idx="26">
                  <c:v>122.24441887226708</c:v>
                </c:pt>
                <c:pt idx="27">
                  <c:v>122.0550663194235</c:v>
                </c:pt>
                <c:pt idx="28">
                  <c:v>121.68353219066063</c:v>
                </c:pt>
                <c:pt idx="29">
                  <c:v>121.17227582544007</c:v>
                </c:pt>
                <c:pt idx="30">
                  <c:v>119.54324156855797</c:v>
                </c:pt>
                <c:pt idx="31">
                  <c:v>118.31146245059298</c:v>
                </c:pt>
                <c:pt idx="32">
                  <c:v>117.18609095912365</c:v>
                </c:pt>
                <c:pt idx="33">
                  <c:v>115.40363636363644</c:v>
                </c:pt>
                <c:pt idx="34">
                  <c:v>113.40088771987486</c:v>
                </c:pt>
                <c:pt idx="35">
                  <c:v>112.1683379911227</c:v>
                </c:pt>
                <c:pt idx="36">
                  <c:v>108.01933256616745</c:v>
                </c:pt>
                <c:pt idx="37">
                  <c:v>92.610970464133629</c:v>
                </c:pt>
                <c:pt idx="38">
                  <c:v>52.476317606443502</c:v>
                </c:pt>
                <c:pt idx="39">
                  <c:v>24.84510932105864</c:v>
                </c:pt>
                <c:pt idx="40">
                  <c:v>21.729371150070964</c:v>
                </c:pt>
                <c:pt idx="41">
                  <c:v>19.514736343328888</c:v>
                </c:pt>
                <c:pt idx="42">
                  <c:v>17.757827387802017</c:v>
                </c:pt>
                <c:pt idx="43">
                  <c:v>17.098973532796293</c:v>
                </c:pt>
                <c:pt idx="44">
                  <c:v>16.440119677790562</c:v>
                </c:pt>
                <c:pt idx="45">
                  <c:v>16.570771001150753</c:v>
                </c:pt>
                <c:pt idx="46">
                  <c:v>16.962945914844639</c:v>
                </c:pt>
                <c:pt idx="47">
                  <c:v>17.689298043728449</c:v>
                </c:pt>
                <c:pt idx="48">
                  <c:v>19.159953970080629</c:v>
                </c:pt>
                <c:pt idx="49">
                  <c:v>21.479684872090154</c:v>
                </c:pt>
                <c:pt idx="50">
                  <c:v>24.011507479862075</c:v>
                </c:pt>
                <c:pt idx="51">
                  <c:v>26.217491369390167</c:v>
                </c:pt>
                <c:pt idx="52">
                  <c:v>27.512836070718741</c:v>
                </c:pt>
                <c:pt idx="53">
                  <c:v>28.475447222512862</c:v>
                </c:pt>
                <c:pt idx="54">
                  <c:v>29.574465507843335</c:v>
                </c:pt>
                <c:pt idx="55">
                  <c:v>30.812912603718864</c:v>
                </c:pt>
                <c:pt idx="56">
                  <c:v>31.514218642117463</c:v>
                </c:pt>
                <c:pt idx="57">
                  <c:v>31.796584579977075</c:v>
                </c:pt>
                <c:pt idx="58">
                  <c:v>32.076409666283176</c:v>
                </c:pt>
                <c:pt idx="59">
                  <c:v>32.223475258918398</c:v>
                </c:pt>
                <c:pt idx="60">
                  <c:v>32.370540851553621</c:v>
                </c:pt>
                <c:pt idx="61">
                  <c:v>32.517606444188843</c:v>
                </c:pt>
                <c:pt idx="62">
                  <c:v>32.624239355581224</c:v>
                </c:pt>
                <c:pt idx="63">
                  <c:v>32.71836133486773</c:v>
                </c:pt>
                <c:pt idx="64">
                  <c:v>32.770945914844695</c:v>
                </c:pt>
                <c:pt idx="65">
                  <c:v>32.676823935558183</c:v>
                </c:pt>
                <c:pt idx="66">
                  <c:v>32.582701956271684</c:v>
                </c:pt>
                <c:pt idx="67">
                  <c:v>32.769787634689919</c:v>
                </c:pt>
                <c:pt idx="68">
                  <c:v>33.090658018621269</c:v>
                </c:pt>
                <c:pt idx="69">
                  <c:v>33.129323150957276</c:v>
                </c:pt>
                <c:pt idx="70">
                  <c:v>32.808452767025926</c:v>
                </c:pt>
                <c:pt idx="71">
                  <c:v>32.534088696114125</c:v>
                </c:pt>
                <c:pt idx="72">
                  <c:v>32.443586792953994</c:v>
                </c:pt>
                <c:pt idx="73">
                  <c:v>32.353084889793855</c:v>
                </c:pt>
                <c:pt idx="74">
                  <c:v>32.365440736478824</c:v>
                </c:pt>
                <c:pt idx="75">
                  <c:v>32.459562715765358</c:v>
                </c:pt>
                <c:pt idx="76">
                  <c:v>32.549477160154211</c:v>
                </c:pt>
                <c:pt idx="77">
                  <c:v>32.34486416170521</c:v>
                </c:pt>
                <c:pt idx="78">
                  <c:v>32.140251163256202</c:v>
                </c:pt>
                <c:pt idx="79">
                  <c:v>31.518158803222164</c:v>
                </c:pt>
                <c:pt idx="80">
                  <c:v>30.694591484464976</c:v>
                </c:pt>
                <c:pt idx="81">
                  <c:v>29.896125815113212</c:v>
                </c:pt>
                <c:pt idx="82">
                  <c:v>29.111775987725398</c:v>
                </c:pt>
                <c:pt idx="83">
                  <c:v>28.129804372842361</c:v>
                </c:pt>
                <c:pt idx="84">
                  <c:v>26.953279631760637</c:v>
                </c:pt>
                <c:pt idx="85">
                  <c:v>29.919447640966716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3-4F07-B72E-694167BF9B52}"/>
            </c:ext>
          </c:extLst>
        </c:ser>
        <c:ser>
          <c:idx val="2"/>
          <c:order val="2"/>
          <c:tx>
            <c:strRef>
              <c:f>'Cardiac Pressure'!$O$5</c:f>
              <c:strCache>
                <c:ptCount val="1"/>
                <c:pt idx="0">
                  <c:v>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'Cardiac Pressure'!$E$8:$E$93</c:f>
              <c:numCache>
                <c:formatCode>0.000</c:formatCode>
                <c:ptCount val="8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</c:numCache>
            </c:numRef>
          </c:xVal>
          <c:yVal>
            <c:numRef>
              <c:f>'Cardiac Pressure'!$O$8:$O$126</c:f>
              <c:numCache>
                <c:formatCode>0.00</c:formatCode>
                <c:ptCount val="119"/>
                <c:pt idx="0">
                  <c:v>55.530494821633788</c:v>
                </c:pt>
                <c:pt idx="1">
                  <c:v>52.706835443038138</c:v>
                </c:pt>
                <c:pt idx="2">
                  <c:v>50.574397754144762</c:v>
                </c:pt>
                <c:pt idx="3">
                  <c:v>47.886664109449121</c:v>
                </c:pt>
                <c:pt idx="4">
                  <c:v>46.255214980646691</c:v>
                </c:pt>
                <c:pt idx="5">
                  <c:v>44.470162748643901</c:v>
                </c:pt>
                <c:pt idx="6">
                  <c:v>40.883314154200391</c:v>
                </c:pt>
                <c:pt idx="7">
                  <c:v>21.277396021699829</c:v>
                </c:pt>
                <c:pt idx="8">
                  <c:v>-0.64662830840045027</c:v>
                </c:pt>
                <c:pt idx="9">
                  <c:v>-12.254894166056369</c:v>
                </c:pt>
                <c:pt idx="10">
                  <c:v>-15.35558112773257</c:v>
                </c:pt>
                <c:pt idx="11">
                  <c:v>-17.298829134041732</c:v>
                </c:pt>
                <c:pt idx="12">
                  <c:v>-20.280003540762774</c:v>
                </c:pt>
                <c:pt idx="13">
                  <c:v>-21.842284757819588</c:v>
                </c:pt>
                <c:pt idx="14">
                  <c:v>-18.751975450709896</c:v>
                </c:pt>
                <c:pt idx="15">
                  <c:v>-17.143215817554196</c:v>
                </c:pt>
                <c:pt idx="16">
                  <c:v>-14.800358010484159</c:v>
                </c:pt>
                <c:pt idx="17">
                  <c:v>-12.302482327798714</c:v>
                </c:pt>
                <c:pt idx="18">
                  <c:v>-11.041920105211169</c:v>
                </c:pt>
                <c:pt idx="19">
                  <c:v>-10.275498273877886</c:v>
                </c:pt>
                <c:pt idx="20">
                  <c:v>-9.4563866513231645</c:v>
                </c:pt>
                <c:pt idx="21">
                  <c:v>-7.9818089758342019</c:v>
                </c:pt>
                <c:pt idx="22">
                  <c:v>-6.67106311410092</c:v>
                </c:pt>
                <c:pt idx="23">
                  <c:v>-5.5875105485231567</c:v>
                </c:pt>
                <c:pt idx="24">
                  <c:v>-4.6771329935888444</c:v>
                </c:pt>
                <c:pt idx="25">
                  <c:v>-3.9259980525804323</c:v>
                </c:pt>
                <c:pt idx="26">
                  <c:v>-3.0726943942134608</c:v>
                </c:pt>
                <c:pt idx="27">
                  <c:v>-2.6051750011777584</c:v>
                </c:pt>
                <c:pt idx="28">
                  <c:v>-1.9702173595498218</c:v>
                </c:pt>
                <c:pt idx="29">
                  <c:v>-1.1821316434864901</c:v>
                </c:pt>
                <c:pt idx="30">
                  <c:v>0.45675843144202238</c:v>
                </c:pt>
                <c:pt idx="31">
                  <c:v>1.2963626357131044</c:v>
                </c:pt>
                <c:pt idx="32">
                  <c:v>2.0295592134885183</c:v>
                </c:pt>
                <c:pt idx="33">
                  <c:v>3.0442347525890101</c:v>
                </c:pt>
                <c:pt idx="34">
                  <c:v>4.097451915173469</c:v>
                </c:pt>
                <c:pt idx="35">
                  <c:v>4.3358988537353893</c:v>
                </c:pt>
                <c:pt idx="36">
                  <c:v>7.5222931268966793</c:v>
                </c:pt>
                <c:pt idx="37">
                  <c:v>21.981434599157637</c:v>
                </c:pt>
                <c:pt idx="38">
                  <c:v>61.331737629459717</c:v>
                </c:pt>
                <c:pt idx="39">
                  <c:v>88.178596087456569</c:v>
                </c:pt>
                <c:pt idx="40">
                  <c:v>90.657280173288896</c:v>
                </c:pt>
                <c:pt idx="41">
                  <c:v>92.103377783794656</c:v>
                </c:pt>
                <c:pt idx="42">
                  <c:v>92.891384011372082</c:v>
                </c:pt>
                <c:pt idx="43">
                  <c:v>92.814827771384756</c:v>
                </c:pt>
                <c:pt idx="44">
                  <c:v>92.883393939393898</c:v>
                </c:pt>
                <c:pt idx="45">
                  <c:v>92.360567702339765</c:v>
                </c:pt>
                <c:pt idx="46">
                  <c:v>91.086050377189707</c:v>
                </c:pt>
                <c:pt idx="47">
                  <c:v>89.494306537344784</c:v>
                </c:pt>
                <c:pt idx="48">
                  <c:v>87.575450709628143</c:v>
                </c:pt>
                <c:pt idx="49">
                  <c:v>84.807519906254143</c:v>
                </c:pt>
                <c:pt idx="50">
                  <c:v>81.541396644661162</c:v>
                </c:pt>
                <c:pt idx="51">
                  <c:v>78.598158803222205</c:v>
                </c:pt>
                <c:pt idx="52">
                  <c:v>76.714551731352756</c:v>
                </c:pt>
                <c:pt idx="53">
                  <c:v>75.083279283049094</c:v>
                </c:pt>
                <c:pt idx="54">
                  <c:v>73.199911170330495</c:v>
                </c:pt>
                <c:pt idx="55">
                  <c:v>71.213615165646658</c:v>
                </c:pt>
                <c:pt idx="56">
                  <c:v>69.769240869722751</c:v>
                </c:pt>
                <c:pt idx="57">
                  <c:v>69.077677023398266</c:v>
                </c:pt>
                <c:pt idx="58">
                  <c:v>68.326914716787982</c:v>
                </c:pt>
                <c:pt idx="59">
                  <c:v>67.134049354302334</c:v>
                </c:pt>
                <c:pt idx="60">
                  <c:v>66.125481563015768</c:v>
                </c:pt>
                <c:pt idx="61">
                  <c:v>65.569189973482551</c:v>
                </c:pt>
                <c:pt idx="62">
                  <c:v>65.053331065192168</c:v>
                </c:pt>
                <c:pt idx="63">
                  <c:v>64.329112250235141</c:v>
                </c:pt>
                <c:pt idx="64">
                  <c:v>63.634786902395405</c:v>
                </c:pt>
                <c:pt idx="65">
                  <c:v>63.17178877381383</c:v>
                </c:pt>
                <c:pt idx="66">
                  <c:v>62.743010868175134</c:v>
                </c:pt>
                <c:pt idx="67">
                  <c:v>62.000117565594984</c:v>
                </c:pt>
                <c:pt idx="68">
                  <c:v>61.118997304958214</c:v>
                </c:pt>
                <c:pt idx="69">
                  <c:v>60.476151986829628</c:v>
                </c:pt>
                <c:pt idx="70">
                  <c:v>60.177798822822993</c:v>
                </c:pt>
                <c:pt idx="71">
                  <c:v>59.971845875642913</c:v>
                </c:pt>
                <c:pt idx="72">
                  <c:v>59.614147877438562</c:v>
                </c:pt>
                <c:pt idx="73">
                  <c:v>59.069983181375115</c:v>
                </c:pt>
                <c:pt idx="74">
                  <c:v>58.423235903336646</c:v>
                </c:pt>
                <c:pt idx="75">
                  <c:v>57.858504027617414</c:v>
                </c:pt>
                <c:pt idx="76">
                  <c:v>57.31565517586386</c:v>
                </c:pt>
                <c:pt idx="77">
                  <c:v>57.105024148048948</c:v>
                </c:pt>
                <c:pt idx="78">
                  <c:v>56.861728123279832</c:v>
                </c:pt>
                <c:pt idx="79">
                  <c:v>57.018243191407215</c:v>
                </c:pt>
                <c:pt idx="80">
                  <c:v>57.449635596470692</c:v>
                </c:pt>
                <c:pt idx="81">
                  <c:v>57.82267322244293</c:v>
                </c:pt>
                <c:pt idx="82">
                  <c:v>58.072239076611964</c:v>
                </c:pt>
                <c:pt idx="83">
                  <c:v>58.519426718276208</c:v>
                </c:pt>
                <c:pt idx="84">
                  <c:v>59.152978666902953</c:v>
                </c:pt>
                <c:pt idx="85">
                  <c:v>55.530494821633788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3-4C0B-83CF-662B54B2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2432"/>
        <c:axId val="110252800"/>
      </c:scatterChart>
      <c:valAx>
        <c:axId val="110242432"/>
        <c:scaling>
          <c:orientation val="minMax"/>
          <c:max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b="1"/>
                  <a:t>Time [sec]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9364436706137804"/>
              <c:y val="0.95110093056549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252800"/>
        <c:crosses val="autoZero"/>
        <c:crossBetween val="midCat"/>
        <c:majorUnit val="5.000000000000001E-2"/>
      </c:valAx>
      <c:valAx>
        <c:axId val="1102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b="1"/>
                  <a:t>Pressure</a:t>
                </a:r>
                <a:r>
                  <a:rPr lang="x-none" b="1" baseline="0"/>
                  <a:t> [mmHg]</a:t>
                </a:r>
              </a:p>
            </c:rich>
          </c:tx>
          <c:layout>
            <c:manualLayout>
              <c:xMode val="edge"/>
              <c:yMode val="edge"/>
              <c:x val="1.4668133480014669E-2"/>
              <c:y val="0.38957734828600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2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5128403067259"/>
          <c:y val="4.5797661655929384E-2"/>
          <c:w val="0.10502907724769699"/>
          <c:h val="0.1954550226676211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Cardiac</a:t>
            </a:r>
            <a:r>
              <a:rPr lang="de-DE" baseline="0"/>
              <a:t> Cycle - ISO 5840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'Cardiac Flow'!$I$8:$I$136</c:f>
              <c:numCache>
                <c:formatCode>#,##0.000</c:formatCode>
                <c:ptCount val="129"/>
                <c:pt idx="0">
                  <c:v>0</c:v>
                </c:pt>
                <c:pt idx="1">
                  <c:v>6.6964285714285711E-3</c:v>
                </c:pt>
                <c:pt idx="2">
                  <c:v>1.3392857142857142E-2</c:v>
                </c:pt>
                <c:pt idx="3">
                  <c:v>2.0089285714285712E-2</c:v>
                </c:pt>
                <c:pt idx="4">
                  <c:v>2.6785714285714284E-2</c:v>
                </c:pt>
                <c:pt idx="5">
                  <c:v>3.3482142857142856E-2</c:v>
                </c:pt>
                <c:pt idx="6">
                  <c:v>4.0178571428571425E-2</c:v>
                </c:pt>
                <c:pt idx="7">
                  <c:v>4.6875E-2</c:v>
                </c:pt>
                <c:pt idx="8">
                  <c:v>5.3571428571428568E-2</c:v>
                </c:pt>
                <c:pt idx="9">
                  <c:v>6.0267857142857137E-2</c:v>
                </c:pt>
                <c:pt idx="10">
                  <c:v>6.6964285714285712E-2</c:v>
                </c:pt>
                <c:pt idx="11">
                  <c:v>7.3660714285714288E-2</c:v>
                </c:pt>
                <c:pt idx="12">
                  <c:v>8.0357142857142849E-2</c:v>
                </c:pt>
                <c:pt idx="13">
                  <c:v>8.7053571428571425E-2</c:v>
                </c:pt>
                <c:pt idx="14">
                  <c:v>9.375E-2</c:v>
                </c:pt>
                <c:pt idx="15">
                  <c:v>0.10044642857142856</c:v>
                </c:pt>
                <c:pt idx="16">
                  <c:v>0.10714285714285714</c:v>
                </c:pt>
                <c:pt idx="17">
                  <c:v>0.11383928571428571</c:v>
                </c:pt>
                <c:pt idx="18">
                  <c:v>0.12053571428571427</c:v>
                </c:pt>
                <c:pt idx="19">
                  <c:v>0.12723214285714285</c:v>
                </c:pt>
                <c:pt idx="20">
                  <c:v>0.13392857142857142</c:v>
                </c:pt>
                <c:pt idx="21">
                  <c:v>0.140625</c:v>
                </c:pt>
                <c:pt idx="22">
                  <c:v>0.14732142857142858</c:v>
                </c:pt>
                <c:pt idx="23">
                  <c:v>0.15401785714285712</c:v>
                </c:pt>
                <c:pt idx="24">
                  <c:v>0.1607142857142857</c:v>
                </c:pt>
                <c:pt idx="25">
                  <c:v>0.16741071428571427</c:v>
                </c:pt>
                <c:pt idx="26">
                  <c:v>0.17410714285714285</c:v>
                </c:pt>
                <c:pt idx="27">
                  <c:v>0.18080357142857142</c:v>
                </c:pt>
                <c:pt idx="28">
                  <c:v>0.1875</c:v>
                </c:pt>
                <c:pt idx="29">
                  <c:v>0.19419642857142855</c:v>
                </c:pt>
                <c:pt idx="30">
                  <c:v>0.20089285714285712</c:v>
                </c:pt>
                <c:pt idx="31">
                  <c:v>0.2075892857142857</c:v>
                </c:pt>
                <c:pt idx="32">
                  <c:v>0.21428571428571427</c:v>
                </c:pt>
                <c:pt idx="33">
                  <c:v>0.22098214285714285</c:v>
                </c:pt>
                <c:pt idx="34">
                  <c:v>0.22767857142857142</c:v>
                </c:pt>
                <c:pt idx="35">
                  <c:v>0.234375</c:v>
                </c:pt>
                <c:pt idx="36">
                  <c:v>0.24107142857142855</c:v>
                </c:pt>
                <c:pt idx="37">
                  <c:v>0.24776785714285712</c:v>
                </c:pt>
                <c:pt idx="38">
                  <c:v>0.2544642857142857</c:v>
                </c:pt>
                <c:pt idx="39">
                  <c:v>0.26116071428571425</c:v>
                </c:pt>
                <c:pt idx="40">
                  <c:v>0.26785714285714285</c:v>
                </c:pt>
                <c:pt idx="41">
                  <c:v>0.2745535714285714</c:v>
                </c:pt>
                <c:pt idx="42">
                  <c:v>0.28125</c:v>
                </c:pt>
                <c:pt idx="43">
                  <c:v>0.28794642857142855</c:v>
                </c:pt>
                <c:pt idx="44">
                  <c:v>0.29464285714285715</c:v>
                </c:pt>
                <c:pt idx="45">
                  <c:v>0.3013392857142857</c:v>
                </c:pt>
                <c:pt idx="46">
                  <c:v>0.30803571428571425</c:v>
                </c:pt>
                <c:pt idx="47">
                  <c:v>0.31473214285714285</c:v>
                </c:pt>
                <c:pt idx="48">
                  <c:v>0.3214285714285714</c:v>
                </c:pt>
                <c:pt idx="49">
                  <c:v>0.328125</c:v>
                </c:pt>
                <c:pt idx="50">
                  <c:v>0.33482142857142855</c:v>
                </c:pt>
                <c:pt idx="51">
                  <c:v>0.34151785714285715</c:v>
                </c:pt>
                <c:pt idx="52">
                  <c:v>0.3482142857142857</c:v>
                </c:pt>
                <c:pt idx="53">
                  <c:v>0.35491071428571425</c:v>
                </c:pt>
                <c:pt idx="54">
                  <c:v>0.36160714285714285</c:v>
                </c:pt>
                <c:pt idx="55">
                  <c:v>0.3683035714285714</c:v>
                </c:pt>
                <c:pt idx="56">
                  <c:v>0.375</c:v>
                </c:pt>
                <c:pt idx="57">
                  <c:v>0.38169642857142855</c:v>
                </c:pt>
                <c:pt idx="58">
                  <c:v>0.3883928571428571</c:v>
                </c:pt>
                <c:pt idx="59">
                  <c:v>0.3950892857142857</c:v>
                </c:pt>
                <c:pt idx="60">
                  <c:v>0.40178571428571425</c:v>
                </c:pt>
                <c:pt idx="61">
                  <c:v>0.40848214285714285</c:v>
                </c:pt>
                <c:pt idx="62">
                  <c:v>0.4151785714285714</c:v>
                </c:pt>
                <c:pt idx="63">
                  <c:v>0.421875</c:v>
                </c:pt>
                <c:pt idx="64">
                  <c:v>0.42857142857142855</c:v>
                </c:pt>
                <c:pt idx="65">
                  <c:v>0.4352678571428571</c:v>
                </c:pt>
                <c:pt idx="66">
                  <c:v>0.4419642857142857</c:v>
                </c:pt>
                <c:pt idx="67">
                  <c:v>0.44866071428571425</c:v>
                </c:pt>
                <c:pt idx="68">
                  <c:v>0.45535714285714285</c:v>
                </c:pt>
                <c:pt idx="69">
                  <c:v>0.4620535714285714</c:v>
                </c:pt>
                <c:pt idx="70">
                  <c:v>0.46875</c:v>
                </c:pt>
                <c:pt idx="71">
                  <c:v>0.47544642857142855</c:v>
                </c:pt>
                <c:pt idx="72">
                  <c:v>0.4821428571428571</c:v>
                </c:pt>
                <c:pt idx="73">
                  <c:v>0.4888392857142857</c:v>
                </c:pt>
                <c:pt idx="74">
                  <c:v>0.49553571428571425</c:v>
                </c:pt>
                <c:pt idx="75">
                  <c:v>0.50223214285714279</c:v>
                </c:pt>
                <c:pt idx="76">
                  <c:v>0.5089285714285714</c:v>
                </c:pt>
                <c:pt idx="77">
                  <c:v>0.515625</c:v>
                </c:pt>
                <c:pt idx="78">
                  <c:v>0.52232142857142849</c:v>
                </c:pt>
                <c:pt idx="79">
                  <c:v>0.5290178571428571</c:v>
                </c:pt>
                <c:pt idx="80">
                  <c:v>0.5357142857142857</c:v>
                </c:pt>
                <c:pt idx="81">
                  <c:v>0.5424107142857143</c:v>
                </c:pt>
                <c:pt idx="82">
                  <c:v>0.54910714285714279</c:v>
                </c:pt>
                <c:pt idx="83">
                  <c:v>0.5558035714285714</c:v>
                </c:pt>
                <c:pt idx="84">
                  <c:v>0.5625</c:v>
                </c:pt>
                <c:pt idx="85">
                  <c:v>0.56919642857142849</c:v>
                </c:pt>
                <c:pt idx="86">
                  <c:v>0.5758928571428571</c:v>
                </c:pt>
                <c:pt idx="87">
                  <c:v>0.5825892857142857</c:v>
                </c:pt>
                <c:pt idx="88">
                  <c:v>0.5892857142857143</c:v>
                </c:pt>
                <c:pt idx="89">
                  <c:v>0.59598214285714279</c:v>
                </c:pt>
                <c:pt idx="90">
                  <c:v>0.6026785714285714</c:v>
                </c:pt>
                <c:pt idx="91">
                  <c:v>0.609375</c:v>
                </c:pt>
                <c:pt idx="92">
                  <c:v>0.61607142857142849</c:v>
                </c:pt>
                <c:pt idx="93">
                  <c:v>0.6227678571428571</c:v>
                </c:pt>
                <c:pt idx="94">
                  <c:v>0.6294642857142857</c:v>
                </c:pt>
                <c:pt idx="95">
                  <c:v>0.6361607142857143</c:v>
                </c:pt>
                <c:pt idx="96">
                  <c:v>0.64285714285714279</c:v>
                </c:pt>
                <c:pt idx="97">
                  <c:v>0.6495535714285714</c:v>
                </c:pt>
                <c:pt idx="98">
                  <c:v>0.65625</c:v>
                </c:pt>
                <c:pt idx="99">
                  <c:v>0.66294642857142849</c:v>
                </c:pt>
                <c:pt idx="100">
                  <c:v>0.6696428571428571</c:v>
                </c:pt>
                <c:pt idx="101">
                  <c:v>0.6763392857142857</c:v>
                </c:pt>
                <c:pt idx="102">
                  <c:v>0.6830357142857143</c:v>
                </c:pt>
                <c:pt idx="103">
                  <c:v>0.68973214285714279</c:v>
                </c:pt>
                <c:pt idx="104">
                  <c:v>0.6964285714285714</c:v>
                </c:pt>
                <c:pt idx="105">
                  <c:v>0.703125</c:v>
                </c:pt>
                <c:pt idx="106">
                  <c:v>0.70982142857142849</c:v>
                </c:pt>
                <c:pt idx="107">
                  <c:v>0.7165178571428571</c:v>
                </c:pt>
                <c:pt idx="108">
                  <c:v>0.7232142857142857</c:v>
                </c:pt>
                <c:pt idx="109">
                  <c:v>0.72991071428571419</c:v>
                </c:pt>
                <c:pt idx="110">
                  <c:v>0.73660714285714279</c:v>
                </c:pt>
                <c:pt idx="111">
                  <c:v>0.7433035714285714</c:v>
                </c:pt>
                <c:pt idx="112">
                  <c:v>0.75</c:v>
                </c:pt>
                <c:pt idx="113">
                  <c:v>0.75669642857142849</c:v>
                </c:pt>
                <c:pt idx="114">
                  <c:v>0.7633928571428571</c:v>
                </c:pt>
                <c:pt idx="115">
                  <c:v>0.7700892857142857</c:v>
                </c:pt>
                <c:pt idx="116">
                  <c:v>0.77678571428571419</c:v>
                </c:pt>
                <c:pt idx="117">
                  <c:v>0.78348214285714279</c:v>
                </c:pt>
                <c:pt idx="118">
                  <c:v>0.7901785714285714</c:v>
                </c:pt>
                <c:pt idx="119">
                  <c:v>0.796875</c:v>
                </c:pt>
                <c:pt idx="120">
                  <c:v>0.80357142857142849</c:v>
                </c:pt>
                <c:pt idx="121">
                  <c:v>0.8102678571428571</c:v>
                </c:pt>
                <c:pt idx="122">
                  <c:v>0.8169642857142857</c:v>
                </c:pt>
                <c:pt idx="123">
                  <c:v>0.82366071428571419</c:v>
                </c:pt>
                <c:pt idx="124">
                  <c:v>0.83035714285714279</c:v>
                </c:pt>
                <c:pt idx="125">
                  <c:v>0.8370535714285714</c:v>
                </c:pt>
                <c:pt idx="126">
                  <c:v>0.84375</c:v>
                </c:pt>
                <c:pt idx="127">
                  <c:v>0.85044642857142849</c:v>
                </c:pt>
                <c:pt idx="128">
                  <c:v>0.8571428571428571</c:v>
                </c:pt>
              </c:numCache>
            </c:numRef>
          </c:xVal>
          <c:yVal>
            <c:numRef>
              <c:f>'Cardiac Flow'!$J$8:$J$136</c:f>
              <c:numCache>
                <c:formatCode>#,##0.000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6.236281178551164</c:v>
                </c:pt>
                <c:pt idx="12">
                  <c:v>58.481308344366099</c:v>
                </c:pt>
                <c:pt idx="13">
                  <c:v>167.76771330794273</c:v>
                </c:pt>
                <c:pt idx="14">
                  <c:v>189.84341198273961</c:v>
                </c:pt>
                <c:pt idx="15">
                  <c:v>224.83264878089906</c:v>
                </c:pt>
                <c:pt idx="16">
                  <c:v>255.42470361407609</c:v>
                </c:pt>
                <c:pt idx="17">
                  <c:v>276.58866040214502</c:v>
                </c:pt>
                <c:pt idx="18">
                  <c:v>301.73216303570825</c:v>
                </c:pt>
                <c:pt idx="19">
                  <c:v>330.33344279561192</c:v>
                </c:pt>
                <c:pt idx="20">
                  <c:v>364.39683384414934</c:v>
                </c:pt>
                <c:pt idx="21">
                  <c:v>388.72272385281008</c:v>
                </c:pt>
                <c:pt idx="22">
                  <c:v>402.02116204093073</c:v>
                </c:pt>
                <c:pt idx="23">
                  <c:v>407.35290153894982</c:v>
                </c:pt>
                <c:pt idx="24">
                  <c:v>409.33376811467667</c:v>
                </c:pt>
                <c:pt idx="25">
                  <c:v>409.92102156248546</c:v>
                </c:pt>
                <c:pt idx="26">
                  <c:v>406.74585506079313</c:v>
                </c:pt>
                <c:pt idx="27">
                  <c:v>401.78971268631324</c:v>
                </c:pt>
                <c:pt idx="28">
                  <c:v>397.95957511904231</c:v>
                </c:pt>
                <c:pt idx="29">
                  <c:v>392.44694097639928</c:v>
                </c:pt>
                <c:pt idx="30">
                  <c:v>378.90035245603116</c:v>
                </c:pt>
                <c:pt idx="31">
                  <c:v>361.65490236237343</c:v>
                </c:pt>
                <c:pt idx="32">
                  <c:v>350.46215310527896</c:v>
                </c:pt>
                <c:pt idx="33">
                  <c:v>340.91198415589463</c:v>
                </c:pt>
                <c:pt idx="34">
                  <c:v>325.99219499742276</c:v>
                </c:pt>
                <c:pt idx="35">
                  <c:v>312.32872539036867</c:v>
                </c:pt>
                <c:pt idx="36">
                  <c:v>293.71931306086253</c:v>
                </c:pt>
                <c:pt idx="37">
                  <c:v>283.69622627941197</c:v>
                </c:pt>
                <c:pt idx="38">
                  <c:v>265.8653455932353</c:v>
                </c:pt>
                <c:pt idx="39">
                  <c:v>252.55172357931184</c:v>
                </c:pt>
                <c:pt idx="40">
                  <c:v>237.34217871506209</c:v>
                </c:pt>
                <c:pt idx="41">
                  <c:v>221.30032892047001</c:v>
                </c:pt>
                <c:pt idx="42">
                  <c:v>206.84503403832878</c:v>
                </c:pt>
                <c:pt idx="43">
                  <c:v>194.02498670502024</c:v>
                </c:pt>
                <c:pt idx="44">
                  <c:v>177.97810867366067</c:v>
                </c:pt>
                <c:pt idx="45">
                  <c:v>166.93219133626312</c:v>
                </c:pt>
                <c:pt idx="46">
                  <c:v>146.55819791607254</c:v>
                </c:pt>
                <c:pt idx="47">
                  <c:v>130.47666241135028</c:v>
                </c:pt>
                <c:pt idx="48">
                  <c:v>117.27088773860667</c:v>
                </c:pt>
                <c:pt idx="49">
                  <c:v>99.296479444234066</c:v>
                </c:pt>
                <c:pt idx="50">
                  <c:v>76.949895917747853</c:v>
                </c:pt>
                <c:pt idx="51">
                  <c:v>56.836912518013584</c:v>
                </c:pt>
                <c:pt idx="52">
                  <c:v>35.681183355366827</c:v>
                </c:pt>
                <c:pt idx="53">
                  <c:v>12.203678129386924</c:v>
                </c:pt>
                <c:pt idx="54">
                  <c:v>-8.1754139775640926</c:v>
                </c:pt>
                <c:pt idx="55">
                  <c:v>-21.567069031255322</c:v>
                </c:pt>
                <c:pt idx="56">
                  <c:v>-40.585252572565366</c:v>
                </c:pt>
                <c:pt idx="57">
                  <c:v>-47.289864014019372</c:v>
                </c:pt>
                <c:pt idx="58">
                  <c:v>-41.035442396825474</c:v>
                </c:pt>
                <c:pt idx="59">
                  <c:v>-12.390766379467784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B-4FE4-B805-A53C02D1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8576"/>
        <c:axId val="111054848"/>
      </c:scatterChart>
      <c:valAx>
        <c:axId val="1110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Cardica Cycle Time [sec]</a:t>
                </a:r>
              </a:p>
            </c:rich>
          </c:tx>
          <c:layout>
            <c:manualLayout>
              <c:xMode val="edge"/>
              <c:yMode val="edge"/>
              <c:x val="0.4553081594727667"/>
              <c:y val="0.94655314588511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54848"/>
        <c:crosses val="autoZero"/>
        <c:crossBetween val="midCat"/>
        <c:majorUnit val="5.000000000000001E-2"/>
      </c:valAx>
      <c:valAx>
        <c:axId val="1110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sz="1100"/>
                  <a:t>Inlet </a:t>
                </a:r>
                <a:r>
                  <a:rPr lang="de-DE" sz="1100"/>
                  <a:t>Flow rate [ml/sec]</a:t>
                </a:r>
              </a:p>
            </c:rich>
          </c:tx>
          <c:layout>
            <c:manualLayout>
              <c:xMode val="edge"/>
              <c:yMode val="edge"/>
              <c:x val="1.3381995133819951E-2"/>
              <c:y val="0.35262750001240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aortic 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Sheet1!$A$5:$A$87</c:f>
              <c:numCache>
                <c:formatCode>0.000</c:formatCode>
                <c:ptCount val="83"/>
                <c:pt idx="0">
                  <c:v>0</c:v>
                </c:pt>
                <c:pt idx="1">
                  <c:v>1.0172143974960799E-2</c:v>
                </c:pt>
                <c:pt idx="2">
                  <c:v>2.44131455399061E-2</c:v>
                </c:pt>
                <c:pt idx="3">
                  <c:v>3.76369327073552E-2</c:v>
                </c:pt>
                <c:pt idx="4">
                  <c:v>4.8826291079812199E-2</c:v>
                </c:pt>
                <c:pt idx="5">
                  <c:v>5.39123630672926E-2</c:v>
                </c:pt>
                <c:pt idx="6">
                  <c:v>6.2050078247261303E-2</c:v>
                </c:pt>
                <c:pt idx="7">
                  <c:v>7.6291079812206494E-2</c:v>
                </c:pt>
                <c:pt idx="8">
                  <c:v>8.1377151799687006E-2</c:v>
                </c:pt>
                <c:pt idx="9">
                  <c:v>9.2566510172143998E-2</c:v>
                </c:pt>
                <c:pt idx="10">
                  <c:v>0.10273865414710399</c:v>
                </c:pt>
                <c:pt idx="11">
                  <c:v>0.108841940532081</c:v>
                </c:pt>
                <c:pt idx="12">
                  <c:v>0.12206572769953</c:v>
                </c:pt>
                <c:pt idx="13">
                  <c:v>0.13325508607198699</c:v>
                </c:pt>
                <c:pt idx="14">
                  <c:v>0.13630672926447501</c:v>
                </c:pt>
                <c:pt idx="15">
                  <c:v>0.148513302034428</c:v>
                </c:pt>
                <c:pt idx="16">
                  <c:v>0.15970266040688499</c:v>
                </c:pt>
                <c:pt idx="17">
                  <c:v>0.16885758998434999</c:v>
                </c:pt>
                <c:pt idx="18">
                  <c:v>0.183098591549295</c:v>
                </c:pt>
                <c:pt idx="19">
                  <c:v>0.19835680751173701</c:v>
                </c:pt>
                <c:pt idx="20">
                  <c:v>0.21056338028169</c:v>
                </c:pt>
                <c:pt idx="21">
                  <c:v>0.22378716744913901</c:v>
                </c:pt>
                <c:pt idx="22">
                  <c:v>0.23904538341157999</c:v>
                </c:pt>
                <c:pt idx="23">
                  <c:v>0.26040688575899801</c:v>
                </c:pt>
                <c:pt idx="24">
                  <c:v>0.27871674491392801</c:v>
                </c:pt>
                <c:pt idx="25">
                  <c:v>0.29600938967136098</c:v>
                </c:pt>
                <c:pt idx="26">
                  <c:v>0.32042253521126701</c:v>
                </c:pt>
                <c:pt idx="27">
                  <c:v>0.33262910798121997</c:v>
                </c:pt>
                <c:pt idx="28">
                  <c:v>0.34687010954616498</c:v>
                </c:pt>
                <c:pt idx="29">
                  <c:v>0.36924882629107902</c:v>
                </c:pt>
                <c:pt idx="30">
                  <c:v>0.39061032863849698</c:v>
                </c:pt>
                <c:pt idx="31">
                  <c:v>0.40586854460093902</c:v>
                </c:pt>
                <c:pt idx="32">
                  <c:v>0.42316118935837199</c:v>
                </c:pt>
                <c:pt idx="33">
                  <c:v>0.43841940532081303</c:v>
                </c:pt>
                <c:pt idx="34">
                  <c:v>0.45062597809076599</c:v>
                </c:pt>
                <c:pt idx="35">
                  <c:v>0.46893583724569599</c:v>
                </c:pt>
                <c:pt idx="36">
                  <c:v>0.490297339593114</c:v>
                </c:pt>
                <c:pt idx="37">
                  <c:v>0.50962441314553897</c:v>
                </c:pt>
                <c:pt idx="38">
                  <c:v>0.52589984350547703</c:v>
                </c:pt>
                <c:pt idx="39">
                  <c:v>0.54115805946791795</c:v>
                </c:pt>
                <c:pt idx="40">
                  <c:v>0.56048513302034397</c:v>
                </c:pt>
                <c:pt idx="41">
                  <c:v>0.57879499217527297</c:v>
                </c:pt>
                <c:pt idx="42">
                  <c:v>0.59710485133020297</c:v>
                </c:pt>
                <c:pt idx="43">
                  <c:v>0.62050078247261298</c:v>
                </c:pt>
                <c:pt idx="44">
                  <c:v>0.64287949921752696</c:v>
                </c:pt>
                <c:pt idx="45">
                  <c:v>0.66118935837245696</c:v>
                </c:pt>
                <c:pt idx="46">
                  <c:v>0.68255086071987403</c:v>
                </c:pt>
                <c:pt idx="47">
                  <c:v>0.70187793427230005</c:v>
                </c:pt>
                <c:pt idx="48">
                  <c:v>0.72323943661971801</c:v>
                </c:pt>
                <c:pt idx="49">
                  <c:v>0.736463223787167</c:v>
                </c:pt>
                <c:pt idx="50">
                  <c:v>0.75680751173708904</c:v>
                </c:pt>
                <c:pt idx="51">
                  <c:v>0.77410015649452202</c:v>
                </c:pt>
                <c:pt idx="52">
                  <c:v>0.78935837245696405</c:v>
                </c:pt>
                <c:pt idx="53">
                  <c:v>0.80766823161189305</c:v>
                </c:pt>
                <c:pt idx="54">
                  <c:v>0.83004694835680704</c:v>
                </c:pt>
                <c:pt idx="55">
                  <c:v>0.85649452269170501</c:v>
                </c:pt>
                <c:pt idx="56">
                  <c:v>0.87683881064162705</c:v>
                </c:pt>
                <c:pt idx="57">
                  <c:v>0.90023474178403695</c:v>
                </c:pt>
                <c:pt idx="58">
                  <c:v>0.91447574334898296</c:v>
                </c:pt>
                <c:pt idx="59">
                  <c:v>0.93278560250391196</c:v>
                </c:pt>
                <c:pt idx="60">
                  <c:v>0.94600938967136095</c:v>
                </c:pt>
                <c:pt idx="61">
                  <c:v>0.96126760563380198</c:v>
                </c:pt>
                <c:pt idx="62">
                  <c:v>0.97042253521126698</c:v>
                </c:pt>
                <c:pt idx="63">
                  <c:v>0.98161189358372403</c:v>
                </c:pt>
                <c:pt idx="64">
                  <c:v>0.99178403755868505</c:v>
                </c:pt>
                <c:pt idx="65">
                  <c:v>1.00399061032863</c:v>
                </c:pt>
                <c:pt idx="66">
                  <c:v>1.02026604068857</c:v>
                </c:pt>
                <c:pt idx="67">
                  <c:v>1.0345070422535201</c:v>
                </c:pt>
                <c:pt idx="68">
                  <c:v>1.0528169014084501</c:v>
                </c:pt>
                <c:pt idx="69">
                  <c:v>1.0721439749608701</c:v>
                </c:pt>
                <c:pt idx="70">
                  <c:v>1.09452269170579</c:v>
                </c:pt>
                <c:pt idx="71">
                  <c:v>1.11486697965571</c:v>
                </c:pt>
                <c:pt idx="72">
                  <c:v>1.1362284820031201</c:v>
                </c:pt>
                <c:pt idx="73">
                  <c:v>1.1575899843505399</c:v>
                </c:pt>
                <c:pt idx="74">
                  <c:v>1.1840375586854399</c:v>
                </c:pt>
                <c:pt idx="75">
                  <c:v>1.2003129890453801</c:v>
                </c:pt>
                <c:pt idx="76">
                  <c:v>1.2176056338028101</c:v>
                </c:pt>
                <c:pt idx="77">
                  <c:v>1.2389671361502299</c:v>
                </c:pt>
                <c:pt idx="78">
                  <c:v>1.2582942097026599</c:v>
                </c:pt>
                <c:pt idx="79">
                  <c:v>1.2827073552425601</c:v>
                </c:pt>
                <c:pt idx="80">
                  <c:v>1.2989827856025</c:v>
                </c:pt>
                <c:pt idx="81">
                  <c:v>1.31830985915492</c:v>
                </c:pt>
                <c:pt idx="82">
                  <c:v>1.33661971830985</c:v>
                </c:pt>
              </c:numCache>
            </c:numRef>
          </c:xVal>
          <c:yVal>
            <c:numRef>
              <c:f>Sheet1!$B$5:$B$87</c:f>
              <c:numCache>
                <c:formatCode>0.000</c:formatCode>
                <c:ptCount val="83"/>
                <c:pt idx="0">
                  <c:v>100.160320641282</c:v>
                </c:pt>
                <c:pt idx="1">
                  <c:v>99.599198396793597</c:v>
                </c:pt>
                <c:pt idx="2">
                  <c:v>98.476953907815599</c:v>
                </c:pt>
                <c:pt idx="3">
                  <c:v>98.476953907815599</c:v>
                </c:pt>
                <c:pt idx="4">
                  <c:v>97.9158316633266</c:v>
                </c:pt>
                <c:pt idx="5">
                  <c:v>97.074148296593094</c:v>
                </c:pt>
                <c:pt idx="6">
                  <c:v>96.513026052104195</c:v>
                </c:pt>
                <c:pt idx="7">
                  <c:v>97.635270541082093</c:v>
                </c:pt>
                <c:pt idx="8">
                  <c:v>98.196392785571106</c:v>
                </c:pt>
                <c:pt idx="9">
                  <c:v>99.318637274549005</c:v>
                </c:pt>
                <c:pt idx="10">
                  <c:v>102.40480961923799</c:v>
                </c:pt>
                <c:pt idx="11">
                  <c:v>104.649298597194</c:v>
                </c:pt>
                <c:pt idx="12">
                  <c:v>107.454909819639</c:v>
                </c:pt>
                <c:pt idx="13">
                  <c:v>111.943887775551</c:v>
                </c:pt>
                <c:pt idx="14">
                  <c:v>115.871743486973</c:v>
                </c:pt>
                <c:pt idx="15">
                  <c:v>119.238476953907</c:v>
                </c:pt>
                <c:pt idx="16">
                  <c:v>123.44689378757499</c:v>
                </c:pt>
                <c:pt idx="17">
                  <c:v>127.094188376753</c:v>
                </c:pt>
                <c:pt idx="18">
                  <c:v>130.18036072144201</c:v>
                </c:pt>
                <c:pt idx="19">
                  <c:v>131.583166332665</c:v>
                </c:pt>
                <c:pt idx="20">
                  <c:v>133.827655310621</c:v>
                </c:pt>
                <c:pt idx="21">
                  <c:v>136.07214428857699</c:v>
                </c:pt>
                <c:pt idx="22">
                  <c:v>138.036072144288</c:v>
                </c:pt>
                <c:pt idx="23">
                  <c:v>139.71943887775501</c:v>
                </c:pt>
                <c:pt idx="24">
                  <c:v>140.28056112224399</c:v>
                </c:pt>
                <c:pt idx="25">
                  <c:v>140.84168336673301</c:v>
                </c:pt>
                <c:pt idx="26">
                  <c:v>139.71943887775501</c:v>
                </c:pt>
                <c:pt idx="27">
                  <c:v>138.59719438877701</c:v>
                </c:pt>
                <c:pt idx="28">
                  <c:v>136.91382765531</c:v>
                </c:pt>
                <c:pt idx="29">
                  <c:v>134.38877755511001</c:v>
                </c:pt>
                <c:pt idx="30">
                  <c:v>132.42484969939801</c:v>
                </c:pt>
                <c:pt idx="31">
                  <c:v>131.30260521042001</c:v>
                </c:pt>
                <c:pt idx="32">
                  <c:v>129.33867735470901</c:v>
                </c:pt>
                <c:pt idx="33">
                  <c:v>128.21643286573101</c:v>
                </c:pt>
                <c:pt idx="34">
                  <c:v>127.65531062124199</c:v>
                </c:pt>
                <c:pt idx="35">
                  <c:v>125.691382765531</c:v>
                </c:pt>
                <c:pt idx="36">
                  <c:v>124.56913827655301</c:v>
                </c:pt>
                <c:pt idx="37">
                  <c:v>122.88577154308599</c:v>
                </c:pt>
                <c:pt idx="38">
                  <c:v>121.763527054108</c:v>
                </c:pt>
                <c:pt idx="39">
                  <c:v>120.36072144288499</c:v>
                </c:pt>
                <c:pt idx="40">
                  <c:v>118.677354709418</c:v>
                </c:pt>
                <c:pt idx="41">
                  <c:v>117.835671342685</c:v>
                </c:pt>
                <c:pt idx="42">
                  <c:v>115.59118236472899</c:v>
                </c:pt>
                <c:pt idx="43">
                  <c:v>114.468937875751</c:v>
                </c:pt>
                <c:pt idx="44">
                  <c:v>112.785571142284</c:v>
                </c:pt>
                <c:pt idx="45">
                  <c:v>111.663326653306</c:v>
                </c:pt>
                <c:pt idx="46">
                  <c:v>110.26052104208399</c:v>
                </c:pt>
                <c:pt idx="47">
                  <c:v>108.85771543086101</c:v>
                </c:pt>
                <c:pt idx="48">
                  <c:v>107.73547094188299</c:v>
                </c:pt>
                <c:pt idx="49">
                  <c:v>106.613226452905</c:v>
                </c:pt>
                <c:pt idx="50">
                  <c:v>105.490981963927</c:v>
                </c:pt>
                <c:pt idx="51">
                  <c:v>104.649298597194</c:v>
                </c:pt>
                <c:pt idx="52">
                  <c:v>103.80761523046</c:v>
                </c:pt>
                <c:pt idx="53">
                  <c:v>102.96593186372699</c:v>
                </c:pt>
                <c:pt idx="54">
                  <c:v>101.563126252505</c:v>
                </c:pt>
                <c:pt idx="55">
                  <c:v>99.879759519038004</c:v>
                </c:pt>
                <c:pt idx="56">
                  <c:v>99.318637274549005</c:v>
                </c:pt>
                <c:pt idx="57">
                  <c:v>97.354709418837601</c:v>
                </c:pt>
                <c:pt idx="58">
                  <c:v>96.793587174348701</c:v>
                </c:pt>
                <c:pt idx="59">
                  <c:v>97.9158316633266</c:v>
                </c:pt>
                <c:pt idx="60">
                  <c:v>98.757515030060105</c:v>
                </c:pt>
                <c:pt idx="61">
                  <c:v>102.685370741482</c:v>
                </c:pt>
                <c:pt idx="62">
                  <c:v>106.613226452905</c:v>
                </c:pt>
                <c:pt idx="63">
                  <c:v>111.38276553106201</c:v>
                </c:pt>
                <c:pt idx="64">
                  <c:v>116.15230460921801</c:v>
                </c:pt>
                <c:pt idx="65">
                  <c:v>121.48296593186301</c:v>
                </c:pt>
                <c:pt idx="66">
                  <c:v>125.130260521042</c:v>
                </c:pt>
                <c:pt idx="67">
                  <c:v>129.05811623246399</c:v>
                </c:pt>
                <c:pt idx="68">
                  <c:v>131.583166332665</c:v>
                </c:pt>
                <c:pt idx="69">
                  <c:v>134.66933867735401</c:v>
                </c:pt>
                <c:pt idx="70">
                  <c:v>137.19438877755499</c:v>
                </c:pt>
                <c:pt idx="71">
                  <c:v>139.158316633266</c:v>
                </c:pt>
                <c:pt idx="72">
                  <c:v>139.43887775551099</c:v>
                </c:pt>
                <c:pt idx="73">
                  <c:v>140</c:v>
                </c:pt>
                <c:pt idx="74">
                  <c:v>139.158316633266</c:v>
                </c:pt>
                <c:pt idx="75">
                  <c:v>137.19438877755499</c:v>
                </c:pt>
                <c:pt idx="76">
                  <c:v>135.51102204408801</c:v>
                </c:pt>
                <c:pt idx="77">
                  <c:v>132.98597194388699</c:v>
                </c:pt>
                <c:pt idx="78">
                  <c:v>130.741482965931</c:v>
                </c:pt>
                <c:pt idx="79">
                  <c:v>129.33867735470901</c:v>
                </c:pt>
                <c:pt idx="80">
                  <c:v>127.65531062124199</c:v>
                </c:pt>
                <c:pt idx="81">
                  <c:v>125.410821643286</c:v>
                </c:pt>
                <c:pt idx="82">
                  <c:v>124.288577154308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9-4088-882F-49944EC7E99A}"/>
            </c:ext>
          </c:extLst>
        </c:ser>
        <c:ser>
          <c:idx val="1"/>
          <c:order val="1"/>
          <c:tx>
            <c:v>left ventricular pressure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Sheet1!$C$5:$C$123</c:f>
              <c:numCache>
                <c:formatCode>0.000</c:formatCode>
                <c:ptCount val="119"/>
                <c:pt idx="0">
                  <c:v>1.0172143974960901E-3</c:v>
                </c:pt>
                <c:pt idx="1">
                  <c:v>1.0172143974960799E-2</c:v>
                </c:pt>
                <c:pt idx="2">
                  <c:v>2.3395931142409999E-2</c:v>
                </c:pt>
                <c:pt idx="3">
                  <c:v>3.25508607198748E-2</c:v>
                </c:pt>
                <c:pt idx="4">
                  <c:v>4.3740219092331702E-2</c:v>
                </c:pt>
                <c:pt idx="5">
                  <c:v>5.7981220657276997E-2</c:v>
                </c:pt>
                <c:pt idx="6">
                  <c:v>6.6118935837245693E-2</c:v>
                </c:pt>
                <c:pt idx="7">
                  <c:v>6.8153364632237895E-2</c:v>
                </c:pt>
                <c:pt idx="8">
                  <c:v>6.8153364632237895E-2</c:v>
                </c:pt>
                <c:pt idx="9">
                  <c:v>7.1205007824726094E-2</c:v>
                </c:pt>
                <c:pt idx="10">
                  <c:v>7.3239436619718296E-2</c:v>
                </c:pt>
                <c:pt idx="11">
                  <c:v>7.5273865414710497E-2</c:v>
                </c:pt>
                <c:pt idx="12">
                  <c:v>8.0359937402190898E-2</c:v>
                </c:pt>
                <c:pt idx="13">
                  <c:v>8.3411580594679194E-2</c:v>
                </c:pt>
                <c:pt idx="14">
                  <c:v>8.8497652582159594E-2</c:v>
                </c:pt>
                <c:pt idx="15">
                  <c:v>9.7652582159624399E-2</c:v>
                </c:pt>
                <c:pt idx="16">
                  <c:v>0.105790297339593</c:v>
                </c:pt>
                <c:pt idx="17">
                  <c:v>0.11697965571205</c:v>
                </c:pt>
                <c:pt idx="18">
                  <c:v>0.12511737089201799</c:v>
                </c:pt>
                <c:pt idx="19">
                  <c:v>0.13732394366197101</c:v>
                </c:pt>
                <c:pt idx="20">
                  <c:v>0.16478873239436601</c:v>
                </c:pt>
                <c:pt idx="21">
                  <c:v>0.185133020344288</c:v>
                </c:pt>
                <c:pt idx="22">
                  <c:v>0.21056338028169</c:v>
                </c:pt>
                <c:pt idx="23">
                  <c:v>0.24311424100156401</c:v>
                </c:pt>
                <c:pt idx="24">
                  <c:v>0.26956181533646301</c:v>
                </c:pt>
                <c:pt idx="25">
                  <c:v>0.28888888888888897</c:v>
                </c:pt>
                <c:pt idx="26">
                  <c:v>0.30211267605633801</c:v>
                </c:pt>
                <c:pt idx="27">
                  <c:v>0.32550860719874802</c:v>
                </c:pt>
                <c:pt idx="28">
                  <c:v>0.33568075117370899</c:v>
                </c:pt>
                <c:pt idx="29">
                  <c:v>0.35704225352112601</c:v>
                </c:pt>
                <c:pt idx="30">
                  <c:v>0.36416275430359901</c:v>
                </c:pt>
                <c:pt idx="31">
                  <c:v>0.36721439749608698</c:v>
                </c:pt>
                <c:pt idx="32">
                  <c:v>0.37026604068857499</c:v>
                </c:pt>
                <c:pt idx="33">
                  <c:v>0.37026604068857499</c:v>
                </c:pt>
                <c:pt idx="34">
                  <c:v>0.37230046948356799</c:v>
                </c:pt>
                <c:pt idx="35">
                  <c:v>0.37331768388106401</c:v>
                </c:pt>
                <c:pt idx="36">
                  <c:v>0.375352112676056</c:v>
                </c:pt>
                <c:pt idx="37">
                  <c:v>0.377386541471048</c:v>
                </c:pt>
                <c:pt idx="38">
                  <c:v>0.375352112676056</c:v>
                </c:pt>
                <c:pt idx="39">
                  <c:v>0.38043818466353602</c:v>
                </c:pt>
                <c:pt idx="40">
                  <c:v>0.37942097026603999</c:v>
                </c:pt>
                <c:pt idx="41">
                  <c:v>0.38145539906103199</c:v>
                </c:pt>
                <c:pt idx="42">
                  <c:v>0.38145539906103199</c:v>
                </c:pt>
                <c:pt idx="43">
                  <c:v>0.386541471048513</c:v>
                </c:pt>
                <c:pt idx="44">
                  <c:v>0.38755868544600902</c:v>
                </c:pt>
                <c:pt idx="45">
                  <c:v>0.39976525821596198</c:v>
                </c:pt>
                <c:pt idx="46">
                  <c:v>0.41705790297339501</c:v>
                </c:pt>
                <c:pt idx="47">
                  <c:v>0.44248826291079801</c:v>
                </c:pt>
                <c:pt idx="48">
                  <c:v>0.46690140845070399</c:v>
                </c:pt>
                <c:pt idx="49">
                  <c:v>0.483176838810641</c:v>
                </c:pt>
                <c:pt idx="50">
                  <c:v>0.49640062597808998</c:v>
                </c:pt>
                <c:pt idx="51">
                  <c:v>0.51267605633802804</c:v>
                </c:pt>
                <c:pt idx="52">
                  <c:v>0.53505477308294203</c:v>
                </c:pt>
                <c:pt idx="53">
                  <c:v>0.55438184663536705</c:v>
                </c:pt>
                <c:pt idx="54">
                  <c:v>0.57981220657276999</c:v>
                </c:pt>
                <c:pt idx="55">
                  <c:v>0.612363067292644</c:v>
                </c:pt>
                <c:pt idx="56">
                  <c:v>0.63779342723004695</c:v>
                </c:pt>
                <c:pt idx="57">
                  <c:v>0.66322378716744901</c:v>
                </c:pt>
                <c:pt idx="58">
                  <c:v>0.68560250391236299</c:v>
                </c:pt>
                <c:pt idx="59">
                  <c:v>0.70798122065727698</c:v>
                </c:pt>
                <c:pt idx="60">
                  <c:v>0.73442879499217495</c:v>
                </c:pt>
                <c:pt idx="61">
                  <c:v>0.75985915492957701</c:v>
                </c:pt>
                <c:pt idx="62">
                  <c:v>0.78325508607198702</c:v>
                </c:pt>
                <c:pt idx="63">
                  <c:v>0.80359937402190895</c:v>
                </c:pt>
                <c:pt idx="64">
                  <c:v>0.82496087636932702</c:v>
                </c:pt>
                <c:pt idx="65">
                  <c:v>0.84123630672926397</c:v>
                </c:pt>
                <c:pt idx="66">
                  <c:v>0.85649452269170501</c:v>
                </c:pt>
                <c:pt idx="67">
                  <c:v>0.86870109546165897</c:v>
                </c:pt>
                <c:pt idx="68">
                  <c:v>0.88294209702660398</c:v>
                </c:pt>
                <c:pt idx="69">
                  <c:v>0.89616588419405296</c:v>
                </c:pt>
                <c:pt idx="70">
                  <c:v>0.90938967136150195</c:v>
                </c:pt>
                <c:pt idx="71">
                  <c:v>0.91651017214397501</c:v>
                </c:pt>
                <c:pt idx="72">
                  <c:v>0.91956181533646297</c:v>
                </c:pt>
                <c:pt idx="73">
                  <c:v>0.920579029733959</c:v>
                </c:pt>
                <c:pt idx="74">
                  <c:v>0.92363067292644696</c:v>
                </c:pt>
                <c:pt idx="75">
                  <c:v>0.92566510172143901</c:v>
                </c:pt>
                <c:pt idx="76">
                  <c:v>0.92566510172143901</c:v>
                </c:pt>
                <c:pt idx="77">
                  <c:v>0.92871674491392797</c:v>
                </c:pt>
                <c:pt idx="78">
                  <c:v>0.93176838810641605</c:v>
                </c:pt>
                <c:pt idx="79">
                  <c:v>0.93482003129890401</c:v>
                </c:pt>
                <c:pt idx="80">
                  <c:v>0.93990610328638402</c:v>
                </c:pt>
                <c:pt idx="81">
                  <c:v>0.94804381846635299</c:v>
                </c:pt>
                <c:pt idx="82">
                  <c:v>0.95312989045383401</c:v>
                </c:pt>
                <c:pt idx="83">
                  <c:v>0.962284820031299</c:v>
                </c:pt>
                <c:pt idx="84">
                  <c:v>0.96940532081377095</c:v>
                </c:pt>
                <c:pt idx="85">
                  <c:v>0.98161189358372403</c:v>
                </c:pt>
                <c:pt idx="86">
                  <c:v>0.998904538341158</c:v>
                </c:pt>
                <c:pt idx="87">
                  <c:v>1.0243348982785601</c:v>
                </c:pt>
                <c:pt idx="88">
                  <c:v>1.0548513302034399</c:v>
                </c:pt>
                <c:pt idx="89">
                  <c:v>1.0721439749608701</c:v>
                </c:pt>
                <c:pt idx="90">
                  <c:v>1.0914710485132999</c:v>
                </c:pt>
                <c:pt idx="91">
                  <c:v>1.1199530516431899</c:v>
                </c:pt>
                <c:pt idx="92">
                  <c:v>1.1392801251956099</c:v>
                </c:pt>
                <c:pt idx="93">
                  <c:v>1.15860719874804</c:v>
                </c:pt>
                <c:pt idx="94">
                  <c:v>1.1758998435054699</c:v>
                </c:pt>
                <c:pt idx="95">
                  <c:v>1.1931924882629099</c:v>
                </c:pt>
                <c:pt idx="96">
                  <c:v>1.2084507042253501</c:v>
                </c:pt>
                <c:pt idx="97">
                  <c:v>1.21557120500782</c:v>
                </c:pt>
                <c:pt idx="98">
                  <c:v>1.2176056338028101</c:v>
                </c:pt>
                <c:pt idx="99">
                  <c:v>1.2216744913927999</c:v>
                </c:pt>
                <c:pt idx="100">
                  <c:v>1.22269170579029</c:v>
                </c:pt>
                <c:pt idx="101">
                  <c:v>1.22370892018779</c:v>
                </c:pt>
                <c:pt idx="102">
                  <c:v>1.22574334898278</c:v>
                </c:pt>
                <c:pt idx="103">
                  <c:v>1.22574334898278</c:v>
                </c:pt>
                <c:pt idx="104">
                  <c:v>1.2277777777777701</c:v>
                </c:pt>
                <c:pt idx="105">
                  <c:v>1.2267605633802801</c:v>
                </c:pt>
                <c:pt idx="106">
                  <c:v>1.2267605633802801</c:v>
                </c:pt>
                <c:pt idx="107">
                  <c:v>1.2308294209702599</c:v>
                </c:pt>
                <c:pt idx="108">
                  <c:v>1.23184663536776</c:v>
                </c:pt>
                <c:pt idx="109">
                  <c:v>1.2308294209702599</c:v>
                </c:pt>
                <c:pt idx="110">
                  <c:v>1.23184663536776</c:v>
                </c:pt>
                <c:pt idx="111">
                  <c:v>1.23286384976525</c:v>
                </c:pt>
                <c:pt idx="112">
                  <c:v>1.2359154929577401</c:v>
                </c:pt>
                <c:pt idx="113">
                  <c:v>1.24303599374021</c:v>
                </c:pt>
                <c:pt idx="114">
                  <c:v>1.2542253521126701</c:v>
                </c:pt>
                <c:pt idx="115">
                  <c:v>1.2715179968701</c:v>
                </c:pt>
                <c:pt idx="116">
                  <c:v>1.2938967136150199</c:v>
                </c:pt>
                <c:pt idx="117">
                  <c:v>1.31525821596244</c:v>
                </c:pt>
                <c:pt idx="118">
                  <c:v>1.33356807511737</c:v>
                </c:pt>
              </c:numCache>
            </c:numRef>
          </c:xVal>
          <c:yVal>
            <c:numRef>
              <c:f>Sheet1!$D$5:$D$123</c:f>
              <c:numCache>
                <c:formatCode>0.000</c:formatCode>
                <c:ptCount val="119"/>
                <c:pt idx="0">
                  <c:v>35.070140280561098</c:v>
                </c:pt>
                <c:pt idx="1">
                  <c:v>37.875751503006001</c:v>
                </c:pt>
                <c:pt idx="2">
                  <c:v>40.120240480961897</c:v>
                </c:pt>
                <c:pt idx="3">
                  <c:v>43.206412825651199</c:v>
                </c:pt>
                <c:pt idx="4">
                  <c:v>44.609218436873697</c:v>
                </c:pt>
                <c:pt idx="5">
                  <c:v>46.8537074148296</c:v>
                </c:pt>
                <c:pt idx="6">
                  <c:v>54.428857715430802</c:v>
                </c:pt>
                <c:pt idx="7">
                  <c:v>60.320641282565099</c:v>
                </c:pt>
                <c:pt idx="8">
                  <c:v>67.615230460921794</c:v>
                </c:pt>
                <c:pt idx="9">
                  <c:v>75.190380761523002</c:v>
                </c:pt>
                <c:pt idx="10">
                  <c:v>84.168336673346701</c:v>
                </c:pt>
                <c:pt idx="11">
                  <c:v>92.024048096192303</c:v>
                </c:pt>
                <c:pt idx="12">
                  <c:v>99.318637274549005</c:v>
                </c:pt>
                <c:pt idx="13">
                  <c:v>106.332665330661</c:v>
                </c:pt>
                <c:pt idx="14">
                  <c:v>112.50501002004</c:v>
                </c:pt>
                <c:pt idx="15">
                  <c:v>118.116232464929</c:v>
                </c:pt>
                <c:pt idx="16">
                  <c:v>123.16633266533</c:v>
                </c:pt>
                <c:pt idx="17">
                  <c:v>128.496993987975</c:v>
                </c:pt>
                <c:pt idx="18">
                  <c:v>134.66933867735401</c:v>
                </c:pt>
                <c:pt idx="19">
                  <c:v>138.59719438877701</c:v>
                </c:pt>
                <c:pt idx="20">
                  <c:v>141.40280561122199</c:v>
                </c:pt>
                <c:pt idx="21">
                  <c:v>142.80561122244401</c:v>
                </c:pt>
                <c:pt idx="22">
                  <c:v>143.086172344689</c:v>
                </c:pt>
                <c:pt idx="23">
                  <c:v>143.64729458917799</c:v>
                </c:pt>
                <c:pt idx="24">
                  <c:v>143.086172344689</c:v>
                </c:pt>
                <c:pt idx="25">
                  <c:v>142.244488977955</c:v>
                </c:pt>
                <c:pt idx="26">
                  <c:v>139.71943887775501</c:v>
                </c:pt>
                <c:pt idx="27">
                  <c:v>136.63326653306601</c:v>
                </c:pt>
                <c:pt idx="28">
                  <c:v>133.54709418837601</c:v>
                </c:pt>
                <c:pt idx="29">
                  <c:v>130.460921843687</c:v>
                </c:pt>
                <c:pt idx="30">
                  <c:v>121.202404809619</c:v>
                </c:pt>
                <c:pt idx="31">
                  <c:v>114.188376753507</c:v>
                </c:pt>
                <c:pt idx="32">
                  <c:v>108.016032064128</c:v>
                </c:pt>
                <c:pt idx="33">
                  <c:v>101.563126252505</c:v>
                </c:pt>
                <c:pt idx="34">
                  <c:v>94.829659318637198</c:v>
                </c:pt>
                <c:pt idx="35">
                  <c:v>88.937875751503</c:v>
                </c:pt>
                <c:pt idx="36">
                  <c:v>81.923847695390705</c:v>
                </c:pt>
                <c:pt idx="37">
                  <c:v>74.909819639278496</c:v>
                </c:pt>
                <c:pt idx="38">
                  <c:v>68.176352705410807</c:v>
                </c:pt>
                <c:pt idx="39">
                  <c:v>60.881763527054098</c:v>
                </c:pt>
                <c:pt idx="40">
                  <c:v>54.148296593186302</c:v>
                </c:pt>
                <c:pt idx="41">
                  <c:v>48.256513026051998</c:v>
                </c:pt>
                <c:pt idx="42">
                  <c:v>43.206412825651199</c:v>
                </c:pt>
                <c:pt idx="43">
                  <c:v>35.631262525050097</c:v>
                </c:pt>
                <c:pt idx="44">
                  <c:v>30.0200400801603</c:v>
                </c:pt>
                <c:pt idx="45">
                  <c:v>25.5310621242484</c:v>
                </c:pt>
                <c:pt idx="46">
                  <c:v>21.042084168336601</c:v>
                </c:pt>
                <c:pt idx="47">
                  <c:v>19.0781563126252</c:v>
                </c:pt>
                <c:pt idx="48">
                  <c:v>20.200400801603099</c:v>
                </c:pt>
                <c:pt idx="49">
                  <c:v>23.006012024048001</c:v>
                </c:pt>
                <c:pt idx="50">
                  <c:v>27.214428857715401</c:v>
                </c:pt>
                <c:pt idx="51">
                  <c:v>31.422845691382701</c:v>
                </c:pt>
                <c:pt idx="52">
                  <c:v>33.9478957915831</c:v>
                </c:pt>
                <c:pt idx="53">
                  <c:v>36.753507014028003</c:v>
                </c:pt>
                <c:pt idx="54">
                  <c:v>37.595190380761501</c:v>
                </c:pt>
                <c:pt idx="55">
                  <c:v>38.1563126252505</c:v>
                </c:pt>
                <c:pt idx="56">
                  <c:v>38.4368737474949</c:v>
                </c:pt>
                <c:pt idx="57">
                  <c:v>38.1563126252505</c:v>
                </c:pt>
                <c:pt idx="58">
                  <c:v>38.997995991983899</c:v>
                </c:pt>
                <c:pt idx="59">
                  <c:v>38.1563126252505</c:v>
                </c:pt>
                <c:pt idx="60">
                  <c:v>37.875751503006001</c:v>
                </c:pt>
                <c:pt idx="61">
                  <c:v>38.1563126252505</c:v>
                </c:pt>
                <c:pt idx="62">
                  <c:v>37.595190380761501</c:v>
                </c:pt>
                <c:pt idx="63">
                  <c:v>35.631262525050097</c:v>
                </c:pt>
                <c:pt idx="64">
                  <c:v>33.667334669338601</c:v>
                </c:pt>
                <c:pt idx="65">
                  <c:v>31.422845691382701</c:v>
                </c:pt>
                <c:pt idx="66">
                  <c:v>34.2284569138276</c:v>
                </c:pt>
                <c:pt idx="67">
                  <c:v>38.4368737474949</c:v>
                </c:pt>
                <c:pt idx="68">
                  <c:v>42.084168336673301</c:v>
                </c:pt>
                <c:pt idx="69">
                  <c:v>44.048096192384698</c:v>
                </c:pt>
                <c:pt idx="70">
                  <c:v>46.8537074148296</c:v>
                </c:pt>
                <c:pt idx="71">
                  <c:v>52.745490981963897</c:v>
                </c:pt>
                <c:pt idx="72">
                  <c:v>57.515030060120203</c:v>
                </c:pt>
                <c:pt idx="73">
                  <c:v>64.248496993987899</c:v>
                </c:pt>
                <c:pt idx="74">
                  <c:v>70.981963927855702</c:v>
                </c:pt>
                <c:pt idx="75">
                  <c:v>76.8737474949899</c:v>
                </c:pt>
                <c:pt idx="76">
                  <c:v>85.010020040080093</c:v>
                </c:pt>
                <c:pt idx="77">
                  <c:v>91.743486973947896</c:v>
                </c:pt>
                <c:pt idx="78">
                  <c:v>98.476953907815599</c:v>
                </c:pt>
                <c:pt idx="79">
                  <c:v>104.08817635270501</c:v>
                </c:pt>
                <c:pt idx="80">
                  <c:v>109.41883767535001</c:v>
                </c:pt>
                <c:pt idx="81">
                  <c:v>114.468937875751</c:v>
                </c:pt>
                <c:pt idx="82">
                  <c:v>120.36072144288499</c:v>
                </c:pt>
                <c:pt idx="83">
                  <c:v>125.410821643286</c:v>
                </c:pt>
                <c:pt idx="84">
                  <c:v>130.18036072144201</c:v>
                </c:pt>
                <c:pt idx="85">
                  <c:v>136.07214428857699</c:v>
                </c:pt>
                <c:pt idx="86">
                  <c:v>140</c:v>
                </c:pt>
                <c:pt idx="87">
                  <c:v>141.96392785571101</c:v>
                </c:pt>
                <c:pt idx="88">
                  <c:v>142.80561122244401</c:v>
                </c:pt>
                <c:pt idx="89">
                  <c:v>143.366733466933</c:v>
                </c:pt>
                <c:pt idx="90">
                  <c:v>143.366733466933</c:v>
                </c:pt>
                <c:pt idx="91">
                  <c:v>143.086172344689</c:v>
                </c:pt>
                <c:pt idx="92">
                  <c:v>142.244488977955</c:v>
                </c:pt>
                <c:pt idx="93">
                  <c:v>139.71943887775501</c:v>
                </c:pt>
                <c:pt idx="94">
                  <c:v>137.47494989979899</c:v>
                </c:pt>
                <c:pt idx="95">
                  <c:v>133.827655310621</c:v>
                </c:pt>
                <c:pt idx="96">
                  <c:v>128.77755511021999</c:v>
                </c:pt>
                <c:pt idx="97">
                  <c:v>123.727454909819</c:v>
                </c:pt>
                <c:pt idx="98">
                  <c:v>118.116232464929</c:v>
                </c:pt>
                <c:pt idx="99">
                  <c:v>112.50501002004</c:v>
                </c:pt>
                <c:pt idx="100">
                  <c:v>105.490981963927</c:v>
                </c:pt>
                <c:pt idx="101">
                  <c:v>100.440881763527</c:v>
                </c:pt>
                <c:pt idx="102">
                  <c:v>94.268537074148298</c:v>
                </c:pt>
                <c:pt idx="103">
                  <c:v>87.815631262525002</c:v>
                </c:pt>
                <c:pt idx="104">
                  <c:v>82.765531062124197</c:v>
                </c:pt>
                <c:pt idx="105">
                  <c:v>77.154308617234406</c:v>
                </c:pt>
                <c:pt idx="106">
                  <c:v>70.701402805611195</c:v>
                </c:pt>
                <c:pt idx="107">
                  <c:v>64.809619238476898</c:v>
                </c:pt>
                <c:pt idx="108">
                  <c:v>58.076152304609202</c:v>
                </c:pt>
                <c:pt idx="109">
                  <c:v>51.062124248497</c:v>
                </c:pt>
                <c:pt idx="110">
                  <c:v>45.731462925851702</c:v>
                </c:pt>
                <c:pt idx="111">
                  <c:v>39.559118236472898</c:v>
                </c:pt>
                <c:pt idx="112">
                  <c:v>33.667334669338601</c:v>
                </c:pt>
                <c:pt idx="113">
                  <c:v>28.897795591182302</c:v>
                </c:pt>
                <c:pt idx="114">
                  <c:v>24.689378757515001</c:v>
                </c:pt>
                <c:pt idx="115">
                  <c:v>21.3226452905811</c:v>
                </c:pt>
                <c:pt idx="116">
                  <c:v>19.0781563126252</c:v>
                </c:pt>
                <c:pt idx="117">
                  <c:v>19.639278557114199</c:v>
                </c:pt>
                <c:pt idx="118">
                  <c:v>22.444889779559102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9-4088-882F-49944EC7E99A}"/>
            </c:ext>
          </c:extLst>
        </c:ser>
        <c:ser>
          <c:idx val="2"/>
          <c:order val="2"/>
          <c:tx>
            <c:v>interpolated aortic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Sheet1!$F$5:$F$109</c:f>
              <c:numCache>
                <c:formatCode>0.000</c:formatCode>
                <c:ptCount val="10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  <c:pt idx="100">
                  <c:v>1.25</c:v>
                </c:pt>
                <c:pt idx="101">
                  <c:v>1.2625</c:v>
                </c:pt>
                <c:pt idx="102">
                  <c:v>1.2749999999999999</c:v>
                </c:pt>
                <c:pt idx="103">
                  <c:v>1.2875000000000001</c:v>
                </c:pt>
                <c:pt idx="104">
                  <c:v>1.3</c:v>
                </c:pt>
              </c:numCache>
            </c:numRef>
          </c:xVal>
          <c:yVal>
            <c:numRef>
              <c:f>Sheet1!$G$5:$G$109</c:f>
              <c:numCache>
                <c:formatCode>0.000</c:formatCode>
                <c:ptCount val="105"/>
                <c:pt idx="0">
                  <c:v>100.69658960645</c:v>
                </c:pt>
                <c:pt idx="1">
                  <c:v>99.56131087505679</c:v>
                </c:pt>
                <c:pt idx="2">
                  <c:v>98.210657369170079</c:v>
                </c:pt>
                <c:pt idx="3">
                  <c:v>97.128308058314786</c:v>
                </c:pt>
                <c:pt idx="4">
                  <c:v>96.636422848074673</c:v>
                </c:pt>
                <c:pt idx="5">
                  <c:v>96.921889770680266</c:v>
                </c:pt>
                <c:pt idx="6">
                  <c:v>98.060693800726241</c:v>
                </c:pt>
                <c:pt idx="7">
                  <c:v>100.04040729601799</c:v>
                </c:pt>
                <c:pt idx="8">
                  <c:v>102.78080206354771</c:v>
                </c:pt>
                <c:pt idx="9">
                  <c:v>106.15258305059969</c:v>
                </c:pt>
                <c:pt idx="10">
                  <c:v>109.99424366098515</c:v>
                </c:pt>
                <c:pt idx="11">
                  <c:v>114.12704269640621</c:v>
                </c:pt>
                <c:pt idx="12">
                  <c:v>118.36810292294925</c:v>
                </c:pt>
                <c:pt idx="13">
                  <c:v>122.54163126270795</c:v>
                </c:pt>
                <c:pt idx="14">
                  <c:v>126.48826061053504</c:v>
                </c:pt>
                <c:pt idx="15">
                  <c:v>130.07251327592425</c:v>
                </c:pt>
                <c:pt idx="16">
                  <c:v>133.1883860500206</c:v>
                </c:pt>
                <c:pt idx="17">
                  <c:v>135.7630568977608</c:v>
                </c:pt>
                <c:pt idx="18">
                  <c:v>137.75871327514329</c:v>
                </c:pt>
                <c:pt idx="19">
                  <c:v>139.17250207162601</c:v>
                </c:pt>
                <c:pt idx="20">
                  <c:v>140.03460117765638</c:v>
                </c:pt>
                <c:pt idx="21">
                  <c:v>140.40441267732686</c:v>
                </c:pt>
                <c:pt idx="22">
                  <c:v>140.36487766616241</c:v>
                </c:pt>
                <c:pt idx="23">
                  <c:v>140.01491269403863</c:v>
                </c:pt>
                <c:pt idx="24">
                  <c:v>139.45996783322511</c:v>
                </c:pt>
                <c:pt idx="25">
                  <c:v>138.80070637156217</c:v>
                </c:pt>
                <c:pt idx="26">
                  <c:v>138.11980613076344</c:v>
                </c:pt>
                <c:pt idx="27">
                  <c:v>137.46688240985088</c:v>
                </c:pt>
                <c:pt idx="28">
                  <c:v>136.84153255371672</c:v>
                </c:pt>
                <c:pt idx="29">
                  <c:v>136.17450214681901</c:v>
                </c:pt>
                <c:pt idx="30">
                  <c:v>135.30697283199817</c:v>
                </c:pt>
                <c:pt idx="31">
                  <c:v>133.96797175443106</c:v>
                </c:pt>
                <c:pt idx="32">
                  <c:v>131.74990263071606</c:v>
                </c:pt>
                <c:pt idx="33">
                  <c:v>130.63532480172472</c:v>
                </c:pt>
                <c:pt idx="34">
                  <c:v>129.57241909135431</c:v>
                </c:pt>
                <c:pt idx="35">
                  <c:v>128.52117454231353</c:v>
                </c:pt>
                <c:pt idx="36">
                  <c:v>127.48159115460237</c:v>
                </c:pt>
                <c:pt idx="37">
                  <c:v>126.45366892822082</c:v>
                </c:pt>
                <c:pt idx="38">
                  <c:v>125.43740786316889</c:v>
                </c:pt>
                <c:pt idx="39">
                  <c:v>124.43280795944659</c:v>
                </c:pt>
                <c:pt idx="40">
                  <c:v>123.4398692170539</c:v>
                </c:pt>
                <c:pt idx="41">
                  <c:v>122.45859163599083</c:v>
                </c:pt>
                <c:pt idx="42">
                  <c:v>121.48897521625736</c:v>
                </c:pt>
                <c:pt idx="43">
                  <c:v>120.53101995785354</c:v>
                </c:pt>
                <c:pt idx="44">
                  <c:v>119.58472586077932</c:v>
                </c:pt>
                <c:pt idx="45">
                  <c:v>118.65009292503471</c:v>
                </c:pt>
                <c:pt idx="46">
                  <c:v>117.72712115061974</c:v>
                </c:pt>
                <c:pt idx="47">
                  <c:v>116.81581053753438</c:v>
                </c:pt>
                <c:pt idx="48">
                  <c:v>115.91616108577864</c:v>
                </c:pt>
                <c:pt idx="49">
                  <c:v>115.0281727953525</c:v>
                </c:pt>
                <c:pt idx="50">
                  <c:v>114.15184566625601</c:v>
                </c:pt>
                <c:pt idx="51">
                  <c:v>113.28717969848913</c:v>
                </c:pt>
                <c:pt idx="52">
                  <c:v>112.43417489205186</c:v>
                </c:pt>
                <c:pt idx="53">
                  <c:v>111.5928312469442</c:v>
                </c:pt>
                <c:pt idx="54">
                  <c:v>110.76314876316617</c:v>
                </c:pt>
                <c:pt idx="55">
                  <c:v>109.94512744071776</c:v>
                </c:pt>
                <c:pt idx="56">
                  <c:v>109.13876727959897</c:v>
                </c:pt>
                <c:pt idx="57">
                  <c:v>108.34406827980979</c:v>
                </c:pt>
                <c:pt idx="58">
                  <c:v>107.56103044135024</c:v>
                </c:pt>
                <c:pt idx="59">
                  <c:v>106.7896537642203</c:v>
                </c:pt>
                <c:pt idx="60">
                  <c:v>106.02993824841998</c:v>
                </c:pt>
                <c:pt idx="61">
                  <c:v>105.28188389394928</c:v>
                </c:pt>
                <c:pt idx="62">
                  <c:v>104.5454907008082</c:v>
                </c:pt>
                <c:pt idx="63">
                  <c:v>103.82075866899675</c:v>
                </c:pt>
                <c:pt idx="64">
                  <c:v>103.10768779851489</c:v>
                </c:pt>
                <c:pt idx="65">
                  <c:v>102.40627808936267</c:v>
                </c:pt>
                <c:pt idx="66">
                  <c:v>101.71652954154007</c:v>
                </c:pt>
                <c:pt idx="67">
                  <c:v>101.03844215504708</c:v>
                </c:pt>
                <c:pt idx="68">
                  <c:v>100.3720159298837</c:v>
                </c:pt>
                <c:pt idx="69">
                  <c:v>100.69658960645</c:v>
                </c:pt>
                <c:pt idx="70">
                  <c:v>99.56131087505679</c:v>
                </c:pt>
                <c:pt idx="71">
                  <c:v>98.210657369170079</c:v>
                </c:pt>
                <c:pt idx="72">
                  <c:v>97.128308058314786</c:v>
                </c:pt>
                <c:pt idx="73">
                  <c:v>96.636422848074673</c:v>
                </c:pt>
                <c:pt idx="74">
                  <c:v>96.921889770680266</c:v>
                </c:pt>
                <c:pt idx="75">
                  <c:v>98.060693800726241</c:v>
                </c:pt>
                <c:pt idx="76">
                  <c:v>100.04040729601799</c:v>
                </c:pt>
                <c:pt idx="77">
                  <c:v>102.78080206354771</c:v>
                </c:pt>
                <c:pt idx="78">
                  <c:v>106.15258305059969</c:v>
                </c:pt>
                <c:pt idx="79">
                  <c:v>109.99424366098515</c:v>
                </c:pt>
                <c:pt idx="80">
                  <c:v>114.12704269640621</c:v>
                </c:pt>
                <c:pt idx="81">
                  <c:v>118.36810292294925</c:v>
                </c:pt>
                <c:pt idx="82">
                  <c:v>122.54163126270795</c:v>
                </c:pt>
                <c:pt idx="83">
                  <c:v>126.48826061053504</c:v>
                </c:pt>
                <c:pt idx="84">
                  <c:v>130.07251327592425</c:v>
                </c:pt>
                <c:pt idx="85">
                  <c:v>133.1883860500206</c:v>
                </c:pt>
                <c:pt idx="86">
                  <c:v>135.7630568977608</c:v>
                </c:pt>
                <c:pt idx="87">
                  <c:v>137.75871327514329</c:v>
                </c:pt>
                <c:pt idx="88">
                  <c:v>139.17250207162601</c:v>
                </c:pt>
                <c:pt idx="89">
                  <c:v>140.03460117765638</c:v>
                </c:pt>
                <c:pt idx="90">
                  <c:v>140.40441267732686</c:v>
                </c:pt>
                <c:pt idx="91">
                  <c:v>140.36487766616241</c:v>
                </c:pt>
                <c:pt idx="92">
                  <c:v>140.01491269403863</c:v>
                </c:pt>
                <c:pt idx="93">
                  <c:v>139.45996783322511</c:v>
                </c:pt>
                <c:pt idx="94">
                  <c:v>138.80070637156217</c:v>
                </c:pt>
                <c:pt idx="95">
                  <c:v>138.11980613076344</c:v>
                </c:pt>
                <c:pt idx="96">
                  <c:v>137.46688240985088</c:v>
                </c:pt>
                <c:pt idx="97">
                  <c:v>136.84153255371672</c:v>
                </c:pt>
                <c:pt idx="98">
                  <c:v>136.17450214681901</c:v>
                </c:pt>
                <c:pt idx="99">
                  <c:v>135.30697283199817</c:v>
                </c:pt>
                <c:pt idx="100">
                  <c:v>133.96797175443106</c:v>
                </c:pt>
                <c:pt idx="101">
                  <c:v>131.74990263071606</c:v>
                </c:pt>
                <c:pt idx="102">
                  <c:v>130.63532480172472</c:v>
                </c:pt>
                <c:pt idx="103">
                  <c:v>129.57241909135431</c:v>
                </c:pt>
                <c:pt idx="104">
                  <c:v>128.52117454231353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E-43B1-B969-263F20D8C6AF}"/>
            </c:ext>
          </c:extLst>
        </c:ser>
        <c:ser>
          <c:idx val="3"/>
          <c:order val="3"/>
          <c:tx>
            <c:v>interpolated ventricular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Sheet1!$H$5:$H$109</c:f>
              <c:numCache>
                <c:formatCode>0.000</c:formatCode>
                <c:ptCount val="10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  <c:pt idx="100">
                  <c:v>1.25</c:v>
                </c:pt>
                <c:pt idx="101">
                  <c:v>1.2625</c:v>
                </c:pt>
                <c:pt idx="102">
                  <c:v>1.2749999999999999</c:v>
                </c:pt>
                <c:pt idx="103">
                  <c:v>1.2875000000000001</c:v>
                </c:pt>
                <c:pt idx="104">
                  <c:v>1.3</c:v>
                </c:pt>
              </c:numCache>
            </c:numRef>
          </c:xVal>
          <c:yVal>
            <c:numRef>
              <c:f>Sheet1!$I$5:$I$109</c:f>
              <c:numCache>
                <c:formatCode>0.000</c:formatCode>
                <c:ptCount val="105"/>
                <c:pt idx="0">
                  <c:v>34.911471187842302</c:v>
                </c:pt>
                <c:pt idx="1">
                  <c:v>37.92342497981727</c:v>
                </c:pt>
                <c:pt idx="2">
                  <c:v>41.329313230093462</c:v>
                </c:pt>
                <c:pt idx="3">
                  <c:v>43.703702331050195</c:v>
                </c:pt>
                <c:pt idx="4">
                  <c:v>44.168733452094635</c:v>
                </c:pt>
                <c:pt idx="5">
                  <c:v>51.326389813076148</c:v>
                </c:pt>
                <c:pt idx="6">
                  <c:v>92.190763957700128</c:v>
                </c:pt>
                <c:pt idx="7">
                  <c:v>110.44035201992017</c:v>
                </c:pt>
                <c:pt idx="8">
                  <c:v>121.81226388607968</c:v>
                </c:pt>
                <c:pt idx="9">
                  <c:v>128.34702502854418</c:v>
                </c:pt>
                <c:pt idx="10">
                  <c:v>132.39757105030333</c:v>
                </c:pt>
                <c:pt idx="11">
                  <c:v>135.36942306087633</c:v>
                </c:pt>
                <c:pt idx="12">
                  <c:v>137.97038449302374</c:v>
                </c:pt>
                <c:pt idx="13">
                  <c:v>140.42816658556842</c:v>
                </c:pt>
                <c:pt idx="14">
                  <c:v>142.67594253233267</c:v>
                </c:pt>
                <c:pt idx="15">
                  <c:v>144.50583029717484</c:v>
                </c:pt>
                <c:pt idx="16">
                  <c:v>145.69030409514664</c:v>
                </c:pt>
                <c:pt idx="17">
                  <c:v>146.07153453976946</c:v>
                </c:pt>
                <c:pt idx="18">
                  <c:v>145.61865745638272</c:v>
                </c:pt>
                <c:pt idx="19">
                  <c:v>144.45297136165402</c:v>
                </c:pt>
                <c:pt idx="20">
                  <c:v>142.84106360918861</c:v>
                </c:pt>
                <c:pt idx="21">
                  <c:v>141.15586520119552</c:v>
                </c:pt>
                <c:pt idx="22">
                  <c:v>139.80563426632682</c:v>
                </c:pt>
                <c:pt idx="23">
                  <c:v>139.1308682036298</c:v>
                </c:pt>
                <c:pt idx="24">
                  <c:v>139.26914449256867</c:v>
                </c:pt>
                <c:pt idx="25">
                  <c:v>139.9878901691601</c:v>
                </c:pt>
                <c:pt idx="26">
                  <c:v>140.48507996822639</c:v>
                </c:pt>
                <c:pt idx="27">
                  <c:v>139.15786313186265</c:v>
                </c:pt>
                <c:pt idx="28">
                  <c:v>133.33911888379691</c:v>
                </c:pt>
                <c:pt idx="29">
                  <c:v>119.00194057002329</c:v>
                </c:pt>
                <c:pt idx="30">
                  <c:v>90.432048465597404</c:v>
                </c:pt>
                <c:pt idx="31">
                  <c:v>31.021173902816372</c:v>
                </c:pt>
                <c:pt idx="32">
                  <c:v>25.119001350234612</c:v>
                </c:pt>
                <c:pt idx="33">
                  <c:v>20.580357280683529</c:v>
                </c:pt>
                <c:pt idx="34">
                  <c:v>18.500645063984848</c:v>
                </c:pt>
                <c:pt idx="35">
                  <c:v>18.214699313299207</c:v>
                </c:pt>
                <c:pt idx="36">
                  <c:v>19.175799552242097</c:v>
                </c:pt>
                <c:pt idx="37">
                  <c:v>20.942334842933633</c:v>
                </c:pt>
                <c:pt idx="38">
                  <c:v>23.165198351991421</c:v>
                </c:pt>
                <c:pt idx="39">
                  <c:v>25.57591185412457</c:v>
                </c:pt>
                <c:pt idx="40">
                  <c:v>27.975480174638506</c:v>
                </c:pt>
                <c:pt idx="41">
                  <c:v>30.223975569060713</c:v>
                </c:pt>
                <c:pt idx="42">
                  <c:v>32.230852041488106</c:v>
                </c:pt>
                <c:pt idx="43">
                  <c:v>33.945989600666508</c:v>
                </c:pt>
                <c:pt idx="44">
                  <c:v>35.351468454107817</c:v>
                </c:pt>
                <c:pt idx="45">
                  <c:v>36.454073140506807</c:v>
                </c:pt>
                <c:pt idx="46">
                  <c:v>37.278526599846373</c:v>
                </c:pt>
                <c:pt idx="47">
                  <c:v>37.861454181671434</c:v>
                </c:pt>
                <c:pt idx="48">
                  <c:v>38.246077591749781</c:v>
                </c:pt>
                <c:pt idx="49">
                  <c:v>38.477638776217645</c:v>
                </c:pt>
                <c:pt idx="50">
                  <c:v>38.599553744083096</c:v>
                </c:pt>
                <c:pt idx="51">
                  <c:v>38.650296327956312</c:v>
                </c:pt>
                <c:pt idx="52">
                  <c:v>38.661011882235471</c:v>
                </c:pt>
                <c:pt idx="53">
                  <c:v>38.653860920101579</c:v>
                </c:pt>
                <c:pt idx="54">
                  <c:v>38.641092687590572</c:v>
                </c:pt>
                <c:pt idx="55">
                  <c:v>38.624848677085538</c:v>
                </c:pt>
                <c:pt idx="56">
                  <c:v>38.597696077114961</c:v>
                </c:pt>
                <c:pt idx="57">
                  <c:v>38.543891162255022</c:v>
                </c:pt>
                <c:pt idx="58">
                  <c:v>38.441372618741298</c:v>
                </c:pt>
                <c:pt idx="59">
                  <c:v>38.264484810213617</c:v>
                </c:pt>
                <c:pt idx="60">
                  <c:v>37.987430980145291</c:v>
                </c:pt>
                <c:pt idx="61">
                  <c:v>37.588456393314118</c:v>
                </c:pt>
                <c:pt idx="62">
                  <c:v>37.054761414015957</c:v>
                </c:pt>
                <c:pt idx="63">
                  <c:v>36.388144523873052</c:v>
                </c:pt>
                <c:pt idx="64">
                  <c:v>35.611375276443141</c:v>
                </c:pt>
                <c:pt idx="65">
                  <c:v>34.775297190884885</c:v>
                </c:pt>
                <c:pt idx="66">
                  <c:v>33.966660582467739</c:v>
                </c:pt>
                <c:pt idx="67">
                  <c:v>33.316685332458292</c:v>
                </c:pt>
                <c:pt idx="68">
                  <c:v>33.010353594530898</c:v>
                </c:pt>
                <c:pt idx="69">
                  <c:v>34.911471187842302</c:v>
                </c:pt>
                <c:pt idx="70">
                  <c:v>37.92342497981727</c:v>
                </c:pt>
                <c:pt idx="71">
                  <c:v>41.329313230093462</c:v>
                </c:pt>
                <c:pt idx="72">
                  <c:v>43.703702331050195</c:v>
                </c:pt>
                <c:pt idx="73">
                  <c:v>44.168733452094635</c:v>
                </c:pt>
                <c:pt idx="74">
                  <c:v>51.326389813076148</c:v>
                </c:pt>
                <c:pt idx="75">
                  <c:v>92.190763957700128</c:v>
                </c:pt>
                <c:pt idx="76">
                  <c:v>110.44035201992017</c:v>
                </c:pt>
                <c:pt idx="77">
                  <c:v>121.81226388607968</c:v>
                </c:pt>
                <c:pt idx="78">
                  <c:v>128.34702502854418</c:v>
                </c:pt>
                <c:pt idx="79">
                  <c:v>132.39757105030333</c:v>
                </c:pt>
                <c:pt idx="80">
                  <c:v>135.36942306087633</c:v>
                </c:pt>
                <c:pt idx="81">
                  <c:v>137.97038449302374</c:v>
                </c:pt>
                <c:pt idx="82">
                  <c:v>140.42816658556842</c:v>
                </c:pt>
                <c:pt idx="83">
                  <c:v>142.67594253233267</c:v>
                </c:pt>
                <c:pt idx="84">
                  <c:v>144.50583029717484</c:v>
                </c:pt>
                <c:pt idx="85">
                  <c:v>145.69030409514664</c:v>
                </c:pt>
                <c:pt idx="86">
                  <c:v>146.07153453976946</c:v>
                </c:pt>
                <c:pt idx="87">
                  <c:v>145.61865745638272</c:v>
                </c:pt>
                <c:pt idx="88">
                  <c:v>144.45297136165402</c:v>
                </c:pt>
                <c:pt idx="89">
                  <c:v>142.84106360918861</c:v>
                </c:pt>
                <c:pt idx="90">
                  <c:v>141.15586520119552</c:v>
                </c:pt>
                <c:pt idx="91">
                  <c:v>139.80563426632682</c:v>
                </c:pt>
                <c:pt idx="92">
                  <c:v>139.1308682036298</c:v>
                </c:pt>
                <c:pt idx="93">
                  <c:v>139.26914449256867</c:v>
                </c:pt>
                <c:pt idx="94">
                  <c:v>139.9878901691601</c:v>
                </c:pt>
                <c:pt idx="95">
                  <c:v>140.48507996822639</c:v>
                </c:pt>
                <c:pt idx="96">
                  <c:v>139.15786313186265</c:v>
                </c:pt>
                <c:pt idx="97">
                  <c:v>133.33911888379691</c:v>
                </c:pt>
                <c:pt idx="98">
                  <c:v>119.00194057002329</c:v>
                </c:pt>
                <c:pt idx="99">
                  <c:v>90.432048465597404</c:v>
                </c:pt>
                <c:pt idx="100">
                  <c:v>31.021173902816372</c:v>
                </c:pt>
                <c:pt idx="101">
                  <c:v>25.119001350234612</c:v>
                </c:pt>
                <c:pt idx="102">
                  <c:v>20.580357280683529</c:v>
                </c:pt>
                <c:pt idx="103">
                  <c:v>18.500645063984848</c:v>
                </c:pt>
                <c:pt idx="104">
                  <c:v>18.214699313299207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E-43B1-B969-263F20D8C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2880"/>
        <c:axId val="111164800"/>
      </c:scatterChart>
      <c:valAx>
        <c:axId val="1111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64800"/>
        <c:crosses val="autoZero"/>
        <c:crossBetween val="midCat"/>
      </c:valAx>
      <c:valAx>
        <c:axId val="111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6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57449938131665"/>
          <c:y val="0.31766310249973007"/>
          <c:w val="0.13664777406127795"/>
          <c:h val="0.209001867426094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 aortic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strRef>
              <c:f>Sheet1!$F$2</c:f>
              <c:strCache>
                <c:ptCount val="1"/>
                <c:pt idx="0">
                  <c:v>Interpolation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Sheet1!$F$5:$F$109</c:f>
              <c:numCache>
                <c:formatCode>0.000</c:formatCode>
                <c:ptCount val="10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  <c:pt idx="100">
                  <c:v>1.25</c:v>
                </c:pt>
                <c:pt idx="101">
                  <c:v>1.2625</c:v>
                </c:pt>
                <c:pt idx="102">
                  <c:v>1.2749999999999999</c:v>
                </c:pt>
                <c:pt idx="103">
                  <c:v>1.2875000000000001</c:v>
                </c:pt>
                <c:pt idx="104">
                  <c:v>1.3</c:v>
                </c:pt>
              </c:numCache>
            </c:numRef>
          </c:xVal>
          <c:yVal>
            <c:numRef>
              <c:f>Sheet1!$G$5:$G$109</c:f>
              <c:numCache>
                <c:formatCode>0.000</c:formatCode>
                <c:ptCount val="105"/>
                <c:pt idx="0">
                  <c:v>100.69658960645</c:v>
                </c:pt>
                <c:pt idx="1">
                  <c:v>99.56131087505679</c:v>
                </c:pt>
                <c:pt idx="2">
                  <c:v>98.210657369170079</c:v>
                </c:pt>
                <c:pt idx="3">
                  <c:v>97.128308058314786</c:v>
                </c:pt>
                <c:pt idx="4">
                  <c:v>96.636422848074673</c:v>
                </c:pt>
                <c:pt idx="5">
                  <c:v>96.921889770680266</c:v>
                </c:pt>
                <c:pt idx="6">
                  <c:v>98.060693800726241</c:v>
                </c:pt>
                <c:pt idx="7">
                  <c:v>100.04040729601799</c:v>
                </c:pt>
                <c:pt idx="8">
                  <c:v>102.78080206354771</c:v>
                </c:pt>
                <c:pt idx="9">
                  <c:v>106.15258305059969</c:v>
                </c:pt>
                <c:pt idx="10">
                  <c:v>109.99424366098515</c:v>
                </c:pt>
                <c:pt idx="11">
                  <c:v>114.12704269640621</c:v>
                </c:pt>
                <c:pt idx="12">
                  <c:v>118.36810292294925</c:v>
                </c:pt>
                <c:pt idx="13">
                  <c:v>122.54163126270795</c:v>
                </c:pt>
                <c:pt idx="14">
                  <c:v>126.48826061053504</c:v>
                </c:pt>
                <c:pt idx="15">
                  <c:v>130.07251327592425</c:v>
                </c:pt>
                <c:pt idx="16">
                  <c:v>133.1883860500206</c:v>
                </c:pt>
                <c:pt idx="17">
                  <c:v>135.7630568977608</c:v>
                </c:pt>
                <c:pt idx="18">
                  <c:v>137.75871327514329</c:v>
                </c:pt>
                <c:pt idx="19">
                  <c:v>139.17250207162601</c:v>
                </c:pt>
                <c:pt idx="20">
                  <c:v>140.03460117765638</c:v>
                </c:pt>
                <c:pt idx="21">
                  <c:v>140.40441267732686</c:v>
                </c:pt>
                <c:pt idx="22">
                  <c:v>140.36487766616241</c:v>
                </c:pt>
                <c:pt idx="23">
                  <c:v>140.01491269403863</c:v>
                </c:pt>
                <c:pt idx="24">
                  <c:v>139.45996783322511</c:v>
                </c:pt>
                <c:pt idx="25">
                  <c:v>138.80070637156217</c:v>
                </c:pt>
                <c:pt idx="26">
                  <c:v>138.11980613076344</c:v>
                </c:pt>
                <c:pt idx="27">
                  <c:v>137.46688240985088</c:v>
                </c:pt>
                <c:pt idx="28">
                  <c:v>136.84153255371672</c:v>
                </c:pt>
                <c:pt idx="29">
                  <c:v>136.17450214681901</c:v>
                </c:pt>
                <c:pt idx="30">
                  <c:v>135.30697283199817</c:v>
                </c:pt>
                <c:pt idx="31">
                  <c:v>133.96797175443106</c:v>
                </c:pt>
                <c:pt idx="32">
                  <c:v>131.74990263071606</c:v>
                </c:pt>
                <c:pt idx="33">
                  <c:v>130.63532480172472</c:v>
                </c:pt>
                <c:pt idx="34">
                  <c:v>129.57241909135431</c:v>
                </c:pt>
                <c:pt idx="35">
                  <c:v>128.52117454231353</c:v>
                </c:pt>
                <c:pt idx="36">
                  <c:v>127.48159115460237</c:v>
                </c:pt>
                <c:pt idx="37">
                  <c:v>126.45366892822082</c:v>
                </c:pt>
                <c:pt idx="38">
                  <c:v>125.43740786316889</c:v>
                </c:pt>
                <c:pt idx="39">
                  <c:v>124.43280795944659</c:v>
                </c:pt>
                <c:pt idx="40">
                  <c:v>123.4398692170539</c:v>
                </c:pt>
                <c:pt idx="41">
                  <c:v>122.45859163599083</c:v>
                </c:pt>
                <c:pt idx="42">
                  <c:v>121.48897521625736</c:v>
                </c:pt>
                <c:pt idx="43">
                  <c:v>120.53101995785354</c:v>
                </c:pt>
                <c:pt idx="44">
                  <c:v>119.58472586077932</c:v>
                </c:pt>
                <c:pt idx="45">
                  <c:v>118.65009292503471</c:v>
                </c:pt>
                <c:pt idx="46">
                  <c:v>117.72712115061974</c:v>
                </c:pt>
                <c:pt idx="47">
                  <c:v>116.81581053753438</c:v>
                </c:pt>
                <c:pt idx="48">
                  <c:v>115.91616108577864</c:v>
                </c:pt>
                <c:pt idx="49">
                  <c:v>115.0281727953525</c:v>
                </c:pt>
                <c:pt idx="50">
                  <c:v>114.15184566625601</c:v>
                </c:pt>
                <c:pt idx="51">
                  <c:v>113.28717969848913</c:v>
                </c:pt>
                <c:pt idx="52">
                  <c:v>112.43417489205186</c:v>
                </c:pt>
                <c:pt idx="53">
                  <c:v>111.5928312469442</c:v>
                </c:pt>
                <c:pt idx="54">
                  <c:v>110.76314876316617</c:v>
                </c:pt>
                <c:pt idx="55">
                  <c:v>109.94512744071776</c:v>
                </c:pt>
                <c:pt idx="56">
                  <c:v>109.13876727959897</c:v>
                </c:pt>
                <c:pt idx="57">
                  <c:v>108.34406827980979</c:v>
                </c:pt>
                <c:pt idx="58">
                  <c:v>107.56103044135024</c:v>
                </c:pt>
                <c:pt idx="59">
                  <c:v>106.7896537642203</c:v>
                </c:pt>
                <c:pt idx="60">
                  <c:v>106.02993824841998</c:v>
                </c:pt>
                <c:pt idx="61">
                  <c:v>105.28188389394928</c:v>
                </c:pt>
                <c:pt idx="62">
                  <c:v>104.5454907008082</c:v>
                </c:pt>
                <c:pt idx="63">
                  <c:v>103.82075866899675</c:v>
                </c:pt>
                <c:pt idx="64">
                  <c:v>103.10768779851489</c:v>
                </c:pt>
                <c:pt idx="65">
                  <c:v>102.40627808936267</c:v>
                </c:pt>
                <c:pt idx="66">
                  <c:v>101.71652954154007</c:v>
                </c:pt>
                <c:pt idx="67">
                  <c:v>101.03844215504708</c:v>
                </c:pt>
                <c:pt idx="68">
                  <c:v>100.3720159298837</c:v>
                </c:pt>
                <c:pt idx="69">
                  <c:v>100.69658960645</c:v>
                </c:pt>
                <c:pt idx="70">
                  <c:v>99.56131087505679</c:v>
                </c:pt>
                <c:pt idx="71">
                  <c:v>98.210657369170079</c:v>
                </c:pt>
                <c:pt idx="72">
                  <c:v>97.128308058314786</c:v>
                </c:pt>
                <c:pt idx="73">
                  <c:v>96.636422848074673</c:v>
                </c:pt>
                <c:pt idx="74">
                  <c:v>96.921889770680266</c:v>
                </c:pt>
                <c:pt idx="75">
                  <c:v>98.060693800726241</c:v>
                </c:pt>
                <c:pt idx="76">
                  <c:v>100.04040729601799</c:v>
                </c:pt>
                <c:pt idx="77">
                  <c:v>102.78080206354771</c:v>
                </c:pt>
                <c:pt idx="78">
                  <c:v>106.15258305059969</c:v>
                </c:pt>
                <c:pt idx="79">
                  <c:v>109.99424366098515</c:v>
                </c:pt>
                <c:pt idx="80">
                  <c:v>114.12704269640621</c:v>
                </c:pt>
                <c:pt idx="81">
                  <c:v>118.36810292294925</c:v>
                </c:pt>
                <c:pt idx="82">
                  <c:v>122.54163126270795</c:v>
                </c:pt>
                <c:pt idx="83">
                  <c:v>126.48826061053504</c:v>
                </c:pt>
                <c:pt idx="84">
                  <c:v>130.07251327592425</c:v>
                </c:pt>
                <c:pt idx="85">
                  <c:v>133.1883860500206</c:v>
                </c:pt>
                <c:pt idx="86">
                  <c:v>135.7630568977608</c:v>
                </c:pt>
                <c:pt idx="87">
                  <c:v>137.75871327514329</c:v>
                </c:pt>
                <c:pt idx="88">
                  <c:v>139.17250207162601</c:v>
                </c:pt>
                <c:pt idx="89">
                  <c:v>140.03460117765638</c:v>
                </c:pt>
                <c:pt idx="90">
                  <c:v>140.40441267732686</c:v>
                </c:pt>
                <c:pt idx="91">
                  <c:v>140.36487766616241</c:v>
                </c:pt>
                <c:pt idx="92">
                  <c:v>140.01491269403863</c:v>
                </c:pt>
                <c:pt idx="93">
                  <c:v>139.45996783322511</c:v>
                </c:pt>
                <c:pt idx="94">
                  <c:v>138.80070637156217</c:v>
                </c:pt>
                <c:pt idx="95">
                  <c:v>138.11980613076344</c:v>
                </c:pt>
                <c:pt idx="96">
                  <c:v>137.46688240985088</c:v>
                </c:pt>
                <c:pt idx="97">
                  <c:v>136.84153255371672</c:v>
                </c:pt>
                <c:pt idx="98">
                  <c:v>136.17450214681901</c:v>
                </c:pt>
                <c:pt idx="99">
                  <c:v>135.30697283199817</c:v>
                </c:pt>
                <c:pt idx="100">
                  <c:v>133.96797175443106</c:v>
                </c:pt>
                <c:pt idx="101">
                  <c:v>131.74990263071606</c:v>
                </c:pt>
                <c:pt idx="102">
                  <c:v>130.63532480172472</c:v>
                </c:pt>
                <c:pt idx="103">
                  <c:v>129.57241909135431</c:v>
                </c:pt>
                <c:pt idx="104">
                  <c:v>128.52117454231353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2-4208-BE2D-79D33E1D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1264"/>
        <c:axId val="111213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0"/>
                  <c:dispEq val="1"/>
                  <c:trendlineLbl>
                    <c:layout>
                      <c:manualLayout>
                        <c:x val="-5.2294451012304573E-3"/>
                        <c:y val="0.38645316493137472"/>
                      </c:manualLayout>
                    </c:layout>
                    <c:numFmt formatCode="0.000000000000000000000000000000000000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Sheet1!$A$5:$A$36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0</c:v>
                      </c:pt>
                      <c:pt idx="1">
                        <c:v>1.0172143974960799E-2</c:v>
                      </c:pt>
                      <c:pt idx="2">
                        <c:v>2.44131455399061E-2</c:v>
                      </c:pt>
                      <c:pt idx="3">
                        <c:v>3.76369327073552E-2</c:v>
                      </c:pt>
                      <c:pt idx="4">
                        <c:v>4.8826291079812199E-2</c:v>
                      </c:pt>
                      <c:pt idx="5">
                        <c:v>5.39123630672926E-2</c:v>
                      </c:pt>
                      <c:pt idx="6">
                        <c:v>6.2050078247261303E-2</c:v>
                      </c:pt>
                      <c:pt idx="7">
                        <c:v>7.6291079812206494E-2</c:v>
                      </c:pt>
                      <c:pt idx="8">
                        <c:v>8.1377151799687006E-2</c:v>
                      </c:pt>
                      <c:pt idx="9">
                        <c:v>9.2566510172143998E-2</c:v>
                      </c:pt>
                      <c:pt idx="10">
                        <c:v>0.10273865414710399</c:v>
                      </c:pt>
                      <c:pt idx="11">
                        <c:v>0.108841940532081</c:v>
                      </c:pt>
                      <c:pt idx="12">
                        <c:v>0.12206572769953</c:v>
                      </c:pt>
                      <c:pt idx="13">
                        <c:v>0.13325508607198699</c:v>
                      </c:pt>
                      <c:pt idx="14">
                        <c:v>0.13630672926447501</c:v>
                      </c:pt>
                      <c:pt idx="15">
                        <c:v>0.148513302034428</c:v>
                      </c:pt>
                      <c:pt idx="16">
                        <c:v>0.15970266040688499</c:v>
                      </c:pt>
                      <c:pt idx="17">
                        <c:v>0.16885758998434999</c:v>
                      </c:pt>
                      <c:pt idx="18">
                        <c:v>0.183098591549295</c:v>
                      </c:pt>
                      <c:pt idx="19">
                        <c:v>0.19835680751173701</c:v>
                      </c:pt>
                      <c:pt idx="20">
                        <c:v>0.21056338028169</c:v>
                      </c:pt>
                      <c:pt idx="21">
                        <c:v>0.22378716744913901</c:v>
                      </c:pt>
                      <c:pt idx="22">
                        <c:v>0.23904538341157999</c:v>
                      </c:pt>
                      <c:pt idx="23">
                        <c:v>0.26040688575899801</c:v>
                      </c:pt>
                      <c:pt idx="24">
                        <c:v>0.27871674491392801</c:v>
                      </c:pt>
                      <c:pt idx="25">
                        <c:v>0.29600938967136098</c:v>
                      </c:pt>
                      <c:pt idx="26">
                        <c:v>0.32042253521126701</c:v>
                      </c:pt>
                      <c:pt idx="27">
                        <c:v>0.33262910798121997</c:v>
                      </c:pt>
                      <c:pt idx="28">
                        <c:v>0.34687010954616498</c:v>
                      </c:pt>
                      <c:pt idx="29">
                        <c:v>0.36924882629107902</c:v>
                      </c:pt>
                      <c:pt idx="30">
                        <c:v>0.39061032863849698</c:v>
                      </c:pt>
                      <c:pt idx="31">
                        <c:v>0.40586854460093902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Sheet1!$B$5:$B$36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100.160320641282</c:v>
                      </c:pt>
                      <c:pt idx="1">
                        <c:v>99.599198396793597</c:v>
                      </c:pt>
                      <c:pt idx="2">
                        <c:v>98.476953907815599</c:v>
                      </c:pt>
                      <c:pt idx="3">
                        <c:v>98.476953907815599</c:v>
                      </c:pt>
                      <c:pt idx="4">
                        <c:v>97.9158316633266</c:v>
                      </c:pt>
                      <c:pt idx="5">
                        <c:v>97.074148296593094</c:v>
                      </c:pt>
                      <c:pt idx="6">
                        <c:v>96.513026052104195</c:v>
                      </c:pt>
                      <c:pt idx="7">
                        <c:v>97.635270541082093</c:v>
                      </c:pt>
                      <c:pt idx="8">
                        <c:v>98.196392785571106</c:v>
                      </c:pt>
                      <c:pt idx="9">
                        <c:v>99.318637274549005</c:v>
                      </c:pt>
                      <c:pt idx="10">
                        <c:v>102.40480961923799</c:v>
                      </c:pt>
                      <c:pt idx="11">
                        <c:v>104.649298597194</c:v>
                      </c:pt>
                      <c:pt idx="12">
                        <c:v>107.454909819639</c:v>
                      </c:pt>
                      <c:pt idx="13">
                        <c:v>111.943887775551</c:v>
                      </c:pt>
                      <c:pt idx="14">
                        <c:v>115.871743486973</c:v>
                      </c:pt>
                      <c:pt idx="15">
                        <c:v>119.238476953907</c:v>
                      </c:pt>
                      <c:pt idx="16">
                        <c:v>123.44689378757499</c:v>
                      </c:pt>
                      <c:pt idx="17">
                        <c:v>127.094188376753</c:v>
                      </c:pt>
                      <c:pt idx="18">
                        <c:v>130.18036072144201</c:v>
                      </c:pt>
                      <c:pt idx="19">
                        <c:v>131.583166332665</c:v>
                      </c:pt>
                      <c:pt idx="20">
                        <c:v>133.827655310621</c:v>
                      </c:pt>
                      <c:pt idx="21">
                        <c:v>136.07214428857699</c:v>
                      </c:pt>
                      <c:pt idx="22">
                        <c:v>138.036072144288</c:v>
                      </c:pt>
                      <c:pt idx="23">
                        <c:v>139.71943887775501</c:v>
                      </c:pt>
                      <c:pt idx="24">
                        <c:v>140.28056112224399</c:v>
                      </c:pt>
                      <c:pt idx="25">
                        <c:v>140.84168336673301</c:v>
                      </c:pt>
                      <c:pt idx="26">
                        <c:v>139.71943887775501</c:v>
                      </c:pt>
                      <c:pt idx="27">
                        <c:v>138.59719438877701</c:v>
                      </c:pt>
                      <c:pt idx="28">
                        <c:v>136.91382765531</c:v>
                      </c:pt>
                      <c:pt idx="29">
                        <c:v>134.38877755511001</c:v>
                      </c:pt>
                      <c:pt idx="30">
                        <c:v>132.42484969939801</c:v>
                      </c:pt>
                      <c:pt idx="31">
                        <c:v>131.30260521042001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F2-4208-BE2D-79D33E1D1A2F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1"/>
                  <c:trendlineLbl>
                    <c:layout>
                      <c:manualLayout>
                        <c:x val="0.29624288948146893"/>
                        <c:y val="-0.27008538439964752"/>
                      </c:manualLayout>
                    </c:layout>
                    <c:numFmt formatCode="0.0000000000000000000000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Sheet1!$A$36:$A$60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0.40586854460093902</c:v>
                      </c:pt>
                      <c:pt idx="1">
                        <c:v>0.42316118935837199</c:v>
                      </c:pt>
                      <c:pt idx="2">
                        <c:v>0.43841940532081303</c:v>
                      </c:pt>
                      <c:pt idx="3">
                        <c:v>0.45062597809076599</c:v>
                      </c:pt>
                      <c:pt idx="4">
                        <c:v>0.46893583724569599</c:v>
                      </c:pt>
                      <c:pt idx="5">
                        <c:v>0.490297339593114</c:v>
                      </c:pt>
                      <c:pt idx="6">
                        <c:v>0.50962441314553897</c:v>
                      </c:pt>
                      <c:pt idx="7">
                        <c:v>0.52589984350547703</c:v>
                      </c:pt>
                      <c:pt idx="8">
                        <c:v>0.54115805946791795</c:v>
                      </c:pt>
                      <c:pt idx="9">
                        <c:v>0.56048513302034397</c:v>
                      </c:pt>
                      <c:pt idx="10">
                        <c:v>0.57879499217527297</c:v>
                      </c:pt>
                      <c:pt idx="11">
                        <c:v>0.59710485133020297</c:v>
                      </c:pt>
                      <c:pt idx="12">
                        <c:v>0.62050078247261298</c:v>
                      </c:pt>
                      <c:pt idx="13">
                        <c:v>0.64287949921752696</c:v>
                      </c:pt>
                      <c:pt idx="14">
                        <c:v>0.66118935837245696</c:v>
                      </c:pt>
                      <c:pt idx="15">
                        <c:v>0.68255086071987403</c:v>
                      </c:pt>
                      <c:pt idx="16">
                        <c:v>0.70187793427230005</c:v>
                      </c:pt>
                      <c:pt idx="17">
                        <c:v>0.72323943661971801</c:v>
                      </c:pt>
                      <c:pt idx="18">
                        <c:v>0.736463223787167</c:v>
                      </c:pt>
                      <c:pt idx="19">
                        <c:v>0.75680751173708904</c:v>
                      </c:pt>
                      <c:pt idx="20">
                        <c:v>0.77410015649452202</c:v>
                      </c:pt>
                      <c:pt idx="21">
                        <c:v>0.78935837245696405</c:v>
                      </c:pt>
                      <c:pt idx="22">
                        <c:v>0.80766823161189305</c:v>
                      </c:pt>
                      <c:pt idx="23">
                        <c:v>0.83004694835680704</c:v>
                      </c:pt>
                      <c:pt idx="24">
                        <c:v>0.85649452269170501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Sheet1!$B$36:$B$60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131.30260521042001</c:v>
                      </c:pt>
                      <c:pt idx="1">
                        <c:v>129.33867735470901</c:v>
                      </c:pt>
                      <c:pt idx="2">
                        <c:v>128.21643286573101</c:v>
                      </c:pt>
                      <c:pt idx="3">
                        <c:v>127.65531062124199</c:v>
                      </c:pt>
                      <c:pt idx="4">
                        <c:v>125.691382765531</c:v>
                      </c:pt>
                      <c:pt idx="5">
                        <c:v>124.56913827655301</c:v>
                      </c:pt>
                      <c:pt idx="6">
                        <c:v>122.88577154308599</c:v>
                      </c:pt>
                      <c:pt idx="7">
                        <c:v>121.763527054108</c:v>
                      </c:pt>
                      <c:pt idx="8">
                        <c:v>120.36072144288499</c:v>
                      </c:pt>
                      <c:pt idx="9">
                        <c:v>118.677354709418</c:v>
                      </c:pt>
                      <c:pt idx="10">
                        <c:v>117.835671342685</c:v>
                      </c:pt>
                      <c:pt idx="11">
                        <c:v>115.59118236472899</c:v>
                      </c:pt>
                      <c:pt idx="12">
                        <c:v>114.468937875751</c:v>
                      </c:pt>
                      <c:pt idx="13">
                        <c:v>112.785571142284</c:v>
                      </c:pt>
                      <c:pt idx="14">
                        <c:v>111.663326653306</c:v>
                      </c:pt>
                      <c:pt idx="15">
                        <c:v>110.26052104208399</c:v>
                      </c:pt>
                      <c:pt idx="16">
                        <c:v>108.85771543086101</c:v>
                      </c:pt>
                      <c:pt idx="17">
                        <c:v>107.73547094188299</c:v>
                      </c:pt>
                      <c:pt idx="18">
                        <c:v>106.613226452905</c:v>
                      </c:pt>
                      <c:pt idx="19">
                        <c:v>105.490981963927</c:v>
                      </c:pt>
                      <c:pt idx="20">
                        <c:v>104.649298597194</c:v>
                      </c:pt>
                      <c:pt idx="21">
                        <c:v>103.80761523046</c:v>
                      </c:pt>
                      <c:pt idx="22">
                        <c:v>102.96593186372699</c:v>
                      </c:pt>
                      <c:pt idx="23">
                        <c:v>101.563126252505</c:v>
                      </c:pt>
                      <c:pt idx="24">
                        <c:v>99.879759519038004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2-4208-BE2D-79D33E1D1A2F}"/>
                  </c:ext>
                </c:extLst>
              </c15:ser>
            </c15:filteredScatterSeries>
          </c:ext>
        </c:extLst>
      </c:scatterChart>
      <c:valAx>
        <c:axId val="1112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13184"/>
        <c:crosses val="autoZero"/>
        <c:crossBetween val="midCat"/>
      </c:valAx>
      <c:valAx>
        <c:axId val="1112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ventricular pressure interpolation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Sheet1!$F$5:$F$109</c:f>
              <c:numCache>
                <c:formatCode>0.000</c:formatCode>
                <c:ptCount val="10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  <c:pt idx="100">
                  <c:v>1.25</c:v>
                </c:pt>
                <c:pt idx="101">
                  <c:v>1.2625</c:v>
                </c:pt>
                <c:pt idx="102">
                  <c:v>1.2749999999999999</c:v>
                </c:pt>
                <c:pt idx="103">
                  <c:v>1.2875000000000001</c:v>
                </c:pt>
                <c:pt idx="104">
                  <c:v>1.3</c:v>
                </c:pt>
              </c:numCache>
            </c:numRef>
          </c:xVal>
          <c:yVal>
            <c:numRef>
              <c:f>Sheet1!$I$5:$I$109</c:f>
              <c:numCache>
                <c:formatCode>0.000</c:formatCode>
                <c:ptCount val="105"/>
                <c:pt idx="0">
                  <c:v>34.911471187842302</c:v>
                </c:pt>
                <c:pt idx="1">
                  <c:v>37.92342497981727</c:v>
                </c:pt>
                <c:pt idx="2">
                  <c:v>41.329313230093462</c:v>
                </c:pt>
                <c:pt idx="3">
                  <c:v>43.703702331050195</c:v>
                </c:pt>
                <c:pt idx="4">
                  <c:v>44.168733452094635</c:v>
                </c:pt>
                <c:pt idx="5">
                  <c:v>51.326389813076148</c:v>
                </c:pt>
                <c:pt idx="6">
                  <c:v>92.190763957700128</c:v>
                </c:pt>
                <c:pt idx="7">
                  <c:v>110.44035201992017</c:v>
                </c:pt>
                <c:pt idx="8">
                  <c:v>121.81226388607968</c:v>
                </c:pt>
                <c:pt idx="9">
                  <c:v>128.34702502854418</c:v>
                </c:pt>
                <c:pt idx="10">
                  <c:v>132.39757105030333</c:v>
                </c:pt>
                <c:pt idx="11">
                  <c:v>135.36942306087633</c:v>
                </c:pt>
                <c:pt idx="12">
                  <c:v>137.97038449302374</c:v>
                </c:pt>
                <c:pt idx="13">
                  <c:v>140.42816658556842</c:v>
                </c:pt>
                <c:pt idx="14">
                  <c:v>142.67594253233267</c:v>
                </c:pt>
                <c:pt idx="15">
                  <c:v>144.50583029717484</c:v>
                </c:pt>
                <c:pt idx="16">
                  <c:v>145.69030409514664</c:v>
                </c:pt>
                <c:pt idx="17">
                  <c:v>146.07153453976946</c:v>
                </c:pt>
                <c:pt idx="18">
                  <c:v>145.61865745638272</c:v>
                </c:pt>
                <c:pt idx="19">
                  <c:v>144.45297136165402</c:v>
                </c:pt>
                <c:pt idx="20">
                  <c:v>142.84106360918861</c:v>
                </c:pt>
                <c:pt idx="21">
                  <c:v>141.15586520119552</c:v>
                </c:pt>
                <c:pt idx="22">
                  <c:v>139.80563426632682</c:v>
                </c:pt>
                <c:pt idx="23">
                  <c:v>139.1308682036298</c:v>
                </c:pt>
                <c:pt idx="24">
                  <c:v>139.26914449256867</c:v>
                </c:pt>
                <c:pt idx="25">
                  <c:v>139.9878901691601</c:v>
                </c:pt>
                <c:pt idx="26">
                  <c:v>140.48507996822639</c:v>
                </c:pt>
                <c:pt idx="27">
                  <c:v>139.15786313186265</c:v>
                </c:pt>
                <c:pt idx="28">
                  <c:v>133.33911888379691</c:v>
                </c:pt>
                <c:pt idx="29">
                  <c:v>119.00194057002329</c:v>
                </c:pt>
                <c:pt idx="30">
                  <c:v>90.432048465597404</c:v>
                </c:pt>
                <c:pt idx="31">
                  <c:v>31.021173902816372</c:v>
                </c:pt>
                <c:pt idx="32">
                  <c:v>25.119001350234612</c:v>
                </c:pt>
                <c:pt idx="33">
                  <c:v>20.580357280683529</c:v>
                </c:pt>
                <c:pt idx="34">
                  <c:v>18.500645063984848</c:v>
                </c:pt>
                <c:pt idx="35">
                  <c:v>18.214699313299207</c:v>
                </c:pt>
                <c:pt idx="36">
                  <c:v>19.175799552242097</c:v>
                </c:pt>
                <c:pt idx="37">
                  <c:v>20.942334842933633</c:v>
                </c:pt>
                <c:pt idx="38">
                  <c:v>23.165198351991421</c:v>
                </c:pt>
                <c:pt idx="39">
                  <c:v>25.57591185412457</c:v>
                </c:pt>
                <c:pt idx="40">
                  <c:v>27.975480174638506</c:v>
                </c:pt>
                <c:pt idx="41">
                  <c:v>30.223975569060713</c:v>
                </c:pt>
                <c:pt idx="42">
                  <c:v>32.230852041488106</c:v>
                </c:pt>
                <c:pt idx="43">
                  <c:v>33.945989600666508</c:v>
                </c:pt>
                <c:pt idx="44">
                  <c:v>35.351468454107817</c:v>
                </c:pt>
                <c:pt idx="45">
                  <c:v>36.454073140506807</c:v>
                </c:pt>
                <c:pt idx="46">
                  <c:v>37.278526599846373</c:v>
                </c:pt>
                <c:pt idx="47">
                  <c:v>37.861454181671434</c:v>
                </c:pt>
                <c:pt idx="48">
                  <c:v>38.246077591749781</c:v>
                </c:pt>
                <c:pt idx="49">
                  <c:v>38.477638776217645</c:v>
                </c:pt>
                <c:pt idx="50">
                  <c:v>38.599553744083096</c:v>
                </c:pt>
                <c:pt idx="51">
                  <c:v>38.650296327956312</c:v>
                </c:pt>
                <c:pt idx="52">
                  <c:v>38.661011882235471</c:v>
                </c:pt>
                <c:pt idx="53">
                  <c:v>38.653860920101579</c:v>
                </c:pt>
                <c:pt idx="54">
                  <c:v>38.641092687590572</c:v>
                </c:pt>
                <c:pt idx="55">
                  <c:v>38.624848677085538</c:v>
                </c:pt>
                <c:pt idx="56">
                  <c:v>38.597696077114961</c:v>
                </c:pt>
                <c:pt idx="57">
                  <c:v>38.543891162255022</c:v>
                </c:pt>
                <c:pt idx="58">
                  <c:v>38.441372618741298</c:v>
                </c:pt>
                <c:pt idx="59">
                  <c:v>38.264484810213617</c:v>
                </c:pt>
                <c:pt idx="60">
                  <c:v>37.987430980145291</c:v>
                </c:pt>
                <c:pt idx="61">
                  <c:v>37.588456393314118</c:v>
                </c:pt>
                <c:pt idx="62">
                  <c:v>37.054761414015957</c:v>
                </c:pt>
                <c:pt idx="63">
                  <c:v>36.388144523873052</c:v>
                </c:pt>
                <c:pt idx="64">
                  <c:v>35.611375276443141</c:v>
                </c:pt>
                <c:pt idx="65">
                  <c:v>34.775297190884885</c:v>
                </c:pt>
                <c:pt idx="66">
                  <c:v>33.966660582467739</c:v>
                </c:pt>
                <c:pt idx="67">
                  <c:v>33.316685332458292</c:v>
                </c:pt>
                <c:pt idx="68">
                  <c:v>33.010353594530898</c:v>
                </c:pt>
                <c:pt idx="69">
                  <c:v>34.911471187842302</c:v>
                </c:pt>
                <c:pt idx="70">
                  <c:v>37.92342497981727</c:v>
                </c:pt>
                <c:pt idx="71">
                  <c:v>41.329313230093462</c:v>
                </c:pt>
                <c:pt idx="72">
                  <c:v>43.703702331050195</c:v>
                </c:pt>
                <c:pt idx="73">
                  <c:v>44.168733452094635</c:v>
                </c:pt>
                <c:pt idx="74">
                  <c:v>51.326389813076148</c:v>
                </c:pt>
                <c:pt idx="75">
                  <c:v>92.190763957700128</c:v>
                </c:pt>
                <c:pt idx="76">
                  <c:v>110.44035201992017</c:v>
                </c:pt>
                <c:pt idx="77">
                  <c:v>121.81226388607968</c:v>
                </c:pt>
                <c:pt idx="78">
                  <c:v>128.34702502854418</c:v>
                </c:pt>
                <c:pt idx="79">
                  <c:v>132.39757105030333</c:v>
                </c:pt>
                <c:pt idx="80">
                  <c:v>135.36942306087633</c:v>
                </c:pt>
                <c:pt idx="81">
                  <c:v>137.97038449302374</c:v>
                </c:pt>
                <c:pt idx="82">
                  <c:v>140.42816658556842</c:v>
                </c:pt>
                <c:pt idx="83">
                  <c:v>142.67594253233267</c:v>
                </c:pt>
                <c:pt idx="84">
                  <c:v>144.50583029717484</c:v>
                </c:pt>
                <c:pt idx="85">
                  <c:v>145.69030409514664</c:v>
                </c:pt>
                <c:pt idx="86">
                  <c:v>146.07153453976946</c:v>
                </c:pt>
                <c:pt idx="87">
                  <c:v>145.61865745638272</c:v>
                </c:pt>
                <c:pt idx="88">
                  <c:v>144.45297136165402</c:v>
                </c:pt>
                <c:pt idx="89">
                  <c:v>142.84106360918861</c:v>
                </c:pt>
                <c:pt idx="90">
                  <c:v>141.15586520119552</c:v>
                </c:pt>
                <c:pt idx="91">
                  <c:v>139.80563426632682</c:v>
                </c:pt>
                <c:pt idx="92">
                  <c:v>139.1308682036298</c:v>
                </c:pt>
                <c:pt idx="93">
                  <c:v>139.26914449256867</c:v>
                </c:pt>
                <c:pt idx="94">
                  <c:v>139.9878901691601</c:v>
                </c:pt>
                <c:pt idx="95">
                  <c:v>140.48507996822639</c:v>
                </c:pt>
                <c:pt idx="96">
                  <c:v>139.15786313186265</c:v>
                </c:pt>
                <c:pt idx="97">
                  <c:v>133.33911888379691</c:v>
                </c:pt>
                <c:pt idx="98">
                  <c:v>119.00194057002329</c:v>
                </c:pt>
                <c:pt idx="99">
                  <c:v>90.432048465597404</c:v>
                </c:pt>
                <c:pt idx="100">
                  <c:v>31.021173902816372</c:v>
                </c:pt>
                <c:pt idx="101">
                  <c:v>25.119001350234612</c:v>
                </c:pt>
                <c:pt idx="102">
                  <c:v>20.580357280683529</c:v>
                </c:pt>
                <c:pt idx="103">
                  <c:v>18.500645063984848</c:v>
                </c:pt>
                <c:pt idx="104">
                  <c:v>18.214699313299207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6F-4F74-82DD-D730369F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3744"/>
        <c:axId val="114726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1"/>
                  <c:trendlineLbl>
                    <c:layout>
                      <c:manualLayout>
                        <c:x val="1.1889596761985345E-2"/>
                        <c:y val="0.49659913287234358"/>
                      </c:manualLayout>
                    </c:layout>
                    <c:numFmt formatCode="0.0000000000000000000000000000000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Sheet1!$C$5:$C$16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1.0172143974960901E-3</c:v>
                      </c:pt>
                      <c:pt idx="1">
                        <c:v>1.0172143974960799E-2</c:v>
                      </c:pt>
                      <c:pt idx="2">
                        <c:v>2.3395931142409999E-2</c:v>
                      </c:pt>
                      <c:pt idx="3">
                        <c:v>3.25508607198748E-2</c:v>
                      </c:pt>
                      <c:pt idx="4">
                        <c:v>4.3740219092331702E-2</c:v>
                      </c:pt>
                      <c:pt idx="5">
                        <c:v>5.7981220657276997E-2</c:v>
                      </c:pt>
                      <c:pt idx="6">
                        <c:v>6.6118935837245693E-2</c:v>
                      </c:pt>
                      <c:pt idx="7">
                        <c:v>6.8153364632237895E-2</c:v>
                      </c:pt>
                      <c:pt idx="8">
                        <c:v>6.8153364632237895E-2</c:v>
                      </c:pt>
                      <c:pt idx="9">
                        <c:v>7.1205007824726094E-2</c:v>
                      </c:pt>
                      <c:pt idx="10">
                        <c:v>7.3239436619718296E-2</c:v>
                      </c:pt>
                      <c:pt idx="11">
                        <c:v>7.5273865414710497E-2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Sheet1!$D$5:$D$16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35.070140280561098</c:v>
                      </c:pt>
                      <c:pt idx="1">
                        <c:v>37.875751503006001</c:v>
                      </c:pt>
                      <c:pt idx="2">
                        <c:v>40.120240480961897</c:v>
                      </c:pt>
                      <c:pt idx="3">
                        <c:v>43.206412825651199</c:v>
                      </c:pt>
                      <c:pt idx="4">
                        <c:v>44.609218436873697</c:v>
                      </c:pt>
                      <c:pt idx="5">
                        <c:v>46.8537074148296</c:v>
                      </c:pt>
                      <c:pt idx="6">
                        <c:v>54.428857715430802</c:v>
                      </c:pt>
                      <c:pt idx="7">
                        <c:v>60.320641282565099</c:v>
                      </c:pt>
                      <c:pt idx="8">
                        <c:v>67.615230460921794</c:v>
                      </c:pt>
                      <c:pt idx="9">
                        <c:v>75.190380761523002</c:v>
                      </c:pt>
                      <c:pt idx="10">
                        <c:v>84.168336673346701</c:v>
                      </c:pt>
                      <c:pt idx="11">
                        <c:v>92.024048096192303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6F-4F74-82DD-D730369F06D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28575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0"/>
                  <c:dispEq val="1"/>
                  <c:trendlineLbl>
                    <c:layout>
                      <c:manualLayout>
                        <c:x val="-5.4083622436212082E-3"/>
                        <c:y val="-8.887451380237299E-2"/>
                      </c:manualLayout>
                    </c:layout>
                    <c:numFmt formatCode="0.0000000000000000000000000000000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Sheet1!$C$16:$C$40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7.5273865414710497E-2</c:v>
                      </c:pt>
                      <c:pt idx="1">
                        <c:v>8.0359937402190898E-2</c:v>
                      </c:pt>
                      <c:pt idx="2">
                        <c:v>8.3411580594679194E-2</c:v>
                      </c:pt>
                      <c:pt idx="3">
                        <c:v>8.8497652582159594E-2</c:v>
                      </c:pt>
                      <c:pt idx="4">
                        <c:v>9.7652582159624399E-2</c:v>
                      </c:pt>
                      <c:pt idx="5">
                        <c:v>0.105790297339593</c:v>
                      </c:pt>
                      <c:pt idx="6">
                        <c:v>0.11697965571205</c:v>
                      </c:pt>
                      <c:pt idx="7">
                        <c:v>0.12511737089201799</c:v>
                      </c:pt>
                      <c:pt idx="8">
                        <c:v>0.13732394366197101</c:v>
                      </c:pt>
                      <c:pt idx="9">
                        <c:v>0.16478873239436601</c:v>
                      </c:pt>
                      <c:pt idx="10">
                        <c:v>0.185133020344288</c:v>
                      </c:pt>
                      <c:pt idx="11">
                        <c:v>0.21056338028169</c:v>
                      </c:pt>
                      <c:pt idx="12">
                        <c:v>0.24311424100156401</c:v>
                      </c:pt>
                      <c:pt idx="13">
                        <c:v>0.26956181533646301</c:v>
                      </c:pt>
                      <c:pt idx="14">
                        <c:v>0.28888888888888897</c:v>
                      </c:pt>
                      <c:pt idx="15">
                        <c:v>0.30211267605633801</c:v>
                      </c:pt>
                      <c:pt idx="16">
                        <c:v>0.32550860719874802</c:v>
                      </c:pt>
                      <c:pt idx="17">
                        <c:v>0.33568075117370899</c:v>
                      </c:pt>
                      <c:pt idx="18">
                        <c:v>0.35704225352112601</c:v>
                      </c:pt>
                      <c:pt idx="19">
                        <c:v>0.36416275430359901</c:v>
                      </c:pt>
                      <c:pt idx="20">
                        <c:v>0.36721439749608698</c:v>
                      </c:pt>
                      <c:pt idx="21">
                        <c:v>0.37026604068857499</c:v>
                      </c:pt>
                      <c:pt idx="22">
                        <c:v>0.37026604068857499</c:v>
                      </c:pt>
                      <c:pt idx="23">
                        <c:v>0.37230046948356799</c:v>
                      </c:pt>
                      <c:pt idx="24">
                        <c:v>0.37331768388106401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Sheet1!$D$16:$D$40</c15:sqref>
                        </c15:formulaRef>
                      </c:ext>
                    </c:extLst>
                    <c:numCache>
                      <c:formatCode>0.000</c:formatCode>
                      <c:ptCount val="25"/>
                      <c:pt idx="0">
                        <c:v>92.024048096192303</c:v>
                      </c:pt>
                      <c:pt idx="1">
                        <c:v>99.318637274549005</c:v>
                      </c:pt>
                      <c:pt idx="2">
                        <c:v>106.332665330661</c:v>
                      </c:pt>
                      <c:pt idx="3">
                        <c:v>112.50501002004</c:v>
                      </c:pt>
                      <c:pt idx="4">
                        <c:v>118.116232464929</c:v>
                      </c:pt>
                      <c:pt idx="5">
                        <c:v>123.16633266533</c:v>
                      </c:pt>
                      <c:pt idx="6">
                        <c:v>128.496993987975</c:v>
                      </c:pt>
                      <c:pt idx="7">
                        <c:v>134.66933867735401</c:v>
                      </c:pt>
                      <c:pt idx="8">
                        <c:v>138.59719438877701</c:v>
                      </c:pt>
                      <c:pt idx="9">
                        <c:v>141.40280561122199</c:v>
                      </c:pt>
                      <c:pt idx="10">
                        <c:v>142.80561122244401</c:v>
                      </c:pt>
                      <c:pt idx="11">
                        <c:v>143.086172344689</c:v>
                      </c:pt>
                      <c:pt idx="12">
                        <c:v>143.64729458917799</c:v>
                      </c:pt>
                      <c:pt idx="13">
                        <c:v>143.086172344689</c:v>
                      </c:pt>
                      <c:pt idx="14">
                        <c:v>142.244488977955</c:v>
                      </c:pt>
                      <c:pt idx="15">
                        <c:v>139.71943887775501</c:v>
                      </c:pt>
                      <c:pt idx="16">
                        <c:v>136.63326653306601</c:v>
                      </c:pt>
                      <c:pt idx="17">
                        <c:v>133.54709418837601</c:v>
                      </c:pt>
                      <c:pt idx="18">
                        <c:v>130.460921843687</c:v>
                      </c:pt>
                      <c:pt idx="19">
                        <c:v>121.202404809619</c:v>
                      </c:pt>
                      <c:pt idx="20">
                        <c:v>114.188376753507</c:v>
                      </c:pt>
                      <c:pt idx="21">
                        <c:v>108.016032064128</c:v>
                      </c:pt>
                      <c:pt idx="22">
                        <c:v>101.563126252505</c:v>
                      </c:pt>
                      <c:pt idx="23">
                        <c:v>94.829659318637198</c:v>
                      </c:pt>
                      <c:pt idx="24">
                        <c:v>88.937875751503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6F-4F74-82DD-D730369F06D4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1"/>
                  <c:trendlineLbl>
                    <c:layout>
                      <c:manualLayout>
                        <c:x val="0.10054142602325661"/>
                        <c:y val="-0.28231846252112464"/>
                      </c:manualLayout>
                    </c:layout>
                    <c:numFmt formatCode="0.000000000000000000000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Sheet1!$C$40:$C$49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0.37331768388106401</c:v>
                      </c:pt>
                      <c:pt idx="1">
                        <c:v>0.375352112676056</c:v>
                      </c:pt>
                      <c:pt idx="2">
                        <c:v>0.377386541471048</c:v>
                      </c:pt>
                      <c:pt idx="3">
                        <c:v>0.375352112676056</c:v>
                      </c:pt>
                      <c:pt idx="4">
                        <c:v>0.38043818466353602</c:v>
                      </c:pt>
                      <c:pt idx="5">
                        <c:v>0.37942097026603999</c:v>
                      </c:pt>
                      <c:pt idx="6">
                        <c:v>0.38145539906103199</c:v>
                      </c:pt>
                      <c:pt idx="7">
                        <c:v>0.38145539906103199</c:v>
                      </c:pt>
                      <c:pt idx="8">
                        <c:v>0.386541471048513</c:v>
                      </c:pt>
                      <c:pt idx="9">
                        <c:v>0.38755868544600902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Sheet1!$D$40:$D$49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88.937875751503</c:v>
                      </c:pt>
                      <c:pt idx="1">
                        <c:v>81.923847695390705</c:v>
                      </c:pt>
                      <c:pt idx="2">
                        <c:v>74.909819639278496</c:v>
                      </c:pt>
                      <c:pt idx="3">
                        <c:v>68.176352705410807</c:v>
                      </c:pt>
                      <c:pt idx="4">
                        <c:v>60.881763527054098</c:v>
                      </c:pt>
                      <c:pt idx="5">
                        <c:v>54.148296593186302</c:v>
                      </c:pt>
                      <c:pt idx="6">
                        <c:v>48.256513026051998</c:v>
                      </c:pt>
                      <c:pt idx="7">
                        <c:v>43.206412825651199</c:v>
                      </c:pt>
                      <c:pt idx="8">
                        <c:v>35.631262525050097</c:v>
                      </c:pt>
                      <c:pt idx="9">
                        <c:v>30.0200400801603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6F-4F74-82DD-D730369F06D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28575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0"/>
                  <c:dispEq val="1"/>
                  <c:trendlineLbl>
                    <c:layout>
                      <c:manualLayout>
                        <c:x val="-3.2259190962558347E-3"/>
                        <c:y val="-0.1057996071756428"/>
                      </c:manualLayout>
                    </c:layout>
                    <c:numFmt formatCode="0.00000000000000000000000000000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Sheet1!$C$48:$C$71</c15:sqref>
                        </c15:formulaRef>
                      </c:ext>
                    </c:extLst>
                    <c:numCache>
                      <c:formatCode>0.000</c:formatCode>
                      <c:ptCount val="24"/>
                      <c:pt idx="0">
                        <c:v>0.386541471048513</c:v>
                      </c:pt>
                      <c:pt idx="1">
                        <c:v>0.38755868544600902</c:v>
                      </c:pt>
                      <c:pt idx="2">
                        <c:v>0.39976525821596198</c:v>
                      </c:pt>
                      <c:pt idx="3">
                        <c:v>0.41705790297339501</c:v>
                      </c:pt>
                      <c:pt idx="4">
                        <c:v>0.44248826291079801</c:v>
                      </c:pt>
                      <c:pt idx="5">
                        <c:v>0.46690140845070399</c:v>
                      </c:pt>
                      <c:pt idx="6">
                        <c:v>0.483176838810641</c:v>
                      </c:pt>
                      <c:pt idx="7">
                        <c:v>0.49640062597808998</c:v>
                      </c:pt>
                      <c:pt idx="8">
                        <c:v>0.51267605633802804</c:v>
                      </c:pt>
                      <c:pt idx="9">
                        <c:v>0.53505477308294203</c:v>
                      </c:pt>
                      <c:pt idx="10">
                        <c:v>0.55438184663536705</c:v>
                      </c:pt>
                      <c:pt idx="11">
                        <c:v>0.57981220657276999</c:v>
                      </c:pt>
                      <c:pt idx="12">
                        <c:v>0.612363067292644</c:v>
                      </c:pt>
                      <c:pt idx="13">
                        <c:v>0.63779342723004695</c:v>
                      </c:pt>
                      <c:pt idx="14">
                        <c:v>0.66322378716744901</c:v>
                      </c:pt>
                      <c:pt idx="15">
                        <c:v>0.68560250391236299</c:v>
                      </c:pt>
                      <c:pt idx="16">
                        <c:v>0.70798122065727698</c:v>
                      </c:pt>
                      <c:pt idx="17">
                        <c:v>0.73442879499217495</c:v>
                      </c:pt>
                      <c:pt idx="18">
                        <c:v>0.75985915492957701</c:v>
                      </c:pt>
                      <c:pt idx="19">
                        <c:v>0.78325508607198702</c:v>
                      </c:pt>
                      <c:pt idx="20">
                        <c:v>0.80359937402190895</c:v>
                      </c:pt>
                      <c:pt idx="21">
                        <c:v>0.82496087636932702</c:v>
                      </c:pt>
                      <c:pt idx="22">
                        <c:v>0.84123630672926397</c:v>
                      </c:pt>
                      <c:pt idx="23">
                        <c:v>0.85649452269170501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Sheet1!$D$48:$D$71</c15:sqref>
                        </c15:formulaRef>
                      </c:ext>
                    </c:extLst>
                    <c:numCache>
                      <c:formatCode>0.000</c:formatCode>
                      <c:ptCount val="24"/>
                      <c:pt idx="0">
                        <c:v>35.631262525050097</c:v>
                      </c:pt>
                      <c:pt idx="1">
                        <c:v>30.0200400801603</c:v>
                      </c:pt>
                      <c:pt idx="2">
                        <c:v>25.5310621242484</c:v>
                      </c:pt>
                      <c:pt idx="3">
                        <c:v>21.042084168336601</c:v>
                      </c:pt>
                      <c:pt idx="4">
                        <c:v>19.0781563126252</c:v>
                      </c:pt>
                      <c:pt idx="5">
                        <c:v>20.200400801603099</c:v>
                      </c:pt>
                      <c:pt idx="6">
                        <c:v>23.006012024048001</c:v>
                      </c:pt>
                      <c:pt idx="7">
                        <c:v>27.214428857715401</c:v>
                      </c:pt>
                      <c:pt idx="8">
                        <c:v>31.422845691382701</c:v>
                      </c:pt>
                      <c:pt idx="9">
                        <c:v>33.9478957915831</c:v>
                      </c:pt>
                      <c:pt idx="10">
                        <c:v>36.753507014028003</c:v>
                      </c:pt>
                      <c:pt idx="11">
                        <c:v>37.595190380761501</c:v>
                      </c:pt>
                      <c:pt idx="12">
                        <c:v>38.1563126252505</c:v>
                      </c:pt>
                      <c:pt idx="13">
                        <c:v>38.4368737474949</c:v>
                      </c:pt>
                      <c:pt idx="14">
                        <c:v>38.1563126252505</c:v>
                      </c:pt>
                      <c:pt idx="15">
                        <c:v>38.997995991983899</c:v>
                      </c:pt>
                      <c:pt idx="16">
                        <c:v>38.1563126252505</c:v>
                      </c:pt>
                      <c:pt idx="17">
                        <c:v>37.875751503006001</c:v>
                      </c:pt>
                      <c:pt idx="18">
                        <c:v>38.1563126252505</c:v>
                      </c:pt>
                      <c:pt idx="19">
                        <c:v>37.595190380761501</c:v>
                      </c:pt>
                      <c:pt idx="20">
                        <c:v>35.631262525050097</c:v>
                      </c:pt>
                      <c:pt idx="21">
                        <c:v>33.667334669338601</c:v>
                      </c:pt>
                      <c:pt idx="22">
                        <c:v>31.422845691382701</c:v>
                      </c:pt>
                      <c:pt idx="23">
                        <c:v>34.2284569138276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6F-4F74-82DD-D730369F06D4}"/>
                  </c:ext>
                </c:extLst>
              </c15:ser>
            </c15:filteredScatterSeries>
          </c:ext>
        </c:extLst>
      </c:scatterChart>
      <c:valAx>
        <c:axId val="1147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26400"/>
        <c:crosses val="autoZero"/>
        <c:crossBetween val="midCat"/>
      </c:valAx>
      <c:valAx>
        <c:axId val="1147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pressure profiles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789619245978717E-2"/>
          <c:y val="9.5685808882910783E-2"/>
          <c:w val="0.73776912640059833"/>
          <c:h val="0.77319408275291579"/>
        </c:manualLayout>
      </c:layout>
      <c:scatterChart>
        <c:scatterStyle val="lineMarker"/>
        <c:varyColors val="0"/>
        <c:ser>
          <c:idx val="0"/>
          <c:order val="0"/>
          <c:tx>
            <c:v>Aortic pressure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Sheet1!$F$5:$F$109</c:f>
              <c:numCache>
                <c:formatCode>0.000</c:formatCode>
                <c:ptCount val="10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  <c:pt idx="100">
                  <c:v>1.25</c:v>
                </c:pt>
                <c:pt idx="101">
                  <c:v>1.2625</c:v>
                </c:pt>
                <c:pt idx="102">
                  <c:v>1.2749999999999999</c:v>
                </c:pt>
                <c:pt idx="103">
                  <c:v>1.2875000000000001</c:v>
                </c:pt>
                <c:pt idx="104">
                  <c:v>1.3</c:v>
                </c:pt>
              </c:numCache>
            </c:numRef>
          </c:xVal>
          <c:yVal>
            <c:numRef>
              <c:f>Sheet1!$G$5:$G$109</c:f>
              <c:numCache>
                <c:formatCode>0.000</c:formatCode>
                <c:ptCount val="105"/>
                <c:pt idx="0">
                  <c:v>100.69658960645</c:v>
                </c:pt>
                <c:pt idx="1">
                  <c:v>99.56131087505679</c:v>
                </c:pt>
                <c:pt idx="2">
                  <c:v>98.210657369170079</c:v>
                </c:pt>
                <c:pt idx="3">
                  <c:v>97.128308058314786</c:v>
                </c:pt>
                <c:pt idx="4">
                  <c:v>96.636422848074673</c:v>
                </c:pt>
                <c:pt idx="5">
                  <c:v>96.921889770680266</c:v>
                </c:pt>
                <c:pt idx="6">
                  <c:v>98.060693800726241</c:v>
                </c:pt>
                <c:pt idx="7">
                  <c:v>100.04040729601799</c:v>
                </c:pt>
                <c:pt idx="8">
                  <c:v>102.78080206354771</c:v>
                </c:pt>
                <c:pt idx="9">
                  <c:v>106.15258305059969</c:v>
                </c:pt>
                <c:pt idx="10">
                  <c:v>109.99424366098515</c:v>
                </c:pt>
                <c:pt idx="11">
                  <c:v>114.12704269640621</c:v>
                </c:pt>
                <c:pt idx="12">
                  <c:v>118.36810292294925</c:v>
                </c:pt>
                <c:pt idx="13">
                  <c:v>122.54163126270795</c:v>
                </c:pt>
                <c:pt idx="14">
                  <c:v>126.48826061053504</c:v>
                </c:pt>
                <c:pt idx="15">
                  <c:v>130.07251327592425</c:v>
                </c:pt>
                <c:pt idx="16">
                  <c:v>133.1883860500206</c:v>
                </c:pt>
                <c:pt idx="17">
                  <c:v>135.7630568977608</c:v>
                </c:pt>
                <c:pt idx="18">
                  <c:v>137.75871327514329</c:v>
                </c:pt>
                <c:pt idx="19">
                  <c:v>139.17250207162601</c:v>
                </c:pt>
                <c:pt idx="20">
                  <c:v>140.03460117765638</c:v>
                </c:pt>
                <c:pt idx="21">
                  <c:v>140.40441267732686</c:v>
                </c:pt>
                <c:pt idx="22">
                  <c:v>140.36487766616241</c:v>
                </c:pt>
                <c:pt idx="23">
                  <c:v>140.01491269403863</c:v>
                </c:pt>
                <c:pt idx="24">
                  <c:v>139.45996783322511</c:v>
                </c:pt>
                <c:pt idx="25">
                  <c:v>138.80070637156217</c:v>
                </c:pt>
                <c:pt idx="26">
                  <c:v>138.11980613076344</c:v>
                </c:pt>
                <c:pt idx="27">
                  <c:v>137.46688240985088</c:v>
                </c:pt>
                <c:pt idx="28">
                  <c:v>136.84153255371672</c:v>
                </c:pt>
                <c:pt idx="29">
                  <c:v>136.17450214681901</c:v>
                </c:pt>
                <c:pt idx="30">
                  <c:v>135.30697283199817</c:v>
                </c:pt>
                <c:pt idx="31">
                  <c:v>133.96797175443106</c:v>
                </c:pt>
                <c:pt idx="32">
                  <c:v>131.74990263071606</c:v>
                </c:pt>
                <c:pt idx="33">
                  <c:v>130.63532480172472</c:v>
                </c:pt>
                <c:pt idx="34">
                  <c:v>129.57241909135431</c:v>
                </c:pt>
                <c:pt idx="35">
                  <c:v>128.52117454231353</c:v>
                </c:pt>
                <c:pt idx="36">
                  <c:v>127.48159115460237</c:v>
                </c:pt>
                <c:pt idx="37">
                  <c:v>126.45366892822082</c:v>
                </c:pt>
                <c:pt idx="38">
                  <c:v>125.43740786316889</c:v>
                </c:pt>
                <c:pt idx="39">
                  <c:v>124.43280795944659</c:v>
                </c:pt>
                <c:pt idx="40">
                  <c:v>123.4398692170539</c:v>
                </c:pt>
                <c:pt idx="41">
                  <c:v>122.45859163599083</c:v>
                </c:pt>
                <c:pt idx="42">
                  <c:v>121.48897521625736</c:v>
                </c:pt>
                <c:pt idx="43">
                  <c:v>120.53101995785354</c:v>
                </c:pt>
                <c:pt idx="44">
                  <c:v>119.58472586077932</c:v>
                </c:pt>
                <c:pt idx="45">
                  <c:v>118.65009292503471</c:v>
                </c:pt>
                <c:pt idx="46">
                  <c:v>117.72712115061974</c:v>
                </c:pt>
                <c:pt idx="47">
                  <c:v>116.81581053753438</c:v>
                </c:pt>
                <c:pt idx="48">
                  <c:v>115.91616108577864</c:v>
                </c:pt>
                <c:pt idx="49">
                  <c:v>115.0281727953525</c:v>
                </c:pt>
                <c:pt idx="50">
                  <c:v>114.15184566625601</c:v>
                </c:pt>
                <c:pt idx="51">
                  <c:v>113.28717969848913</c:v>
                </c:pt>
                <c:pt idx="52">
                  <c:v>112.43417489205186</c:v>
                </c:pt>
                <c:pt idx="53">
                  <c:v>111.5928312469442</c:v>
                </c:pt>
                <c:pt idx="54">
                  <c:v>110.76314876316617</c:v>
                </c:pt>
                <c:pt idx="55">
                  <c:v>109.94512744071776</c:v>
                </c:pt>
                <c:pt idx="56">
                  <c:v>109.13876727959897</c:v>
                </c:pt>
                <c:pt idx="57">
                  <c:v>108.34406827980979</c:v>
                </c:pt>
                <c:pt idx="58">
                  <c:v>107.56103044135024</c:v>
                </c:pt>
                <c:pt idx="59">
                  <c:v>106.7896537642203</c:v>
                </c:pt>
                <c:pt idx="60">
                  <c:v>106.02993824841998</c:v>
                </c:pt>
                <c:pt idx="61">
                  <c:v>105.28188389394928</c:v>
                </c:pt>
                <c:pt idx="62">
                  <c:v>104.5454907008082</c:v>
                </c:pt>
                <c:pt idx="63">
                  <c:v>103.82075866899675</c:v>
                </c:pt>
                <c:pt idx="64">
                  <c:v>103.10768779851489</c:v>
                </c:pt>
                <c:pt idx="65">
                  <c:v>102.40627808936267</c:v>
                </c:pt>
                <c:pt idx="66">
                  <c:v>101.71652954154007</c:v>
                </c:pt>
                <c:pt idx="67">
                  <c:v>101.03844215504708</c:v>
                </c:pt>
                <c:pt idx="68">
                  <c:v>100.3720159298837</c:v>
                </c:pt>
                <c:pt idx="69">
                  <c:v>100.69658960645</c:v>
                </c:pt>
                <c:pt idx="70">
                  <c:v>99.56131087505679</c:v>
                </c:pt>
                <c:pt idx="71">
                  <c:v>98.210657369170079</c:v>
                </c:pt>
                <c:pt idx="72">
                  <c:v>97.128308058314786</c:v>
                </c:pt>
                <c:pt idx="73">
                  <c:v>96.636422848074673</c:v>
                </c:pt>
                <c:pt idx="74">
                  <c:v>96.921889770680266</c:v>
                </c:pt>
                <c:pt idx="75">
                  <c:v>98.060693800726241</c:v>
                </c:pt>
                <c:pt idx="76">
                  <c:v>100.04040729601799</c:v>
                </c:pt>
                <c:pt idx="77">
                  <c:v>102.78080206354771</c:v>
                </c:pt>
                <c:pt idx="78">
                  <c:v>106.15258305059969</c:v>
                </c:pt>
                <c:pt idx="79">
                  <c:v>109.99424366098515</c:v>
                </c:pt>
                <c:pt idx="80">
                  <c:v>114.12704269640621</c:v>
                </c:pt>
                <c:pt idx="81">
                  <c:v>118.36810292294925</c:v>
                </c:pt>
                <c:pt idx="82">
                  <c:v>122.54163126270795</c:v>
                </c:pt>
                <c:pt idx="83">
                  <c:v>126.48826061053504</c:v>
                </c:pt>
                <c:pt idx="84">
                  <c:v>130.07251327592425</c:v>
                </c:pt>
                <c:pt idx="85">
                  <c:v>133.1883860500206</c:v>
                </c:pt>
                <c:pt idx="86">
                  <c:v>135.7630568977608</c:v>
                </c:pt>
                <c:pt idx="87">
                  <c:v>137.75871327514329</c:v>
                </c:pt>
                <c:pt idx="88">
                  <c:v>139.17250207162601</c:v>
                </c:pt>
                <c:pt idx="89">
                  <c:v>140.03460117765638</c:v>
                </c:pt>
                <c:pt idx="90">
                  <c:v>140.40441267732686</c:v>
                </c:pt>
                <c:pt idx="91">
                  <c:v>140.36487766616241</c:v>
                </c:pt>
                <c:pt idx="92">
                  <c:v>140.01491269403863</c:v>
                </c:pt>
                <c:pt idx="93">
                  <c:v>139.45996783322511</c:v>
                </c:pt>
                <c:pt idx="94">
                  <c:v>138.80070637156217</c:v>
                </c:pt>
                <c:pt idx="95">
                  <c:v>138.11980613076344</c:v>
                </c:pt>
                <c:pt idx="96">
                  <c:v>137.46688240985088</c:v>
                </c:pt>
                <c:pt idx="97">
                  <c:v>136.84153255371672</c:v>
                </c:pt>
                <c:pt idx="98">
                  <c:v>136.17450214681901</c:v>
                </c:pt>
                <c:pt idx="99">
                  <c:v>135.30697283199817</c:v>
                </c:pt>
                <c:pt idx="100">
                  <c:v>133.96797175443106</c:v>
                </c:pt>
                <c:pt idx="101">
                  <c:v>131.74990263071606</c:v>
                </c:pt>
                <c:pt idx="102">
                  <c:v>130.63532480172472</c:v>
                </c:pt>
                <c:pt idx="103">
                  <c:v>129.57241909135431</c:v>
                </c:pt>
                <c:pt idx="104">
                  <c:v>128.52117454231353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3-4560-833C-E691F0DF3F87}"/>
            </c:ext>
          </c:extLst>
        </c:ser>
        <c:ser>
          <c:idx val="1"/>
          <c:order val="1"/>
          <c:tx>
            <c:v>Left ventricular pressure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Sheet1!$H$5:$H$109</c:f>
              <c:numCache>
                <c:formatCode>0.000</c:formatCode>
                <c:ptCount val="10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  <c:pt idx="100">
                  <c:v>1.25</c:v>
                </c:pt>
                <c:pt idx="101">
                  <c:v>1.2625</c:v>
                </c:pt>
                <c:pt idx="102">
                  <c:v>1.2749999999999999</c:v>
                </c:pt>
                <c:pt idx="103">
                  <c:v>1.2875000000000001</c:v>
                </c:pt>
                <c:pt idx="104">
                  <c:v>1.3</c:v>
                </c:pt>
              </c:numCache>
            </c:numRef>
          </c:xVal>
          <c:yVal>
            <c:numRef>
              <c:f>Sheet1!$I$5:$I$109</c:f>
              <c:numCache>
                <c:formatCode>0.000</c:formatCode>
                <c:ptCount val="105"/>
                <c:pt idx="0">
                  <c:v>34.911471187842302</c:v>
                </c:pt>
                <c:pt idx="1">
                  <c:v>37.92342497981727</c:v>
                </c:pt>
                <c:pt idx="2">
                  <c:v>41.329313230093462</c:v>
                </c:pt>
                <c:pt idx="3">
                  <c:v>43.703702331050195</c:v>
                </c:pt>
                <c:pt idx="4">
                  <c:v>44.168733452094635</c:v>
                </c:pt>
                <c:pt idx="5">
                  <c:v>51.326389813076148</c:v>
                </c:pt>
                <c:pt idx="6">
                  <c:v>92.190763957700128</c:v>
                </c:pt>
                <c:pt idx="7">
                  <c:v>110.44035201992017</c:v>
                </c:pt>
                <c:pt idx="8">
                  <c:v>121.81226388607968</c:v>
                </c:pt>
                <c:pt idx="9">
                  <c:v>128.34702502854418</c:v>
                </c:pt>
                <c:pt idx="10">
                  <c:v>132.39757105030333</c:v>
                </c:pt>
                <c:pt idx="11">
                  <c:v>135.36942306087633</c:v>
                </c:pt>
                <c:pt idx="12">
                  <c:v>137.97038449302374</c:v>
                </c:pt>
                <c:pt idx="13">
                  <c:v>140.42816658556842</c:v>
                </c:pt>
                <c:pt idx="14">
                  <c:v>142.67594253233267</c:v>
                </c:pt>
                <c:pt idx="15">
                  <c:v>144.50583029717484</c:v>
                </c:pt>
                <c:pt idx="16">
                  <c:v>145.69030409514664</c:v>
                </c:pt>
                <c:pt idx="17">
                  <c:v>146.07153453976946</c:v>
                </c:pt>
                <c:pt idx="18">
                  <c:v>145.61865745638272</c:v>
                </c:pt>
                <c:pt idx="19">
                  <c:v>144.45297136165402</c:v>
                </c:pt>
                <c:pt idx="20">
                  <c:v>142.84106360918861</c:v>
                </c:pt>
                <c:pt idx="21">
                  <c:v>141.15586520119552</c:v>
                </c:pt>
                <c:pt idx="22">
                  <c:v>139.80563426632682</c:v>
                </c:pt>
                <c:pt idx="23">
                  <c:v>139.1308682036298</c:v>
                </c:pt>
                <c:pt idx="24">
                  <c:v>139.26914449256867</c:v>
                </c:pt>
                <c:pt idx="25">
                  <c:v>139.9878901691601</c:v>
                </c:pt>
                <c:pt idx="26">
                  <c:v>140.48507996822639</c:v>
                </c:pt>
                <c:pt idx="27">
                  <c:v>139.15786313186265</c:v>
                </c:pt>
                <c:pt idx="28">
                  <c:v>133.33911888379691</c:v>
                </c:pt>
                <c:pt idx="29">
                  <c:v>119.00194057002329</c:v>
                </c:pt>
                <c:pt idx="30">
                  <c:v>90.432048465597404</c:v>
                </c:pt>
                <c:pt idx="31">
                  <c:v>31.021173902816372</c:v>
                </c:pt>
                <c:pt idx="32">
                  <c:v>25.119001350234612</c:v>
                </c:pt>
                <c:pt idx="33">
                  <c:v>20.580357280683529</c:v>
                </c:pt>
                <c:pt idx="34">
                  <c:v>18.500645063984848</c:v>
                </c:pt>
                <c:pt idx="35">
                  <c:v>18.214699313299207</c:v>
                </c:pt>
                <c:pt idx="36">
                  <c:v>19.175799552242097</c:v>
                </c:pt>
                <c:pt idx="37">
                  <c:v>20.942334842933633</c:v>
                </c:pt>
                <c:pt idx="38">
                  <c:v>23.165198351991421</c:v>
                </c:pt>
                <c:pt idx="39">
                  <c:v>25.57591185412457</c:v>
                </c:pt>
                <c:pt idx="40">
                  <c:v>27.975480174638506</c:v>
                </c:pt>
                <c:pt idx="41">
                  <c:v>30.223975569060713</c:v>
                </c:pt>
                <c:pt idx="42">
                  <c:v>32.230852041488106</c:v>
                </c:pt>
                <c:pt idx="43">
                  <c:v>33.945989600666508</c:v>
                </c:pt>
                <c:pt idx="44">
                  <c:v>35.351468454107817</c:v>
                </c:pt>
                <c:pt idx="45">
                  <c:v>36.454073140506807</c:v>
                </c:pt>
                <c:pt idx="46">
                  <c:v>37.278526599846373</c:v>
                </c:pt>
                <c:pt idx="47">
                  <c:v>37.861454181671434</c:v>
                </c:pt>
                <c:pt idx="48">
                  <c:v>38.246077591749781</c:v>
                </c:pt>
                <c:pt idx="49">
                  <c:v>38.477638776217645</c:v>
                </c:pt>
                <c:pt idx="50">
                  <c:v>38.599553744083096</c:v>
                </c:pt>
                <c:pt idx="51">
                  <c:v>38.650296327956312</c:v>
                </c:pt>
                <c:pt idx="52">
                  <c:v>38.661011882235471</c:v>
                </c:pt>
                <c:pt idx="53">
                  <c:v>38.653860920101579</c:v>
                </c:pt>
                <c:pt idx="54">
                  <c:v>38.641092687590572</c:v>
                </c:pt>
                <c:pt idx="55">
                  <c:v>38.624848677085538</c:v>
                </c:pt>
                <c:pt idx="56">
                  <c:v>38.597696077114961</c:v>
                </c:pt>
                <c:pt idx="57">
                  <c:v>38.543891162255022</c:v>
                </c:pt>
                <c:pt idx="58">
                  <c:v>38.441372618741298</c:v>
                </c:pt>
                <c:pt idx="59">
                  <c:v>38.264484810213617</c:v>
                </c:pt>
                <c:pt idx="60">
                  <c:v>37.987430980145291</c:v>
                </c:pt>
                <c:pt idx="61">
                  <c:v>37.588456393314118</c:v>
                </c:pt>
                <c:pt idx="62">
                  <c:v>37.054761414015957</c:v>
                </c:pt>
                <c:pt idx="63">
                  <c:v>36.388144523873052</c:v>
                </c:pt>
                <c:pt idx="64">
                  <c:v>35.611375276443141</c:v>
                </c:pt>
                <c:pt idx="65">
                  <c:v>34.775297190884885</c:v>
                </c:pt>
                <c:pt idx="66">
                  <c:v>33.966660582467739</c:v>
                </c:pt>
                <c:pt idx="67">
                  <c:v>33.316685332458292</c:v>
                </c:pt>
                <c:pt idx="68">
                  <c:v>33.010353594530898</c:v>
                </c:pt>
                <c:pt idx="69">
                  <c:v>34.911471187842302</c:v>
                </c:pt>
                <c:pt idx="70">
                  <c:v>37.92342497981727</c:v>
                </c:pt>
                <c:pt idx="71">
                  <c:v>41.329313230093462</c:v>
                </c:pt>
                <c:pt idx="72">
                  <c:v>43.703702331050195</c:v>
                </c:pt>
                <c:pt idx="73">
                  <c:v>44.168733452094635</c:v>
                </c:pt>
                <c:pt idx="74">
                  <c:v>51.326389813076148</c:v>
                </c:pt>
                <c:pt idx="75">
                  <c:v>92.190763957700128</c:v>
                </c:pt>
                <c:pt idx="76">
                  <c:v>110.44035201992017</c:v>
                </c:pt>
                <c:pt idx="77">
                  <c:v>121.81226388607968</c:v>
                </c:pt>
                <c:pt idx="78">
                  <c:v>128.34702502854418</c:v>
                </c:pt>
                <c:pt idx="79">
                  <c:v>132.39757105030333</c:v>
                </c:pt>
                <c:pt idx="80">
                  <c:v>135.36942306087633</c:v>
                </c:pt>
                <c:pt idx="81">
                  <c:v>137.97038449302374</c:v>
                </c:pt>
                <c:pt idx="82">
                  <c:v>140.42816658556842</c:v>
                </c:pt>
                <c:pt idx="83">
                  <c:v>142.67594253233267</c:v>
                </c:pt>
                <c:pt idx="84">
                  <c:v>144.50583029717484</c:v>
                </c:pt>
                <c:pt idx="85">
                  <c:v>145.69030409514664</c:v>
                </c:pt>
                <c:pt idx="86">
                  <c:v>146.07153453976946</c:v>
                </c:pt>
                <c:pt idx="87">
                  <c:v>145.61865745638272</c:v>
                </c:pt>
                <c:pt idx="88">
                  <c:v>144.45297136165402</c:v>
                </c:pt>
                <c:pt idx="89">
                  <c:v>142.84106360918861</c:v>
                </c:pt>
                <c:pt idx="90">
                  <c:v>141.15586520119552</c:v>
                </c:pt>
                <c:pt idx="91">
                  <c:v>139.80563426632682</c:v>
                </c:pt>
                <c:pt idx="92">
                  <c:v>139.1308682036298</c:v>
                </c:pt>
                <c:pt idx="93">
                  <c:v>139.26914449256867</c:v>
                </c:pt>
                <c:pt idx="94">
                  <c:v>139.9878901691601</c:v>
                </c:pt>
                <c:pt idx="95">
                  <c:v>140.48507996822639</c:v>
                </c:pt>
                <c:pt idx="96">
                  <c:v>139.15786313186265</c:v>
                </c:pt>
                <c:pt idx="97">
                  <c:v>133.33911888379691</c:v>
                </c:pt>
                <c:pt idx="98">
                  <c:v>119.00194057002329</c:v>
                </c:pt>
                <c:pt idx="99">
                  <c:v>90.432048465597404</c:v>
                </c:pt>
                <c:pt idx="100">
                  <c:v>31.021173902816372</c:v>
                </c:pt>
                <c:pt idx="101">
                  <c:v>25.119001350234612</c:v>
                </c:pt>
                <c:pt idx="102">
                  <c:v>20.580357280683529</c:v>
                </c:pt>
                <c:pt idx="103">
                  <c:v>18.500645063984848</c:v>
                </c:pt>
                <c:pt idx="104">
                  <c:v>18.214699313299207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3-4560-833C-E691F0DF3F87}"/>
            </c:ext>
          </c:extLst>
        </c:ser>
        <c:ser>
          <c:idx val="2"/>
          <c:order val="2"/>
          <c:tx>
            <c:v>Pressure difference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Sheet1!$K$5:$K$109</c:f>
              <c:numCache>
                <c:formatCode>0.000</c:formatCode>
                <c:ptCount val="10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  <c:pt idx="65">
                  <c:v>0.8125</c:v>
                </c:pt>
                <c:pt idx="66">
                  <c:v>0.82499999999999996</c:v>
                </c:pt>
                <c:pt idx="67">
                  <c:v>0.83750000000000002</c:v>
                </c:pt>
                <c:pt idx="68">
                  <c:v>0.85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0.88749999999999996</c:v>
                </c:pt>
                <c:pt idx="72">
                  <c:v>0.9</c:v>
                </c:pt>
                <c:pt idx="73">
                  <c:v>0.91249999999999998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</c:v>
                </c:pt>
                <c:pt idx="77">
                  <c:v>0.96250000000000002</c:v>
                </c:pt>
                <c:pt idx="78">
                  <c:v>0.97499999999999998</c:v>
                </c:pt>
                <c:pt idx="79">
                  <c:v>0.98750000000000004</c:v>
                </c:pt>
                <c:pt idx="80">
                  <c:v>1</c:v>
                </c:pt>
                <c:pt idx="81">
                  <c:v>1.0125</c:v>
                </c:pt>
                <c:pt idx="82">
                  <c:v>1.0249999999999999</c:v>
                </c:pt>
                <c:pt idx="83">
                  <c:v>1.0375000000000001</c:v>
                </c:pt>
                <c:pt idx="84">
                  <c:v>1.05</c:v>
                </c:pt>
                <c:pt idx="85">
                  <c:v>1.0625</c:v>
                </c:pt>
                <c:pt idx="86">
                  <c:v>1.075</c:v>
                </c:pt>
                <c:pt idx="87">
                  <c:v>1.0874999999999999</c:v>
                </c:pt>
                <c:pt idx="88">
                  <c:v>1.1000000000000001</c:v>
                </c:pt>
                <c:pt idx="89">
                  <c:v>1.1125</c:v>
                </c:pt>
                <c:pt idx="90">
                  <c:v>1.125</c:v>
                </c:pt>
                <c:pt idx="91">
                  <c:v>1.1375</c:v>
                </c:pt>
                <c:pt idx="92">
                  <c:v>1.1499999999999999</c:v>
                </c:pt>
                <c:pt idx="93">
                  <c:v>1.1625000000000001</c:v>
                </c:pt>
                <c:pt idx="94">
                  <c:v>1.175</c:v>
                </c:pt>
                <c:pt idx="95">
                  <c:v>1.1875</c:v>
                </c:pt>
                <c:pt idx="96">
                  <c:v>1.2</c:v>
                </c:pt>
                <c:pt idx="97">
                  <c:v>1.2124999999999999</c:v>
                </c:pt>
                <c:pt idx="98">
                  <c:v>1.2250000000000001</c:v>
                </c:pt>
                <c:pt idx="99">
                  <c:v>1.2375</c:v>
                </c:pt>
                <c:pt idx="100">
                  <c:v>1.25</c:v>
                </c:pt>
                <c:pt idx="101">
                  <c:v>1.2625</c:v>
                </c:pt>
                <c:pt idx="102">
                  <c:v>1.2749999999999999</c:v>
                </c:pt>
                <c:pt idx="103">
                  <c:v>1.2875000000000001</c:v>
                </c:pt>
                <c:pt idx="104">
                  <c:v>1.3</c:v>
                </c:pt>
              </c:numCache>
            </c:numRef>
          </c:xVal>
          <c:yVal>
            <c:numRef>
              <c:f>Sheet1!$L$5:$L$109</c:f>
              <c:numCache>
                <c:formatCode>0.000</c:formatCode>
                <c:ptCount val="105"/>
                <c:pt idx="0">
                  <c:v>65.785118418607709</c:v>
                </c:pt>
                <c:pt idx="1">
                  <c:v>61.637885895239521</c:v>
                </c:pt>
                <c:pt idx="2">
                  <c:v>56.881344139076617</c:v>
                </c:pt>
                <c:pt idx="3">
                  <c:v>53.424605727264591</c:v>
                </c:pt>
                <c:pt idx="4">
                  <c:v>52.467689395980038</c:v>
                </c:pt>
                <c:pt idx="5">
                  <c:v>45.595499957604119</c:v>
                </c:pt>
                <c:pt idx="6">
                  <c:v>5.8699298430261138</c:v>
                </c:pt>
                <c:pt idx="7">
                  <c:v>-10.39994472390218</c:v>
                </c:pt>
                <c:pt idx="8">
                  <c:v>-19.031461822531966</c:v>
                </c:pt>
                <c:pt idx="9">
                  <c:v>-22.194441977944493</c:v>
                </c:pt>
                <c:pt idx="10">
                  <c:v>-22.403327389318179</c:v>
                </c:pt>
                <c:pt idx="11">
                  <c:v>-21.242380364470122</c:v>
                </c:pt>
                <c:pt idx="12">
                  <c:v>-19.602281570074496</c:v>
                </c:pt>
                <c:pt idx="13">
                  <c:v>-17.886535322860468</c:v>
                </c:pt>
                <c:pt idx="14">
                  <c:v>-16.187681921797633</c:v>
                </c:pt>
                <c:pt idx="15">
                  <c:v>-14.433317021250588</c:v>
                </c:pt>
                <c:pt idx="16">
                  <c:v>-12.501918045126047</c:v>
                </c:pt>
                <c:pt idx="17">
                  <c:v>-10.308477642008654</c:v>
                </c:pt>
                <c:pt idx="18">
                  <c:v>-7.8599441812394275</c:v>
                </c:pt>
                <c:pt idx="19">
                  <c:v>-5.2804692900280088</c:v>
                </c:pt>
                <c:pt idx="20">
                  <c:v>-2.8064624315322249</c:v>
                </c:pt>
                <c:pt idx="21">
                  <c:v>-0.75145252386866446</c:v>
                </c:pt>
                <c:pt idx="22">
                  <c:v>0.55924339983559435</c:v>
                </c:pt>
                <c:pt idx="23">
                  <c:v>0.88404449040882582</c:v>
                </c:pt>
                <c:pt idx="24">
                  <c:v>0.19082334065643636</c:v>
                </c:pt>
                <c:pt idx="25">
                  <c:v>-1.1871837975979247</c:v>
                </c:pt>
                <c:pt idx="26">
                  <c:v>-2.3652738374629507</c:v>
                </c:pt>
                <c:pt idx="27">
                  <c:v>-1.6909807220117727</c:v>
                </c:pt>
                <c:pt idx="28">
                  <c:v>3.5024136699198039</c:v>
                </c:pt>
                <c:pt idx="29">
                  <c:v>17.172561576795715</c:v>
                </c:pt>
                <c:pt idx="30">
                  <c:v>44.874924366400762</c:v>
                </c:pt>
                <c:pt idx="31">
                  <c:v>102.94679785161469</c:v>
                </c:pt>
                <c:pt idx="32">
                  <c:v>106.63090128048145</c:v>
                </c:pt>
                <c:pt idx="33">
                  <c:v>110.05496752104119</c:v>
                </c:pt>
                <c:pt idx="34">
                  <c:v>111.07177402736946</c:v>
                </c:pt>
                <c:pt idx="35">
                  <c:v>110.30647522901432</c:v>
                </c:pt>
                <c:pt idx="36">
                  <c:v>108.30579160236027</c:v>
                </c:pt>
                <c:pt idx="37">
                  <c:v>105.51133408528719</c:v>
                </c:pt>
                <c:pt idx="38">
                  <c:v>102.27220951117746</c:v>
                </c:pt>
                <c:pt idx="39">
                  <c:v>98.856896105322022</c:v>
                </c:pt>
                <c:pt idx="40">
                  <c:v>95.464389042415391</c:v>
                </c:pt>
                <c:pt idx="41">
                  <c:v>92.234616066930116</c:v>
                </c:pt>
                <c:pt idx="42">
                  <c:v>89.258123174769253</c:v>
                </c:pt>
                <c:pt idx="43">
                  <c:v>86.585030357187037</c:v>
                </c:pt>
                <c:pt idx="44">
                  <c:v>84.233257406671498</c:v>
                </c:pt>
                <c:pt idx="45">
                  <c:v>82.196019784527905</c:v>
                </c:pt>
                <c:pt idx="46">
                  <c:v>80.448594550773365</c:v>
                </c:pt>
                <c:pt idx="47">
                  <c:v>78.954356355862942</c:v>
                </c:pt>
                <c:pt idx="48">
                  <c:v>77.670083494028859</c:v>
                </c:pt>
                <c:pt idx="49">
                  <c:v>76.550534019134858</c:v>
                </c:pt>
                <c:pt idx="50">
                  <c:v>75.552291922172913</c:v>
                </c:pt>
                <c:pt idx="51">
                  <c:v>74.636883370532814</c:v>
                </c:pt>
                <c:pt idx="52">
                  <c:v>73.773163009816386</c:v>
                </c:pt>
                <c:pt idx="53">
                  <c:v>72.938970326842622</c:v>
                </c:pt>
                <c:pt idx="54">
                  <c:v>72.1220560755756</c:v>
                </c:pt>
                <c:pt idx="55">
                  <c:v>71.320278763632217</c:v>
                </c:pt>
                <c:pt idx="56">
                  <c:v>70.541071202484005</c:v>
                </c:pt>
                <c:pt idx="57">
                  <c:v>69.800177117554767</c:v>
                </c:pt>
                <c:pt idx="58">
                  <c:v>69.119657822608943</c:v>
                </c:pt>
                <c:pt idx="59">
                  <c:v>68.525168954006688</c:v>
                </c:pt>
                <c:pt idx="60">
                  <c:v>68.04250726827469</c:v>
                </c:pt>
                <c:pt idx="61">
                  <c:v>67.693427500635167</c:v>
                </c:pt>
                <c:pt idx="62">
                  <c:v>67.490729286792245</c:v>
                </c:pt>
                <c:pt idx="63">
                  <c:v>67.432614145123694</c:v>
                </c:pt>
                <c:pt idx="64">
                  <c:v>67.496312522071747</c:v>
                </c:pt>
                <c:pt idx="65">
                  <c:v>67.630980898477787</c:v>
                </c:pt>
                <c:pt idx="66">
                  <c:v>67.74986895907233</c:v>
                </c:pt>
                <c:pt idx="67">
                  <c:v>67.721756822588787</c:v>
                </c:pt>
                <c:pt idx="68">
                  <c:v>67.361662335352804</c:v>
                </c:pt>
                <c:pt idx="69">
                  <c:v>65.785118418607709</c:v>
                </c:pt>
                <c:pt idx="70">
                  <c:v>61.637885895239521</c:v>
                </c:pt>
                <c:pt idx="71">
                  <c:v>56.881344139076617</c:v>
                </c:pt>
                <c:pt idx="72">
                  <c:v>53.424605727264591</c:v>
                </c:pt>
                <c:pt idx="73">
                  <c:v>52.467689395980038</c:v>
                </c:pt>
                <c:pt idx="74">
                  <c:v>45.595499957604119</c:v>
                </c:pt>
                <c:pt idx="75">
                  <c:v>5.8699298430261138</c:v>
                </c:pt>
                <c:pt idx="76">
                  <c:v>-10.39994472390218</c:v>
                </c:pt>
                <c:pt idx="77">
                  <c:v>-19.031461822531966</c:v>
                </c:pt>
                <c:pt idx="78">
                  <c:v>-22.194441977944493</c:v>
                </c:pt>
                <c:pt idx="79">
                  <c:v>-22.403327389318179</c:v>
                </c:pt>
                <c:pt idx="80">
                  <c:v>-21.242380364470122</c:v>
                </c:pt>
                <c:pt idx="81">
                  <c:v>-19.602281570074496</c:v>
                </c:pt>
                <c:pt idx="82">
                  <c:v>-17.886535322860468</c:v>
                </c:pt>
                <c:pt idx="83">
                  <c:v>-16.187681921797633</c:v>
                </c:pt>
                <c:pt idx="84">
                  <c:v>-14.433317021250588</c:v>
                </c:pt>
                <c:pt idx="85">
                  <c:v>-12.501918045126047</c:v>
                </c:pt>
                <c:pt idx="86">
                  <c:v>-10.308477642008654</c:v>
                </c:pt>
                <c:pt idx="87">
                  <c:v>-7.8599441812394275</c:v>
                </c:pt>
                <c:pt idx="88">
                  <c:v>-5.2804692900280088</c:v>
                </c:pt>
                <c:pt idx="89">
                  <c:v>-2.8064624315322249</c:v>
                </c:pt>
                <c:pt idx="90">
                  <c:v>-0.75145252386866446</c:v>
                </c:pt>
                <c:pt idx="91">
                  <c:v>0.55924339983559435</c:v>
                </c:pt>
                <c:pt idx="92">
                  <c:v>0.88404449040882582</c:v>
                </c:pt>
                <c:pt idx="93">
                  <c:v>0.19082334065643636</c:v>
                </c:pt>
                <c:pt idx="94">
                  <c:v>-1.1871837975979247</c:v>
                </c:pt>
                <c:pt idx="95">
                  <c:v>-2.3652738374629507</c:v>
                </c:pt>
                <c:pt idx="96">
                  <c:v>-1.6909807220117727</c:v>
                </c:pt>
                <c:pt idx="97">
                  <c:v>3.5024136699198039</c:v>
                </c:pt>
                <c:pt idx="98">
                  <c:v>17.172561576795715</c:v>
                </c:pt>
                <c:pt idx="99">
                  <c:v>44.874924366400762</c:v>
                </c:pt>
                <c:pt idx="100">
                  <c:v>102.94679785161469</c:v>
                </c:pt>
                <c:pt idx="101">
                  <c:v>106.63090128048145</c:v>
                </c:pt>
                <c:pt idx="102">
                  <c:v>110.05496752104119</c:v>
                </c:pt>
                <c:pt idx="103">
                  <c:v>111.07177402736946</c:v>
                </c:pt>
                <c:pt idx="104">
                  <c:v>110.30647522901432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3-4560-833C-E691F0DF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8720"/>
        <c:axId val="113920640"/>
      </c:scatterChart>
      <c:valAx>
        <c:axId val="1139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20640"/>
        <c:crosses val="autoZero"/>
        <c:crossBetween val="midCat"/>
      </c:valAx>
      <c:valAx>
        <c:axId val="113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[mmHg]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27052195416406"/>
          <c:y val="0.28629417948730101"/>
          <c:w val="0.15184488029422619"/>
          <c:h val="0.24466928551265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1.emf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719417</xdr:colOff>
      <xdr:row>10</xdr:row>
      <xdr:rowOff>79562</xdr:rowOff>
    </xdr:from>
    <xdr:to>
      <xdr:col>14</xdr:col>
      <xdr:colOff>366992</xdr:colOff>
      <xdr:row>43</xdr:row>
      <xdr:rowOff>79562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91731F-0177-4F2B-B29F-A6A63F674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381000</xdr:colOff>
      <xdr:row>12</xdr:row>
      <xdr:rowOff>28575</xdr:rowOff>
    </xdr:from>
    <xdr:to>
      <xdr:col>29</xdr:col>
      <xdr:colOff>24560</xdr:colOff>
      <xdr:row>44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727E5B-8145-4649-8BA6-5E0443597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9900" y="2314575"/>
          <a:ext cx="7292135" cy="610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9</xdr:row>
      <xdr:rowOff>76200</xdr:rowOff>
    </xdr:from>
    <xdr:to>
      <xdr:col>28</xdr:col>
      <xdr:colOff>142875</xdr:colOff>
      <xdr:row>35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F1F52A-8E53-4BF3-B583-6A321D3DC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266081</xdr:colOff>
      <xdr:row>6</xdr:row>
      <xdr:rowOff>169718</xdr:rowOff>
    </xdr:from>
    <xdr:to>
      <xdr:col>11</xdr:col>
      <xdr:colOff>1019175</xdr:colOff>
      <xdr:row>41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BD4BB5-871B-4A51-9E30-2BCD46D9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371104</xdr:colOff>
      <xdr:row>0</xdr:row>
      <xdr:rowOff>158461</xdr:rowOff>
    </xdr:from>
    <xdr:to>
      <xdr:col>27</xdr:col>
      <xdr:colOff>161058</xdr:colOff>
      <xdr:row>19</xdr:row>
      <xdr:rowOff>160686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164F9F-688E-469B-9CF9-DCEAED53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296140</xdr:colOff>
      <xdr:row>20</xdr:row>
      <xdr:rowOff>148936</xdr:rowOff>
    </xdr:from>
    <xdr:to>
      <xdr:col>27</xdr:col>
      <xdr:colOff>6928</xdr:colOff>
      <xdr:row>43</xdr:row>
      <xdr:rowOff>104402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1427A9-9078-4537-B514-143FC6B2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284019</xdr:colOff>
      <xdr:row>45</xdr:row>
      <xdr:rowOff>13855</xdr:rowOff>
    </xdr:from>
    <xdr:to>
      <xdr:col>35</xdr:col>
      <xdr:colOff>116031</xdr:colOff>
      <xdr:row>79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D32BFD-1741-422F-9B24-40DF63C9D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0</xdr:colOff>
      <xdr:row>2</xdr:row>
      <xdr:rowOff>0</xdr:rowOff>
    </xdr:from>
    <xdr:to>
      <xdr:col>39</xdr:col>
      <xdr:colOff>447675</xdr:colOff>
      <xdr:row>33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99C3E58-E294-4952-91C0-298FFDAE6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6950" y="381000"/>
          <a:ext cx="7153275" cy="595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zoomScaleNormal="100" workbookViewId="0">
      <pane ySplit="7" topLeftCell="A8" activePane="bottomLeft" state="frozen"/>
      <selection pane="bottomLeft" activeCell="I44" sqref="I44"/>
    </sheetView>
  </sheetViews>
  <sheetFormatPr defaultRowHeight="15" x14ac:dyDescent="0.25"/>
  <cols>
    <col min="1" max="1" width="14" style="22" customWidth="1"/>
    <col min="2" max="3" width="14" style="9" customWidth="1"/>
    <col min="4" max="4" width="14" style="25" customWidth="1"/>
    <col min="5" max="5" width="11.42578125" style="22" customWidth="1"/>
    <col min="6" max="7" width="11.42578125" style="32" customWidth="1"/>
    <col min="8" max="8" width="11.42578125" style="33" customWidth="1"/>
    <col min="9" max="9" width="11.42578125" style="22" customWidth="1"/>
    <col min="10" max="10" width="11.42578125" style="48" customWidth="1"/>
    <col min="11" max="11" width="11.42578125" style="33" customWidth="1"/>
    <col min="12" max="12" width="6.140625" style="53" customWidth="1"/>
    <col min="13" max="13" width="11.42578125" style="61" customWidth="1"/>
    <col min="14" max="14" width="11.42578125" style="32" customWidth="1"/>
    <col min="15" max="15" width="11.42578125" style="38" customWidth="1"/>
    <col min="16" max="16" width="12.5703125" customWidth="1"/>
    <col min="17" max="17" width="12.7109375" bestFit="1" customWidth="1"/>
    <col min="21" max="21" width="23.28515625" bestFit="1" customWidth="1"/>
  </cols>
  <sheetData>
    <row r="1" spans="1:22" s="39" customFormat="1" x14ac:dyDescent="0.25">
      <c r="A1" s="78" t="s">
        <v>0</v>
      </c>
      <c r="B1" s="79"/>
      <c r="C1" s="79"/>
      <c r="D1" s="80"/>
      <c r="E1" s="29"/>
      <c r="F1" s="30"/>
      <c r="G1" s="30"/>
      <c r="H1" s="31"/>
      <c r="I1" s="29"/>
      <c r="J1" s="47"/>
      <c r="K1" s="31"/>
      <c r="L1" s="52"/>
      <c r="M1" s="57"/>
      <c r="N1" s="30"/>
      <c r="O1" s="58"/>
    </row>
    <row r="2" spans="1:22" x14ac:dyDescent="0.25">
      <c r="A2" s="81"/>
      <c r="B2" s="82"/>
      <c r="C2" s="82"/>
      <c r="D2" s="83"/>
      <c r="E2" s="34" t="s">
        <v>1</v>
      </c>
      <c r="F2" s="35">
        <f ca="1">MAX(F8:F1001)</f>
        <v>140.65823955603466</v>
      </c>
      <c r="G2" s="35">
        <f ca="1">MAX(G8:G1001)</f>
        <v>143.59361029751776</v>
      </c>
      <c r="H2" s="37">
        <f ca="1">MAX(H8:H1001)</f>
        <v>108.88282120802651</v>
      </c>
      <c r="I2" s="34" t="s">
        <v>2</v>
      </c>
      <c r="L2" s="66" t="s">
        <v>1</v>
      </c>
      <c r="M2" s="35">
        <f ca="1">MAX(M8:M1001)</f>
        <v>120</v>
      </c>
      <c r="N2" s="35">
        <f ca="1">MAX(N8:N1001)</f>
        <v>122.50425776754903</v>
      </c>
      <c r="O2" s="37">
        <f ca="1">MAX(O8:O1001)</f>
        <v>92.891384011372082</v>
      </c>
      <c r="R2" s="63"/>
      <c r="S2" s="64"/>
      <c r="T2" s="65" t="s">
        <v>3</v>
      </c>
      <c r="U2" s="62">
        <v>120</v>
      </c>
      <c r="V2" s="63" t="s">
        <v>4</v>
      </c>
    </row>
    <row r="3" spans="1:22" x14ac:dyDescent="0.25">
      <c r="A3" s="26"/>
      <c r="B3" s="27"/>
      <c r="C3" s="27"/>
      <c r="D3" s="28"/>
      <c r="E3" s="34" t="s">
        <v>5</v>
      </c>
      <c r="F3" s="35">
        <f ca="1">MIN(F8:F93)</f>
        <v>96.654385694465816</v>
      </c>
      <c r="G3" s="35">
        <f ca="1">MIN(G8:G93)</f>
        <v>19.270319099737868</v>
      </c>
      <c r="H3" s="35">
        <f ca="1">MIN(H8:H93)</f>
        <v>-25.602477682637598</v>
      </c>
      <c r="I3" s="34"/>
      <c r="L3" s="66" t="s">
        <v>5</v>
      </c>
      <c r="M3" s="35">
        <f ca="1">MIN(M8:M93)</f>
        <v>82.458918296893245</v>
      </c>
      <c r="N3" s="35">
        <f ca="1">MIN(N8:N93)</f>
        <v>16.440119677790562</v>
      </c>
      <c r="O3" s="37">
        <f ca="1">MIN(O8:O93)</f>
        <v>-21.842284757819588</v>
      </c>
    </row>
    <row r="4" spans="1:22" s="46" customFormat="1" x14ac:dyDescent="0.25">
      <c r="A4" s="40"/>
      <c r="B4" s="41"/>
      <c r="C4" s="41"/>
      <c r="D4" s="42"/>
      <c r="E4" s="43"/>
      <c r="F4" s="44"/>
      <c r="G4" s="44"/>
      <c r="H4" s="45"/>
      <c r="I4" s="43"/>
      <c r="J4" s="49"/>
      <c r="K4" s="45"/>
      <c r="L4" s="54"/>
      <c r="M4" s="59"/>
      <c r="N4" s="44"/>
      <c r="O4" s="60"/>
    </row>
    <row r="5" spans="1:22" x14ac:dyDescent="0.25">
      <c r="A5" s="14" t="s">
        <v>6</v>
      </c>
      <c r="B5" s="15" t="s">
        <v>7</v>
      </c>
      <c r="C5" s="15" t="s">
        <v>6</v>
      </c>
      <c r="D5" s="16" t="s">
        <v>8</v>
      </c>
      <c r="E5" s="34" t="s">
        <v>6</v>
      </c>
      <c r="F5" s="34" t="s">
        <v>9</v>
      </c>
      <c r="G5" s="35" t="s">
        <v>10</v>
      </c>
      <c r="H5" s="36" t="s">
        <v>11</v>
      </c>
      <c r="I5" s="34" t="s">
        <v>9</v>
      </c>
      <c r="J5" s="50" t="s">
        <v>10</v>
      </c>
      <c r="K5" s="36" t="s">
        <v>11</v>
      </c>
      <c r="L5" s="55"/>
      <c r="M5" s="51" t="s">
        <v>9</v>
      </c>
      <c r="N5" s="35" t="s">
        <v>10</v>
      </c>
      <c r="O5" s="37" t="s">
        <v>11</v>
      </c>
      <c r="Q5" s="84" t="s">
        <v>12</v>
      </c>
      <c r="R5" s="84"/>
    </row>
    <row r="6" spans="1:22" x14ac:dyDescent="0.25">
      <c r="A6" s="14" t="s">
        <v>13</v>
      </c>
      <c r="B6" s="15" t="s">
        <v>4</v>
      </c>
      <c r="C6" s="15" t="s">
        <v>13</v>
      </c>
      <c r="D6" s="16" t="s">
        <v>4</v>
      </c>
      <c r="E6" s="34" t="s">
        <v>14</v>
      </c>
      <c r="F6" s="35" t="s">
        <v>4</v>
      </c>
      <c r="G6" s="35" t="s">
        <v>4</v>
      </c>
      <c r="H6" s="37" t="s">
        <v>4</v>
      </c>
      <c r="I6" s="34"/>
      <c r="J6" s="50"/>
      <c r="Q6" s="34" t="s">
        <v>14</v>
      </c>
      <c r="R6" s="35" t="s">
        <v>15</v>
      </c>
    </row>
    <row r="7" spans="1:22" x14ac:dyDescent="0.25">
      <c r="A7" s="14"/>
      <c r="B7" s="15"/>
      <c r="C7" s="15"/>
      <c r="D7" s="16"/>
    </row>
    <row r="8" spans="1:22" x14ac:dyDescent="0.25">
      <c r="A8" s="17">
        <v>0</v>
      </c>
      <c r="B8" s="18">
        <v>100.160320641282</v>
      </c>
      <c r="C8" s="18">
        <v>0</v>
      </c>
      <c r="D8" s="19">
        <v>35.070140280561098</v>
      </c>
      <c r="E8" s="22">
        <v>0</v>
      </c>
      <c r="F8" s="32">
        <f ca="1">FORECAST(E8,OFFSET(B$8:B$1002,MATCH(E8,A$8:A$1002,1)-1,0,2), OFFSET(A$8:A$1002,MATCH(E8,A$8:A$1002,1)-1,0,2))</f>
        <v>100.160320641282</v>
      </c>
      <c r="G8" s="32">
        <f ca="1">FORECAST(E8,OFFSET(D$8:D$1002,MATCH(E8,C$8:C$1002,1)-1,0,2), OFFSET(C$8:C$1002,MATCH(E8,C$8:C$1002,1)-1,0,2))</f>
        <v>35.070140280561105</v>
      </c>
      <c r="H8" s="38">
        <f ca="1">F8-G8</f>
        <v>65.090180360720893</v>
      </c>
      <c r="I8" s="22">
        <f ca="1">F8/$F$2</f>
        <v>0.71208285385500425</v>
      </c>
      <c r="J8" s="9">
        <f ca="1">G8/$F$2</f>
        <v>0.2493287303413893</v>
      </c>
      <c r="K8" s="25">
        <f ca="1">H8/$F$2</f>
        <v>0.46275412351361489</v>
      </c>
      <c r="L8" s="56"/>
      <c r="M8" s="61">
        <f t="shared" ref="M8:M39" ca="1" si="0">I8*$U$2</f>
        <v>85.449942462600504</v>
      </c>
      <c r="N8" s="32">
        <f t="shared" ref="N8:N39" ca="1" si="1">J8*$U$2</f>
        <v>29.919447640966716</v>
      </c>
      <c r="O8" s="38">
        <f t="shared" ref="O8:O39" ca="1" si="2">K8*$U$2</f>
        <v>55.530494821633788</v>
      </c>
      <c r="Q8" s="5">
        <f>E8</f>
        <v>0</v>
      </c>
      <c r="R8">
        <f ca="1">O8/MAX($O$8:$O$93)</f>
        <v>0.59780027407962355</v>
      </c>
      <c r="T8" t="s">
        <v>16</v>
      </c>
      <c r="U8" s="67">
        <f ca="1">MAX($O$8:$O$93)/7500.62</f>
        <v>1.2384494083338722E-2</v>
      </c>
      <c r="V8" t="s">
        <v>17</v>
      </c>
    </row>
    <row r="9" spans="1:22" x14ac:dyDescent="0.25">
      <c r="A9" s="17">
        <v>1.0172143974960799E-2</v>
      </c>
      <c r="B9" s="18">
        <v>99.599198396793597</v>
      </c>
      <c r="C9" s="18">
        <v>1.0172143974960799E-2</v>
      </c>
      <c r="D9" s="19">
        <v>37.875751503006001</v>
      </c>
      <c r="E9" s="22">
        <v>0.01</v>
      </c>
      <c r="F9" s="32">
        <f t="shared" ref="F9:F72" ca="1" si="3">FORECAST(E9,OFFSET(B$8:B$1002,MATCH(E9,A$8:A$1002,1)-1,0,2), OFFSET(A$8:A$1002,MATCH(E9,A$8:A$1002,1)-1,0,2))</f>
        <v>99.608694311700319</v>
      </c>
      <c r="G9" s="32">
        <f t="shared" ref="G9:G72" ca="1" si="4">FORECAST(E9,OFFSET(D$8:D$1002,MATCH(E9,C$8:C$1002,1)-1,0,2), OFFSET(C$8:C$1002,MATCH(E9,C$8:C$1002,1)-1,0,2))</f>
        <v>37.828271928472347</v>
      </c>
      <c r="H9" s="38">
        <f t="shared" ref="H9:H72" ca="1" si="5">F9-G9</f>
        <v>61.780422383227972</v>
      </c>
      <c r="I9" s="22">
        <f t="shared" ref="I9:I72" ca="1" si="6">F9/$F$2</f>
        <v>0.70816110471806915</v>
      </c>
      <c r="J9" s="9">
        <f t="shared" ref="J9:J72" ca="1" si="7">G9/$F$2</f>
        <v>0.2689374760260847</v>
      </c>
      <c r="K9" s="25">
        <f t="shared" ref="K9:K72" ca="1" si="8">H9/$F$2</f>
        <v>0.4392236286919845</v>
      </c>
      <c r="L9" s="56"/>
      <c r="M9" s="61">
        <f t="shared" ca="1" si="0"/>
        <v>84.979332566168296</v>
      </c>
      <c r="N9" s="32">
        <f t="shared" ca="1" si="1"/>
        <v>32.272497123130165</v>
      </c>
      <c r="O9" s="38">
        <f t="shared" ca="1" si="2"/>
        <v>52.706835443038138</v>
      </c>
      <c r="Q9" s="5">
        <f t="shared" ref="Q9:Q72" si="9">E9</f>
        <v>0.01</v>
      </c>
      <c r="R9">
        <f t="shared" ref="R9:R72" ca="1" si="10">O9/MAX($O$8:$O$93)</f>
        <v>0.56740284369738303</v>
      </c>
    </row>
    <row r="10" spans="1:22" x14ac:dyDescent="0.25">
      <c r="A10" s="17">
        <v>2.44131455399061E-2</v>
      </c>
      <c r="B10" s="18">
        <v>98.476953907815599</v>
      </c>
      <c r="C10" s="18">
        <v>2.3395931142409999E-2</v>
      </c>
      <c r="D10" s="19">
        <v>40.120240480961897</v>
      </c>
      <c r="E10" s="22">
        <v>0.02</v>
      </c>
      <c r="F10" s="32">
        <f t="shared" ca="1" si="3"/>
        <v>98.824726375828561</v>
      </c>
      <c r="G10" s="32">
        <f t="shared" ca="1" si="4"/>
        <v>39.543845086622937</v>
      </c>
      <c r="H10" s="38">
        <f t="shared" ca="1" si="5"/>
        <v>59.280881289205624</v>
      </c>
      <c r="I10" s="22">
        <f t="shared" ca="1" si="6"/>
        <v>0.70258753904323756</v>
      </c>
      <c r="J10" s="9">
        <f t="shared" ca="1" si="7"/>
        <v>0.28113422442536457</v>
      </c>
      <c r="K10" s="25">
        <f t="shared" ca="1" si="8"/>
        <v>0.421453314617873</v>
      </c>
      <c r="L10" s="56"/>
      <c r="M10" s="61">
        <f t="shared" ca="1" si="0"/>
        <v>84.310504685188505</v>
      </c>
      <c r="N10" s="32">
        <f t="shared" ca="1" si="1"/>
        <v>33.73610693104375</v>
      </c>
      <c r="O10" s="38">
        <f t="shared" ca="1" si="2"/>
        <v>50.574397754144762</v>
      </c>
      <c r="Q10" s="5">
        <f t="shared" si="9"/>
        <v>0.02</v>
      </c>
      <c r="R10">
        <f t="shared" ca="1" si="10"/>
        <v>0.54444659526176586</v>
      </c>
    </row>
    <row r="11" spans="1:22" x14ac:dyDescent="0.25">
      <c r="A11" s="17">
        <v>3.76369327073552E-2</v>
      </c>
      <c r="B11" s="18">
        <v>98.476953907815599</v>
      </c>
      <c r="C11" s="18">
        <v>3.25508607198748E-2</v>
      </c>
      <c r="D11" s="19">
        <v>43.206412825651199</v>
      </c>
      <c r="E11" s="22">
        <v>0.03</v>
      </c>
      <c r="F11" s="32">
        <f ca="1">FORECAST(E11,OFFSET(B$8:B$1002,MATCH(E11,A$8:A$1002,1)-1,0,2), OFFSET(A$8:A$1002,MATCH(E11,A$8:A$1002,1)-1,0,2))</f>
        <v>98.476953907815599</v>
      </c>
      <c r="G11" s="32">
        <f t="shared" ca="1" si="4"/>
        <v>42.346504975763416</v>
      </c>
      <c r="H11" s="38">
        <f t="shared" ca="1" si="5"/>
        <v>56.130448932052182</v>
      </c>
      <c r="I11" s="22">
        <f t="shared" ca="1" si="6"/>
        <v>0.70011507479862134</v>
      </c>
      <c r="J11" s="9">
        <f t="shared" ca="1" si="7"/>
        <v>0.30105954055321194</v>
      </c>
      <c r="K11" s="25">
        <f t="shared" ca="1" si="8"/>
        <v>0.39905553424540935</v>
      </c>
      <c r="L11" s="56"/>
      <c r="M11" s="61">
        <f t="shared" ca="1" si="0"/>
        <v>84.013808975834564</v>
      </c>
      <c r="N11" s="32">
        <f t="shared" ca="1" si="1"/>
        <v>36.127144866385436</v>
      </c>
      <c r="O11" s="38">
        <f t="shared" ca="1" si="2"/>
        <v>47.886664109449121</v>
      </c>
      <c r="Q11" s="5">
        <f t="shared" si="9"/>
        <v>0.03</v>
      </c>
      <c r="R11">
        <f t="shared" ca="1" si="10"/>
        <v>0.51551244089103754</v>
      </c>
    </row>
    <row r="12" spans="1:22" x14ac:dyDescent="0.25">
      <c r="A12" s="17">
        <v>4.8826291079812199E-2</v>
      </c>
      <c r="B12" s="18">
        <v>97.9158316633266</v>
      </c>
      <c r="C12" s="18">
        <v>4.3740219092331702E-2</v>
      </c>
      <c r="D12" s="19">
        <v>44.609218436873697</v>
      </c>
      <c r="E12" s="22">
        <v>0.04</v>
      </c>
      <c r="F12" s="32">
        <f t="shared" ca="1" si="3"/>
        <v>98.358451168070374</v>
      </c>
      <c r="G12" s="32">
        <f t="shared" ca="1" si="4"/>
        <v>44.140308589206327</v>
      </c>
      <c r="H12" s="38">
        <f t="shared" ca="1" si="5"/>
        <v>54.218142578864047</v>
      </c>
      <c r="I12" s="22">
        <f t="shared" ca="1" si="6"/>
        <v>0.69927258778812507</v>
      </c>
      <c r="J12" s="9">
        <f t="shared" ca="1" si="7"/>
        <v>0.31381246294940263</v>
      </c>
      <c r="K12" s="25">
        <f t="shared" ca="1" si="8"/>
        <v>0.38546012483872244</v>
      </c>
      <c r="L12" s="56"/>
      <c r="M12" s="61">
        <f t="shared" ca="1" si="0"/>
        <v>83.912710534575012</v>
      </c>
      <c r="N12" s="32">
        <f t="shared" ca="1" si="1"/>
        <v>37.657495553928314</v>
      </c>
      <c r="O12" s="38">
        <f t="shared" ca="1" si="2"/>
        <v>46.255214980646691</v>
      </c>
      <c r="Q12" s="5">
        <f t="shared" si="9"/>
        <v>0.04</v>
      </c>
      <c r="R12">
        <f t="shared" ca="1" si="10"/>
        <v>0.49794946509768839</v>
      </c>
    </row>
    <row r="13" spans="1:22" x14ac:dyDescent="0.25">
      <c r="A13" s="17">
        <v>5.39123630672926E-2</v>
      </c>
      <c r="B13" s="18">
        <v>97.074148296593094</v>
      </c>
      <c r="C13" s="18">
        <v>5.7981220657276997E-2</v>
      </c>
      <c r="D13" s="19">
        <v>46.8537074148296</v>
      </c>
      <c r="E13" s="22">
        <v>0.05</v>
      </c>
      <c r="F13" s="32">
        <f t="shared" ca="1" si="3"/>
        <v>97.721597040234244</v>
      </c>
      <c r="G13" s="32">
        <f t="shared" ca="1" si="4"/>
        <v>45.595806998612559</v>
      </c>
      <c r="H13" s="38">
        <f t="shared" ca="1" si="5"/>
        <v>52.125790041621684</v>
      </c>
      <c r="I13" s="22">
        <f t="shared" ca="1" si="6"/>
        <v>0.69474491752972956</v>
      </c>
      <c r="J13" s="9">
        <f t="shared" ca="1" si="7"/>
        <v>0.32416022795769706</v>
      </c>
      <c r="K13" s="25">
        <f t="shared" ca="1" si="8"/>
        <v>0.3705846895720325</v>
      </c>
      <c r="L13" s="56"/>
      <c r="M13" s="61">
        <f t="shared" ca="1" si="0"/>
        <v>83.369390103567554</v>
      </c>
      <c r="N13" s="32">
        <f t="shared" ca="1" si="1"/>
        <v>38.899227354923646</v>
      </c>
      <c r="O13" s="38">
        <f t="shared" ca="1" si="2"/>
        <v>44.470162748643901</v>
      </c>
      <c r="Q13" s="5">
        <f t="shared" si="9"/>
        <v>0.05</v>
      </c>
      <c r="R13">
        <f t="shared" ca="1" si="10"/>
        <v>0.47873291179728478</v>
      </c>
    </row>
    <row r="14" spans="1:22" x14ac:dyDescent="0.25">
      <c r="A14" s="17">
        <v>6.2050078247261303E-2</v>
      </c>
      <c r="B14" s="18">
        <v>96.513026052104195</v>
      </c>
      <c r="C14" s="18">
        <v>6.6118935837245693E-2</v>
      </c>
      <c r="D14" s="19">
        <v>54.428857715430802</v>
      </c>
      <c r="E14" s="22">
        <v>0.06</v>
      </c>
      <c r="F14" s="32">
        <f t="shared" ca="1" si="3"/>
        <v>96.654385694465816</v>
      </c>
      <c r="G14" s="32">
        <f t="shared" ca="1" si="4"/>
        <v>48.732927393247969</v>
      </c>
      <c r="H14" s="38">
        <f t="shared" ca="1" si="5"/>
        <v>47.921458301217847</v>
      </c>
      <c r="I14" s="22">
        <f t="shared" ca="1" si="6"/>
        <v>0.68715765247411031</v>
      </c>
      <c r="J14" s="9">
        <f t="shared" ca="1" si="7"/>
        <v>0.34646336785577364</v>
      </c>
      <c r="K14" s="25">
        <f t="shared" ca="1" si="8"/>
        <v>0.34069428461833662</v>
      </c>
      <c r="L14" s="56"/>
      <c r="M14" s="61">
        <f t="shared" ca="1" si="0"/>
        <v>82.458918296893245</v>
      </c>
      <c r="N14" s="32">
        <f t="shared" ca="1" si="1"/>
        <v>41.575604142692839</v>
      </c>
      <c r="O14" s="38">
        <f t="shared" ca="1" si="2"/>
        <v>40.883314154200391</v>
      </c>
      <c r="Q14" s="5">
        <f t="shared" si="9"/>
        <v>0.06</v>
      </c>
      <c r="R14">
        <f t="shared" ca="1" si="10"/>
        <v>0.44011955026092964</v>
      </c>
    </row>
    <row r="15" spans="1:22" x14ac:dyDescent="0.25">
      <c r="A15" s="17">
        <v>7.6291079812206494E-2</v>
      </c>
      <c r="B15" s="18">
        <v>97.635270541082093</v>
      </c>
      <c r="C15" s="18">
        <v>6.8153364632237895E-2</v>
      </c>
      <c r="D15" s="19">
        <v>60.320641282565099</v>
      </c>
      <c r="E15" s="22">
        <v>7.0000000000000007E-2</v>
      </c>
      <c r="F15" s="32">
        <f t="shared" ca="1" si="3"/>
        <v>97.13950978880834</v>
      </c>
      <c r="G15" s="32">
        <f t="shared" ca="1" si="4"/>
        <v>72.199167565901064</v>
      </c>
      <c r="H15" s="38">
        <f t="shared" ca="1" si="5"/>
        <v>24.940342222907276</v>
      </c>
      <c r="I15" s="22">
        <f t="shared" ca="1" si="6"/>
        <v>0.69060660858129419</v>
      </c>
      <c r="J15" s="9">
        <f t="shared" ca="1" si="7"/>
        <v>0.51329497506712896</v>
      </c>
      <c r="K15" s="25">
        <f t="shared" ca="1" si="8"/>
        <v>0.17731163351416523</v>
      </c>
      <c r="L15" s="56"/>
      <c r="M15" s="61">
        <f t="shared" ca="1" si="0"/>
        <v>82.8727930297553</v>
      </c>
      <c r="N15" s="32">
        <f t="shared" ca="1" si="1"/>
        <v>61.595397008055471</v>
      </c>
      <c r="O15" s="38">
        <f t="shared" ca="1" si="2"/>
        <v>21.277396021699829</v>
      </c>
      <c r="Q15" s="5">
        <f t="shared" si="9"/>
        <v>7.0000000000000007E-2</v>
      </c>
      <c r="R15">
        <f t="shared" ca="1" si="10"/>
        <v>0.22905672305512184</v>
      </c>
    </row>
    <row r="16" spans="1:22" x14ac:dyDescent="0.25">
      <c r="A16" s="17">
        <v>8.1377151799687006E-2</v>
      </c>
      <c r="B16" s="18">
        <v>98.196392785571106</v>
      </c>
      <c r="C16" s="18">
        <v>6.8153364632237895E-2</v>
      </c>
      <c r="D16" s="19">
        <v>67.615230460921794</v>
      </c>
      <c r="E16" s="22">
        <v>0.08</v>
      </c>
      <c r="F16" s="32">
        <f t="shared" ca="1" si="3"/>
        <v>98.04445814706331</v>
      </c>
      <c r="G16" s="32">
        <f t="shared" ca="1" si="4"/>
        <v>98.802404809619176</v>
      </c>
      <c r="H16" s="38">
        <f t="shared" ca="1" si="5"/>
        <v>-0.75794666255586662</v>
      </c>
      <c r="I16" s="22">
        <f t="shared" ca="1" si="6"/>
        <v>0.6970402761795188</v>
      </c>
      <c r="J16" s="9">
        <f t="shared" ca="1" si="7"/>
        <v>0.70242884541618922</v>
      </c>
      <c r="K16" s="25">
        <f t="shared" ca="1" si="8"/>
        <v>-5.3885692366704187E-3</v>
      </c>
      <c r="L16" s="56"/>
      <c r="M16" s="61">
        <f t="shared" ca="1" si="0"/>
        <v>83.64483314154225</v>
      </c>
      <c r="N16" s="32">
        <f t="shared" ca="1" si="1"/>
        <v>84.291461449942702</v>
      </c>
      <c r="O16" s="38">
        <f t="shared" ca="1" si="2"/>
        <v>-0.64662830840045027</v>
      </c>
      <c r="Q16" s="5">
        <f t="shared" si="9"/>
        <v>0.08</v>
      </c>
      <c r="R16">
        <f t="shared" ca="1" si="10"/>
        <v>-6.9611225549324127E-3</v>
      </c>
    </row>
    <row r="17" spans="1:18" x14ac:dyDescent="0.25">
      <c r="A17" s="17">
        <v>9.2566510172143998E-2</v>
      </c>
      <c r="B17" s="18">
        <v>99.318637274549005</v>
      </c>
      <c r="C17" s="18">
        <v>7.1205007824726094E-2</v>
      </c>
      <c r="D17" s="19">
        <v>75.190380761523002</v>
      </c>
      <c r="E17" s="22">
        <v>0.09</v>
      </c>
      <c r="F17" s="32">
        <f t="shared" ca="1" si="3"/>
        <v>99.061227349804426</v>
      </c>
      <c r="G17" s="32">
        <f t="shared" ca="1" si="4"/>
        <v>113.42582601099616</v>
      </c>
      <c r="H17" s="38">
        <f t="shared" ca="1" si="5"/>
        <v>-14.364598661191735</v>
      </c>
      <c r="I17" s="22">
        <f t="shared" ca="1" si="6"/>
        <v>0.70426892631725968</v>
      </c>
      <c r="J17" s="9">
        <f t="shared" ca="1" si="7"/>
        <v>0.80639304436772941</v>
      </c>
      <c r="K17" s="25">
        <f t="shared" ca="1" si="8"/>
        <v>-0.10212411805046974</v>
      </c>
      <c r="L17" s="56"/>
      <c r="M17" s="61">
        <f t="shared" ca="1" si="0"/>
        <v>84.512271158071158</v>
      </c>
      <c r="N17" s="32">
        <f t="shared" ca="1" si="1"/>
        <v>96.767165324127532</v>
      </c>
      <c r="O17" s="38">
        <f t="shared" ca="1" si="2"/>
        <v>-12.254894166056369</v>
      </c>
      <c r="Q17" s="5">
        <f t="shared" si="9"/>
        <v>0.09</v>
      </c>
      <c r="R17">
        <f t="shared" ca="1" si="10"/>
        <v>-0.13192713507806153</v>
      </c>
    </row>
    <row r="18" spans="1:18" x14ac:dyDescent="0.25">
      <c r="A18" s="17">
        <v>0.10273865414710399</v>
      </c>
      <c r="B18" s="18">
        <v>102.40480961923799</v>
      </c>
      <c r="C18" s="18">
        <v>7.3239436619718296E-2</v>
      </c>
      <c r="D18" s="19">
        <v>84.168336673346701</v>
      </c>
      <c r="E18" s="22">
        <v>0.1</v>
      </c>
      <c r="F18" s="32">
        <f t="shared" ca="1" si="3"/>
        <v>101.57391706489885</v>
      </c>
      <c r="G18" s="32">
        <f t="shared" ca="1" si="4"/>
        <v>119.57299213812162</v>
      </c>
      <c r="H18" s="38">
        <f t="shared" ca="1" si="5"/>
        <v>-17.99907507322277</v>
      </c>
      <c r="I18" s="22">
        <f t="shared" ca="1" si="6"/>
        <v>0.72213271960107528</v>
      </c>
      <c r="J18" s="9">
        <f t="shared" ca="1" si="7"/>
        <v>0.85009589566551336</v>
      </c>
      <c r="K18" s="25">
        <f t="shared" ca="1" si="8"/>
        <v>-0.12796317606443808</v>
      </c>
      <c r="L18" s="56"/>
      <c r="M18" s="61">
        <f t="shared" ca="1" si="0"/>
        <v>86.655926352129029</v>
      </c>
      <c r="N18" s="32">
        <f t="shared" ca="1" si="1"/>
        <v>102.01150747986161</v>
      </c>
      <c r="O18" s="38">
        <f t="shared" ca="1" si="2"/>
        <v>-15.35558112773257</v>
      </c>
      <c r="Q18" s="5">
        <f t="shared" si="9"/>
        <v>0.1</v>
      </c>
      <c r="R18">
        <f t="shared" ca="1" si="10"/>
        <v>-0.16530683971564777</v>
      </c>
    </row>
    <row r="19" spans="1:18" x14ac:dyDescent="0.25">
      <c r="A19" s="17">
        <v>0.108841940532081</v>
      </c>
      <c r="B19" s="18">
        <v>104.649298597194</v>
      </c>
      <c r="C19" s="18">
        <v>7.5273865414710497E-2</v>
      </c>
      <c r="D19" s="19">
        <v>92.024048096192303</v>
      </c>
      <c r="E19" s="22">
        <v>0.11</v>
      </c>
      <c r="F19" s="32">
        <f t="shared" ca="1" si="3"/>
        <v>104.89499709478098</v>
      </c>
      <c r="G19" s="32">
        <f t="shared" ca="1" si="4"/>
        <v>125.17185419790559</v>
      </c>
      <c r="H19" s="38">
        <f t="shared" ca="1" si="5"/>
        <v>-20.276857103124613</v>
      </c>
      <c r="I19" s="22">
        <f t="shared" ca="1" si="6"/>
        <v>0.74574370776902466</v>
      </c>
      <c r="J19" s="9">
        <f t="shared" ca="1" si="7"/>
        <v>0.88990061721937241</v>
      </c>
      <c r="K19" s="25">
        <f t="shared" ca="1" si="8"/>
        <v>-0.14415690945034776</v>
      </c>
      <c r="L19" s="56"/>
      <c r="M19" s="61">
        <f t="shared" ca="1" si="0"/>
        <v>89.489244932282958</v>
      </c>
      <c r="N19" s="32">
        <f t="shared" ca="1" si="1"/>
        <v>106.7880740663247</v>
      </c>
      <c r="O19" s="38">
        <f t="shared" ca="1" si="2"/>
        <v>-17.298829134041732</v>
      </c>
      <c r="Q19" s="5">
        <f t="shared" si="9"/>
        <v>0.11</v>
      </c>
      <c r="R19">
        <f t="shared" ca="1" si="10"/>
        <v>-0.18622641182656888</v>
      </c>
    </row>
    <row r="20" spans="1:18" x14ac:dyDescent="0.25">
      <c r="A20" s="17">
        <v>0.12206572769953</v>
      </c>
      <c r="B20" s="18">
        <v>107.454909819639</v>
      </c>
      <c r="C20" s="18">
        <v>8.0359937402190898E-2</v>
      </c>
      <c r="D20" s="19">
        <v>99.318637274549005</v>
      </c>
      <c r="E20" s="22">
        <v>0.12</v>
      </c>
      <c r="F20" s="32">
        <f t="shared" ca="1" si="3"/>
        <v>107.01663682394354</v>
      </c>
      <c r="G20" s="32">
        <f t="shared" ca="1" si="4"/>
        <v>130.78788345922555</v>
      </c>
      <c r="H20" s="38">
        <f t="shared" ca="1" si="5"/>
        <v>-23.771246635282012</v>
      </c>
      <c r="I20" s="22">
        <f t="shared" ca="1" si="6"/>
        <v>0.76082735829571391</v>
      </c>
      <c r="J20" s="9">
        <f t="shared" ca="1" si="7"/>
        <v>0.92982738780207042</v>
      </c>
      <c r="K20" s="25">
        <f t="shared" ca="1" si="8"/>
        <v>-0.16900002950635645</v>
      </c>
      <c r="L20" s="56"/>
      <c r="M20" s="61">
        <f t="shared" ca="1" si="0"/>
        <v>91.299282995485669</v>
      </c>
      <c r="N20" s="32">
        <f t="shared" ca="1" si="1"/>
        <v>111.57928653624845</v>
      </c>
      <c r="O20" s="38">
        <f t="shared" ca="1" si="2"/>
        <v>-20.280003540762774</v>
      </c>
      <c r="Q20" s="5">
        <f t="shared" si="9"/>
        <v>0.12</v>
      </c>
      <c r="R20">
        <f t="shared" ca="1" si="10"/>
        <v>-0.21831953260896647</v>
      </c>
    </row>
    <row r="21" spans="1:18" x14ac:dyDescent="0.25">
      <c r="A21" s="17">
        <v>0.13325508607198699</v>
      </c>
      <c r="B21" s="18">
        <v>111.943887775551</v>
      </c>
      <c r="C21" s="18">
        <v>8.3411580594679194E-2</v>
      </c>
      <c r="D21" s="19">
        <v>106.332665330661</v>
      </c>
      <c r="E21" s="22">
        <v>0.13</v>
      </c>
      <c r="F21" s="32">
        <f t="shared" ca="1" si="3"/>
        <v>110.63800327928588</v>
      </c>
      <c r="G21" s="32">
        <f t="shared" ca="1" si="4"/>
        <v>136.24048096192348</v>
      </c>
      <c r="H21" s="38">
        <f t="shared" ca="1" si="5"/>
        <v>-25.602477682637598</v>
      </c>
      <c r="I21" s="22">
        <f t="shared" ca="1" si="6"/>
        <v>0.78657321198173047</v>
      </c>
      <c r="J21" s="9">
        <f t="shared" ca="1" si="7"/>
        <v>0.96859225163022711</v>
      </c>
      <c r="K21" s="25">
        <f t="shared" ca="1" si="8"/>
        <v>-0.18201903964849656</v>
      </c>
      <c r="L21" s="56"/>
      <c r="M21" s="61">
        <f t="shared" ca="1" si="0"/>
        <v>94.388785437807655</v>
      </c>
      <c r="N21" s="32">
        <f t="shared" ca="1" si="1"/>
        <v>116.23107019562725</v>
      </c>
      <c r="O21" s="38">
        <f t="shared" ca="1" si="2"/>
        <v>-21.842284757819588</v>
      </c>
      <c r="Q21" s="5">
        <f t="shared" si="9"/>
        <v>0.13</v>
      </c>
      <c r="R21">
        <f t="shared" ca="1" si="10"/>
        <v>-0.23513789777473421</v>
      </c>
    </row>
    <row r="22" spans="1:18" x14ac:dyDescent="0.25">
      <c r="A22" s="17">
        <v>0.13630672926447501</v>
      </c>
      <c r="B22" s="18">
        <v>115.871743486973</v>
      </c>
      <c r="C22" s="18">
        <v>8.8497652582159594E-2</v>
      </c>
      <c r="D22" s="19">
        <v>112.50501002004</v>
      </c>
      <c r="E22" s="22">
        <v>0.14000000000000001</v>
      </c>
      <c r="F22" s="32">
        <f t="shared" ca="1" si="3"/>
        <v>116.89039617696864</v>
      </c>
      <c r="G22" s="32">
        <f t="shared" ca="1" si="4"/>
        <v>138.87056163609225</v>
      </c>
      <c r="H22" s="38">
        <f t="shared" ca="1" si="5"/>
        <v>-21.980165459123612</v>
      </c>
      <c r="I22" s="22">
        <f t="shared" ca="1" si="6"/>
        <v>0.83102416570770798</v>
      </c>
      <c r="J22" s="9">
        <f t="shared" ca="1" si="7"/>
        <v>0.98729062779695709</v>
      </c>
      <c r="K22" s="25">
        <f t="shared" ca="1" si="8"/>
        <v>-0.15626646208924913</v>
      </c>
      <c r="L22" s="56"/>
      <c r="M22" s="61">
        <f t="shared" ca="1" si="0"/>
        <v>99.722899884924956</v>
      </c>
      <c r="N22" s="32">
        <f t="shared" ca="1" si="1"/>
        <v>118.47487533563485</v>
      </c>
      <c r="O22" s="38">
        <f t="shared" ca="1" si="2"/>
        <v>-18.751975450709896</v>
      </c>
      <c r="Q22" s="5">
        <f t="shared" si="9"/>
        <v>0.14000000000000001</v>
      </c>
      <c r="R22">
        <f t="shared" ca="1" si="10"/>
        <v>-0.20186991129784668</v>
      </c>
    </row>
    <row r="23" spans="1:18" x14ac:dyDescent="0.25">
      <c r="A23" s="17">
        <v>0.148513302034428</v>
      </c>
      <c r="B23" s="18">
        <v>119.238476953907</v>
      </c>
      <c r="C23" s="18">
        <v>9.7652582159624399E-2</v>
      </c>
      <c r="D23" s="19">
        <v>118.116232464929</v>
      </c>
      <c r="E23" s="22">
        <v>0.15</v>
      </c>
      <c r="F23" s="32">
        <f t="shared" ca="1" si="3"/>
        <v>119.79763723250653</v>
      </c>
      <c r="G23" s="32">
        <f t="shared" ca="1" si="4"/>
        <v>139.89209187605937</v>
      </c>
      <c r="H23" s="38">
        <f t="shared" ca="1" si="5"/>
        <v>-20.094454643552837</v>
      </c>
      <c r="I23" s="22">
        <f t="shared" ca="1" si="6"/>
        <v>0.85169299438574453</v>
      </c>
      <c r="J23" s="9">
        <f t="shared" ca="1" si="7"/>
        <v>0.99455312619869607</v>
      </c>
      <c r="K23" s="25">
        <f t="shared" ca="1" si="8"/>
        <v>-0.14286013181295162</v>
      </c>
      <c r="L23" s="56"/>
      <c r="M23" s="61">
        <f t="shared" ca="1" si="0"/>
        <v>102.20315932628934</v>
      </c>
      <c r="N23" s="32">
        <f t="shared" ca="1" si="1"/>
        <v>119.34637514384353</v>
      </c>
      <c r="O23" s="38">
        <f t="shared" ca="1" si="2"/>
        <v>-17.143215817554196</v>
      </c>
      <c r="Q23" s="5">
        <f t="shared" si="9"/>
        <v>0.15</v>
      </c>
      <c r="R23">
        <f t="shared" ca="1" si="10"/>
        <v>-0.18455119384867238</v>
      </c>
    </row>
    <row r="24" spans="1:18" x14ac:dyDescent="0.25">
      <c r="A24" s="17">
        <v>0.15970266040688499</v>
      </c>
      <c r="B24" s="18">
        <v>123.44689378757499</v>
      </c>
      <c r="C24" s="18">
        <v>0.105790297339593</v>
      </c>
      <c r="D24" s="19">
        <v>123.16633266533</v>
      </c>
      <c r="E24" s="22">
        <v>0.16</v>
      </c>
      <c r="F24" s="32">
        <f t="shared" ca="1" si="3"/>
        <v>123.56535292807851</v>
      </c>
      <c r="G24" s="32">
        <f t="shared" ca="1" si="4"/>
        <v>140.91362211602649</v>
      </c>
      <c r="H24" s="38">
        <f t="shared" ca="1" si="5"/>
        <v>-17.348269187947977</v>
      </c>
      <c r="I24" s="22">
        <f t="shared" ca="1" si="6"/>
        <v>0.87847930784640049</v>
      </c>
      <c r="J24" s="9">
        <f t="shared" ca="1" si="7"/>
        <v>1.0018156246004351</v>
      </c>
      <c r="K24" s="25">
        <f t="shared" ca="1" si="8"/>
        <v>-0.12333631675403466</v>
      </c>
      <c r="L24" s="56"/>
      <c r="M24" s="61">
        <f t="shared" ca="1" si="0"/>
        <v>105.41751694156805</v>
      </c>
      <c r="N24" s="32">
        <f t="shared" ca="1" si="1"/>
        <v>120.2178749520522</v>
      </c>
      <c r="O24" s="38">
        <f t="shared" ca="1" si="2"/>
        <v>-14.800358010484159</v>
      </c>
      <c r="Q24" s="5">
        <f t="shared" si="9"/>
        <v>0.16</v>
      </c>
      <c r="R24">
        <f t="shared" ca="1" si="10"/>
        <v>-0.15932971790658484</v>
      </c>
    </row>
    <row r="25" spans="1:18" x14ac:dyDescent="0.25">
      <c r="A25" s="17">
        <v>0.16885758998434999</v>
      </c>
      <c r="B25" s="18">
        <v>127.094188376753</v>
      </c>
      <c r="C25" s="18">
        <v>0.11697965571205</v>
      </c>
      <c r="D25" s="19">
        <v>128.496993987975</v>
      </c>
      <c r="E25" s="22">
        <v>0.17</v>
      </c>
      <c r="F25" s="32">
        <f t="shared" ca="1" si="3"/>
        <v>127.34176044396443</v>
      </c>
      <c r="G25" s="32">
        <f t="shared" ca="1" si="4"/>
        <v>141.76213966394272</v>
      </c>
      <c r="H25" s="38">
        <f t="shared" ca="1" si="5"/>
        <v>-14.420379219978287</v>
      </c>
      <c r="I25" s="22">
        <f t="shared" ca="1" si="6"/>
        <v>0.90532741520083304</v>
      </c>
      <c r="J25" s="9">
        <f t="shared" ca="1" si="7"/>
        <v>1.0078481012658225</v>
      </c>
      <c r="K25" s="25">
        <f t="shared" ca="1" si="8"/>
        <v>-0.10252068606498928</v>
      </c>
      <c r="L25" s="56"/>
      <c r="M25" s="61">
        <f t="shared" ca="1" si="0"/>
        <v>108.63928982409996</v>
      </c>
      <c r="N25" s="32">
        <f t="shared" ca="1" si="1"/>
        <v>120.9417721518987</v>
      </c>
      <c r="O25" s="38">
        <f t="shared" ca="1" si="2"/>
        <v>-12.302482327798714</v>
      </c>
      <c r="Q25" s="5">
        <f t="shared" si="9"/>
        <v>0.17</v>
      </c>
      <c r="R25">
        <f t="shared" ca="1" si="10"/>
        <v>-0.13243943406304079</v>
      </c>
    </row>
    <row r="26" spans="1:18" x14ac:dyDescent="0.25">
      <c r="A26" s="17">
        <v>0.183098591549295</v>
      </c>
      <c r="B26" s="18">
        <v>130.18036072144201</v>
      </c>
      <c r="C26" s="18">
        <v>0.12511737089201799</v>
      </c>
      <c r="D26" s="19">
        <v>134.66933867735401</v>
      </c>
      <c r="E26" s="22">
        <v>0.18</v>
      </c>
      <c r="F26" s="32">
        <f t="shared" ca="1" si="3"/>
        <v>129.50886388160873</v>
      </c>
      <c r="G26" s="32">
        <f t="shared" ca="1" si="4"/>
        <v>142.4516725759203</v>
      </c>
      <c r="H26" s="38">
        <f t="shared" ca="1" si="5"/>
        <v>-12.942808694311566</v>
      </c>
      <c r="I26" s="22">
        <f t="shared" ca="1" si="6"/>
        <v>0.92073428681023484</v>
      </c>
      <c r="J26" s="9">
        <f t="shared" ca="1" si="7"/>
        <v>1.0127502876869945</v>
      </c>
      <c r="K26" s="25">
        <f t="shared" ca="1" si="8"/>
        <v>-9.2016000876759735E-2</v>
      </c>
      <c r="L26" s="56"/>
      <c r="M26" s="61">
        <f t="shared" ca="1" si="0"/>
        <v>110.48811441722818</v>
      </c>
      <c r="N26" s="32">
        <f t="shared" ca="1" si="1"/>
        <v>121.53003452243934</v>
      </c>
      <c r="O26" s="38">
        <f t="shared" ca="1" si="2"/>
        <v>-11.041920105211169</v>
      </c>
      <c r="Q26" s="5">
        <f t="shared" si="9"/>
        <v>0.18</v>
      </c>
      <c r="R26">
        <f t="shared" ca="1" si="10"/>
        <v>-0.11886915264239555</v>
      </c>
    </row>
    <row r="27" spans="1:18" x14ac:dyDescent="0.25">
      <c r="A27" s="17">
        <v>0.19835680751173701</v>
      </c>
      <c r="B27" s="18">
        <v>131.583166332665</v>
      </c>
      <c r="C27" s="18">
        <v>0.13732394366197101</v>
      </c>
      <c r="D27" s="19">
        <v>138.59719438877701</v>
      </c>
      <c r="E27" s="22">
        <v>0.19</v>
      </c>
      <c r="F27" s="32">
        <f t="shared" ca="1" si="3"/>
        <v>130.81486049021063</v>
      </c>
      <c r="G27" s="32">
        <f t="shared" ca="1" si="4"/>
        <v>142.85930630491677</v>
      </c>
      <c r="H27" s="38">
        <f t="shared" ca="1" si="5"/>
        <v>-12.044445814706137</v>
      </c>
      <c r="I27" s="22">
        <f t="shared" ca="1" si="6"/>
        <v>0.9300191791331025</v>
      </c>
      <c r="J27" s="9">
        <f t="shared" ca="1" si="7"/>
        <v>1.0156483314154181</v>
      </c>
      <c r="K27" s="25">
        <f t="shared" ca="1" si="8"/>
        <v>-8.5629152282315726E-2</v>
      </c>
      <c r="L27" s="56"/>
      <c r="M27" s="61">
        <f t="shared" ca="1" si="0"/>
        <v>111.6023014959723</v>
      </c>
      <c r="N27" s="32">
        <f t="shared" ca="1" si="1"/>
        <v>121.87779976985017</v>
      </c>
      <c r="O27" s="38">
        <f t="shared" ca="1" si="2"/>
        <v>-10.275498273877886</v>
      </c>
      <c r="Q27" s="5">
        <f t="shared" si="9"/>
        <v>0.19</v>
      </c>
      <c r="R27">
        <f t="shared" ca="1" si="10"/>
        <v>-0.11061842153864264</v>
      </c>
    </row>
    <row r="28" spans="1:18" x14ac:dyDescent="0.25">
      <c r="A28" s="17">
        <v>0.21056338028169</v>
      </c>
      <c r="B28" s="18">
        <v>133.827655310621</v>
      </c>
      <c r="C28" s="18">
        <v>0.16478873239436601</v>
      </c>
      <c r="D28" s="19">
        <v>141.40280561122199</v>
      </c>
      <c r="E28" s="22">
        <v>0.2</v>
      </c>
      <c r="F28" s="32">
        <f t="shared" ca="1" si="3"/>
        <v>131.88530907969755</v>
      </c>
      <c r="G28" s="32">
        <f t="shared" ca="1" si="4"/>
        <v>142.9696315708334</v>
      </c>
      <c r="H28" s="38">
        <f t="shared" ca="1" si="5"/>
        <v>-11.08432249113585</v>
      </c>
      <c r="I28" s="22">
        <f t="shared" ca="1" si="6"/>
        <v>0.93762945914844753</v>
      </c>
      <c r="J28" s="9">
        <f t="shared" ca="1" si="7"/>
        <v>1.0164326812428073</v>
      </c>
      <c r="K28" s="25">
        <f t="shared" ca="1" si="8"/>
        <v>-7.8803222094359707E-2</v>
      </c>
      <c r="L28" s="56"/>
      <c r="M28" s="61">
        <f t="shared" ca="1" si="0"/>
        <v>112.51553509781371</v>
      </c>
      <c r="N28" s="32">
        <f t="shared" ca="1" si="1"/>
        <v>121.97192174913687</v>
      </c>
      <c r="O28" s="38">
        <f t="shared" ca="1" si="2"/>
        <v>-9.4563866513231645</v>
      </c>
      <c r="Q28" s="5">
        <f t="shared" si="9"/>
        <v>0.2</v>
      </c>
      <c r="R28">
        <f t="shared" ca="1" si="10"/>
        <v>-0.1018004710766876</v>
      </c>
    </row>
    <row r="29" spans="1:18" x14ac:dyDescent="0.25">
      <c r="A29" s="17">
        <v>0.22378716744913901</v>
      </c>
      <c r="B29" s="18">
        <v>136.07214428857699</v>
      </c>
      <c r="C29" s="18">
        <v>0.185133020344288</v>
      </c>
      <c r="D29" s="19">
        <v>142.80561122244401</v>
      </c>
      <c r="E29" s="22">
        <v>0.21</v>
      </c>
      <c r="F29" s="32">
        <f t="shared" ca="1" si="3"/>
        <v>133.72406351163843</v>
      </c>
      <c r="G29" s="32">
        <f t="shared" ca="1" si="4"/>
        <v>143.07995683675006</v>
      </c>
      <c r="H29" s="38">
        <f t="shared" ca="1" si="5"/>
        <v>-9.355893325111623</v>
      </c>
      <c r="I29" s="22">
        <f t="shared" ca="1" si="6"/>
        <v>0.95070195627157816</v>
      </c>
      <c r="J29" s="9">
        <f t="shared" ca="1" si="7"/>
        <v>1.0172170310701965</v>
      </c>
      <c r="K29" s="25">
        <f t="shared" ca="1" si="8"/>
        <v>-6.6515074798618345E-2</v>
      </c>
      <c r="L29" s="56"/>
      <c r="M29" s="61">
        <f t="shared" ca="1" si="0"/>
        <v>114.08423475258938</v>
      </c>
      <c r="N29" s="32">
        <f t="shared" ca="1" si="1"/>
        <v>122.06604372842358</v>
      </c>
      <c r="O29" s="38">
        <f t="shared" ca="1" si="2"/>
        <v>-7.9818089758342019</v>
      </c>
      <c r="Q29" s="5">
        <f t="shared" si="9"/>
        <v>0.21</v>
      </c>
      <c r="R29">
        <f t="shared" ca="1" si="10"/>
        <v>-8.5926257432627356E-2</v>
      </c>
    </row>
    <row r="30" spans="1:18" x14ac:dyDescent="0.25">
      <c r="A30" s="17">
        <v>0.23904538341157999</v>
      </c>
      <c r="B30" s="18">
        <v>138.036072144288</v>
      </c>
      <c r="C30" s="18">
        <v>0.21056338028169</v>
      </c>
      <c r="D30" s="19">
        <v>143.086172344689</v>
      </c>
      <c r="E30" s="22">
        <v>0.22</v>
      </c>
      <c r="F30" s="32">
        <f t="shared" ca="1" si="3"/>
        <v>135.42934389489022</v>
      </c>
      <c r="G30" s="32">
        <f t="shared" ca="1" si="4"/>
        <v>143.24884384152884</v>
      </c>
      <c r="H30" s="38">
        <f t="shared" ca="1" si="5"/>
        <v>-7.819499946638615</v>
      </c>
      <c r="I30" s="22">
        <f t="shared" ca="1" si="6"/>
        <v>0.96282552890148054</v>
      </c>
      <c r="J30" s="9">
        <f t="shared" ca="1" si="7"/>
        <v>1.0184177215189882</v>
      </c>
      <c r="K30" s="25">
        <f t="shared" ca="1" si="8"/>
        <v>-5.5592192617507669E-2</v>
      </c>
      <c r="L30" s="56"/>
      <c r="M30" s="61">
        <f t="shared" ca="1" si="0"/>
        <v>115.53906346817766</v>
      </c>
      <c r="N30" s="32">
        <f t="shared" ca="1" si="1"/>
        <v>122.21012658227859</v>
      </c>
      <c r="O30" s="38">
        <f t="shared" ca="1" si="2"/>
        <v>-6.67106311410092</v>
      </c>
      <c r="Q30" s="5">
        <f t="shared" si="9"/>
        <v>0.22</v>
      </c>
      <c r="R30">
        <f t="shared" ca="1" si="10"/>
        <v>-7.1815736035155051E-2</v>
      </c>
    </row>
    <row r="31" spans="1:18" x14ac:dyDescent="0.25">
      <c r="A31" s="17">
        <v>0.26040688575899801</v>
      </c>
      <c r="B31" s="18">
        <v>139.71943887775501</v>
      </c>
      <c r="C31" s="18">
        <v>0.24311424100156401</v>
      </c>
      <c r="D31" s="19">
        <v>143.64729458917799</v>
      </c>
      <c r="E31" s="22">
        <v>0.23</v>
      </c>
      <c r="F31" s="32">
        <f t="shared" ca="1" si="3"/>
        <v>136.87181542572296</v>
      </c>
      <c r="G31" s="32">
        <f t="shared" ca="1" si="4"/>
        <v>143.4212270695233</v>
      </c>
      <c r="H31" s="38">
        <f t="shared" ca="1" si="5"/>
        <v>-6.5494116438003402</v>
      </c>
      <c r="I31" s="22">
        <f t="shared" ca="1" si="6"/>
        <v>0.97308068021992211</v>
      </c>
      <c r="J31" s="9">
        <f t="shared" ca="1" si="7"/>
        <v>1.0196432681242817</v>
      </c>
      <c r="K31" s="25">
        <f t="shared" ca="1" si="8"/>
        <v>-4.6562587904359638E-2</v>
      </c>
      <c r="L31" s="56"/>
      <c r="M31" s="61">
        <f t="shared" ca="1" si="0"/>
        <v>116.76968162639065</v>
      </c>
      <c r="N31" s="32">
        <f t="shared" ca="1" si="1"/>
        <v>122.35719217491381</v>
      </c>
      <c r="O31" s="38">
        <f t="shared" ca="1" si="2"/>
        <v>-5.5875105485231567</v>
      </c>
      <c r="Q31" s="5">
        <f t="shared" si="9"/>
        <v>0.23</v>
      </c>
      <c r="R31">
        <f t="shared" ca="1" si="10"/>
        <v>-6.0151009784062584E-2</v>
      </c>
    </row>
    <row r="32" spans="1:18" x14ac:dyDescent="0.25">
      <c r="A32" s="17">
        <v>0.27871674491392801</v>
      </c>
      <c r="B32" s="18">
        <v>140.28056112224399</v>
      </c>
      <c r="C32" s="18">
        <v>0.26956181533646301</v>
      </c>
      <c r="D32" s="19">
        <v>143.086172344689</v>
      </c>
      <c r="E32" s="22">
        <v>0.24</v>
      </c>
      <c r="F32" s="32">
        <f t="shared" ca="1" si="3"/>
        <v>138.11129952212065</v>
      </c>
      <c r="G32" s="32">
        <f t="shared" ca="1" si="4"/>
        <v>143.59361029751776</v>
      </c>
      <c r="H32" s="38">
        <f t="shared" ca="1" si="5"/>
        <v>-5.4823107753971101</v>
      </c>
      <c r="I32" s="22">
        <f t="shared" ca="1" si="6"/>
        <v>0.9818927064496682</v>
      </c>
      <c r="J32" s="9">
        <f t="shared" ca="1" si="7"/>
        <v>1.0208688147295752</v>
      </c>
      <c r="K32" s="25">
        <f t="shared" ca="1" si="8"/>
        <v>-3.8976108279907037E-2</v>
      </c>
      <c r="L32" s="56"/>
      <c r="M32" s="61">
        <f t="shared" ca="1" si="0"/>
        <v>117.82712477396018</v>
      </c>
      <c r="N32" s="32">
        <f t="shared" ca="1" si="1"/>
        <v>122.50425776754903</v>
      </c>
      <c r="O32" s="38">
        <f t="shared" ca="1" si="2"/>
        <v>-4.6771329935888444</v>
      </c>
      <c r="Q32" s="5">
        <f t="shared" si="9"/>
        <v>0.24</v>
      </c>
      <c r="R32">
        <f t="shared" ca="1" si="10"/>
        <v>-5.0350557733279698E-2</v>
      </c>
    </row>
    <row r="33" spans="1:18" x14ac:dyDescent="0.25">
      <c r="A33" s="17">
        <v>0.29600938967136098</v>
      </c>
      <c r="B33" s="18">
        <v>140.84168336673301</v>
      </c>
      <c r="C33" s="18">
        <v>0.28888888888888897</v>
      </c>
      <c r="D33" s="19">
        <v>142.244488977955</v>
      </c>
      <c r="E33" s="22">
        <v>0.25</v>
      </c>
      <c r="F33" s="32">
        <f t="shared" ca="1" si="3"/>
        <v>138.89933713580959</v>
      </c>
      <c r="G33" s="32">
        <f t="shared" ca="1" si="4"/>
        <v>143.50120359061279</v>
      </c>
      <c r="H33" s="38">
        <f t="shared" ca="1" si="5"/>
        <v>-4.6018664548032007</v>
      </c>
      <c r="I33" s="22">
        <f t="shared" ca="1" si="6"/>
        <v>0.98749520521672418</v>
      </c>
      <c r="J33" s="9">
        <f t="shared" ca="1" si="7"/>
        <v>1.0202118556548945</v>
      </c>
      <c r="K33" s="25">
        <f t="shared" ca="1" si="8"/>
        <v>-3.2716650438170271E-2</v>
      </c>
      <c r="L33" s="56"/>
      <c r="M33" s="61">
        <f t="shared" ca="1" si="0"/>
        <v>118.4994246260069</v>
      </c>
      <c r="N33" s="32">
        <f t="shared" ca="1" si="1"/>
        <v>122.42542267858734</v>
      </c>
      <c r="O33" s="38">
        <f t="shared" ca="1" si="2"/>
        <v>-3.9259980525804323</v>
      </c>
      <c r="Q33" s="5">
        <f t="shared" si="9"/>
        <v>0.25</v>
      </c>
      <c r="R33">
        <f t="shared" ca="1" si="10"/>
        <v>-4.2264393994816553E-2</v>
      </c>
    </row>
    <row r="34" spans="1:18" x14ac:dyDescent="0.25">
      <c r="A34" s="17">
        <v>0.32042253521126701</v>
      </c>
      <c r="B34" s="18">
        <v>139.71943887775501</v>
      </c>
      <c r="C34" s="18">
        <v>0.30211267605633801</v>
      </c>
      <c r="D34" s="19">
        <v>139.71943887775501</v>
      </c>
      <c r="E34" s="22">
        <v>0.26</v>
      </c>
      <c r="F34" s="32">
        <f t="shared" ca="1" si="3"/>
        <v>139.68737474949853</v>
      </c>
      <c r="G34" s="32">
        <f t="shared" ca="1" si="4"/>
        <v>143.28903961769655</v>
      </c>
      <c r="H34" s="38">
        <f t="shared" ca="1" si="5"/>
        <v>-3.6016648681980143</v>
      </c>
      <c r="I34" s="22">
        <f t="shared" ca="1" si="6"/>
        <v>0.99309770398378006</v>
      </c>
      <c r="J34" s="9">
        <f t="shared" ca="1" si="7"/>
        <v>1.0187034906022256</v>
      </c>
      <c r="K34" s="25">
        <f t="shared" ca="1" si="8"/>
        <v>-2.5605786618445505E-2</v>
      </c>
      <c r="L34" s="56"/>
      <c r="M34" s="61">
        <f t="shared" ca="1" si="0"/>
        <v>119.1717244780536</v>
      </c>
      <c r="N34" s="32">
        <f t="shared" ca="1" si="1"/>
        <v>122.24441887226708</v>
      </c>
      <c r="O34" s="38">
        <f t="shared" ca="1" si="2"/>
        <v>-3.0726943942134608</v>
      </c>
      <c r="Q34" s="5">
        <f t="shared" si="9"/>
        <v>0.26</v>
      </c>
      <c r="R34">
        <f t="shared" ca="1" si="10"/>
        <v>-3.3078357340841115E-2</v>
      </c>
    </row>
    <row r="35" spans="1:18" x14ac:dyDescent="0.25">
      <c r="A35" s="17">
        <v>0.33262910798121997</v>
      </c>
      <c r="B35" s="18">
        <v>138.59719438877701</v>
      </c>
      <c r="C35" s="18">
        <v>0.32550860719874802</v>
      </c>
      <c r="D35" s="19">
        <v>136.63326653306601</v>
      </c>
      <c r="E35" s="22">
        <v>0.27</v>
      </c>
      <c r="F35" s="32">
        <f t="shared" ca="1" si="3"/>
        <v>140.01342856653429</v>
      </c>
      <c r="G35" s="32">
        <f t="shared" ca="1" si="4"/>
        <v>143.0670896448764</v>
      </c>
      <c r="H35" s="38">
        <f t="shared" ca="1" si="5"/>
        <v>-3.0536610783421168</v>
      </c>
      <c r="I35" s="22">
        <f t="shared" ca="1" si="6"/>
        <v>0.9954157609853812</v>
      </c>
      <c r="J35" s="9">
        <f t="shared" ca="1" si="7"/>
        <v>1.0171255526618626</v>
      </c>
      <c r="K35" s="25">
        <f t="shared" ca="1" si="8"/>
        <v>-2.1709791676481321E-2</v>
      </c>
      <c r="L35" s="56"/>
      <c r="M35" s="61">
        <f t="shared" ca="1" si="0"/>
        <v>119.44989131824575</v>
      </c>
      <c r="N35" s="32">
        <f t="shared" ca="1" si="1"/>
        <v>122.0550663194235</v>
      </c>
      <c r="O35" s="38">
        <f t="shared" ca="1" si="2"/>
        <v>-2.6051750011777584</v>
      </c>
      <c r="Q35" s="5">
        <f t="shared" si="9"/>
        <v>0.27</v>
      </c>
      <c r="R35">
        <f t="shared" ca="1" si="10"/>
        <v>-2.8045389019705248E-2</v>
      </c>
    </row>
    <row r="36" spans="1:18" x14ac:dyDescent="0.25">
      <c r="A36" s="17">
        <v>0.34687010954616498</v>
      </c>
      <c r="B36" s="18">
        <v>136.91382765531</v>
      </c>
      <c r="C36" s="18">
        <v>0.33568075117370899</v>
      </c>
      <c r="D36" s="19">
        <v>133.54709418837601</v>
      </c>
      <c r="E36" s="22">
        <v>0.28000000000000003</v>
      </c>
      <c r="F36" s="32">
        <f t="shared" ca="1" si="3"/>
        <v>140.32220096301151</v>
      </c>
      <c r="G36" s="32">
        <f t="shared" ca="1" si="4"/>
        <v>142.63159517415332</v>
      </c>
      <c r="H36" s="38">
        <f t="shared" ca="1" si="5"/>
        <v>-2.3093942111418073</v>
      </c>
      <c r="I36" s="22">
        <f t="shared" ca="1" si="6"/>
        <v>0.99761095692592339</v>
      </c>
      <c r="J36" s="9">
        <f t="shared" ca="1" si="7"/>
        <v>1.0140294349221719</v>
      </c>
      <c r="K36" s="25">
        <f t="shared" ca="1" si="8"/>
        <v>-1.6418477996248515E-2</v>
      </c>
      <c r="L36" s="56"/>
      <c r="M36" s="61">
        <f t="shared" ca="1" si="0"/>
        <v>119.71331483111081</v>
      </c>
      <c r="N36" s="32">
        <f t="shared" ca="1" si="1"/>
        <v>121.68353219066063</v>
      </c>
      <c r="O36" s="38">
        <f t="shared" ca="1" si="2"/>
        <v>-1.9702173595498218</v>
      </c>
      <c r="Q36" s="5">
        <f t="shared" si="9"/>
        <v>0.28000000000000003</v>
      </c>
      <c r="R36">
        <f t="shared" ca="1" si="10"/>
        <v>-2.1209904239435393E-2</v>
      </c>
    </row>
    <row r="37" spans="1:18" x14ac:dyDescent="0.25">
      <c r="A37" s="17">
        <v>0.36924882629107902</v>
      </c>
      <c r="B37" s="18">
        <v>134.38877755511001</v>
      </c>
      <c r="C37" s="18">
        <v>0.35704225352112601</v>
      </c>
      <c r="D37" s="19">
        <v>130.460921843687</v>
      </c>
      <c r="E37" s="22">
        <v>0.28999999999999998</v>
      </c>
      <c r="F37" s="32">
        <f t="shared" ca="1" si="3"/>
        <v>140.64668703923638</v>
      </c>
      <c r="G37" s="32">
        <f t="shared" ca="1" si="4"/>
        <v>142.03232500503881</v>
      </c>
      <c r="H37" s="38">
        <f t="shared" ca="1" si="5"/>
        <v>-1.3856379658024309</v>
      </c>
      <c r="I37" s="22">
        <f t="shared" ca="1" si="6"/>
        <v>0.99991786818294659</v>
      </c>
      <c r="J37" s="9">
        <f t="shared" ca="1" si="7"/>
        <v>1.0097689652120005</v>
      </c>
      <c r="K37" s="25">
        <f t="shared" ca="1" si="8"/>
        <v>-9.8510970290540852E-3</v>
      </c>
      <c r="L37" s="56"/>
      <c r="M37" s="61">
        <f t="shared" ca="1" si="0"/>
        <v>119.9901441819536</v>
      </c>
      <c r="N37" s="32">
        <f t="shared" ca="1" si="1"/>
        <v>121.17227582544007</v>
      </c>
      <c r="O37" s="38">
        <f t="shared" ca="1" si="2"/>
        <v>-1.1821316434864901</v>
      </c>
      <c r="Q37" s="5">
        <f t="shared" si="9"/>
        <v>0.28999999999999998</v>
      </c>
      <c r="R37">
        <f t="shared" ca="1" si="10"/>
        <v>-1.2725955760781532E-2</v>
      </c>
    </row>
    <row r="38" spans="1:18" x14ac:dyDescent="0.25">
      <c r="A38" s="17">
        <v>0.39061032863849698</v>
      </c>
      <c r="B38" s="18">
        <v>132.42484969939801</v>
      </c>
      <c r="C38" s="18">
        <v>0.36416275430359901</v>
      </c>
      <c r="D38" s="19">
        <v>121.202404809619</v>
      </c>
      <c r="E38" s="22">
        <v>0.3</v>
      </c>
      <c r="F38" s="32">
        <f t="shared" ca="1" si="3"/>
        <v>140.65823955603466</v>
      </c>
      <c r="G38" s="32">
        <f t="shared" ca="1" si="4"/>
        <v>140.1228492487929</v>
      </c>
      <c r="H38" s="38">
        <f t="shared" ca="1" si="5"/>
        <v>0.53539030724175518</v>
      </c>
      <c r="I38" s="22">
        <f t="shared" ca="1" si="6"/>
        <v>1</v>
      </c>
      <c r="J38" s="9">
        <f t="shared" ca="1" si="7"/>
        <v>0.99619367973798312</v>
      </c>
      <c r="K38" s="25">
        <f t="shared" ca="1" si="8"/>
        <v>3.8063202620168533E-3</v>
      </c>
      <c r="L38" s="56"/>
      <c r="M38" s="61">
        <f t="shared" ca="1" si="0"/>
        <v>120</v>
      </c>
      <c r="N38" s="32">
        <f t="shared" ca="1" si="1"/>
        <v>119.54324156855797</v>
      </c>
      <c r="O38" s="38">
        <f t="shared" ca="1" si="2"/>
        <v>0.45675843144202238</v>
      </c>
      <c r="Q38" s="5">
        <f t="shared" si="9"/>
        <v>0.3</v>
      </c>
      <c r="R38">
        <f t="shared" ca="1" si="10"/>
        <v>4.9171237602198331E-3</v>
      </c>
    </row>
    <row r="39" spans="1:18" x14ac:dyDescent="0.25">
      <c r="A39" s="17">
        <v>0.40586854460093902</v>
      </c>
      <c r="B39" s="18">
        <v>131.30260521042001</v>
      </c>
      <c r="C39" s="18">
        <v>0.36721439749608698</v>
      </c>
      <c r="D39" s="19">
        <v>114.188376753507</v>
      </c>
      <c r="E39" s="22">
        <v>0.31</v>
      </c>
      <c r="F39" s="32">
        <f t="shared" ca="1" si="3"/>
        <v>140.19855094804944</v>
      </c>
      <c r="G39" s="32">
        <f t="shared" ca="1" si="4"/>
        <v>138.67901689666922</v>
      </c>
      <c r="H39" s="38">
        <f t="shared" ca="1" si="5"/>
        <v>1.5195340513802194</v>
      </c>
      <c r="I39" s="22">
        <f t="shared" ca="1" si="6"/>
        <v>0.9967318757192174</v>
      </c>
      <c r="J39" s="9">
        <f t="shared" ca="1" si="7"/>
        <v>0.98592885375494155</v>
      </c>
      <c r="K39" s="25">
        <f t="shared" ca="1" si="8"/>
        <v>1.080302196427587E-2</v>
      </c>
      <c r="L39" s="56"/>
      <c r="M39" s="61">
        <f t="shared" ca="1" si="0"/>
        <v>119.60782508630609</v>
      </c>
      <c r="N39" s="32">
        <f t="shared" ca="1" si="1"/>
        <v>118.31146245059298</v>
      </c>
      <c r="O39" s="38">
        <f t="shared" ca="1" si="2"/>
        <v>1.2963626357131044</v>
      </c>
      <c r="Q39" s="5">
        <f t="shared" si="9"/>
        <v>0.31</v>
      </c>
      <c r="R39">
        <f t="shared" ca="1" si="10"/>
        <v>1.3955682214341852E-2</v>
      </c>
    </row>
    <row r="40" spans="1:18" x14ac:dyDescent="0.25">
      <c r="A40" s="17">
        <v>0.42316118935837199</v>
      </c>
      <c r="B40" s="18">
        <v>129.33867735470901</v>
      </c>
      <c r="C40" s="18">
        <v>0.37026604068857499</v>
      </c>
      <c r="D40" s="19">
        <v>108.016032064128</v>
      </c>
      <c r="E40" s="22">
        <v>0.32</v>
      </c>
      <c r="F40" s="32">
        <f t="shared" ca="1" si="3"/>
        <v>139.73886234006423</v>
      </c>
      <c r="G40" s="32">
        <f t="shared" ca="1" si="4"/>
        <v>137.35991045636402</v>
      </c>
      <c r="H40" s="38">
        <f t="shared" ca="1" si="5"/>
        <v>2.3789518837002106</v>
      </c>
      <c r="I40" s="22">
        <f t="shared" ca="1" si="6"/>
        <v>0.99346375143843479</v>
      </c>
      <c r="J40" s="9">
        <f t="shared" ca="1" si="7"/>
        <v>0.97655075799269708</v>
      </c>
      <c r="K40" s="25">
        <f t="shared" ca="1" si="8"/>
        <v>1.6912993445737653E-2</v>
      </c>
      <c r="L40" s="56"/>
      <c r="M40" s="61">
        <f t="shared" ref="M40:M71" ca="1" si="11">I40*$U$2</f>
        <v>119.21565017261217</v>
      </c>
      <c r="N40" s="32">
        <f t="shared" ref="N40:N71" ca="1" si="12">J40*$U$2</f>
        <v>117.18609095912365</v>
      </c>
      <c r="O40" s="38">
        <f t="shared" ref="O40:O71" ca="1" si="13">K40*$U$2</f>
        <v>2.0295592134885183</v>
      </c>
      <c r="Q40" s="5">
        <f t="shared" si="9"/>
        <v>0.32</v>
      </c>
      <c r="R40">
        <f t="shared" ca="1" si="10"/>
        <v>2.1848734789440244E-2</v>
      </c>
    </row>
    <row r="41" spans="1:18" x14ac:dyDescent="0.25">
      <c r="A41" s="17">
        <v>0.43841940532081303</v>
      </c>
      <c r="B41" s="18">
        <v>128.21643286573101</v>
      </c>
      <c r="C41" s="18">
        <v>0.37026604068857499</v>
      </c>
      <c r="D41" s="19">
        <v>101.563126252505</v>
      </c>
      <c r="E41" s="22">
        <v>0.33</v>
      </c>
      <c r="F41" s="32">
        <f t="shared" ca="1" si="3"/>
        <v>138.83890858640297</v>
      </c>
      <c r="G41" s="32">
        <f t="shared" ca="1" si="4"/>
        <v>135.27060274394904</v>
      </c>
      <c r="H41" s="38">
        <f t="shared" ca="1" si="5"/>
        <v>3.568305842453924</v>
      </c>
      <c r="I41" s="22">
        <f t="shared" ca="1" si="6"/>
        <v>0.98706559263521199</v>
      </c>
      <c r="J41" s="9">
        <f t="shared" ca="1" si="7"/>
        <v>0.96169696969697027</v>
      </c>
      <c r="K41" s="25">
        <f t="shared" ca="1" si="8"/>
        <v>2.5368622938241752E-2</v>
      </c>
      <c r="L41" s="56"/>
      <c r="M41" s="61">
        <f t="shared" ca="1" si="11"/>
        <v>118.44787111622544</v>
      </c>
      <c r="N41" s="32">
        <f t="shared" ca="1" si="12"/>
        <v>115.40363636363644</v>
      </c>
      <c r="O41" s="38">
        <f t="shared" ca="1" si="13"/>
        <v>3.0442347525890101</v>
      </c>
      <c r="Q41" s="5">
        <f t="shared" si="9"/>
        <v>0.33</v>
      </c>
      <c r="R41">
        <f t="shared" ca="1" si="10"/>
        <v>3.277198186880631E-2</v>
      </c>
    </row>
    <row r="42" spans="1:18" x14ac:dyDescent="0.25">
      <c r="A42" s="17">
        <v>0.45062597809076599</v>
      </c>
      <c r="B42" s="18">
        <v>127.65531062124199</v>
      </c>
      <c r="C42" s="18">
        <v>0.37230046948356799</v>
      </c>
      <c r="D42" s="19">
        <v>94.829659318637198</v>
      </c>
      <c r="E42" s="22">
        <v>0.34</v>
      </c>
      <c r="F42" s="32">
        <f t="shared" ca="1" si="3"/>
        <v>137.72591336519125</v>
      </c>
      <c r="G42" s="32">
        <f t="shared" ca="1" si="4"/>
        <v>132.92307692307622</v>
      </c>
      <c r="H42" s="38">
        <f t="shared" ca="1" si="5"/>
        <v>4.8028364421150229</v>
      </c>
      <c r="I42" s="22">
        <f t="shared" ca="1" si="6"/>
        <v>0.97915283029206934</v>
      </c>
      <c r="J42" s="9">
        <f t="shared" ca="1" si="7"/>
        <v>0.94500739766562381</v>
      </c>
      <c r="K42" s="25">
        <f t="shared" ca="1" si="8"/>
        <v>3.4145432626445572E-2</v>
      </c>
      <c r="L42" s="56"/>
      <c r="M42" s="61">
        <f t="shared" ca="1" si="11"/>
        <v>117.49833963504832</v>
      </c>
      <c r="N42" s="32">
        <f t="shared" ca="1" si="12"/>
        <v>113.40088771987486</v>
      </c>
      <c r="O42" s="38">
        <f t="shared" ca="1" si="13"/>
        <v>4.097451915173469</v>
      </c>
      <c r="Q42" s="5">
        <f t="shared" si="9"/>
        <v>0.34</v>
      </c>
      <c r="R42">
        <f t="shared" ca="1" si="10"/>
        <v>4.4110139587023971E-2</v>
      </c>
    </row>
    <row r="43" spans="1:18" x14ac:dyDescent="0.25">
      <c r="A43" s="17">
        <v>0.46893583724569599</v>
      </c>
      <c r="B43" s="18">
        <v>125.691382765531</v>
      </c>
      <c r="C43" s="18">
        <v>0.37331768388106401</v>
      </c>
      <c r="D43" s="19">
        <v>88.937875751503</v>
      </c>
      <c r="E43" s="22">
        <v>0.35</v>
      </c>
      <c r="F43" s="32">
        <f t="shared" ca="1" si="3"/>
        <v>136.56067379514207</v>
      </c>
      <c r="G43" s="32">
        <f t="shared" ca="1" si="4"/>
        <v>131.47834129797999</v>
      </c>
      <c r="H43" s="38">
        <f t="shared" ca="1" si="5"/>
        <v>5.0823324971620707</v>
      </c>
      <c r="I43" s="22">
        <f t="shared" ca="1" si="6"/>
        <v>0.97086864037381737</v>
      </c>
      <c r="J43" s="9">
        <f t="shared" ca="1" si="7"/>
        <v>0.9347361499260225</v>
      </c>
      <c r="K43" s="25">
        <f t="shared" ca="1" si="8"/>
        <v>3.6132490447794909E-2</v>
      </c>
      <c r="L43" s="56"/>
      <c r="M43" s="61">
        <f t="shared" ca="1" si="11"/>
        <v>116.50423684485808</v>
      </c>
      <c r="N43" s="32">
        <f t="shared" ca="1" si="12"/>
        <v>112.1683379911227</v>
      </c>
      <c r="O43" s="38">
        <f t="shared" ca="1" si="13"/>
        <v>4.3358988537353893</v>
      </c>
      <c r="Q43" s="5">
        <f t="shared" si="9"/>
        <v>0.35</v>
      </c>
      <c r="R43">
        <f t="shared" ca="1" si="10"/>
        <v>4.6677083131892769E-2</v>
      </c>
    </row>
    <row r="44" spans="1:18" x14ac:dyDescent="0.25">
      <c r="A44" s="17">
        <v>0.490297339593114</v>
      </c>
      <c r="B44" s="18">
        <v>124.56913827655301</v>
      </c>
      <c r="C44" s="18">
        <v>0.375352112676056</v>
      </c>
      <c r="D44" s="19">
        <v>81.923847695390705</v>
      </c>
      <c r="E44" s="22">
        <v>0.36</v>
      </c>
      <c r="F44" s="32">
        <f t="shared" ca="1" si="3"/>
        <v>135.43234721190586</v>
      </c>
      <c r="G44" s="32">
        <f t="shared" ca="1" si="4"/>
        <v>126.61507630645798</v>
      </c>
      <c r="H44" s="38">
        <f t="shared" ca="1" si="5"/>
        <v>8.8172709054478844</v>
      </c>
      <c r="I44" s="22">
        <f t="shared" ca="1" si="6"/>
        <v>0.96284688077553438</v>
      </c>
      <c r="J44" s="9">
        <f t="shared" ca="1" si="7"/>
        <v>0.9001611047180621</v>
      </c>
      <c r="K44" s="25">
        <f t="shared" ca="1" si="8"/>
        <v>6.2685776057472331E-2</v>
      </c>
      <c r="L44" s="56"/>
      <c r="M44" s="61">
        <f t="shared" ca="1" si="11"/>
        <v>115.54162569306412</v>
      </c>
      <c r="N44" s="32">
        <f t="shared" ca="1" si="12"/>
        <v>108.01933256616745</v>
      </c>
      <c r="O44" s="38">
        <f t="shared" ca="1" si="13"/>
        <v>7.5222931268966793</v>
      </c>
      <c r="Q44" s="5">
        <f t="shared" si="9"/>
        <v>0.36</v>
      </c>
      <c r="R44">
        <f t="shared" ca="1" si="10"/>
        <v>8.0979449353190541E-2</v>
      </c>
    </row>
    <row r="45" spans="1:18" x14ac:dyDescent="0.25">
      <c r="A45" s="17">
        <v>0.50962441314553897</v>
      </c>
      <c r="B45" s="18">
        <v>122.88577154308599</v>
      </c>
      <c r="C45" s="18">
        <v>0.377386541471048</v>
      </c>
      <c r="D45" s="19">
        <v>74.909819639278496</v>
      </c>
      <c r="E45" s="22">
        <v>0.37</v>
      </c>
      <c r="F45" s="32">
        <f t="shared" ca="1" si="3"/>
        <v>134.31971635578819</v>
      </c>
      <c r="G45" s="32">
        <f t="shared" ca="1" si="4"/>
        <v>108.55413390884132</v>
      </c>
      <c r="H45" s="38">
        <f t="shared" ca="1" si="5"/>
        <v>25.765582446946866</v>
      </c>
      <c r="I45" s="22">
        <f t="shared" ca="1" si="6"/>
        <v>0.95493670886076054</v>
      </c>
      <c r="J45" s="9">
        <f t="shared" ca="1" si="7"/>
        <v>0.77175808720111361</v>
      </c>
      <c r="K45" s="25">
        <f t="shared" ca="1" si="8"/>
        <v>0.18317862165964699</v>
      </c>
      <c r="L45" s="56"/>
      <c r="M45" s="61">
        <f t="shared" ca="1" si="11"/>
        <v>114.59240506329127</v>
      </c>
      <c r="N45" s="32">
        <f t="shared" ca="1" si="12"/>
        <v>92.610970464133629</v>
      </c>
      <c r="O45" s="38">
        <f t="shared" ca="1" si="13"/>
        <v>21.981434599157637</v>
      </c>
      <c r="Q45" s="5">
        <f t="shared" si="9"/>
        <v>0.37</v>
      </c>
      <c r="R45">
        <f t="shared" ca="1" si="10"/>
        <v>0.23663588214453338</v>
      </c>
    </row>
    <row r="46" spans="1:18" x14ac:dyDescent="0.25">
      <c r="A46" s="17">
        <v>0.52589984350547703</v>
      </c>
      <c r="B46" s="18">
        <v>121.763527054108</v>
      </c>
      <c r="C46" s="18">
        <v>0.375352112676056</v>
      </c>
      <c r="D46" s="19">
        <v>68.176352705410807</v>
      </c>
      <c r="E46" s="22">
        <v>0.38</v>
      </c>
      <c r="F46" s="32">
        <f t="shared" ca="1" si="3"/>
        <v>133.4003391398175</v>
      </c>
      <c r="G46" s="32">
        <f t="shared" ca="1" si="4"/>
        <v>61.510220440880744</v>
      </c>
      <c r="H46" s="38">
        <f t="shared" ca="1" si="5"/>
        <v>71.89011869893676</v>
      </c>
      <c r="I46" s="22">
        <f t="shared" ca="1" si="6"/>
        <v>0.94840046029919356</v>
      </c>
      <c r="J46" s="9">
        <f t="shared" ca="1" si="7"/>
        <v>0.43730264672036251</v>
      </c>
      <c r="K46" s="25">
        <f t="shared" ca="1" si="8"/>
        <v>0.511097813578831</v>
      </c>
      <c r="L46" s="56"/>
      <c r="M46" s="61">
        <f t="shared" ca="1" si="11"/>
        <v>113.80805523590323</v>
      </c>
      <c r="N46" s="32">
        <f t="shared" ca="1" si="12"/>
        <v>52.476317606443502</v>
      </c>
      <c r="O46" s="38">
        <f t="shared" ca="1" si="13"/>
        <v>61.331737629459717</v>
      </c>
      <c r="Q46" s="5">
        <f t="shared" si="9"/>
        <v>0.38</v>
      </c>
      <c r="R46">
        <f t="shared" ca="1" si="10"/>
        <v>0.66025216743407844</v>
      </c>
    </row>
    <row r="47" spans="1:18" x14ac:dyDescent="0.25">
      <c r="A47" s="17">
        <v>0.54115805946791795</v>
      </c>
      <c r="B47" s="18">
        <v>120.36072144288499</v>
      </c>
      <c r="C47" s="18">
        <v>0.38043818466353602</v>
      </c>
      <c r="D47" s="19">
        <v>60.881763527054098</v>
      </c>
      <c r="E47" s="22">
        <v>0.39</v>
      </c>
      <c r="F47" s="32">
        <f t="shared" ca="1" si="3"/>
        <v>132.48096192384685</v>
      </c>
      <c r="G47" s="32">
        <f t="shared" ca="1" si="4"/>
        <v>29.122244488977799</v>
      </c>
      <c r="H47" s="38">
        <f t="shared" ca="1" si="5"/>
        <v>103.35871743486905</v>
      </c>
      <c r="I47" s="22">
        <f t="shared" ca="1" si="6"/>
        <v>0.94186421173762669</v>
      </c>
      <c r="J47" s="9">
        <f t="shared" ca="1" si="7"/>
        <v>0.20704257767548867</v>
      </c>
      <c r="K47" s="25">
        <f t="shared" ca="1" si="8"/>
        <v>0.73482163406213807</v>
      </c>
      <c r="L47" s="56"/>
      <c r="M47" s="61">
        <f t="shared" ca="1" si="11"/>
        <v>113.0237054085152</v>
      </c>
      <c r="N47" s="32">
        <f t="shared" ca="1" si="12"/>
        <v>24.84510932105864</v>
      </c>
      <c r="O47" s="38">
        <f t="shared" ca="1" si="13"/>
        <v>88.178596087456569</v>
      </c>
      <c r="Q47" s="5">
        <f t="shared" si="9"/>
        <v>0.39</v>
      </c>
      <c r="R47">
        <f t="shared" ca="1" si="10"/>
        <v>0.9492656076333349</v>
      </c>
    </row>
    <row r="48" spans="1:18" x14ac:dyDescent="0.25">
      <c r="A48" s="17">
        <v>0.56048513302034397</v>
      </c>
      <c r="B48" s="18">
        <v>118.677354709418</v>
      </c>
      <c r="C48" s="18">
        <v>0.37942097026603999</v>
      </c>
      <c r="D48" s="19">
        <v>54.148296593186302</v>
      </c>
      <c r="E48" s="22">
        <v>0.4</v>
      </c>
      <c r="F48" s="32">
        <f t="shared" ca="1" si="3"/>
        <v>131.73423770618075</v>
      </c>
      <c r="G48" s="32">
        <f t="shared" ca="1" si="4"/>
        <v>25.470125771905586</v>
      </c>
      <c r="H48" s="38">
        <f t="shared" ca="1" si="5"/>
        <v>106.26411193427516</v>
      </c>
      <c r="I48" s="22">
        <f t="shared" ca="1" si="6"/>
        <v>0.93655542769466549</v>
      </c>
      <c r="J48" s="9">
        <f t="shared" ca="1" si="7"/>
        <v>0.18107809291725804</v>
      </c>
      <c r="K48" s="25">
        <f t="shared" ca="1" si="8"/>
        <v>0.75547733477740742</v>
      </c>
      <c r="L48" s="56"/>
      <c r="M48" s="61">
        <f t="shared" ca="1" si="11"/>
        <v>112.38665132335986</v>
      </c>
      <c r="N48" s="32">
        <f t="shared" ca="1" si="12"/>
        <v>21.729371150070964</v>
      </c>
      <c r="O48" s="38">
        <f t="shared" ca="1" si="13"/>
        <v>90.657280173288896</v>
      </c>
      <c r="Q48" s="5">
        <f t="shared" si="9"/>
        <v>0.4</v>
      </c>
      <c r="R48">
        <f t="shared" ca="1" si="10"/>
        <v>0.97594928892641242</v>
      </c>
    </row>
    <row r="49" spans="1:18" x14ac:dyDescent="0.25">
      <c r="A49" s="17">
        <v>0.57879499217527297</v>
      </c>
      <c r="B49" s="18">
        <v>117.835671342685</v>
      </c>
      <c r="C49" s="18">
        <v>0.38145539906103199</v>
      </c>
      <c r="D49" s="19">
        <v>48.256513026051998</v>
      </c>
      <c r="E49" s="22">
        <v>0.41</v>
      </c>
      <c r="F49" s="32">
        <f t="shared" ca="1" si="3"/>
        <v>130.83339529738134</v>
      </c>
      <c r="G49" s="32">
        <f t="shared" ca="1" si="4"/>
        <v>22.874237162106752</v>
      </c>
      <c r="H49" s="38">
        <f t="shared" ca="1" si="5"/>
        <v>107.95915813527459</v>
      </c>
      <c r="I49" s="22">
        <f t="shared" ca="1" si="6"/>
        <v>0.93015095105936296</v>
      </c>
      <c r="J49" s="9">
        <f t="shared" ca="1" si="7"/>
        <v>0.16262280286107406</v>
      </c>
      <c r="K49" s="25">
        <f t="shared" ca="1" si="8"/>
        <v>0.76752814819828885</v>
      </c>
      <c r="L49" s="56"/>
      <c r="M49" s="61">
        <f t="shared" ca="1" si="11"/>
        <v>111.61811412712356</v>
      </c>
      <c r="N49" s="32">
        <f t="shared" ca="1" si="12"/>
        <v>19.514736343328888</v>
      </c>
      <c r="O49" s="38">
        <f t="shared" ca="1" si="13"/>
        <v>92.103377783794656</v>
      </c>
      <c r="Q49" s="5">
        <f t="shared" si="9"/>
        <v>0.41</v>
      </c>
      <c r="R49">
        <f t="shared" ca="1" si="10"/>
        <v>0.99151690723564889</v>
      </c>
    </row>
    <row r="50" spans="1:18" x14ac:dyDescent="0.25">
      <c r="A50" s="17">
        <v>0.59710485133020297</v>
      </c>
      <c r="B50" s="18">
        <v>115.59118236472899</v>
      </c>
      <c r="C50" s="18">
        <v>0.38145539906103199</v>
      </c>
      <c r="D50" s="19">
        <v>43.206412825651199</v>
      </c>
      <c r="E50" s="22">
        <v>0.42</v>
      </c>
      <c r="F50" s="32">
        <f t="shared" ca="1" si="3"/>
        <v>129.69769403059459</v>
      </c>
      <c r="G50" s="32">
        <f t="shared" ca="1" si="4"/>
        <v>20.814872822568077</v>
      </c>
      <c r="H50" s="38">
        <f t="shared" ca="1" si="5"/>
        <v>108.88282120802651</v>
      </c>
      <c r="I50" s="22">
        <f t="shared" ca="1" si="6"/>
        <v>0.92207676165978414</v>
      </c>
      <c r="J50" s="9">
        <f t="shared" ca="1" si="7"/>
        <v>0.14798189489835015</v>
      </c>
      <c r="K50" s="25">
        <f t="shared" ca="1" si="8"/>
        <v>0.77409486676143402</v>
      </c>
      <c r="L50" s="56"/>
      <c r="M50" s="61">
        <f t="shared" ca="1" si="11"/>
        <v>110.64921139917409</v>
      </c>
      <c r="N50" s="32">
        <f t="shared" ca="1" si="12"/>
        <v>17.757827387802017</v>
      </c>
      <c r="O50" s="38">
        <f t="shared" ca="1" si="13"/>
        <v>92.891384011372082</v>
      </c>
      <c r="Q50" s="5">
        <f t="shared" si="9"/>
        <v>0.42</v>
      </c>
      <c r="R50">
        <f t="shared" ca="1" si="10"/>
        <v>1</v>
      </c>
    </row>
    <row r="51" spans="1:18" x14ac:dyDescent="0.25">
      <c r="A51" s="17">
        <v>0.62050078247261298</v>
      </c>
      <c r="B51" s="18">
        <v>114.468937875751</v>
      </c>
      <c r="C51" s="18">
        <v>0.386541471048513</v>
      </c>
      <c r="D51" s="19">
        <v>35.631262525050097</v>
      </c>
      <c r="E51" s="22">
        <v>0.43</v>
      </c>
      <c r="F51" s="32">
        <f t="shared" ca="1" si="3"/>
        <v>128.83568161964911</v>
      </c>
      <c r="G51" s="32">
        <f t="shared" ca="1" si="4"/>
        <v>20.042595961152976</v>
      </c>
      <c r="H51" s="38">
        <f t="shared" ca="1" si="5"/>
        <v>108.79308565849612</v>
      </c>
      <c r="I51" s="22">
        <f t="shared" ca="1" si="6"/>
        <v>0.91594834420150872</v>
      </c>
      <c r="J51" s="9">
        <f t="shared" ca="1" si="7"/>
        <v>0.14249144610663578</v>
      </c>
      <c r="K51" s="25">
        <f t="shared" ca="1" si="8"/>
        <v>0.77345689809487295</v>
      </c>
      <c r="L51" s="56"/>
      <c r="M51" s="61">
        <f t="shared" ca="1" si="11"/>
        <v>109.91380130418105</v>
      </c>
      <c r="N51" s="32">
        <f t="shared" ca="1" si="12"/>
        <v>17.098973532796293</v>
      </c>
      <c r="O51" s="38">
        <f t="shared" ca="1" si="13"/>
        <v>92.814827771384756</v>
      </c>
      <c r="Q51" s="5">
        <f t="shared" si="9"/>
        <v>0.43</v>
      </c>
      <c r="R51">
        <f t="shared" ca="1" si="10"/>
        <v>0.99917585209002857</v>
      </c>
    </row>
    <row r="52" spans="1:18" x14ac:dyDescent="0.25">
      <c r="A52" s="17">
        <v>0.64287949921752696</v>
      </c>
      <c r="B52" s="18">
        <v>112.785571142284</v>
      </c>
      <c r="C52" s="18">
        <v>0.38755868544600902</v>
      </c>
      <c r="D52" s="19">
        <v>30.0200400801603</v>
      </c>
      <c r="E52" s="22">
        <v>0.44</v>
      </c>
      <c r="F52" s="32">
        <f t="shared" ca="1" si="3"/>
        <v>128.14377472894458</v>
      </c>
      <c r="G52" s="32">
        <f t="shared" ca="1" si="4"/>
        <v>19.270319099737868</v>
      </c>
      <c r="H52" s="38">
        <f t="shared" ca="1" si="5"/>
        <v>108.87345562920672</v>
      </c>
      <c r="I52" s="22">
        <f t="shared" ca="1" si="6"/>
        <v>0.91102928014320383</v>
      </c>
      <c r="J52" s="9">
        <f t="shared" ca="1" si="7"/>
        <v>0.13700099731492135</v>
      </c>
      <c r="K52" s="25">
        <f t="shared" ca="1" si="8"/>
        <v>0.77402828282828251</v>
      </c>
      <c r="L52" s="56"/>
      <c r="M52" s="61">
        <f t="shared" ca="1" si="11"/>
        <v>109.32351361718446</v>
      </c>
      <c r="N52" s="32">
        <f t="shared" ca="1" si="12"/>
        <v>16.440119677790562</v>
      </c>
      <c r="O52" s="38">
        <f t="shared" ca="1" si="13"/>
        <v>92.883393939393898</v>
      </c>
      <c r="Q52" s="5">
        <f t="shared" si="9"/>
        <v>0.44</v>
      </c>
      <c r="R52">
        <f t="shared" ca="1" si="10"/>
        <v>0.9999139847891898</v>
      </c>
    </row>
    <row r="53" spans="1:18" x14ac:dyDescent="0.25">
      <c r="A53" s="17">
        <v>0.66118935837245696</v>
      </c>
      <c r="B53" s="18">
        <v>111.663326653306</v>
      </c>
      <c r="C53" s="18">
        <v>0.39976525821596198</v>
      </c>
      <c r="D53" s="19">
        <v>25.5310621242484</v>
      </c>
      <c r="E53" s="22">
        <v>0.45</v>
      </c>
      <c r="F53" s="32">
        <f t="shared" ca="1" si="3"/>
        <v>127.68408612095934</v>
      </c>
      <c r="G53" s="32">
        <f t="shared" ca="1" si="4"/>
        <v>19.423462309233791</v>
      </c>
      <c r="H53" s="38">
        <f t="shared" ca="1" si="5"/>
        <v>108.26062381172554</v>
      </c>
      <c r="I53" s="22">
        <f t="shared" ca="1" si="6"/>
        <v>0.90776115586242101</v>
      </c>
      <c r="J53" s="9">
        <f t="shared" ca="1" si="7"/>
        <v>0.13808975834292295</v>
      </c>
      <c r="K53" s="25">
        <f t="shared" ca="1" si="8"/>
        <v>0.76967139751949809</v>
      </c>
      <c r="L53" s="56"/>
      <c r="M53" s="61">
        <f t="shared" ca="1" si="11"/>
        <v>108.93133870349052</v>
      </c>
      <c r="N53" s="32">
        <f t="shared" ca="1" si="12"/>
        <v>16.570771001150753</v>
      </c>
      <c r="O53" s="38">
        <f t="shared" ca="1" si="13"/>
        <v>92.360567702339765</v>
      </c>
      <c r="Q53" s="5">
        <f t="shared" si="9"/>
        <v>0.45</v>
      </c>
      <c r="R53">
        <f t="shared" ca="1" si="10"/>
        <v>0.99428562385325925</v>
      </c>
    </row>
    <row r="54" spans="1:18" x14ac:dyDescent="0.25">
      <c r="A54" s="17">
        <v>0.68255086071987403</v>
      </c>
      <c r="B54" s="18">
        <v>110.26052104208399</v>
      </c>
      <c r="C54" s="18">
        <v>0.41705790297339501</v>
      </c>
      <c r="D54" s="19">
        <v>21.042084168336601</v>
      </c>
      <c r="E54" s="22">
        <v>0.46</v>
      </c>
      <c r="F54" s="32">
        <f t="shared" ca="1" si="3"/>
        <v>126.64984670195057</v>
      </c>
      <c r="G54" s="32">
        <f t="shared" ca="1" si="4"/>
        <v>19.883150917218973</v>
      </c>
      <c r="H54" s="38">
        <f t="shared" ca="1" si="5"/>
        <v>106.7666957847316</v>
      </c>
      <c r="I54" s="22">
        <f t="shared" ca="1" si="6"/>
        <v>0.90040830243361958</v>
      </c>
      <c r="J54" s="9">
        <f t="shared" ca="1" si="7"/>
        <v>0.14135788262370533</v>
      </c>
      <c r="K54" s="25">
        <f t="shared" ca="1" si="8"/>
        <v>0.75905041980991428</v>
      </c>
      <c r="L54" s="56"/>
      <c r="M54" s="61">
        <f t="shared" ca="1" si="11"/>
        <v>108.04899629203435</v>
      </c>
      <c r="N54" s="32">
        <f t="shared" ca="1" si="12"/>
        <v>16.962945914844639</v>
      </c>
      <c r="O54" s="38">
        <f t="shared" ca="1" si="13"/>
        <v>91.086050377189707</v>
      </c>
      <c r="Q54" s="5">
        <f t="shared" si="9"/>
        <v>0.46</v>
      </c>
      <c r="R54">
        <f t="shared" ca="1" si="10"/>
        <v>0.98056511211027542</v>
      </c>
    </row>
    <row r="55" spans="1:18" x14ac:dyDescent="0.25">
      <c r="A55" s="17">
        <v>0.70187793427230005</v>
      </c>
      <c r="B55" s="18">
        <v>108.85771543086101</v>
      </c>
      <c r="C55" s="18">
        <v>0.44248826291079801</v>
      </c>
      <c r="D55" s="19">
        <v>19.0781563126252</v>
      </c>
      <c r="E55" s="22">
        <v>0.47</v>
      </c>
      <c r="F55" s="32">
        <f t="shared" ca="1" si="3"/>
        <v>125.63547608036578</v>
      </c>
      <c r="G55" s="32">
        <f t="shared" ca="1" si="4"/>
        <v>20.734546015107092</v>
      </c>
      <c r="H55" s="38">
        <f t="shared" ca="1" si="5"/>
        <v>104.90093006525868</v>
      </c>
      <c r="I55" s="22">
        <f t="shared" ca="1" si="6"/>
        <v>0.89319670484227698</v>
      </c>
      <c r="J55" s="9">
        <f t="shared" ca="1" si="7"/>
        <v>0.1474108170310704</v>
      </c>
      <c r="K55" s="25">
        <f t="shared" ca="1" si="8"/>
        <v>0.74578588781120658</v>
      </c>
      <c r="L55" s="56"/>
      <c r="M55" s="61">
        <f t="shared" ca="1" si="11"/>
        <v>107.18360458107324</v>
      </c>
      <c r="N55" s="32">
        <f t="shared" ca="1" si="12"/>
        <v>17.689298043728449</v>
      </c>
      <c r="O55" s="38">
        <f t="shared" ca="1" si="13"/>
        <v>89.494306537344784</v>
      </c>
      <c r="Q55" s="5">
        <f t="shared" si="9"/>
        <v>0.47</v>
      </c>
      <c r="R55">
        <f t="shared" ca="1" si="10"/>
        <v>0.96342957411839814</v>
      </c>
    </row>
    <row r="56" spans="1:18" x14ac:dyDescent="0.25">
      <c r="A56" s="17">
        <v>0.72323943661971801</v>
      </c>
      <c r="B56" s="18">
        <v>107.73547094188299</v>
      </c>
      <c r="C56" s="18">
        <v>0.46690140845070399</v>
      </c>
      <c r="D56" s="19">
        <v>20.200400801603099</v>
      </c>
      <c r="E56" s="22">
        <v>0.48</v>
      </c>
      <c r="F56" s="32">
        <f t="shared" ca="1" si="3"/>
        <v>125.11011767123982</v>
      </c>
      <c r="G56" s="32">
        <f t="shared" ca="1" si="4"/>
        <v>22.458378295051652</v>
      </c>
      <c r="H56" s="38">
        <f t="shared" ca="1" si="5"/>
        <v>102.65173937618817</v>
      </c>
      <c r="I56" s="22">
        <f t="shared" ca="1" si="6"/>
        <v>0.88946170566423977</v>
      </c>
      <c r="J56" s="9">
        <f t="shared" ca="1" si="7"/>
        <v>0.15966628308400524</v>
      </c>
      <c r="K56" s="25">
        <f t="shared" ca="1" si="8"/>
        <v>0.72979542258023455</v>
      </c>
      <c r="L56" s="56"/>
      <c r="M56" s="61">
        <f t="shared" ca="1" si="11"/>
        <v>106.73540467970878</v>
      </c>
      <c r="N56" s="32">
        <f t="shared" ca="1" si="12"/>
        <v>19.159953970080629</v>
      </c>
      <c r="O56" s="38">
        <f t="shared" ca="1" si="13"/>
        <v>87.575450709628143</v>
      </c>
      <c r="Q56" s="5">
        <f t="shared" si="9"/>
        <v>0.48</v>
      </c>
      <c r="R56">
        <f t="shared" ca="1" si="10"/>
        <v>0.94277259017808213</v>
      </c>
    </row>
    <row r="57" spans="1:18" x14ac:dyDescent="0.25">
      <c r="A57" s="17">
        <v>0.736463223787167</v>
      </c>
      <c r="B57" s="18">
        <v>106.613226452905</v>
      </c>
      <c r="C57" s="18">
        <v>0.483176838810641</v>
      </c>
      <c r="D57" s="19">
        <v>23.006012024048001</v>
      </c>
      <c r="E57" s="22">
        <v>0.49</v>
      </c>
      <c r="F57" s="32">
        <f t="shared" ca="1" si="3"/>
        <v>124.58475926211386</v>
      </c>
      <c r="G57" s="32">
        <f t="shared" ca="1" si="4"/>
        <v>25.177455502721585</v>
      </c>
      <c r="H57" s="38">
        <f t="shared" ca="1" si="5"/>
        <v>99.407303759392278</v>
      </c>
      <c r="I57" s="22">
        <f t="shared" ca="1" si="6"/>
        <v>0.88572670648620244</v>
      </c>
      <c r="J57" s="9">
        <f t="shared" ca="1" si="7"/>
        <v>0.1789973739340846</v>
      </c>
      <c r="K57" s="25">
        <f t="shared" ca="1" si="8"/>
        <v>0.70672933255211789</v>
      </c>
      <c r="L57" s="56"/>
      <c r="M57" s="61">
        <f t="shared" ca="1" si="11"/>
        <v>106.28720477834429</v>
      </c>
      <c r="N57" s="32">
        <f t="shared" ca="1" si="12"/>
        <v>21.479684872090154</v>
      </c>
      <c r="O57" s="38">
        <f t="shared" ca="1" si="13"/>
        <v>84.807519906254143</v>
      </c>
      <c r="Q57" s="5">
        <f t="shared" si="9"/>
        <v>0.49</v>
      </c>
      <c r="R57">
        <f t="shared" ca="1" si="10"/>
        <v>0.91297509245714026</v>
      </c>
    </row>
    <row r="58" spans="1:18" x14ac:dyDescent="0.25">
      <c r="A58" s="17">
        <v>0.75680751173708904</v>
      </c>
      <c r="B58" s="18">
        <v>105.490981963927</v>
      </c>
      <c r="C58" s="18">
        <v>0.49640062597808998</v>
      </c>
      <c r="D58" s="19">
        <v>27.214428857715401</v>
      </c>
      <c r="E58" s="22">
        <v>0.5</v>
      </c>
      <c r="F58" s="32">
        <f t="shared" ca="1" si="3"/>
        <v>123.7240472848529</v>
      </c>
      <c r="G58" s="32">
        <f t="shared" ca="1" si="4"/>
        <v>28.145136426699651</v>
      </c>
      <c r="H58" s="38">
        <f t="shared" ca="1" si="5"/>
        <v>95.57891085815325</v>
      </c>
      <c r="I58" s="22">
        <f t="shared" ca="1" si="6"/>
        <v>0.87960753437102701</v>
      </c>
      <c r="J58" s="9">
        <f t="shared" ca="1" si="7"/>
        <v>0.2000958956655173</v>
      </c>
      <c r="K58" s="25">
        <f t="shared" ca="1" si="8"/>
        <v>0.67951163870550968</v>
      </c>
      <c r="L58" s="56"/>
      <c r="M58" s="61">
        <f t="shared" ca="1" si="11"/>
        <v>105.55290412452324</v>
      </c>
      <c r="N58" s="32">
        <f t="shared" ca="1" si="12"/>
        <v>24.011507479862075</v>
      </c>
      <c r="O58" s="38">
        <f t="shared" ca="1" si="13"/>
        <v>81.541396644661162</v>
      </c>
      <c r="Q58" s="5">
        <f t="shared" si="9"/>
        <v>0.5</v>
      </c>
      <c r="R58">
        <f t="shared" ca="1" si="10"/>
        <v>0.87781442286055922</v>
      </c>
    </row>
    <row r="59" spans="1:18" x14ac:dyDescent="0.25">
      <c r="A59" s="17">
        <v>0.77410015649452202</v>
      </c>
      <c r="B59" s="18">
        <v>104.649298597194</v>
      </c>
      <c r="C59" s="18">
        <v>0.51267605633802804</v>
      </c>
      <c r="D59" s="19">
        <v>31.422845691382701</v>
      </c>
      <c r="E59" s="22">
        <v>0.51</v>
      </c>
      <c r="F59" s="32">
        <f t="shared" ca="1" si="3"/>
        <v>122.8598735933403</v>
      </c>
      <c r="G59" s="32">
        <f t="shared" ca="1" si="4"/>
        <v>30.730884846616277</v>
      </c>
      <c r="H59" s="38">
        <f t="shared" ca="1" si="5"/>
        <v>92.128988746724019</v>
      </c>
      <c r="I59" s="22">
        <f t="shared" ca="1" si="6"/>
        <v>0.87346375143843635</v>
      </c>
      <c r="J59" s="9">
        <f t="shared" ca="1" si="7"/>
        <v>0.21847909474491806</v>
      </c>
      <c r="K59" s="25">
        <f t="shared" ca="1" si="8"/>
        <v>0.65498465669351835</v>
      </c>
      <c r="L59" s="56"/>
      <c r="M59" s="61">
        <f t="shared" ca="1" si="11"/>
        <v>104.81565017261237</v>
      </c>
      <c r="N59" s="32">
        <f t="shared" ca="1" si="12"/>
        <v>26.217491369390167</v>
      </c>
      <c r="O59" s="38">
        <f t="shared" ca="1" si="13"/>
        <v>78.598158803222205</v>
      </c>
      <c r="Q59" s="5">
        <f t="shared" si="9"/>
        <v>0.51</v>
      </c>
      <c r="R59">
        <f t="shared" ca="1" si="10"/>
        <v>0.84612969910750768</v>
      </c>
    </row>
    <row r="60" spans="1:18" x14ac:dyDescent="0.25">
      <c r="A60" s="17">
        <v>0.78935837245696405</v>
      </c>
      <c r="B60" s="18">
        <v>103.80761523046</v>
      </c>
      <c r="C60" s="18">
        <v>0.53505477308294203</v>
      </c>
      <c r="D60" s="19">
        <v>33.9478957915831</v>
      </c>
      <c r="E60" s="22">
        <v>0.52</v>
      </c>
      <c r="F60" s="32">
        <f t="shared" ca="1" si="3"/>
        <v>122.17034068136249</v>
      </c>
      <c r="G60" s="32">
        <f t="shared" ca="1" si="4"/>
        <v>32.249225724175567</v>
      </c>
      <c r="H60" s="38">
        <f t="shared" ca="1" si="5"/>
        <v>89.921114957186916</v>
      </c>
      <c r="I60" s="22">
        <f t="shared" ca="1" si="6"/>
        <v>0.86856156501726256</v>
      </c>
      <c r="J60" s="9">
        <f t="shared" ca="1" si="7"/>
        <v>0.22927363392265618</v>
      </c>
      <c r="K60" s="25">
        <f t="shared" ca="1" si="8"/>
        <v>0.63928793109460635</v>
      </c>
      <c r="L60" s="56"/>
      <c r="M60" s="61">
        <f t="shared" ca="1" si="11"/>
        <v>104.2273878020715</v>
      </c>
      <c r="N60" s="32">
        <f t="shared" ca="1" si="12"/>
        <v>27.512836070718741</v>
      </c>
      <c r="O60" s="38">
        <f t="shared" ca="1" si="13"/>
        <v>76.714551731352756</v>
      </c>
      <c r="Q60" s="5">
        <f t="shared" si="9"/>
        <v>0.52</v>
      </c>
      <c r="R60">
        <f t="shared" ca="1" si="10"/>
        <v>0.82585217722626569</v>
      </c>
    </row>
    <row r="61" spans="1:18" x14ac:dyDescent="0.25">
      <c r="A61" s="17">
        <v>0.80766823161189305</v>
      </c>
      <c r="B61" s="18">
        <v>102.96593186372699</v>
      </c>
      <c r="C61" s="18">
        <v>0.55438184663536705</v>
      </c>
      <c r="D61" s="19">
        <v>36.753507014028003</v>
      </c>
      <c r="E61" s="22">
        <v>0.53</v>
      </c>
      <c r="F61" s="32">
        <f t="shared" ca="1" si="3"/>
        <v>121.3865680078101</v>
      </c>
      <c r="G61" s="32">
        <f t="shared" ca="1" si="4"/>
        <v>33.377552307411968</v>
      </c>
      <c r="H61" s="38">
        <f t="shared" ca="1" si="5"/>
        <v>88.009015700398123</v>
      </c>
      <c r="I61" s="22">
        <f t="shared" ca="1" si="6"/>
        <v>0.8629893875463498</v>
      </c>
      <c r="J61" s="9">
        <f t="shared" ca="1" si="7"/>
        <v>0.23729539352094053</v>
      </c>
      <c r="K61" s="25">
        <f t="shared" ca="1" si="8"/>
        <v>0.62569399402540915</v>
      </c>
      <c r="L61" s="56"/>
      <c r="M61" s="61">
        <f t="shared" ca="1" si="11"/>
        <v>103.55872650556198</v>
      </c>
      <c r="N61" s="32">
        <f t="shared" ca="1" si="12"/>
        <v>28.475447222512862</v>
      </c>
      <c r="O61" s="38">
        <f t="shared" ca="1" si="13"/>
        <v>75.083279283049094</v>
      </c>
      <c r="Q61" s="5">
        <f t="shared" si="9"/>
        <v>0.53</v>
      </c>
      <c r="R61">
        <f t="shared" ca="1" si="10"/>
        <v>0.80829110344461164</v>
      </c>
    </row>
    <row r="62" spans="1:18" x14ac:dyDescent="0.25">
      <c r="A62" s="17">
        <v>0.83004694835680704</v>
      </c>
      <c r="B62" s="18">
        <v>101.563126252505</v>
      </c>
      <c r="C62" s="18">
        <v>0.57981220657276999</v>
      </c>
      <c r="D62" s="19">
        <v>37.595190380761501</v>
      </c>
      <c r="E62" s="22">
        <v>0.54</v>
      </c>
      <c r="F62" s="32">
        <f t="shared" ca="1" si="3"/>
        <v>120.4671907918393</v>
      </c>
      <c r="G62" s="32">
        <f t="shared" ca="1" si="4"/>
        <v>34.665768784532602</v>
      </c>
      <c r="H62" s="38">
        <f t="shared" ca="1" si="5"/>
        <v>85.801422007306698</v>
      </c>
      <c r="I62" s="22">
        <f t="shared" ca="1" si="6"/>
        <v>0.85645313898478193</v>
      </c>
      <c r="J62" s="9">
        <f t="shared" ca="1" si="7"/>
        <v>0.2464538792320278</v>
      </c>
      <c r="K62" s="25">
        <f t="shared" ca="1" si="8"/>
        <v>0.60999925975275415</v>
      </c>
      <c r="L62" s="56"/>
      <c r="M62" s="61">
        <f t="shared" ca="1" si="11"/>
        <v>102.77437667817384</v>
      </c>
      <c r="N62" s="32">
        <f t="shared" ca="1" si="12"/>
        <v>29.574465507843335</v>
      </c>
      <c r="O62" s="38">
        <f t="shared" ca="1" si="13"/>
        <v>73.199911170330495</v>
      </c>
      <c r="Q62" s="5">
        <f t="shared" si="9"/>
        <v>0.54</v>
      </c>
      <c r="R62">
        <f t="shared" ca="1" si="10"/>
        <v>0.78801615402101355</v>
      </c>
    </row>
    <row r="63" spans="1:18" x14ac:dyDescent="0.25">
      <c r="A63" s="17">
        <v>0.85649452269170501</v>
      </c>
      <c r="B63" s="18">
        <v>99.879759519038004</v>
      </c>
      <c r="C63" s="18">
        <v>0.612363067292644</v>
      </c>
      <c r="D63" s="19">
        <v>38.1563126252505</v>
      </c>
      <c r="E63" s="22">
        <v>0.55000000000000004</v>
      </c>
      <c r="F63" s="32">
        <f t="shared" ca="1" si="3"/>
        <v>119.59059820044865</v>
      </c>
      <c r="G63" s="32">
        <f t="shared" ca="1" si="4"/>
        <v>36.117417020275397</v>
      </c>
      <c r="H63" s="38">
        <f t="shared" ca="1" si="5"/>
        <v>83.473181180173256</v>
      </c>
      <c r="I63" s="22">
        <f t="shared" ca="1" si="6"/>
        <v>0.85022106474471271</v>
      </c>
      <c r="J63" s="9">
        <f t="shared" ca="1" si="7"/>
        <v>0.25677427169765721</v>
      </c>
      <c r="K63" s="25">
        <f t="shared" ca="1" si="8"/>
        <v>0.5934467930470555</v>
      </c>
      <c r="L63" s="56"/>
      <c r="M63" s="61">
        <f t="shared" ca="1" si="11"/>
        <v>102.02652776936553</v>
      </c>
      <c r="N63" s="32">
        <f t="shared" ca="1" si="12"/>
        <v>30.812912603718864</v>
      </c>
      <c r="O63" s="38">
        <f t="shared" ca="1" si="13"/>
        <v>71.213615165646658</v>
      </c>
      <c r="Q63" s="5">
        <f t="shared" si="9"/>
        <v>0.55000000000000004</v>
      </c>
      <c r="R63">
        <f t="shared" ca="1" si="10"/>
        <v>0.76663315896906481</v>
      </c>
    </row>
    <row r="64" spans="1:18" x14ac:dyDescent="0.25">
      <c r="A64" s="17">
        <v>0.87683881064162705</v>
      </c>
      <c r="B64" s="18">
        <v>99.318637274549005</v>
      </c>
      <c r="C64" s="18">
        <v>0.63779342723004695</v>
      </c>
      <c r="D64" s="19">
        <v>38.4368737474949</v>
      </c>
      <c r="E64" s="22">
        <v>0.56000000000000005</v>
      </c>
      <c r="F64" s="32">
        <f t="shared" ca="1" si="3"/>
        <v>118.71960925900298</v>
      </c>
      <c r="G64" s="32">
        <f t="shared" ca="1" si="4"/>
        <v>36.939454293201763</v>
      </c>
      <c r="H64" s="38">
        <f t="shared" ca="1" si="5"/>
        <v>81.780154965801216</v>
      </c>
      <c r="I64" s="22">
        <f t="shared" ca="1" si="6"/>
        <v>0.84402882926533507</v>
      </c>
      <c r="J64" s="9">
        <f t="shared" ca="1" si="7"/>
        <v>0.2626184886843122</v>
      </c>
      <c r="K64" s="25">
        <f t="shared" ca="1" si="8"/>
        <v>0.58141034058102292</v>
      </c>
      <c r="L64" s="56"/>
      <c r="M64" s="61">
        <f t="shared" ca="1" si="11"/>
        <v>101.28345951184021</v>
      </c>
      <c r="N64" s="32">
        <f t="shared" ca="1" si="12"/>
        <v>31.514218642117463</v>
      </c>
      <c r="O64" s="38">
        <f t="shared" ca="1" si="13"/>
        <v>69.769240869722751</v>
      </c>
      <c r="Q64" s="5">
        <f t="shared" si="9"/>
        <v>0.56000000000000005</v>
      </c>
      <c r="R64">
        <f t="shared" ca="1" si="10"/>
        <v>0.75108409259120701</v>
      </c>
    </row>
    <row r="65" spans="1:18" x14ac:dyDescent="0.25">
      <c r="A65" s="17">
        <v>0.90023474178403695</v>
      </c>
      <c r="B65" s="18">
        <v>97.354709418837601</v>
      </c>
      <c r="C65" s="18">
        <v>0.66322378716744901</v>
      </c>
      <c r="D65" s="19">
        <v>38.1563126252505</v>
      </c>
      <c r="E65" s="22">
        <v>0.56999999999999995</v>
      </c>
      <c r="F65" s="32">
        <f t="shared" ca="1" si="3"/>
        <v>118.23996711371399</v>
      </c>
      <c r="G65" s="32">
        <f t="shared" ca="1" si="4"/>
        <v>37.270430090951109</v>
      </c>
      <c r="H65" s="38">
        <f t="shared" ca="1" si="5"/>
        <v>80.969537022762879</v>
      </c>
      <c r="I65" s="22">
        <f t="shared" ca="1" si="6"/>
        <v>0.84061884669479459</v>
      </c>
      <c r="J65" s="9">
        <f t="shared" ca="1" si="7"/>
        <v>0.26497153816647562</v>
      </c>
      <c r="K65" s="25">
        <f t="shared" ca="1" si="8"/>
        <v>0.57564730852831891</v>
      </c>
      <c r="L65" s="56"/>
      <c r="M65" s="61">
        <f t="shared" ca="1" si="11"/>
        <v>100.87426160337534</v>
      </c>
      <c r="N65" s="32">
        <f t="shared" ca="1" si="12"/>
        <v>31.796584579977075</v>
      </c>
      <c r="O65" s="38">
        <f t="shared" ca="1" si="13"/>
        <v>69.077677023398266</v>
      </c>
      <c r="Q65" s="5">
        <f t="shared" si="9"/>
        <v>0.56999999999999995</v>
      </c>
      <c r="R65">
        <f t="shared" ca="1" si="10"/>
        <v>0.74363922723921883</v>
      </c>
    </row>
    <row r="66" spans="1:18" x14ac:dyDescent="0.25">
      <c r="A66" s="17">
        <v>0.91447574334898296</v>
      </c>
      <c r="B66" s="18">
        <v>96.793587174348701</v>
      </c>
      <c r="C66" s="18">
        <v>0.68560250391236299</v>
      </c>
      <c r="D66" s="19">
        <v>38.997995991983899</v>
      </c>
      <c r="E66" s="22">
        <v>0.57999999999999996</v>
      </c>
      <c r="F66" s="32">
        <f t="shared" ca="1" si="3"/>
        <v>117.68795711080233</v>
      </c>
      <c r="G66" s="32">
        <f t="shared" ca="1" si="4"/>
        <v>37.598427624479704</v>
      </c>
      <c r="H66" s="38">
        <f t="shared" ca="1" si="5"/>
        <v>80.089529486322618</v>
      </c>
      <c r="I66" s="22">
        <f t="shared" ca="1" si="6"/>
        <v>0.83669436985892642</v>
      </c>
      <c r="J66" s="9">
        <f t="shared" ca="1" si="7"/>
        <v>0.26730341388569312</v>
      </c>
      <c r="K66" s="25">
        <f t="shared" ca="1" si="8"/>
        <v>0.56939095597323319</v>
      </c>
      <c r="L66" s="56"/>
      <c r="M66" s="61">
        <f t="shared" ca="1" si="11"/>
        <v>100.40332438307117</v>
      </c>
      <c r="N66" s="32">
        <f t="shared" ca="1" si="12"/>
        <v>32.076409666283176</v>
      </c>
      <c r="O66" s="38">
        <f t="shared" ca="1" si="13"/>
        <v>68.326914716787982</v>
      </c>
      <c r="Q66" s="5">
        <f t="shared" si="9"/>
        <v>0.57999999999999996</v>
      </c>
      <c r="R66">
        <f t="shared" ca="1" si="10"/>
        <v>0.73555707500733514</v>
      </c>
    </row>
    <row r="67" spans="1:18" x14ac:dyDescent="0.25">
      <c r="A67" s="17">
        <v>0.93278560250391196</v>
      </c>
      <c r="B67" s="18">
        <v>97.9158316633266</v>
      </c>
      <c r="C67" s="18">
        <v>0.70798122065727698</v>
      </c>
      <c r="D67" s="19">
        <v>38.1563126252505</v>
      </c>
      <c r="E67" s="22">
        <v>0.59</v>
      </c>
      <c r="F67" s="32">
        <f t="shared" ca="1" si="3"/>
        <v>116.46212082284177</v>
      </c>
      <c r="G67" s="32">
        <f t="shared" ca="1" si="4"/>
        <v>37.770810852474163</v>
      </c>
      <c r="H67" s="38">
        <f t="shared" ca="1" si="5"/>
        <v>78.691309970367598</v>
      </c>
      <c r="I67" s="22">
        <f t="shared" ca="1" si="6"/>
        <v>0.82797937177683945</v>
      </c>
      <c r="J67" s="9">
        <f t="shared" ca="1" si="7"/>
        <v>0.26852896049098662</v>
      </c>
      <c r="K67" s="25">
        <f t="shared" ca="1" si="8"/>
        <v>0.55945041128585282</v>
      </c>
      <c r="L67" s="56"/>
      <c r="M67" s="61">
        <f t="shared" ca="1" si="11"/>
        <v>99.357524613220733</v>
      </c>
      <c r="N67" s="32">
        <f t="shared" ca="1" si="12"/>
        <v>32.223475258918398</v>
      </c>
      <c r="O67" s="38">
        <f t="shared" ca="1" si="13"/>
        <v>67.134049354302334</v>
      </c>
      <c r="Q67" s="5">
        <f t="shared" si="9"/>
        <v>0.59</v>
      </c>
      <c r="R67">
        <f t="shared" ca="1" si="10"/>
        <v>0.72271556795927971</v>
      </c>
    </row>
    <row r="68" spans="1:18" x14ac:dyDescent="0.25">
      <c r="A68" s="17">
        <v>0.94600938967136095</v>
      </c>
      <c r="B68" s="18">
        <v>98.757515030060105</v>
      </c>
      <c r="C68" s="18">
        <v>0.73442879499217495</v>
      </c>
      <c r="D68" s="19">
        <v>37.875751503006001</v>
      </c>
      <c r="E68" s="22">
        <v>0.6</v>
      </c>
      <c r="F68" s="32">
        <f t="shared" ca="1" si="3"/>
        <v>115.4523093008755</v>
      </c>
      <c r="G68" s="32">
        <f t="shared" ca="1" si="4"/>
        <v>37.943194080468629</v>
      </c>
      <c r="H68" s="38">
        <f t="shared" ca="1" si="5"/>
        <v>77.509115220406869</v>
      </c>
      <c r="I68" s="22">
        <f t="shared" ca="1" si="6"/>
        <v>0.8208001867880782</v>
      </c>
      <c r="J68" s="9">
        <f t="shared" ca="1" si="7"/>
        <v>0.26975450709628018</v>
      </c>
      <c r="K68" s="25">
        <f t="shared" ca="1" si="8"/>
        <v>0.55104567969179807</v>
      </c>
      <c r="L68" s="56"/>
      <c r="M68" s="61">
        <f t="shared" ca="1" si="11"/>
        <v>98.496022414569381</v>
      </c>
      <c r="N68" s="32">
        <f t="shared" ca="1" si="12"/>
        <v>32.370540851553621</v>
      </c>
      <c r="O68" s="38">
        <f t="shared" ca="1" si="13"/>
        <v>66.125481563015768</v>
      </c>
      <c r="Q68" s="5">
        <f t="shared" si="9"/>
        <v>0.6</v>
      </c>
      <c r="R68">
        <f t="shared" ca="1" si="10"/>
        <v>0.71185807237967791</v>
      </c>
    </row>
    <row r="69" spans="1:18" x14ac:dyDescent="0.25">
      <c r="A69" s="17">
        <v>0.96126760563380198</v>
      </c>
      <c r="B69" s="18">
        <v>102.685370741482</v>
      </c>
      <c r="C69" s="18">
        <v>0.75985915492957701</v>
      </c>
      <c r="D69" s="19">
        <v>38.1563126252505</v>
      </c>
      <c r="E69" s="22">
        <v>0.61</v>
      </c>
      <c r="F69" s="32">
        <f t="shared" ca="1" si="3"/>
        <v>114.97263423167354</v>
      </c>
      <c r="G69" s="32">
        <f t="shared" ca="1" si="4"/>
        <v>38.115577308463088</v>
      </c>
      <c r="H69" s="38">
        <f t="shared" ca="1" si="5"/>
        <v>76.85705692321045</v>
      </c>
      <c r="I69" s="22">
        <f t="shared" ca="1" si="6"/>
        <v>0.81738997014726156</v>
      </c>
      <c r="J69" s="9">
        <f t="shared" ca="1" si="7"/>
        <v>0.27098005370157369</v>
      </c>
      <c r="K69" s="25">
        <f t="shared" ca="1" si="8"/>
        <v>0.54640991644568793</v>
      </c>
      <c r="L69" s="56"/>
      <c r="M69" s="61">
        <f t="shared" ca="1" si="11"/>
        <v>98.086796417671394</v>
      </c>
      <c r="N69" s="32">
        <f t="shared" ca="1" si="12"/>
        <v>32.517606444188843</v>
      </c>
      <c r="O69" s="38">
        <f t="shared" ca="1" si="13"/>
        <v>65.569189973482551</v>
      </c>
      <c r="Q69" s="5">
        <f t="shared" si="9"/>
        <v>0.61</v>
      </c>
      <c r="R69">
        <f t="shared" ca="1" si="10"/>
        <v>0.70586944818752351</v>
      </c>
    </row>
    <row r="70" spans="1:18" x14ac:dyDescent="0.25">
      <c r="A70" s="17">
        <v>0.97042253521126698</v>
      </c>
      <c r="B70" s="18">
        <v>106.613226452905</v>
      </c>
      <c r="C70" s="18">
        <v>0.78325508607198702</v>
      </c>
      <c r="D70" s="19">
        <v>37.595190380761501</v>
      </c>
      <c r="E70" s="22">
        <v>0.62</v>
      </c>
      <c r="F70" s="32">
        <f t="shared" ca="1" si="3"/>
        <v>114.49295916247156</v>
      </c>
      <c r="G70" s="32">
        <f t="shared" ca="1" si="4"/>
        <v>38.24056728842298</v>
      </c>
      <c r="H70" s="38">
        <f t="shared" ca="1" si="5"/>
        <v>76.252391874048584</v>
      </c>
      <c r="I70" s="22">
        <f t="shared" ca="1" si="6"/>
        <v>0.81397975350644491</v>
      </c>
      <c r="J70" s="9">
        <f t="shared" ca="1" si="7"/>
        <v>0.27186866129651022</v>
      </c>
      <c r="K70" s="25">
        <f t="shared" ca="1" si="8"/>
        <v>0.5421110922099347</v>
      </c>
      <c r="L70" s="56"/>
      <c r="M70" s="61">
        <f t="shared" ca="1" si="11"/>
        <v>97.677570420773392</v>
      </c>
      <c r="N70" s="32">
        <f t="shared" ca="1" si="12"/>
        <v>32.624239355581224</v>
      </c>
      <c r="O70" s="38">
        <f t="shared" ca="1" si="13"/>
        <v>65.053331065192168</v>
      </c>
      <c r="Q70" s="5">
        <f t="shared" si="9"/>
        <v>0.62</v>
      </c>
      <c r="R70">
        <f t="shared" ca="1" si="10"/>
        <v>0.7003160923646925</v>
      </c>
    </row>
    <row r="71" spans="1:18" x14ac:dyDescent="0.25">
      <c r="A71" s="17">
        <v>0.98161189358372403</v>
      </c>
      <c r="B71" s="18">
        <v>111.38276553106201</v>
      </c>
      <c r="C71" s="18">
        <v>0.80359937402190895</v>
      </c>
      <c r="D71" s="19">
        <v>35.631262525050097</v>
      </c>
      <c r="E71" s="22">
        <v>0.63</v>
      </c>
      <c r="F71" s="32">
        <f t="shared" ca="1" si="3"/>
        <v>113.75438989867789</v>
      </c>
      <c r="G71" s="32">
        <f t="shared" ca="1" si="4"/>
        <v>38.350892554339389</v>
      </c>
      <c r="H71" s="38">
        <f t="shared" ca="1" si="5"/>
        <v>75.40349734433849</v>
      </c>
      <c r="I71" s="22">
        <f t="shared" ca="1" si="6"/>
        <v>0.80872894654252403</v>
      </c>
      <c r="J71" s="9">
        <f t="shared" ca="1" si="7"/>
        <v>0.27265301112389773</v>
      </c>
      <c r="K71" s="25">
        <f t="shared" ca="1" si="8"/>
        <v>0.53607593541862619</v>
      </c>
      <c r="L71" s="56"/>
      <c r="M71" s="61">
        <f t="shared" ca="1" si="11"/>
        <v>97.047473585102878</v>
      </c>
      <c r="N71" s="32">
        <f t="shared" ca="1" si="12"/>
        <v>32.71836133486773</v>
      </c>
      <c r="O71" s="38">
        <f t="shared" ca="1" si="13"/>
        <v>64.329112250235141</v>
      </c>
      <c r="Q71" s="5">
        <f t="shared" si="9"/>
        <v>0.63</v>
      </c>
      <c r="R71">
        <f t="shared" ca="1" si="10"/>
        <v>0.69251968775015504</v>
      </c>
    </row>
    <row r="72" spans="1:18" x14ac:dyDescent="0.25">
      <c r="A72" s="17">
        <v>0.99178403755868505</v>
      </c>
      <c r="B72" s="18">
        <v>116.15230460921801</v>
      </c>
      <c r="C72" s="18">
        <v>0.82496087636932702</v>
      </c>
      <c r="D72" s="19">
        <v>33.667334669338601</v>
      </c>
      <c r="E72" s="22">
        <v>0.64</v>
      </c>
      <c r="F72" s="32">
        <f t="shared" ca="1" si="3"/>
        <v>113.00217217652025</v>
      </c>
      <c r="G72" s="32">
        <f t="shared" ca="1" si="4"/>
        <v>38.412529674734003</v>
      </c>
      <c r="H72" s="38">
        <f t="shared" ca="1" si="5"/>
        <v>74.589642501786244</v>
      </c>
      <c r="I72" s="22">
        <f t="shared" ca="1" si="6"/>
        <v>0.80338110681033414</v>
      </c>
      <c r="J72" s="9">
        <f t="shared" ca="1" si="7"/>
        <v>0.27309121595703911</v>
      </c>
      <c r="K72" s="25">
        <f t="shared" ca="1" si="8"/>
        <v>0.53028989085329503</v>
      </c>
      <c r="L72" s="56"/>
      <c r="M72" s="61">
        <f t="shared" ref="M72:M93" ca="1" si="14">I72*$U$2</f>
        <v>96.405732817240093</v>
      </c>
      <c r="N72" s="32">
        <f t="shared" ref="N72:N93" ca="1" si="15">J72*$U$2</f>
        <v>32.770945914844695</v>
      </c>
      <c r="O72" s="38">
        <f t="shared" ref="O72:O93" ca="1" si="16">K72*$U$2</f>
        <v>63.634786902395405</v>
      </c>
      <c r="Q72" s="5">
        <f t="shared" si="9"/>
        <v>0.64</v>
      </c>
      <c r="R72">
        <f t="shared" ca="1" si="10"/>
        <v>0.68504509411341119</v>
      </c>
    </row>
    <row r="73" spans="1:18" x14ac:dyDescent="0.25">
      <c r="A73" s="17">
        <v>1.00399061032863</v>
      </c>
      <c r="B73" s="18">
        <v>121.48296593186301</v>
      </c>
      <c r="C73" s="18">
        <v>0.84123630672926397</v>
      </c>
      <c r="D73" s="19">
        <v>31.422845691382701</v>
      </c>
      <c r="E73" s="22">
        <v>0.65</v>
      </c>
      <c r="F73" s="32">
        <f t="shared" ref="F73:F92" ca="1" si="17">FORECAST(E73,OFFSET(B$8:B$1002,MATCH(E73,A$8:A$1002,1)-1,0,2), OFFSET(A$8:A$1002,MATCH(E73,A$8:A$1002,1)-1,0,2))</f>
        <v>112.34914272990365</v>
      </c>
      <c r="G73" s="32">
        <f t="shared" ref="G73:G92" ca="1" si="18">FORECAST(E73,OFFSET(D$8:D$1002,MATCH(E73,C$8:C$1002,1)-1,0,2), OFFSET(C$8:C$1002,MATCH(E73,C$8:C$1002,1)-1,0,2))</f>
        <v>38.302204408817587</v>
      </c>
      <c r="H73" s="38">
        <f t="shared" ref="H73:H93" ca="1" si="19">F73-G73</f>
        <v>74.04693832108606</v>
      </c>
      <c r="I73" s="22">
        <f t="shared" ref="I73:I93" ca="1" si="20">F73/$F$2</f>
        <v>0.79873843924476684</v>
      </c>
      <c r="J73" s="9">
        <f t="shared" ref="J73:J93" ca="1" si="21">G73/$F$2</f>
        <v>0.27230686612965155</v>
      </c>
      <c r="K73" s="25">
        <f t="shared" ref="K73:K93" ca="1" si="22">H73/$F$2</f>
        <v>0.52643157311511524</v>
      </c>
      <c r="L73" s="56"/>
      <c r="M73" s="61">
        <f t="shared" ca="1" si="14"/>
        <v>95.84861270937202</v>
      </c>
      <c r="N73" s="32">
        <f t="shared" ca="1" si="15"/>
        <v>32.676823935558183</v>
      </c>
      <c r="O73" s="38">
        <f t="shared" ca="1" si="16"/>
        <v>63.17178877381383</v>
      </c>
      <c r="Q73" s="5">
        <f t="shared" ref="Q73:Q92" si="23">E73</f>
        <v>0.65</v>
      </c>
      <c r="R73">
        <f t="shared" ref="R73:R93" ca="1" si="24">O73/MAX($O$8:$O$93)</f>
        <v>0.68006079838448874</v>
      </c>
    </row>
    <row r="74" spans="1:18" x14ac:dyDescent="0.25">
      <c r="A74" s="17">
        <v>1.02026604068857</v>
      </c>
      <c r="B74" s="18">
        <v>125.130260521042</v>
      </c>
      <c r="C74" s="18">
        <v>0.85649452269170501</v>
      </c>
      <c r="D74" s="19">
        <v>34.2284569138276</v>
      </c>
      <c r="E74" s="22">
        <v>0.66</v>
      </c>
      <c r="F74" s="32">
        <f t="shared" ca="1" si="17"/>
        <v>111.73622458592337</v>
      </c>
      <c r="G74" s="32">
        <f t="shared" ca="1" si="18"/>
        <v>38.191879142901179</v>
      </c>
      <c r="H74" s="38">
        <f t="shared" ca="1" si="19"/>
        <v>73.544345443022195</v>
      </c>
      <c r="I74" s="22">
        <f t="shared" ca="1" si="20"/>
        <v>0.79438094020372341</v>
      </c>
      <c r="J74" s="9">
        <f t="shared" ca="1" si="21"/>
        <v>0.27152251630226404</v>
      </c>
      <c r="K74" s="25">
        <f t="shared" ca="1" si="22"/>
        <v>0.52285842390145942</v>
      </c>
      <c r="L74" s="56"/>
      <c r="M74" s="61">
        <f t="shared" ca="1" si="14"/>
        <v>95.325712824446811</v>
      </c>
      <c r="N74" s="32">
        <f t="shared" ca="1" si="15"/>
        <v>32.582701956271684</v>
      </c>
      <c r="O74" s="38">
        <f t="shared" ca="1" si="16"/>
        <v>62.743010868175134</v>
      </c>
      <c r="Q74" s="5">
        <f t="shared" si="23"/>
        <v>0.66</v>
      </c>
      <c r="R74">
        <f t="shared" ca="1" si="24"/>
        <v>0.67544489228940674</v>
      </c>
    </row>
    <row r="75" spans="1:18" x14ac:dyDescent="0.25">
      <c r="A75" s="17">
        <v>1.0345070422535201</v>
      </c>
      <c r="B75" s="18">
        <v>129.05811623246399</v>
      </c>
      <c r="C75" s="18">
        <v>0.86870109546165897</v>
      </c>
      <c r="D75" s="19">
        <v>38.4368737474949</v>
      </c>
      <c r="E75" s="22">
        <v>0.67</v>
      </c>
      <c r="F75" s="32">
        <f t="shared" ca="1" si="17"/>
        <v>111.08473356970308</v>
      </c>
      <c r="G75" s="32">
        <f t="shared" ca="1" si="18"/>
        <v>38.411171994338304</v>
      </c>
      <c r="H75" s="38">
        <f t="shared" ca="1" si="19"/>
        <v>72.673561575364772</v>
      </c>
      <c r="I75" s="22">
        <f t="shared" ca="1" si="20"/>
        <v>0.78974921000237419</v>
      </c>
      <c r="J75" s="9">
        <f t="shared" ca="1" si="21"/>
        <v>0.27308156362241598</v>
      </c>
      <c r="K75" s="25">
        <f t="shared" ca="1" si="22"/>
        <v>0.51666764637995821</v>
      </c>
      <c r="L75" s="56"/>
      <c r="M75" s="61">
        <f t="shared" ca="1" si="14"/>
        <v>94.76990520028491</v>
      </c>
      <c r="N75" s="32">
        <f t="shared" ca="1" si="15"/>
        <v>32.769787634689919</v>
      </c>
      <c r="O75" s="38">
        <f t="shared" ca="1" si="16"/>
        <v>62.000117565594984</v>
      </c>
      <c r="Q75" s="5">
        <f t="shared" si="23"/>
        <v>0.67</v>
      </c>
      <c r="R75">
        <f t="shared" ca="1" si="24"/>
        <v>0.66744745194026511</v>
      </c>
    </row>
    <row r="76" spans="1:18" x14ac:dyDescent="0.25">
      <c r="A76" s="17">
        <v>1.0528169014084501</v>
      </c>
      <c r="B76" s="18">
        <v>131.583166332665</v>
      </c>
      <c r="C76" s="18">
        <v>0.88294209702660398</v>
      </c>
      <c r="D76" s="19">
        <v>42.084168336673301</v>
      </c>
      <c r="E76" s="22">
        <v>0.68</v>
      </c>
      <c r="F76" s="32">
        <f t="shared" ca="1" si="17"/>
        <v>110.42803555829582</v>
      </c>
      <c r="G76" s="32">
        <f t="shared" ca="1" si="18"/>
        <v>38.78728085541708</v>
      </c>
      <c r="H76" s="38">
        <f t="shared" ca="1" si="19"/>
        <v>71.640754702878738</v>
      </c>
      <c r="I76" s="22">
        <f t="shared" ca="1" si="20"/>
        <v>0.78508046102982898</v>
      </c>
      <c r="J76" s="9">
        <f t="shared" ca="1" si="21"/>
        <v>0.27575548348851059</v>
      </c>
      <c r="K76" s="25">
        <f t="shared" ca="1" si="22"/>
        <v>0.50932497754131845</v>
      </c>
      <c r="L76" s="56"/>
      <c r="M76" s="61">
        <f t="shared" ca="1" si="14"/>
        <v>94.209655323579483</v>
      </c>
      <c r="N76" s="32">
        <f t="shared" ca="1" si="15"/>
        <v>33.090658018621269</v>
      </c>
      <c r="O76" s="38">
        <f t="shared" ca="1" si="16"/>
        <v>61.118997304958214</v>
      </c>
      <c r="Q76" s="5">
        <f t="shared" si="23"/>
        <v>0.68</v>
      </c>
      <c r="R76">
        <f t="shared" ca="1" si="24"/>
        <v>0.65796196230078574</v>
      </c>
    </row>
    <row r="77" spans="1:18" x14ac:dyDescent="0.25">
      <c r="A77" s="17">
        <v>1.0721439749608701</v>
      </c>
      <c r="B77" s="18">
        <v>134.66933867735401</v>
      </c>
      <c r="C77" s="18">
        <v>0.89616588419405296</v>
      </c>
      <c r="D77" s="19">
        <v>44.048096192384698</v>
      </c>
      <c r="E77" s="22">
        <v>0.69</v>
      </c>
      <c r="F77" s="32">
        <f t="shared" ca="1" si="17"/>
        <v>109.71984454739396</v>
      </c>
      <c r="G77" s="32">
        <f t="shared" ca="1" si="18"/>
        <v>38.832602267471941</v>
      </c>
      <c r="H77" s="38">
        <f t="shared" ca="1" si="19"/>
        <v>70.88724227992202</v>
      </c>
      <c r="I77" s="22">
        <f t="shared" ca="1" si="20"/>
        <v>0.78004562614822415</v>
      </c>
      <c r="J77" s="9">
        <f t="shared" ca="1" si="21"/>
        <v>0.27607769292464396</v>
      </c>
      <c r="K77" s="25">
        <f t="shared" ca="1" si="22"/>
        <v>0.50396793322358024</v>
      </c>
      <c r="L77" s="56"/>
      <c r="M77" s="61">
        <f t="shared" ca="1" si="14"/>
        <v>93.605475137786897</v>
      </c>
      <c r="N77" s="32">
        <f t="shared" ca="1" si="15"/>
        <v>33.129323150957276</v>
      </c>
      <c r="O77" s="38">
        <f t="shared" ca="1" si="16"/>
        <v>60.476151986829628</v>
      </c>
      <c r="Q77" s="5">
        <f t="shared" si="23"/>
        <v>0.69</v>
      </c>
      <c r="R77">
        <f t="shared" ca="1" si="24"/>
        <v>0.65104156462375384</v>
      </c>
    </row>
    <row r="78" spans="1:18" x14ac:dyDescent="0.25">
      <c r="A78" s="17">
        <v>1.09452269170579</v>
      </c>
      <c r="B78" s="18">
        <v>137.19438877755499</v>
      </c>
      <c r="C78" s="18">
        <v>0.90938967136150195</v>
      </c>
      <c r="D78" s="19">
        <v>46.8537074148296</v>
      </c>
      <c r="E78" s="22">
        <v>0.7</v>
      </c>
      <c r="F78" s="32">
        <f t="shared" ca="1" si="17"/>
        <v>108.99402042952232</v>
      </c>
      <c r="G78" s="32">
        <f t="shared" ca="1" si="18"/>
        <v>38.456493406393179</v>
      </c>
      <c r="H78" s="38">
        <f t="shared" ca="1" si="19"/>
        <v>70.537527023129144</v>
      </c>
      <c r="I78" s="22">
        <f t="shared" ca="1" si="20"/>
        <v>0.77488542991540765</v>
      </c>
      <c r="J78" s="9">
        <f t="shared" ca="1" si="21"/>
        <v>0.2734037730585494</v>
      </c>
      <c r="K78" s="25">
        <f t="shared" ca="1" si="22"/>
        <v>0.5014816568568583</v>
      </c>
      <c r="L78" s="56"/>
      <c r="M78" s="61">
        <f t="shared" ca="1" si="14"/>
        <v>92.986251589848919</v>
      </c>
      <c r="N78" s="32">
        <f t="shared" ca="1" si="15"/>
        <v>32.808452767025926</v>
      </c>
      <c r="O78" s="38">
        <f t="shared" ca="1" si="16"/>
        <v>60.177798822822993</v>
      </c>
      <c r="Q78" s="5">
        <f t="shared" si="23"/>
        <v>0.7</v>
      </c>
      <c r="R78">
        <f t="shared" ca="1" si="24"/>
        <v>0.64782971492227759</v>
      </c>
    </row>
    <row r="79" spans="1:18" x14ac:dyDescent="0.25">
      <c r="A79" s="17">
        <v>1.11486697965571</v>
      </c>
      <c r="B79" s="18">
        <v>139.158316633266</v>
      </c>
      <c r="C79" s="18">
        <v>0.91651017214397501</v>
      </c>
      <c r="D79" s="19">
        <v>52.745490981963897</v>
      </c>
      <c r="E79" s="22">
        <v>0.71</v>
      </c>
      <c r="F79" s="32">
        <f t="shared" ca="1" si="17"/>
        <v>108.43101587790892</v>
      </c>
      <c r="G79" s="32">
        <f t="shared" ca="1" si="18"/>
        <v>38.134897012960835</v>
      </c>
      <c r="H79" s="38">
        <f t="shared" ca="1" si="19"/>
        <v>70.296118864948085</v>
      </c>
      <c r="I79" s="22">
        <f t="shared" ca="1" si="20"/>
        <v>0.77088278809797539</v>
      </c>
      <c r="J79" s="9">
        <f t="shared" ca="1" si="21"/>
        <v>0.27111740580095106</v>
      </c>
      <c r="K79" s="25">
        <f t="shared" ca="1" si="22"/>
        <v>0.49976538229702427</v>
      </c>
      <c r="L79" s="56"/>
      <c r="M79" s="61">
        <f t="shared" ca="1" si="14"/>
        <v>92.505934571757052</v>
      </c>
      <c r="N79" s="32">
        <f t="shared" ca="1" si="15"/>
        <v>32.534088696114125</v>
      </c>
      <c r="O79" s="38">
        <f t="shared" ca="1" si="16"/>
        <v>59.971845875642913</v>
      </c>
      <c r="Q79" s="5">
        <f t="shared" si="23"/>
        <v>0.71</v>
      </c>
      <c r="R79">
        <f t="shared" ca="1" si="24"/>
        <v>0.64561257767782809</v>
      </c>
    </row>
    <row r="80" spans="1:18" x14ac:dyDescent="0.25">
      <c r="A80" s="17">
        <v>1.1362284820031201</v>
      </c>
      <c r="B80" s="18">
        <v>139.43887775551099</v>
      </c>
      <c r="C80" s="18">
        <v>0.91956181533646297</v>
      </c>
      <c r="D80" s="19">
        <v>57.515030060120203</v>
      </c>
      <c r="E80" s="22">
        <v>0.72</v>
      </c>
      <c r="F80" s="32">
        <f t="shared" ca="1" si="17"/>
        <v>107.90565746878295</v>
      </c>
      <c r="G80" s="32">
        <f t="shared" ca="1" si="18"/>
        <v>38.028815026502706</v>
      </c>
      <c r="H80" s="38">
        <f t="shared" ca="1" si="19"/>
        <v>69.876842442280235</v>
      </c>
      <c r="I80" s="22">
        <f t="shared" ca="1" si="20"/>
        <v>0.76714778891993796</v>
      </c>
      <c r="J80" s="9">
        <f t="shared" ca="1" si="21"/>
        <v>0.27036322327461659</v>
      </c>
      <c r="K80" s="25">
        <f t="shared" ca="1" si="22"/>
        <v>0.49678456564532136</v>
      </c>
      <c r="L80" s="56"/>
      <c r="M80" s="61">
        <f t="shared" ca="1" si="14"/>
        <v>92.057734670392549</v>
      </c>
      <c r="N80" s="32">
        <f t="shared" ca="1" si="15"/>
        <v>32.443586792953994</v>
      </c>
      <c r="O80" s="38">
        <f t="shared" ca="1" si="16"/>
        <v>59.614147877438562</v>
      </c>
      <c r="Q80" s="5">
        <f t="shared" si="23"/>
        <v>0.72</v>
      </c>
      <c r="R80">
        <f t="shared" ca="1" si="24"/>
        <v>0.64176186534308066</v>
      </c>
    </row>
    <row r="81" spans="1:18" x14ac:dyDescent="0.25">
      <c r="A81" s="17">
        <v>1.1575899843505399</v>
      </c>
      <c r="B81" s="18">
        <v>140</v>
      </c>
      <c r="C81" s="18">
        <v>0.920579029733959</v>
      </c>
      <c r="D81" s="19">
        <v>64.248496993987899</v>
      </c>
      <c r="E81" s="22">
        <v>0.73</v>
      </c>
      <c r="F81" s="32">
        <f t="shared" ca="1" si="17"/>
        <v>107.1617317475179</v>
      </c>
      <c r="G81" s="32">
        <f t="shared" ca="1" si="18"/>
        <v>37.922733040044577</v>
      </c>
      <c r="H81" s="38">
        <f t="shared" ca="1" si="19"/>
        <v>69.238998707473328</v>
      </c>
      <c r="I81" s="22">
        <f t="shared" ca="1" si="20"/>
        <v>0.76185890059307471</v>
      </c>
      <c r="J81" s="9">
        <f t="shared" ca="1" si="21"/>
        <v>0.26960904074828212</v>
      </c>
      <c r="K81" s="25">
        <f t="shared" ca="1" si="22"/>
        <v>0.49224985984479264</v>
      </c>
      <c r="L81" s="56"/>
      <c r="M81" s="61">
        <f t="shared" ca="1" si="14"/>
        <v>91.42306807116897</v>
      </c>
      <c r="N81" s="32">
        <f t="shared" ca="1" si="15"/>
        <v>32.353084889793855</v>
      </c>
      <c r="O81" s="38">
        <f t="shared" ca="1" si="16"/>
        <v>59.069983181375115</v>
      </c>
      <c r="Q81" s="5">
        <f t="shared" si="23"/>
        <v>0.73</v>
      </c>
      <c r="R81">
        <f t="shared" ca="1" si="24"/>
        <v>0.63590379032509159</v>
      </c>
    </row>
    <row r="82" spans="1:18" x14ac:dyDescent="0.25">
      <c r="A82" s="17">
        <v>1.1840375586854399</v>
      </c>
      <c r="B82" s="18">
        <v>139.158316633266</v>
      </c>
      <c r="C82" s="18">
        <v>0.92363067292644696</v>
      </c>
      <c r="D82" s="19">
        <v>70.981963927855702</v>
      </c>
      <c r="E82" s="22">
        <v>0.74</v>
      </c>
      <c r="F82" s="32">
        <f t="shared" ca="1" si="17"/>
        <v>106.4181285648211</v>
      </c>
      <c r="G82" s="32">
        <f t="shared" ca="1" si="18"/>
        <v>37.937215970402342</v>
      </c>
      <c r="H82" s="38">
        <f t="shared" ca="1" si="19"/>
        <v>68.480912594418754</v>
      </c>
      <c r="I82" s="22">
        <f t="shared" ca="1" si="20"/>
        <v>0.75657230533179565</v>
      </c>
      <c r="J82" s="9">
        <f t="shared" ca="1" si="21"/>
        <v>0.26971200613732355</v>
      </c>
      <c r="K82" s="25">
        <f t="shared" ca="1" si="22"/>
        <v>0.48686029919447205</v>
      </c>
      <c r="L82" s="56"/>
      <c r="M82" s="61">
        <f t="shared" ca="1" si="14"/>
        <v>90.788676639815478</v>
      </c>
      <c r="N82" s="32">
        <f t="shared" ca="1" si="15"/>
        <v>32.365440736478824</v>
      </c>
      <c r="O82" s="38">
        <f t="shared" ca="1" si="16"/>
        <v>58.423235903336646</v>
      </c>
      <c r="Q82" s="5">
        <f t="shared" si="23"/>
        <v>0.74</v>
      </c>
      <c r="R82">
        <f t="shared" ca="1" si="24"/>
        <v>0.62894138703094649</v>
      </c>
    </row>
    <row r="83" spans="1:18" x14ac:dyDescent="0.25">
      <c r="A83" s="17">
        <v>1.2003129890453801</v>
      </c>
      <c r="B83" s="18">
        <v>137.19438877755499</v>
      </c>
      <c r="C83" s="18">
        <v>0.92566510172143901</v>
      </c>
      <c r="D83" s="19">
        <v>76.8737474949899</v>
      </c>
      <c r="E83" s="22">
        <v>0.75</v>
      </c>
      <c r="F83" s="32">
        <f t="shared" ca="1" si="17"/>
        <v>105.86650223523884</v>
      </c>
      <c r="G83" s="32">
        <f t="shared" ca="1" si="18"/>
        <v>38.047541236318793</v>
      </c>
      <c r="H83" s="38">
        <f t="shared" ca="1" si="19"/>
        <v>67.818960998920048</v>
      </c>
      <c r="I83" s="22">
        <f t="shared" ca="1" si="20"/>
        <v>0.75265055619485643</v>
      </c>
      <c r="J83" s="9">
        <f t="shared" ca="1" si="21"/>
        <v>0.27049635596471133</v>
      </c>
      <c r="K83" s="25">
        <f t="shared" ca="1" si="22"/>
        <v>0.4821542002301451</v>
      </c>
      <c r="L83" s="56"/>
      <c r="M83" s="61">
        <f t="shared" ca="1" si="14"/>
        <v>90.318066743382772</v>
      </c>
      <c r="N83" s="32">
        <f t="shared" ca="1" si="15"/>
        <v>32.459562715765358</v>
      </c>
      <c r="O83" s="38">
        <f t="shared" ca="1" si="16"/>
        <v>57.858504027617414</v>
      </c>
      <c r="Q83" s="5">
        <f t="shared" si="23"/>
        <v>0.75</v>
      </c>
      <c r="R83">
        <f t="shared" ca="1" si="24"/>
        <v>0.62286190095449734</v>
      </c>
    </row>
    <row r="84" spans="1:18" x14ac:dyDescent="0.25">
      <c r="A84" s="17">
        <v>1.2176056338028101</v>
      </c>
      <c r="B84" s="18">
        <v>135.51102204408801</v>
      </c>
      <c r="C84" s="18">
        <v>0.92566510172143901</v>
      </c>
      <c r="D84" s="19">
        <v>85.010020040080093</v>
      </c>
      <c r="E84" s="22">
        <v>0.76</v>
      </c>
      <c r="F84" s="32">
        <f t="shared" ca="1" si="17"/>
        <v>105.33559426545321</v>
      </c>
      <c r="G84" s="32">
        <f t="shared" ca="1" si="18"/>
        <v>38.152934631805408</v>
      </c>
      <c r="H84" s="38">
        <f t="shared" ca="1" si="19"/>
        <v>67.182659633647802</v>
      </c>
      <c r="I84" s="22">
        <f t="shared" ca="1" si="20"/>
        <v>0.74887610280015049</v>
      </c>
      <c r="J84" s="9">
        <f t="shared" ca="1" si="21"/>
        <v>0.27124564300128506</v>
      </c>
      <c r="K84" s="25">
        <f t="shared" ca="1" si="22"/>
        <v>0.47763045979886548</v>
      </c>
      <c r="L84" s="56"/>
      <c r="M84" s="61">
        <f t="shared" ca="1" si="14"/>
        <v>89.865132336018064</v>
      </c>
      <c r="N84" s="32">
        <f t="shared" ca="1" si="15"/>
        <v>32.549477160154211</v>
      </c>
      <c r="O84" s="38">
        <f t="shared" ca="1" si="16"/>
        <v>57.31565517586386</v>
      </c>
      <c r="Q84" s="5">
        <f t="shared" si="23"/>
        <v>0.76</v>
      </c>
      <c r="R84">
        <f t="shared" ca="1" si="24"/>
        <v>0.61701799134403124</v>
      </c>
    </row>
    <row r="85" spans="1:18" x14ac:dyDescent="0.25">
      <c r="A85" s="17">
        <v>1.2389671361502299</v>
      </c>
      <c r="B85" s="18">
        <v>132.98597194388699</v>
      </c>
      <c r="C85" s="18">
        <v>0.92871674491392797</v>
      </c>
      <c r="D85" s="19">
        <v>91.743486973947896</v>
      </c>
      <c r="E85" s="22">
        <v>0.77</v>
      </c>
      <c r="F85" s="32">
        <f t="shared" ca="1" si="17"/>
        <v>104.8488651511162</v>
      </c>
      <c r="G85" s="32">
        <f t="shared" ca="1" si="18"/>
        <v>37.913097097204428</v>
      </c>
      <c r="H85" s="38">
        <f t="shared" ca="1" si="19"/>
        <v>66.935768053911772</v>
      </c>
      <c r="I85" s="22">
        <f t="shared" ca="1" si="20"/>
        <v>0.74541573591461796</v>
      </c>
      <c r="J85" s="9">
        <f t="shared" ca="1" si="21"/>
        <v>0.26954053468087674</v>
      </c>
      <c r="K85" s="25">
        <f t="shared" ca="1" si="22"/>
        <v>0.47587520123374122</v>
      </c>
      <c r="L85" s="56"/>
      <c r="M85" s="61">
        <f t="shared" ca="1" si="14"/>
        <v>89.449888309754158</v>
      </c>
      <c r="N85" s="32">
        <f t="shared" ca="1" si="15"/>
        <v>32.34486416170521</v>
      </c>
      <c r="O85" s="38">
        <f t="shared" ca="1" si="16"/>
        <v>57.105024148048948</v>
      </c>
      <c r="Q85" s="5">
        <f t="shared" si="23"/>
        <v>0.77</v>
      </c>
      <c r="R85">
        <f t="shared" ca="1" si="24"/>
        <v>0.61475049334024301</v>
      </c>
    </row>
    <row r="86" spans="1:18" x14ac:dyDescent="0.25">
      <c r="A86" s="17">
        <v>1.2582942097026599</v>
      </c>
      <c r="B86" s="18">
        <v>130.741482965931</v>
      </c>
      <c r="C86" s="18">
        <v>0.93176838810641605</v>
      </c>
      <c r="D86" s="19">
        <v>98.476953907815599</v>
      </c>
      <c r="E86" s="22">
        <v>0.78</v>
      </c>
      <c r="F86" s="32">
        <f t="shared" ca="1" si="17"/>
        <v>104.32384769539017</v>
      </c>
      <c r="G86" s="32">
        <f t="shared" ca="1" si="18"/>
        <v>37.673259562603441</v>
      </c>
      <c r="H86" s="38">
        <f t="shared" ca="1" si="19"/>
        <v>66.650588132786737</v>
      </c>
      <c r="I86" s="22">
        <f t="shared" ca="1" si="20"/>
        <v>0.74168316072113361</v>
      </c>
      <c r="J86" s="9">
        <f t="shared" ca="1" si="21"/>
        <v>0.26783542636046836</v>
      </c>
      <c r="K86" s="25">
        <f t="shared" ca="1" si="22"/>
        <v>0.4738477343606653</v>
      </c>
      <c r="L86" s="56"/>
      <c r="M86" s="61">
        <f t="shared" ca="1" si="14"/>
        <v>89.001979286536027</v>
      </c>
      <c r="N86" s="32">
        <f t="shared" ca="1" si="15"/>
        <v>32.140251163256202</v>
      </c>
      <c r="O86" s="38">
        <f t="shared" ca="1" si="16"/>
        <v>56.861728123279832</v>
      </c>
      <c r="Q86" s="5">
        <f t="shared" si="23"/>
        <v>0.78</v>
      </c>
      <c r="R86">
        <f t="shared" ca="1" si="24"/>
        <v>0.61213134811640468</v>
      </c>
    </row>
    <row r="87" spans="1:18" x14ac:dyDescent="0.25">
      <c r="A87" s="17">
        <v>1.2827073552425601</v>
      </c>
      <c r="B87" s="18">
        <v>129.33867735470901</v>
      </c>
      <c r="C87" s="18">
        <v>0.93482003129890401</v>
      </c>
      <c r="D87" s="19">
        <v>104.08817635270501</v>
      </c>
      <c r="E87" s="22">
        <v>0.79</v>
      </c>
      <c r="F87" s="32">
        <f t="shared" ca="1" si="17"/>
        <v>103.7781203432497</v>
      </c>
      <c r="G87" s="32">
        <f t="shared" ca="1" si="18"/>
        <v>36.94407276090638</v>
      </c>
      <c r="H87" s="38">
        <f t="shared" ca="1" si="19"/>
        <v>66.834047582343317</v>
      </c>
      <c r="I87" s="22">
        <f t="shared" ca="1" si="20"/>
        <v>0.73780334995524477</v>
      </c>
      <c r="J87" s="9">
        <f t="shared" ca="1" si="21"/>
        <v>0.26265132336018471</v>
      </c>
      <c r="K87" s="25">
        <f t="shared" ca="1" si="22"/>
        <v>0.47515202659506012</v>
      </c>
      <c r="L87" s="56"/>
      <c r="M87" s="61">
        <f t="shared" ca="1" si="14"/>
        <v>88.536401994629372</v>
      </c>
      <c r="N87" s="32">
        <f t="shared" ca="1" si="15"/>
        <v>31.518158803222164</v>
      </c>
      <c r="O87" s="38">
        <f t="shared" ca="1" si="16"/>
        <v>57.018243191407215</v>
      </c>
      <c r="Q87" s="5">
        <f t="shared" si="23"/>
        <v>0.79</v>
      </c>
      <c r="R87">
        <f t="shared" ca="1" si="24"/>
        <v>0.61381627368612401</v>
      </c>
    </row>
    <row r="88" spans="1:18" x14ac:dyDescent="0.25">
      <c r="A88" s="17">
        <v>1.2989827856025</v>
      </c>
      <c r="B88" s="18">
        <v>127.65531062124199</v>
      </c>
      <c r="C88" s="18">
        <v>0.93990610328638402</v>
      </c>
      <c r="D88" s="19">
        <v>109.41883767535001</v>
      </c>
      <c r="E88" s="22">
        <v>0.8</v>
      </c>
      <c r="F88" s="32">
        <f t="shared" ca="1" si="17"/>
        <v>103.31843173526472</v>
      </c>
      <c r="G88" s="32">
        <f t="shared" ca="1" si="18"/>
        <v>35.97872668413747</v>
      </c>
      <c r="H88" s="38">
        <f t="shared" ca="1" si="19"/>
        <v>67.339705051127254</v>
      </c>
      <c r="I88" s="22">
        <f t="shared" ca="1" si="20"/>
        <v>0.73453522567446394</v>
      </c>
      <c r="J88" s="9">
        <f t="shared" ca="1" si="21"/>
        <v>0.25578826237054147</v>
      </c>
      <c r="K88" s="25">
        <f t="shared" ca="1" si="22"/>
        <v>0.47874696330392241</v>
      </c>
      <c r="L88" s="56"/>
      <c r="M88" s="61">
        <f t="shared" ca="1" si="14"/>
        <v>88.144227080935678</v>
      </c>
      <c r="N88" s="32">
        <f t="shared" ca="1" si="15"/>
        <v>30.694591484464976</v>
      </c>
      <c r="O88" s="38">
        <f t="shared" ca="1" si="16"/>
        <v>57.449635596470692</v>
      </c>
      <c r="Q88" s="5">
        <f t="shared" si="23"/>
        <v>0.8</v>
      </c>
      <c r="R88">
        <f t="shared" ca="1" si="24"/>
        <v>0.61846032555008024</v>
      </c>
    </row>
    <row r="89" spans="1:18" x14ac:dyDescent="0.25">
      <c r="A89" s="17">
        <v>1.31830985915492</v>
      </c>
      <c r="B89" s="18">
        <v>125.410821643286</v>
      </c>
      <c r="C89" s="18">
        <v>0.94804381846635299</v>
      </c>
      <c r="D89" s="19">
        <v>114.468937875751</v>
      </c>
      <c r="E89" s="22">
        <v>0.81</v>
      </c>
      <c r="F89" s="32">
        <f t="shared" ca="1" si="17"/>
        <v>102.81976540493528</v>
      </c>
      <c r="G89" s="32">
        <f t="shared" ca="1" si="18"/>
        <v>35.042803555829551</v>
      </c>
      <c r="H89" s="38">
        <f t="shared" ca="1" si="19"/>
        <v>67.776961849105732</v>
      </c>
      <c r="I89" s="22">
        <f t="shared" ca="1" si="20"/>
        <v>0.73098999197963455</v>
      </c>
      <c r="J89" s="9">
        <f t="shared" ca="1" si="21"/>
        <v>0.2491343817926101</v>
      </c>
      <c r="K89" s="25">
        <f t="shared" ca="1" si="22"/>
        <v>0.48185561018702439</v>
      </c>
      <c r="L89" s="56"/>
      <c r="M89" s="61">
        <f t="shared" ca="1" si="14"/>
        <v>87.718799037556153</v>
      </c>
      <c r="N89" s="32">
        <f t="shared" ca="1" si="15"/>
        <v>29.896125815113212</v>
      </c>
      <c r="O89" s="38">
        <f t="shared" ca="1" si="16"/>
        <v>57.82267322244293</v>
      </c>
      <c r="Q89" s="5">
        <f t="shared" si="23"/>
        <v>0.81</v>
      </c>
      <c r="R89">
        <f t="shared" ca="1" si="24"/>
        <v>0.62247617298245961</v>
      </c>
    </row>
    <row r="90" spans="1:18" x14ac:dyDescent="0.25">
      <c r="A90" s="17">
        <v>1.33661971830985</v>
      </c>
      <c r="B90" s="18">
        <v>124.288577154308</v>
      </c>
      <c r="C90" s="18">
        <v>0.95312989045383401</v>
      </c>
      <c r="D90" s="19">
        <v>120.36072144288499</v>
      </c>
      <c r="E90" s="22">
        <v>0.82</v>
      </c>
      <c r="F90" s="32">
        <f t="shared" ca="1" si="17"/>
        <v>102.19291730313749</v>
      </c>
      <c r="G90" s="32">
        <f t="shared" ca="1" si="18"/>
        <v>34.123426339859137</v>
      </c>
      <c r="H90" s="38">
        <f t="shared" ca="1" si="19"/>
        <v>68.069490963278355</v>
      </c>
      <c r="I90" s="22">
        <f t="shared" ca="1" si="20"/>
        <v>0.72653345886947807</v>
      </c>
      <c r="J90" s="9">
        <f t="shared" ca="1" si="21"/>
        <v>0.24259813323104498</v>
      </c>
      <c r="K90" s="25">
        <f t="shared" ca="1" si="22"/>
        <v>0.48393532563843306</v>
      </c>
      <c r="L90" s="56"/>
      <c r="M90" s="61">
        <f t="shared" ca="1" si="14"/>
        <v>87.184015064337373</v>
      </c>
      <c r="N90" s="32">
        <f t="shared" ca="1" si="15"/>
        <v>29.111775987725398</v>
      </c>
      <c r="O90" s="38">
        <f t="shared" ca="1" si="16"/>
        <v>58.072239076611964</v>
      </c>
      <c r="Q90" s="5">
        <f t="shared" si="23"/>
        <v>0.82</v>
      </c>
      <c r="R90">
        <f t="shared" ca="1" si="24"/>
        <v>0.62516281455665001</v>
      </c>
    </row>
    <row r="91" spans="1:18" x14ac:dyDescent="0.25">
      <c r="A91" s="17"/>
      <c r="B91" s="18"/>
      <c r="C91" s="18">
        <v>0.962284820031299</v>
      </c>
      <c r="D91" s="19">
        <v>125.410821643286</v>
      </c>
      <c r="E91" s="22">
        <v>0.83</v>
      </c>
      <c r="F91" s="32">
        <f t="shared" ca="1" si="17"/>
        <v>101.56606920133969</v>
      </c>
      <c r="G91" s="32">
        <f t="shared" ca="1" si="18"/>
        <v>32.97240635116377</v>
      </c>
      <c r="H91" s="38">
        <f t="shared" ca="1" si="19"/>
        <v>68.593662850175917</v>
      </c>
      <c r="I91" s="22">
        <f t="shared" ca="1" si="20"/>
        <v>0.72207692575932148</v>
      </c>
      <c r="J91" s="9">
        <f t="shared" ca="1" si="21"/>
        <v>0.23441503644035303</v>
      </c>
      <c r="K91" s="25">
        <f t="shared" ca="1" si="22"/>
        <v>0.48766188931896842</v>
      </c>
      <c r="L91" s="56"/>
      <c r="M91" s="61">
        <f t="shared" ca="1" si="14"/>
        <v>86.64923109111858</v>
      </c>
      <c r="N91" s="32">
        <f t="shared" ca="1" si="15"/>
        <v>28.129804372842361</v>
      </c>
      <c r="O91" s="38">
        <f t="shared" ca="1" si="16"/>
        <v>58.519426718276208</v>
      </c>
      <c r="Q91" s="5">
        <f t="shared" si="23"/>
        <v>0.83</v>
      </c>
      <c r="R91">
        <f t="shared" ca="1" si="24"/>
        <v>0.62997690626626968</v>
      </c>
    </row>
    <row r="92" spans="1:18" x14ac:dyDescent="0.25">
      <c r="A92" s="20"/>
      <c r="B92" s="21"/>
      <c r="C92" s="18">
        <v>0.96940532081377095</v>
      </c>
      <c r="D92" s="19">
        <v>130.18036072144201</v>
      </c>
      <c r="E92" s="22">
        <v>0.84</v>
      </c>
      <c r="F92" s="32">
        <f t="shared" ca="1" si="17"/>
        <v>100.92962255872683</v>
      </c>
      <c r="G92" s="32">
        <f t="shared" ca="1" si="18"/>
        <v>31.593340527208142</v>
      </c>
      <c r="H92" s="38">
        <f t="shared" ca="1" si="19"/>
        <v>69.336282031518692</v>
      </c>
      <c r="I92" s="22">
        <f t="shared" ca="1" si="20"/>
        <v>0.71755215248886317</v>
      </c>
      <c r="J92" s="9">
        <f t="shared" ca="1" si="21"/>
        <v>0.2246106635980053</v>
      </c>
      <c r="K92" s="25">
        <f t="shared" ca="1" si="22"/>
        <v>0.49294148889085793</v>
      </c>
      <c r="L92" s="56"/>
      <c r="M92" s="61">
        <f t="shared" ca="1" si="14"/>
        <v>86.106258298663576</v>
      </c>
      <c r="N92" s="32">
        <f t="shared" ca="1" si="15"/>
        <v>26.953279631760637</v>
      </c>
      <c r="O92" s="38">
        <f t="shared" ca="1" si="16"/>
        <v>59.152978666902953</v>
      </c>
      <c r="Q92" s="5">
        <f t="shared" si="23"/>
        <v>0.84</v>
      </c>
      <c r="R92">
        <f t="shared" ca="1" si="24"/>
        <v>0.63679725839439794</v>
      </c>
    </row>
    <row r="93" spans="1:18" x14ac:dyDescent="0.25">
      <c r="A93" s="20"/>
      <c r="B93" s="21"/>
      <c r="C93" s="18">
        <v>0.98161189358372403</v>
      </c>
      <c r="D93" s="19">
        <v>136.07214428857699</v>
      </c>
      <c r="E93" s="22">
        <v>0.85</v>
      </c>
      <c r="F93" s="32">
        <v>100.160320641282</v>
      </c>
      <c r="G93" s="32">
        <v>35.070140280561105</v>
      </c>
      <c r="H93" s="38">
        <f t="shared" si="19"/>
        <v>65.090180360720893</v>
      </c>
      <c r="I93" s="22">
        <f t="shared" ca="1" si="20"/>
        <v>0.71208285385500425</v>
      </c>
      <c r="J93" s="9">
        <f t="shared" ca="1" si="21"/>
        <v>0.2493287303413893</v>
      </c>
      <c r="K93" s="25">
        <f t="shared" ca="1" si="22"/>
        <v>0.46275412351361489</v>
      </c>
      <c r="L93" s="56"/>
      <c r="M93" s="61">
        <f t="shared" ca="1" si="14"/>
        <v>85.449942462600504</v>
      </c>
      <c r="N93" s="32">
        <f t="shared" ca="1" si="15"/>
        <v>29.919447640966716</v>
      </c>
      <c r="O93" s="38">
        <f t="shared" ca="1" si="16"/>
        <v>55.530494821633788</v>
      </c>
      <c r="Q93" s="5">
        <f>E93</f>
        <v>0.85</v>
      </c>
      <c r="R93">
        <f t="shared" ca="1" si="24"/>
        <v>0.59780027407962355</v>
      </c>
    </row>
    <row r="94" spans="1:18" x14ac:dyDescent="0.25">
      <c r="A94" s="20"/>
      <c r="B94" s="21"/>
      <c r="C94" s="18">
        <v>0.998904538341158</v>
      </c>
      <c r="D94" s="19">
        <v>140</v>
      </c>
      <c r="H94" s="38"/>
      <c r="J94" s="9"/>
      <c r="K94" s="25"/>
      <c r="L94" s="56"/>
    </row>
    <row r="95" spans="1:18" x14ac:dyDescent="0.25">
      <c r="A95" s="20"/>
      <c r="B95" s="21"/>
      <c r="C95" s="18">
        <v>1.0243348982785601</v>
      </c>
      <c r="D95" s="19">
        <v>141.96392785571101</v>
      </c>
      <c r="H95" s="38"/>
      <c r="J95" s="9"/>
      <c r="K95" s="25"/>
      <c r="L95" s="56"/>
    </row>
    <row r="96" spans="1:18" x14ac:dyDescent="0.25">
      <c r="A96" s="20"/>
      <c r="B96" s="21"/>
      <c r="C96" s="18">
        <v>1.0548513302034399</v>
      </c>
      <c r="D96" s="19">
        <v>142.80561122244401</v>
      </c>
      <c r="H96" s="38"/>
      <c r="J96" s="9"/>
      <c r="K96" s="25"/>
      <c r="L96" s="56"/>
    </row>
    <row r="97" spans="1:12" x14ac:dyDescent="0.25">
      <c r="A97" s="20"/>
      <c r="B97" s="21"/>
      <c r="C97" s="18">
        <v>1.0721439749608701</v>
      </c>
      <c r="D97" s="19">
        <v>143.366733466933</v>
      </c>
      <c r="H97" s="38"/>
      <c r="J97" s="9"/>
      <c r="K97" s="25"/>
      <c r="L97" s="56"/>
    </row>
    <row r="98" spans="1:12" x14ac:dyDescent="0.25">
      <c r="A98" s="20"/>
      <c r="B98" s="21"/>
      <c r="C98" s="18">
        <v>1.0914710485132999</v>
      </c>
      <c r="D98" s="19">
        <v>143.366733466933</v>
      </c>
      <c r="H98" s="38"/>
      <c r="J98" s="9"/>
      <c r="K98" s="25"/>
      <c r="L98" s="56"/>
    </row>
    <row r="99" spans="1:12" x14ac:dyDescent="0.25">
      <c r="A99" s="20"/>
      <c r="B99" s="21"/>
      <c r="C99" s="18">
        <v>1.1199530516431899</v>
      </c>
      <c r="D99" s="19">
        <v>143.086172344689</v>
      </c>
      <c r="H99" s="38"/>
      <c r="J99" s="9"/>
      <c r="K99" s="25"/>
      <c r="L99" s="56"/>
    </row>
    <row r="100" spans="1:12" x14ac:dyDescent="0.25">
      <c r="A100" s="20"/>
      <c r="B100" s="21"/>
      <c r="C100" s="18">
        <v>1.1392801251956099</v>
      </c>
      <c r="D100" s="19">
        <v>142.244488977955</v>
      </c>
      <c r="H100" s="38"/>
      <c r="J100" s="9"/>
      <c r="K100" s="25"/>
      <c r="L100" s="56"/>
    </row>
    <row r="101" spans="1:12" x14ac:dyDescent="0.25">
      <c r="A101" s="20"/>
      <c r="B101" s="21"/>
      <c r="C101" s="18">
        <v>1.15860719874804</v>
      </c>
      <c r="D101" s="19">
        <v>139.71943887775501</v>
      </c>
      <c r="H101" s="38"/>
      <c r="J101" s="9"/>
      <c r="K101" s="25"/>
      <c r="L101" s="56"/>
    </row>
    <row r="102" spans="1:12" x14ac:dyDescent="0.25">
      <c r="A102" s="20"/>
      <c r="B102" s="21"/>
      <c r="C102" s="18">
        <v>1.1758998435054699</v>
      </c>
      <c r="D102" s="19">
        <v>137.47494989979899</v>
      </c>
      <c r="H102" s="38"/>
      <c r="J102" s="9"/>
      <c r="K102" s="25"/>
      <c r="L102" s="56"/>
    </row>
    <row r="103" spans="1:12" x14ac:dyDescent="0.25">
      <c r="A103" s="20"/>
      <c r="B103" s="21"/>
      <c r="C103" s="18">
        <v>1.1931924882629099</v>
      </c>
      <c r="D103" s="19">
        <v>133.827655310621</v>
      </c>
      <c r="H103" s="38"/>
      <c r="J103" s="9"/>
      <c r="K103" s="25"/>
      <c r="L103" s="56"/>
    </row>
    <row r="104" spans="1:12" x14ac:dyDescent="0.25">
      <c r="A104" s="20"/>
      <c r="B104" s="21"/>
      <c r="C104" s="18">
        <v>1.2084507042253501</v>
      </c>
      <c r="D104" s="19">
        <v>128.77755511021999</v>
      </c>
      <c r="H104" s="38"/>
      <c r="J104" s="9"/>
      <c r="K104" s="25"/>
      <c r="L104" s="56"/>
    </row>
    <row r="105" spans="1:12" x14ac:dyDescent="0.25">
      <c r="A105" s="20"/>
      <c r="B105" s="21"/>
      <c r="C105" s="18">
        <v>1.21557120500782</v>
      </c>
      <c r="D105" s="19">
        <v>123.727454909819</v>
      </c>
      <c r="H105" s="38"/>
      <c r="J105" s="9"/>
      <c r="K105" s="25"/>
      <c r="L105" s="56"/>
    </row>
    <row r="106" spans="1:12" x14ac:dyDescent="0.25">
      <c r="A106" s="20"/>
      <c r="B106" s="21"/>
      <c r="C106" s="18">
        <v>1.2176056338028101</v>
      </c>
      <c r="D106" s="19">
        <v>118.116232464929</v>
      </c>
      <c r="H106" s="38"/>
      <c r="J106" s="9"/>
      <c r="K106" s="25"/>
      <c r="L106" s="56"/>
    </row>
    <row r="107" spans="1:12" x14ac:dyDescent="0.25">
      <c r="A107" s="20"/>
      <c r="B107" s="21"/>
      <c r="C107" s="18">
        <v>1.2216744913927999</v>
      </c>
      <c r="D107" s="19">
        <v>112.50501002004</v>
      </c>
      <c r="H107" s="38"/>
      <c r="J107" s="9"/>
      <c r="K107" s="25"/>
      <c r="L107" s="56"/>
    </row>
    <row r="108" spans="1:12" x14ac:dyDescent="0.25">
      <c r="A108" s="20"/>
      <c r="B108" s="21"/>
      <c r="C108" s="18">
        <v>1.22269170579029</v>
      </c>
      <c r="D108" s="19">
        <v>105.490981963927</v>
      </c>
      <c r="H108" s="38"/>
      <c r="J108" s="9"/>
      <c r="K108" s="25"/>
      <c r="L108" s="56"/>
    </row>
    <row r="109" spans="1:12" x14ac:dyDescent="0.25">
      <c r="A109" s="20"/>
      <c r="B109" s="21"/>
      <c r="C109" s="18">
        <v>1.22370892018779</v>
      </c>
      <c r="D109" s="19">
        <v>100.440881763527</v>
      </c>
      <c r="H109" s="38"/>
      <c r="J109" s="9"/>
      <c r="K109" s="25"/>
      <c r="L109" s="56"/>
    </row>
    <row r="110" spans="1:12" x14ac:dyDescent="0.25">
      <c r="A110" s="20"/>
      <c r="B110" s="21"/>
      <c r="C110" s="18">
        <v>1.22574334898278</v>
      </c>
      <c r="D110" s="19">
        <v>94.268537074148298</v>
      </c>
      <c r="H110" s="38"/>
      <c r="J110" s="9"/>
      <c r="K110" s="25"/>
      <c r="L110" s="56"/>
    </row>
    <row r="111" spans="1:12" x14ac:dyDescent="0.25">
      <c r="A111" s="20"/>
      <c r="B111" s="21"/>
      <c r="C111" s="18">
        <v>1.22574334898278</v>
      </c>
      <c r="D111" s="19">
        <v>87.815631262525002</v>
      </c>
      <c r="H111" s="38"/>
      <c r="J111" s="9"/>
      <c r="K111" s="25"/>
      <c r="L111" s="56"/>
    </row>
    <row r="112" spans="1:12" x14ac:dyDescent="0.25">
      <c r="A112" s="20"/>
      <c r="B112" s="21"/>
      <c r="C112" s="18">
        <v>1.2277777777777701</v>
      </c>
      <c r="D112" s="19">
        <v>82.765531062124197</v>
      </c>
      <c r="H112" s="38"/>
      <c r="J112" s="9"/>
      <c r="K112" s="25"/>
      <c r="L112" s="56"/>
    </row>
    <row r="113" spans="1:12" x14ac:dyDescent="0.25">
      <c r="A113" s="20"/>
      <c r="B113" s="21"/>
      <c r="C113" s="18">
        <v>1.2267605633802801</v>
      </c>
      <c r="D113" s="19">
        <v>77.154308617234406</v>
      </c>
      <c r="H113" s="38"/>
      <c r="J113" s="9"/>
      <c r="K113" s="25"/>
      <c r="L113" s="56"/>
    </row>
    <row r="114" spans="1:12" x14ac:dyDescent="0.25">
      <c r="A114" s="20"/>
      <c r="B114" s="21"/>
      <c r="C114" s="18">
        <v>1.2267605633802801</v>
      </c>
      <c r="D114" s="19">
        <v>70.701402805611195</v>
      </c>
      <c r="H114" s="38"/>
      <c r="J114" s="9"/>
      <c r="K114" s="25"/>
      <c r="L114" s="56"/>
    </row>
    <row r="115" spans="1:12" x14ac:dyDescent="0.25">
      <c r="A115" s="20"/>
      <c r="B115" s="21"/>
      <c r="C115" s="18">
        <v>1.2308294209702599</v>
      </c>
      <c r="D115" s="19">
        <v>64.809619238476898</v>
      </c>
      <c r="H115" s="38"/>
      <c r="J115" s="9"/>
      <c r="K115" s="25"/>
      <c r="L115" s="56"/>
    </row>
    <row r="116" spans="1:12" x14ac:dyDescent="0.25">
      <c r="A116" s="20"/>
      <c r="B116" s="21"/>
      <c r="C116" s="18">
        <v>1.23184663536776</v>
      </c>
      <c r="D116" s="19">
        <v>58.076152304609202</v>
      </c>
      <c r="H116" s="38"/>
      <c r="J116" s="9"/>
      <c r="K116" s="25"/>
      <c r="L116" s="56"/>
    </row>
    <row r="117" spans="1:12" x14ac:dyDescent="0.25">
      <c r="A117" s="20"/>
      <c r="B117" s="21"/>
      <c r="C117" s="18">
        <v>1.2308294209702599</v>
      </c>
      <c r="D117" s="19">
        <v>51.062124248497</v>
      </c>
      <c r="H117" s="38"/>
      <c r="J117" s="9"/>
      <c r="K117" s="25"/>
      <c r="L117" s="56"/>
    </row>
    <row r="118" spans="1:12" x14ac:dyDescent="0.25">
      <c r="A118" s="20"/>
      <c r="B118" s="21"/>
      <c r="C118" s="18">
        <v>1.23184663536776</v>
      </c>
      <c r="D118" s="19">
        <v>45.731462925851702</v>
      </c>
      <c r="H118" s="38"/>
      <c r="J118" s="9"/>
      <c r="K118" s="25"/>
      <c r="L118" s="56"/>
    </row>
    <row r="119" spans="1:12" x14ac:dyDescent="0.25">
      <c r="A119" s="20"/>
      <c r="B119" s="21"/>
      <c r="C119" s="18">
        <v>1.23286384976525</v>
      </c>
      <c r="D119" s="19">
        <v>39.559118236472898</v>
      </c>
      <c r="H119" s="38"/>
      <c r="J119" s="9"/>
      <c r="K119" s="25"/>
      <c r="L119" s="56"/>
    </row>
    <row r="120" spans="1:12" x14ac:dyDescent="0.25">
      <c r="A120" s="20"/>
      <c r="B120" s="21"/>
      <c r="C120" s="18">
        <v>1.2359154929577401</v>
      </c>
      <c r="D120" s="19">
        <v>33.667334669338601</v>
      </c>
      <c r="H120" s="38"/>
      <c r="J120" s="9"/>
      <c r="K120" s="25"/>
      <c r="L120" s="56"/>
    </row>
    <row r="121" spans="1:12" x14ac:dyDescent="0.25">
      <c r="A121" s="20"/>
      <c r="B121" s="21"/>
      <c r="C121" s="18">
        <v>1.24303599374021</v>
      </c>
      <c r="D121" s="19">
        <v>28.897795591182302</v>
      </c>
      <c r="H121" s="38"/>
      <c r="J121" s="9"/>
      <c r="K121" s="25"/>
      <c r="L121" s="56"/>
    </row>
    <row r="122" spans="1:12" x14ac:dyDescent="0.25">
      <c r="A122" s="20"/>
      <c r="B122" s="21"/>
      <c r="C122" s="18">
        <v>1.2542253521126701</v>
      </c>
      <c r="D122" s="19">
        <v>24.689378757515001</v>
      </c>
      <c r="H122" s="38"/>
      <c r="J122" s="9"/>
      <c r="K122" s="25"/>
      <c r="L122" s="56"/>
    </row>
    <row r="123" spans="1:12" x14ac:dyDescent="0.25">
      <c r="A123" s="20"/>
      <c r="B123" s="21"/>
      <c r="C123" s="18">
        <v>1.2715179968701</v>
      </c>
      <c r="D123" s="19">
        <v>21.3226452905811</v>
      </c>
      <c r="H123" s="38"/>
      <c r="J123" s="9"/>
      <c r="K123" s="25"/>
      <c r="L123" s="56"/>
    </row>
    <row r="124" spans="1:12" x14ac:dyDescent="0.25">
      <c r="A124" s="20"/>
      <c r="B124" s="21"/>
      <c r="C124" s="18">
        <v>1.2938967136150199</v>
      </c>
      <c r="D124" s="19">
        <v>19.0781563126252</v>
      </c>
      <c r="H124" s="38"/>
      <c r="J124" s="9"/>
      <c r="K124" s="25"/>
      <c r="L124" s="56"/>
    </row>
    <row r="125" spans="1:12" x14ac:dyDescent="0.25">
      <c r="A125" s="20"/>
      <c r="B125" s="21"/>
      <c r="C125" s="18">
        <v>1.31525821596244</v>
      </c>
      <c r="D125" s="19">
        <v>19.639278557114199</v>
      </c>
      <c r="H125" s="38"/>
      <c r="J125" s="9"/>
      <c r="K125" s="25"/>
      <c r="L125" s="56"/>
    </row>
    <row r="126" spans="1:12" x14ac:dyDescent="0.25">
      <c r="A126" s="20"/>
      <c r="B126" s="21"/>
      <c r="C126" s="18">
        <v>1.33356807511737</v>
      </c>
      <c r="D126" s="19">
        <v>22.444889779559102</v>
      </c>
      <c r="H126" s="38"/>
      <c r="J126" s="9"/>
      <c r="K126" s="25"/>
      <c r="L126" s="56"/>
    </row>
    <row r="127" spans="1:12" x14ac:dyDescent="0.25">
      <c r="C127" s="23"/>
      <c r="D127" s="24"/>
    </row>
    <row r="128" spans="1:12" x14ac:dyDescent="0.25">
      <c r="C128" s="23"/>
      <c r="D128" s="24"/>
    </row>
    <row r="129" spans="3:4" x14ac:dyDescent="0.25">
      <c r="C129" s="23"/>
      <c r="D129" s="24"/>
    </row>
    <row r="130" spans="3:4" x14ac:dyDescent="0.25">
      <c r="C130" s="23"/>
      <c r="D130" s="24"/>
    </row>
    <row r="131" spans="3:4" x14ac:dyDescent="0.25">
      <c r="C131" s="23"/>
      <c r="D131" s="24"/>
    </row>
    <row r="132" spans="3:4" x14ac:dyDescent="0.25">
      <c r="C132" s="23"/>
      <c r="D132" s="24"/>
    </row>
    <row r="133" spans="3:4" x14ac:dyDescent="0.25">
      <c r="C133" s="23"/>
      <c r="D133" s="24"/>
    </row>
    <row r="134" spans="3:4" x14ac:dyDescent="0.25">
      <c r="C134" s="23"/>
      <c r="D134" s="24"/>
    </row>
    <row r="135" spans="3:4" x14ac:dyDescent="0.25">
      <c r="C135" s="23"/>
      <c r="D135" s="24"/>
    </row>
    <row r="136" spans="3:4" x14ac:dyDescent="0.25">
      <c r="C136" s="23"/>
      <c r="D136" s="24"/>
    </row>
    <row r="137" spans="3:4" x14ac:dyDescent="0.25">
      <c r="C137" s="23"/>
      <c r="D137" s="24"/>
    </row>
    <row r="138" spans="3:4" x14ac:dyDescent="0.25">
      <c r="C138" s="23"/>
      <c r="D138" s="24"/>
    </row>
    <row r="139" spans="3:4" x14ac:dyDescent="0.25">
      <c r="C139" s="23"/>
      <c r="D139" s="24"/>
    </row>
    <row r="140" spans="3:4" x14ac:dyDescent="0.25">
      <c r="C140" s="23"/>
      <c r="D140" s="24"/>
    </row>
    <row r="141" spans="3:4" x14ac:dyDescent="0.25">
      <c r="C141" s="23"/>
      <c r="D141" s="24"/>
    </row>
    <row r="142" spans="3:4" x14ac:dyDescent="0.25">
      <c r="C142" s="23"/>
      <c r="D142" s="24"/>
    </row>
    <row r="143" spans="3:4" x14ac:dyDescent="0.25">
      <c r="C143" s="23"/>
      <c r="D143" s="24"/>
    </row>
    <row r="144" spans="3:4" x14ac:dyDescent="0.25">
      <c r="C144" s="23"/>
      <c r="D144" s="24"/>
    </row>
    <row r="145" spans="3:4" x14ac:dyDescent="0.25">
      <c r="C145" s="23"/>
      <c r="D145" s="24"/>
    </row>
    <row r="146" spans="3:4" x14ac:dyDescent="0.25">
      <c r="C146" s="23"/>
      <c r="D146" s="24"/>
    </row>
    <row r="147" spans="3:4" x14ac:dyDescent="0.25">
      <c r="C147" s="23"/>
      <c r="D147" s="24"/>
    </row>
    <row r="148" spans="3:4" x14ac:dyDescent="0.25">
      <c r="C148" s="23"/>
      <c r="D148" s="24"/>
    </row>
    <row r="149" spans="3:4" x14ac:dyDescent="0.25">
      <c r="C149" s="23"/>
      <c r="D149" s="24"/>
    </row>
    <row r="150" spans="3:4" x14ac:dyDescent="0.25">
      <c r="C150" s="23"/>
      <c r="D150" s="24"/>
    </row>
    <row r="151" spans="3:4" x14ac:dyDescent="0.25">
      <c r="C151" s="23"/>
      <c r="D151" s="24"/>
    </row>
    <row r="152" spans="3:4" x14ac:dyDescent="0.25">
      <c r="C152" s="23"/>
      <c r="D152" s="24"/>
    </row>
    <row r="153" spans="3:4" x14ac:dyDescent="0.25">
      <c r="C153" s="23"/>
      <c r="D153" s="24"/>
    </row>
    <row r="154" spans="3:4" x14ac:dyDescent="0.25">
      <c r="C154" s="23"/>
      <c r="D154" s="24"/>
    </row>
    <row r="155" spans="3:4" x14ac:dyDescent="0.25">
      <c r="C155" s="23"/>
      <c r="D155" s="24"/>
    </row>
    <row r="156" spans="3:4" x14ac:dyDescent="0.25">
      <c r="C156" s="23"/>
      <c r="D156" s="24"/>
    </row>
  </sheetData>
  <mergeCells count="2">
    <mergeCell ref="A1:D2"/>
    <mergeCell ref="Q5:R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6"/>
  <sheetViews>
    <sheetView zoomScaleNormal="100" workbookViewId="0">
      <selection activeCell="J7" sqref="A3:J7"/>
    </sheetView>
  </sheetViews>
  <sheetFormatPr defaultRowHeight="15" x14ac:dyDescent="0.25"/>
  <cols>
    <col min="1" max="2" width="14.85546875" style="70" customWidth="1"/>
    <col min="3" max="3" width="14.85546875" customWidth="1"/>
    <col min="4" max="6" width="14.85546875" style="70" customWidth="1"/>
    <col min="7" max="7" width="14.85546875" style="71" customWidth="1"/>
    <col min="8" max="8" width="14.85546875" style="70" customWidth="1"/>
    <col min="9" max="10" width="14.85546875" customWidth="1"/>
    <col min="11" max="11" width="18.28515625" customWidth="1"/>
    <col min="12" max="12" width="9.5703125" style="76" customWidth="1"/>
    <col min="13" max="13" width="14.85546875" customWidth="1"/>
    <col min="14" max="14" width="10.42578125" style="5" customWidth="1"/>
  </cols>
  <sheetData>
    <row r="1" spans="1:13" x14ac:dyDescent="0.25">
      <c r="A1" s="85" t="s">
        <v>0</v>
      </c>
      <c r="B1" s="85"/>
      <c r="E1" s="70" t="s">
        <v>18</v>
      </c>
    </row>
    <row r="2" spans="1:13" x14ac:dyDescent="0.25">
      <c r="A2" s="68" t="s">
        <v>6</v>
      </c>
      <c r="B2" s="68" t="s">
        <v>19</v>
      </c>
      <c r="C2" s="68" t="s">
        <v>6</v>
      </c>
      <c r="D2" s="68" t="s">
        <v>19</v>
      </c>
      <c r="E2" s="68" t="s">
        <v>6</v>
      </c>
      <c r="F2" s="68" t="s">
        <v>6</v>
      </c>
      <c r="G2" s="68" t="s">
        <v>19</v>
      </c>
      <c r="H2" s="68" t="s">
        <v>20</v>
      </c>
      <c r="I2" s="68" t="s">
        <v>21</v>
      </c>
      <c r="J2" s="68" t="s">
        <v>22</v>
      </c>
      <c r="K2" s="74" t="s">
        <v>23</v>
      </c>
      <c r="L2" s="76">
        <v>5</v>
      </c>
      <c r="M2" t="s">
        <v>24</v>
      </c>
    </row>
    <row r="3" spans="1:13" x14ac:dyDescent="0.25">
      <c r="A3" s="68"/>
      <c r="B3" s="68" t="s">
        <v>2</v>
      </c>
      <c r="C3" s="68"/>
      <c r="D3" s="68" t="s">
        <v>2</v>
      </c>
      <c r="E3" s="68" t="s">
        <v>25</v>
      </c>
      <c r="F3" s="68" t="s">
        <v>2</v>
      </c>
      <c r="G3" s="68" t="s">
        <v>2</v>
      </c>
      <c r="H3" s="68" t="s">
        <v>26</v>
      </c>
      <c r="K3" s="74" t="s">
        <v>27</v>
      </c>
      <c r="L3" s="76">
        <v>70</v>
      </c>
      <c r="M3" t="s">
        <v>28</v>
      </c>
    </row>
    <row r="4" spans="1:13" x14ac:dyDescent="0.25">
      <c r="A4" s="68" t="s">
        <v>13</v>
      </c>
      <c r="B4" s="68" t="s">
        <v>15</v>
      </c>
      <c r="C4" s="68" t="s">
        <v>13</v>
      </c>
      <c r="D4" s="68" t="s">
        <v>15</v>
      </c>
      <c r="E4" s="68" t="s">
        <v>13</v>
      </c>
      <c r="F4" s="68" t="s">
        <v>13</v>
      </c>
      <c r="G4" s="68" t="s">
        <v>15</v>
      </c>
      <c r="H4" s="68">
        <f ca="1">SUM(H8:H136)</f>
        <v>0.17296375161795147</v>
      </c>
      <c r="I4" s="68" t="s">
        <v>14</v>
      </c>
      <c r="J4" s="68" t="s">
        <v>29</v>
      </c>
      <c r="K4" s="75" t="s">
        <v>30</v>
      </c>
      <c r="L4" s="75">
        <f>60/L3</f>
        <v>0.8571428571428571</v>
      </c>
      <c r="M4" t="s">
        <v>31</v>
      </c>
    </row>
    <row r="5" spans="1:13" x14ac:dyDescent="0.25">
      <c r="A5" s="68"/>
      <c r="B5" s="68"/>
      <c r="K5" s="72" t="s">
        <v>32</v>
      </c>
      <c r="L5" s="76">
        <f>L2/L3*1000</f>
        <v>71.428571428571431</v>
      </c>
      <c r="M5" t="s">
        <v>33</v>
      </c>
    </row>
    <row r="6" spans="1:13" x14ac:dyDescent="0.25">
      <c r="K6" s="72" t="s">
        <v>34</v>
      </c>
      <c r="L6" s="74">
        <v>128</v>
      </c>
    </row>
    <row r="7" spans="1:13" x14ac:dyDescent="0.25">
      <c r="K7" s="72"/>
      <c r="L7" s="72"/>
    </row>
    <row r="8" spans="1:13" x14ac:dyDescent="0.25">
      <c r="A8" s="69">
        <v>0</v>
      </c>
      <c r="B8" s="69">
        <v>-6.3138592945881601E-3</v>
      </c>
      <c r="C8" s="70">
        <f>A8</f>
        <v>0</v>
      </c>
      <c r="D8" s="70">
        <v>0</v>
      </c>
      <c r="E8" s="70">
        <v>0</v>
      </c>
      <c r="F8" s="70">
        <v>0</v>
      </c>
      <c r="G8" s="71">
        <f t="shared" ref="G8:G39" ca="1" si="0">FORECAST(E8,OFFSET(D$8:D$7508,MATCH(E8,C$8:C$7508,1)-1,0,2), OFFSET(C$8:C$7508,MATCH(E8,C$8:C$7508,1)-1,0,2))</f>
        <v>0</v>
      </c>
      <c r="H8" s="77">
        <v>0</v>
      </c>
      <c r="I8" s="73">
        <f>F8*$L$4</f>
        <v>0</v>
      </c>
      <c r="J8" s="73">
        <f ca="1">G8*$L$5/$H$4</f>
        <v>0</v>
      </c>
    </row>
    <row r="9" spans="1:13" x14ac:dyDescent="0.25">
      <c r="A9" s="69">
        <v>1.7950533203285001E-2</v>
      </c>
      <c r="B9" s="69">
        <v>-6.2691030726653701E-3</v>
      </c>
      <c r="C9" s="70">
        <f t="shared" ref="C9:C72" si="1">A9</f>
        <v>1.7950533203285001E-2</v>
      </c>
      <c r="D9" s="70">
        <v>0</v>
      </c>
      <c r="E9" s="70">
        <f t="shared" ref="E9:E40" si="2">(0.85/$L$6)+E8</f>
        <v>6.6406249999999998E-3</v>
      </c>
      <c r="F9" s="70">
        <f t="shared" ref="F9:F40" si="3">F8+1/(COUNT($E$8:$E$1000)-1)</f>
        <v>7.8125E-3</v>
      </c>
      <c r="G9" s="71">
        <f t="shared" ca="1" si="0"/>
        <v>0</v>
      </c>
      <c r="H9" s="70">
        <f ca="1">(G9+G8)/2*(I9-I8)</f>
        <v>0</v>
      </c>
      <c r="I9" s="73">
        <f t="shared" ref="I9:I72" si="4">F9*$L$4</f>
        <v>6.6964285714285711E-3</v>
      </c>
      <c r="J9" s="73">
        <f ca="1">G9*$L$5/$H$4</f>
        <v>0</v>
      </c>
    </row>
    <row r="10" spans="1:13" x14ac:dyDescent="0.25">
      <c r="A10" s="69">
        <v>3.3128007431921701E-2</v>
      </c>
      <c r="B10" s="69">
        <v>-6.2337243448598E-3</v>
      </c>
      <c r="C10" s="70">
        <f t="shared" si="1"/>
        <v>3.3128007431921701E-2</v>
      </c>
      <c r="D10" s="70">
        <v>0</v>
      </c>
      <c r="E10" s="70">
        <f t="shared" si="2"/>
        <v>1.328125E-2</v>
      </c>
      <c r="F10" s="70">
        <f t="shared" si="3"/>
        <v>1.5625E-2</v>
      </c>
      <c r="G10" s="71">
        <f t="shared" ca="1" si="0"/>
        <v>0</v>
      </c>
      <c r="H10" s="70">
        <f t="shared" ref="H10:H73" ca="1" si="5">(G10+G9)/2*(I10-I9)</f>
        <v>0</v>
      </c>
      <c r="I10" s="73">
        <f t="shared" si="4"/>
        <v>1.3392857142857142E-2</v>
      </c>
      <c r="J10" s="73">
        <f t="shared" ref="J10:J72" ca="1" si="6">G10*$L$5/$H$4</f>
        <v>0</v>
      </c>
    </row>
    <row r="11" spans="1:13" x14ac:dyDescent="0.25">
      <c r="A11" s="69">
        <v>5.7338821743626499E-2</v>
      </c>
      <c r="B11" s="69">
        <v>-6.1772888802635803E-3</v>
      </c>
      <c r="C11" s="70">
        <v>7.0000000000000007E-2</v>
      </c>
      <c r="D11" s="70">
        <v>0</v>
      </c>
      <c r="E11" s="70">
        <f t="shared" si="2"/>
        <v>1.9921874999999999E-2</v>
      </c>
      <c r="F11" s="70">
        <f t="shared" si="3"/>
        <v>2.34375E-2</v>
      </c>
      <c r="G11" s="71">
        <f t="shared" ca="1" si="0"/>
        <v>0</v>
      </c>
      <c r="H11" s="70">
        <f t="shared" ca="1" si="5"/>
        <v>0</v>
      </c>
      <c r="I11" s="73">
        <f t="shared" si="4"/>
        <v>2.0089285714285712E-2</v>
      </c>
      <c r="J11" s="73">
        <f t="shared" ca="1" si="6"/>
        <v>0</v>
      </c>
    </row>
    <row r="12" spans="1:13" x14ac:dyDescent="0.25">
      <c r="A12" s="69">
        <v>7.5551790817990502E-2</v>
      </c>
      <c r="B12" s="69">
        <v>2.12022659435788E-2</v>
      </c>
      <c r="C12" s="70">
        <f t="shared" si="1"/>
        <v>7.5551790817990502E-2</v>
      </c>
      <c r="D12" s="70">
        <f t="shared" ref="D12:D70" si="7">B12+0.00631385929458816</f>
        <v>2.7516125238166961E-2</v>
      </c>
      <c r="E12" s="70">
        <f t="shared" si="2"/>
        <v>2.6562499999999999E-2</v>
      </c>
      <c r="F12" s="70">
        <f t="shared" si="3"/>
        <v>3.125E-2</v>
      </c>
      <c r="G12" s="71">
        <f t="shared" ca="1" si="0"/>
        <v>0</v>
      </c>
      <c r="H12" s="70">
        <f t="shared" ca="1" si="5"/>
        <v>0</v>
      </c>
      <c r="I12" s="73">
        <f t="shared" si="4"/>
        <v>2.6785714285714284E-2</v>
      </c>
      <c r="J12" s="73">
        <f t="shared" ca="1" si="6"/>
        <v>0</v>
      </c>
    </row>
    <row r="13" spans="1:13" x14ac:dyDescent="0.25">
      <c r="A13" s="69">
        <v>7.9940458064825207E-2</v>
      </c>
      <c r="B13" s="69">
        <v>0.142276797489267</v>
      </c>
      <c r="C13" s="70">
        <f t="shared" si="1"/>
        <v>7.9940458064825207E-2</v>
      </c>
      <c r="D13" s="70">
        <f t="shared" si="7"/>
        <v>0.14859065678385516</v>
      </c>
      <c r="E13" s="70">
        <f t="shared" si="2"/>
        <v>3.3203125E-2</v>
      </c>
      <c r="F13" s="70">
        <f t="shared" si="3"/>
        <v>3.90625E-2</v>
      </c>
      <c r="G13" s="71">
        <f t="shared" ca="1" si="0"/>
        <v>0</v>
      </c>
      <c r="H13" s="70">
        <f t="shared" ca="1" si="5"/>
        <v>0</v>
      </c>
      <c r="I13" s="73">
        <f t="shared" si="4"/>
        <v>3.3482142857142856E-2</v>
      </c>
      <c r="J13" s="73">
        <f t="shared" ca="1" si="6"/>
        <v>0</v>
      </c>
    </row>
    <row r="14" spans="1:13" x14ac:dyDescent="0.25">
      <c r="A14" s="69">
        <v>8.1586208282388301E-2</v>
      </c>
      <c r="B14" s="69">
        <v>0.18393716760425199</v>
      </c>
      <c r="C14" s="70">
        <f t="shared" si="1"/>
        <v>8.1586208282388301E-2</v>
      </c>
      <c r="D14" s="70">
        <f t="shared" si="7"/>
        <v>0.19025102689884016</v>
      </c>
      <c r="E14" s="70">
        <f t="shared" si="2"/>
        <v>3.9843749999999997E-2</v>
      </c>
      <c r="F14" s="70">
        <f t="shared" si="3"/>
        <v>4.6875E-2</v>
      </c>
      <c r="G14" s="71">
        <f t="shared" ca="1" si="0"/>
        <v>0</v>
      </c>
      <c r="H14" s="70">
        <f t="shared" ca="1" si="5"/>
        <v>0</v>
      </c>
      <c r="I14" s="73">
        <f t="shared" si="4"/>
        <v>4.0178571428571425E-2</v>
      </c>
      <c r="J14" s="73">
        <f t="shared" ca="1" si="6"/>
        <v>0</v>
      </c>
    </row>
    <row r="15" spans="1:13" x14ac:dyDescent="0.25">
      <c r="A15" s="69">
        <v>8.21347916882426E-2</v>
      </c>
      <c r="B15" s="69">
        <v>0.213879080070637</v>
      </c>
      <c r="C15" s="70">
        <f t="shared" si="1"/>
        <v>8.21347916882426E-2</v>
      </c>
      <c r="D15" s="70">
        <f t="shared" si="7"/>
        <v>0.22019293936522516</v>
      </c>
      <c r="E15" s="70">
        <f t="shared" si="2"/>
        <v>4.6484374999999994E-2</v>
      </c>
      <c r="F15" s="70">
        <f t="shared" si="3"/>
        <v>5.46875E-2</v>
      </c>
      <c r="G15" s="71">
        <f t="shared" ca="1" si="0"/>
        <v>0</v>
      </c>
      <c r="H15" s="70">
        <f t="shared" ca="1" si="5"/>
        <v>0</v>
      </c>
      <c r="I15" s="73">
        <f t="shared" si="4"/>
        <v>4.6875E-2</v>
      </c>
      <c r="J15" s="73">
        <f t="shared" ca="1" si="6"/>
        <v>0</v>
      </c>
    </row>
    <row r="16" spans="1:13" x14ac:dyDescent="0.25">
      <c r="A16" s="69">
        <v>8.3231958499951297E-2</v>
      </c>
      <c r="B16" s="69">
        <v>0.26204700485320398</v>
      </c>
      <c r="C16" s="70">
        <f t="shared" si="1"/>
        <v>8.3231958499951297E-2</v>
      </c>
      <c r="D16" s="70">
        <f t="shared" si="7"/>
        <v>0.26836086414779214</v>
      </c>
      <c r="E16" s="70">
        <f t="shared" si="2"/>
        <v>5.3124999999999992E-2</v>
      </c>
      <c r="F16" s="70">
        <f t="shared" si="3"/>
        <v>6.25E-2</v>
      </c>
      <c r="G16" s="71">
        <f t="shared" ca="1" si="0"/>
        <v>0</v>
      </c>
      <c r="H16" s="70">
        <f t="shared" ca="1" si="5"/>
        <v>0</v>
      </c>
      <c r="I16" s="73">
        <f t="shared" si="4"/>
        <v>5.3571428571428568E-2</v>
      </c>
      <c r="J16" s="73">
        <f t="shared" ca="1" si="6"/>
        <v>0</v>
      </c>
    </row>
    <row r="17" spans="1:10" x14ac:dyDescent="0.25">
      <c r="A17" s="69">
        <v>8.4694847582229504E-2</v>
      </c>
      <c r="B17" s="69">
        <v>0.35968291610276398</v>
      </c>
      <c r="C17" s="70">
        <f t="shared" si="1"/>
        <v>8.4694847582229504E-2</v>
      </c>
      <c r="D17" s="70">
        <f t="shared" si="7"/>
        <v>0.36599677539735215</v>
      </c>
      <c r="E17" s="70">
        <f t="shared" si="2"/>
        <v>5.9765624999999989E-2</v>
      </c>
      <c r="F17" s="70">
        <f t="shared" si="3"/>
        <v>7.03125E-2</v>
      </c>
      <c r="G17" s="71">
        <f t="shared" ca="1" si="0"/>
        <v>0</v>
      </c>
      <c r="H17" s="70">
        <f t="shared" ca="1" si="5"/>
        <v>0</v>
      </c>
      <c r="I17" s="73">
        <f t="shared" si="4"/>
        <v>6.0267857142857137E-2</v>
      </c>
      <c r="J17" s="73">
        <f t="shared" ca="1" si="6"/>
        <v>0</v>
      </c>
    </row>
    <row r="18" spans="1:10" x14ac:dyDescent="0.25">
      <c r="A18" s="69">
        <v>8.7072042340931605E-2</v>
      </c>
      <c r="B18" s="69">
        <v>0.41826795810030698</v>
      </c>
      <c r="C18" s="70">
        <f t="shared" si="1"/>
        <v>8.7072042340931605E-2</v>
      </c>
      <c r="D18" s="70">
        <f t="shared" si="7"/>
        <v>0.42458181739489514</v>
      </c>
      <c r="E18" s="70">
        <f t="shared" si="2"/>
        <v>6.6406249999999986E-2</v>
      </c>
      <c r="F18" s="70">
        <f t="shared" si="3"/>
        <v>7.8125E-2</v>
      </c>
      <c r="G18" s="71">
        <f t="shared" ca="1" si="0"/>
        <v>0</v>
      </c>
      <c r="H18" s="70">
        <f t="shared" ca="1" si="5"/>
        <v>0</v>
      </c>
      <c r="I18" s="73">
        <f t="shared" si="4"/>
        <v>6.6964285714285712E-2</v>
      </c>
      <c r="J18" s="73">
        <f t="shared" ca="1" si="6"/>
        <v>0</v>
      </c>
    </row>
    <row r="19" spans="1:10" x14ac:dyDescent="0.25">
      <c r="A19" s="69">
        <v>9.3106459805329403E-2</v>
      </c>
      <c r="B19" s="69">
        <v>0.45421078480210803</v>
      </c>
      <c r="C19" s="70">
        <f t="shared" si="1"/>
        <v>9.3106459805329403E-2</v>
      </c>
      <c r="D19" s="70">
        <f t="shared" si="7"/>
        <v>0.46052464409669619</v>
      </c>
      <c r="E19" s="70">
        <f t="shared" si="2"/>
        <v>7.3046874999999983E-2</v>
      </c>
      <c r="F19" s="70">
        <f t="shared" si="3"/>
        <v>8.59375E-2</v>
      </c>
      <c r="G19" s="71">
        <f t="shared" ca="1" si="0"/>
        <v>1.5101108243012806E-2</v>
      </c>
      <c r="H19" s="70">
        <f t="shared" ca="1" si="5"/>
        <v>5.0561746349373267E-5</v>
      </c>
      <c r="I19" s="73">
        <f t="shared" si="4"/>
        <v>7.3660714285714288E-2</v>
      </c>
      <c r="J19" s="73">
        <f t="shared" ca="1" si="6"/>
        <v>6.236281178551164</v>
      </c>
    </row>
    <row r="20" spans="1:10" x14ac:dyDescent="0.25">
      <c r="A20" s="69">
        <v>9.7495127052164093E-2</v>
      </c>
      <c r="B20" s="69">
        <v>0.48988942191964402</v>
      </c>
      <c r="C20" s="70">
        <f t="shared" si="1"/>
        <v>9.7495127052164093E-2</v>
      </c>
      <c r="D20" s="70">
        <f t="shared" si="7"/>
        <v>0.49620328121423218</v>
      </c>
      <c r="E20" s="70">
        <f t="shared" si="2"/>
        <v>7.9687499999999981E-2</v>
      </c>
      <c r="F20" s="70">
        <f t="shared" si="3"/>
        <v>9.375E-2</v>
      </c>
      <c r="G20" s="71">
        <f t="shared" ca="1" si="0"/>
        <v>0.1416120508707488</v>
      </c>
      <c r="H20" s="70">
        <f t="shared" ca="1" si="5"/>
        <v>5.2470923810411178E-4</v>
      </c>
      <c r="I20" s="73">
        <f t="shared" si="4"/>
        <v>8.0357142857142849E-2</v>
      </c>
      <c r="J20" s="73">
        <f t="shared" ca="1" si="6"/>
        <v>58.481308344366099</v>
      </c>
    </row>
    <row r="21" spans="1:10" x14ac:dyDescent="0.25">
      <c r="A21" s="69">
        <v>9.9140877269727104E-2</v>
      </c>
      <c r="B21" s="69">
        <v>0.52829537532623905</v>
      </c>
      <c r="C21" s="70">
        <f t="shared" si="1"/>
        <v>9.9140877269727104E-2</v>
      </c>
      <c r="D21" s="70">
        <f t="shared" si="7"/>
        <v>0.53460923462082721</v>
      </c>
      <c r="E21" s="70">
        <f t="shared" si="2"/>
        <v>8.6328124999999978E-2</v>
      </c>
      <c r="F21" s="70">
        <f t="shared" si="3"/>
        <v>0.1015625</v>
      </c>
      <c r="G21" s="71">
        <f t="shared" ca="1" si="0"/>
        <v>0.40624826331749375</v>
      </c>
      <c r="H21" s="70">
        <f t="shared" ca="1" si="5"/>
        <v>1.8343537305409918E-3</v>
      </c>
      <c r="I21" s="73">
        <f t="shared" si="4"/>
        <v>8.7053571428571425E-2</v>
      </c>
      <c r="J21" s="73">
        <f t="shared" ca="1" si="6"/>
        <v>167.76771330794273</v>
      </c>
    </row>
    <row r="22" spans="1:10" x14ac:dyDescent="0.25">
      <c r="A22" s="69">
        <v>0.10078662748729</v>
      </c>
      <c r="B22" s="69">
        <v>0.56279602868276601</v>
      </c>
      <c r="C22" s="70">
        <f t="shared" si="1"/>
        <v>0.10078662748729</v>
      </c>
      <c r="D22" s="70">
        <f t="shared" si="7"/>
        <v>0.56910988797735418</v>
      </c>
      <c r="E22" s="70">
        <f t="shared" si="2"/>
        <v>9.2968749999999975E-2</v>
      </c>
      <c r="F22" s="70">
        <f t="shared" si="3"/>
        <v>0.109375</v>
      </c>
      <c r="G22" s="71">
        <f t="shared" ca="1" si="0"/>
        <v>0.45970440259081802</v>
      </c>
      <c r="H22" s="70">
        <f t="shared" ca="1" si="5"/>
        <v>2.8993950867465812E-3</v>
      </c>
      <c r="I22" s="73">
        <f t="shared" si="4"/>
        <v>9.375E-2</v>
      </c>
      <c r="J22" s="73">
        <f t="shared" ca="1" si="6"/>
        <v>189.84341198273961</v>
      </c>
    </row>
    <row r="23" spans="1:10" x14ac:dyDescent="0.25">
      <c r="A23" s="69">
        <v>0.10572387813997899</v>
      </c>
      <c r="B23" s="69">
        <v>0.60804392967216603</v>
      </c>
      <c r="C23" s="70">
        <f t="shared" si="1"/>
        <v>0.10572387813997899</v>
      </c>
      <c r="D23" s="70">
        <f t="shared" si="7"/>
        <v>0.61435778896675419</v>
      </c>
      <c r="E23" s="70">
        <f t="shared" si="2"/>
        <v>9.9609374999999972E-2</v>
      </c>
      <c r="F23" s="70">
        <f t="shared" si="3"/>
        <v>0.1171875</v>
      </c>
      <c r="G23" s="71">
        <f t="shared" ca="1" si="0"/>
        <v>0.5444305778708376</v>
      </c>
      <c r="H23" s="70">
        <f t="shared" ca="1" si="5"/>
        <v>3.3620590863671453E-3</v>
      </c>
      <c r="I23" s="73">
        <f t="shared" si="4"/>
        <v>0.10044642857142856</v>
      </c>
      <c r="J23" s="73">
        <f t="shared" ca="1" si="6"/>
        <v>224.83264878089906</v>
      </c>
    </row>
    <row r="24" spans="1:10" x14ac:dyDescent="0.25">
      <c r="A24" s="69">
        <v>0.110661128792668</v>
      </c>
      <c r="B24" s="69">
        <v>0.64699995835867996</v>
      </c>
      <c r="C24" s="70">
        <f t="shared" si="1"/>
        <v>0.110661128792668</v>
      </c>
      <c r="D24" s="70">
        <f t="shared" si="7"/>
        <v>0.65331381765326813</v>
      </c>
      <c r="E24" s="70">
        <f t="shared" si="2"/>
        <v>0.10624999999999997</v>
      </c>
      <c r="F24" s="70">
        <f t="shared" si="3"/>
        <v>0.125</v>
      </c>
      <c r="G24" s="71">
        <f t="shared" ca="1" si="0"/>
        <v>0.61850900990191493</v>
      </c>
      <c r="H24" s="70">
        <f t="shared" ca="1" si="5"/>
        <v>3.8937709412034142E-3</v>
      </c>
      <c r="I24" s="73">
        <f t="shared" si="4"/>
        <v>0.10714285714285714</v>
      </c>
      <c r="J24" s="73">
        <f t="shared" ca="1" si="6"/>
        <v>255.42470361407609</v>
      </c>
    </row>
    <row r="25" spans="1:10" x14ac:dyDescent="0.25">
      <c r="A25" s="69">
        <v>0.114501212633648</v>
      </c>
      <c r="B25" s="69">
        <v>0.67532233496605698</v>
      </c>
      <c r="C25" s="70">
        <f t="shared" si="1"/>
        <v>0.114501212633648</v>
      </c>
      <c r="D25" s="70">
        <f t="shared" si="7"/>
        <v>0.68163619426064515</v>
      </c>
      <c r="E25" s="70">
        <f t="shared" si="2"/>
        <v>0.11289062499999997</v>
      </c>
      <c r="F25" s="70">
        <f t="shared" si="3"/>
        <v>0.1328125</v>
      </c>
      <c r="G25" s="71">
        <f t="shared" ca="1" si="0"/>
        <v>0.66975737301393956</v>
      </c>
      <c r="H25" s="70">
        <f t="shared" ca="1" si="5"/>
        <v>4.3133919070843371E-3</v>
      </c>
      <c r="I25" s="73">
        <f t="shared" si="4"/>
        <v>0.11383928571428571</v>
      </c>
      <c r="J25" s="73">
        <f t="shared" ca="1" si="6"/>
        <v>276.58866040214502</v>
      </c>
    </row>
    <row r="26" spans="1:10" x14ac:dyDescent="0.25">
      <c r="A26" s="69">
        <v>0.11779271306877399</v>
      </c>
      <c r="B26" s="69">
        <v>0.70472823839370002</v>
      </c>
      <c r="C26" s="70">
        <f t="shared" si="1"/>
        <v>0.11779271306877399</v>
      </c>
      <c r="D26" s="70">
        <f t="shared" si="7"/>
        <v>0.71104209768828819</v>
      </c>
      <c r="E26" s="70">
        <f t="shared" si="2"/>
        <v>0.11953124999999996</v>
      </c>
      <c r="F26" s="70">
        <f t="shared" si="3"/>
        <v>0.140625</v>
      </c>
      <c r="G26" s="71">
        <f t="shared" ca="1" si="0"/>
        <v>0.73064217663437669</v>
      </c>
      <c r="H26" s="70">
        <f t="shared" ca="1" si="5"/>
        <v>4.6888377778403377E-3</v>
      </c>
      <c r="I26" s="73">
        <f t="shared" si="4"/>
        <v>0.12053571428571427</v>
      </c>
      <c r="J26" s="73">
        <f t="shared" ca="1" si="6"/>
        <v>301.73216303570825</v>
      </c>
    </row>
    <row r="27" spans="1:10" x14ac:dyDescent="0.25">
      <c r="A27" s="69">
        <v>0.119987046692192</v>
      </c>
      <c r="B27" s="69">
        <v>0.72946692037425498</v>
      </c>
      <c r="C27" s="70">
        <f t="shared" si="1"/>
        <v>0.119987046692192</v>
      </c>
      <c r="D27" s="70">
        <f t="shared" si="7"/>
        <v>0.73578077966884314</v>
      </c>
      <c r="E27" s="70">
        <f t="shared" si="2"/>
        <v>0.12617187499999996</v>
      </c>
      <c r="F27" s="70">
        <f t="shared" si="3"/>
        <v>0.1484375</v>
      </c>
      <c r="G27" s="71">
        <f t="shared" ca="1" si="0"/>
        <v>0.79989996171124189</v>
      </c>
      <c r="H27" s="70">
        <f t="shared" ca="1" si="5"/>
        <v>5.1245830524964935E-3</v>
      </c>
      <c r="I27" s="73">
        <f t="shared" si="4"/>
        <v>0.12723214285714285</v>
      </c>
      <c r="J27" s="73">
        <f t="shared" ca="1" si="6"/>
        <v>330.33344279561192</v>
      </c>
    </row>
    <row r="28" spans="1:10" x14ac:dyDescent="0.25">
      <c r="A28" s="69">
        <v>0.124192852803741</v>
      </c>
      <c r="B28" s="69">
        <v>0.77677424694670505</v>
      </c>
      <c r="C28" s="70">
        <f t="shared" si="1"/>
        <v>0.124192852803741</v>
      </c>
      <c r="D28" s="70">
        <f t="shared" si="7"/>
        <v>0.78308810624129321</v>
      </c>
      <c r="E28" s="70">
        <f t="shared" si="2"/>
        <v>0.13281249999999997</v>
      </c>
      <c r="F28" s="70">
        <f t="shared" si="3"/>
        <v>0.15625</v>
      </c>
      <c r="G28" s="71">
        <f t="shared" ca="1" si="0"/>
        <v>0.88238420843142329</v>
      </c>
      <c r="H28" s="70">
        <f t="shared" ca="1" si="5"/>
        <v>5.6326478911026771E-3</v>
      </c>
      <c r="I28" s="73">
        <f t="shared" si="4"/>
        <v>0.13392857142857142</v>
      </c>
      <c r="J28" s="73">
        <f t="shared" ca="1" si="6"/>
        <v>364.39683384414934</v>
      </c>
    </row>
    <row r="29" spans="1:10" x14ac:dyDescent="0.25">
      <c r="A29" s="69">
        <v>0.12766721437415199</v>
      </c>
      <c r="B29" s="69">
        <v>0.80628905718102695</v>
      </c>
      <c r="C29" s="70">
        <f t="shared" si="1"/>
        <v>0.12766721437415199</v>
      </c>
      <c r="D29" s="70">
        <f t="shared" si="7"/>
        <v>0.81260291647561511</v>
      </c>
      <c r="E29" s="70">
        <f t="shared" si="2"/>
        <v>0.13945312499999998</v>
      </c>
      <c r="F29" s="70">
        <f t="shared" si="3"/>
        <v>0.1640625</v>
      </c>
      <c r="G29" s="71">
        <f t="shared" ca="1" si="0"/>
        <v>0.94128916919423367</v>
      </c>
      <c r="H29" s="70">
        <f t="shared" ca="1" si="5"/>
        <v>6.1060492554430509E-3</v>
      </c>
      <c r="I29" s="73">
        <f t="shared" si="4"/>
        <v>0.140625</v>
      </c>
      <c r="J29" s="73">
        <f t="shared" ca="1" si="6"/>
        <v>388.72272385281008</v>
      </c>
    </row>
    <row r="30" spans="1:10" x14ac:dyDescent="0.25">
      <c r="A30" s="69">
        <v>0.130410131403424</v>
      </c>
      <c r="B30" s="69">
        <v>0.83102901791077899</v>
      </c>
      <c r="C30" s="70">
        <f t="shared" si="1"/>
        <v>0.130410131403424</v>
      </c>
      <c r="D30" s="70">
        <f t="shared" si="7"/>
        <v>0.83734287720536715</v>
      </c>
      <c r="E30" s="70">
        <f t="shared" si="2"/>
        <v>0.14609374999999999</v>
      </c>
      <c r="F30" s="70">
        <f t="shared" si="3"/>
        <v>0.171875</v>
      </c>
      <c r="G30" s="71">
        <f t="shared" ca="1" si="0"/>
        <v>0.9734912378297087</v>
      </c>
      <c r="H30" s="70">
        <f t="shared" ca="1" si="5"/>
        <v>6.4110951128033824E-3</v>
      </c>
      <c r="I30" s="73">
        <f t="shared" si="4"/>
        <v>0.14732142857142858</v>
      </c>
      <c r="J30" s="73">
        <f t="shared" ca="1" si="6"/>
        <v>402.02116204093073</v>
      </c>
    </row>
    <row r="31" spans="1:10" x14ac:dyDescent="0.25">
      <c r="A31" s="69">
        <v>0.13315304843269599</v>
      </c>
      <c r="B31" s="69">
        <v>0.88245519564932995</v>
      </c>
      <c r="C31" s="70">
        <f t="shared" si="1"/>
        <v>0.13315304843269599</v>
      </c>
      <c r="D31" s="70">
        <f t="shared" si="7"/>
        <v>0.88876905494391811</v>
      </c>
      <c r="E31" s="70">
        <f t="shared" si="2"/>
        <v>0.15273437500000001</v>
      </c>
      <c r="F31" s="70">
        <f t="shared" si="3"/>
        <v>0.1796875</v>
      </c>
      <c r="G31" s="71">
        <f t="shared" ca="1" si="0"/>
        <v>0.98640200515688647</v>
      </c>
      <c r="H31" s="70">
        <f t="shared" ca="1" si="5"/>
        <v>6.5621425546425948E-3</v>
      </c>
      <c r="I31" s="73">
        <f t="shared" si="4"/>
        <v>0.15401785714285712</v>
      </c>
      <c r="J31" s="73">
        <f t="shared" ca="1" si="6"/>
        <v>407.35290153894982</v>
      </c>
    </row>
    <row r="32" spans="1:10" x14ac:dyDescent="0.25">
      <c r="A32" s="69">
        <v>0.13644454886782201</v>
      </c>
      <c r="B32" s="69">
        <v>0.91826145193680597</v>
      </c>
      <c r="C32" s="70">
        <f t="shared" si="1"/>
        <v>0.13644454886782201</v>
      </c>
      <c r="D32" s="70">
        <f t="shared" si="7"/>
        <v>0.92457531123139414</v>
      </c>
      <c r="E32" s="70">
        <f t="shared" si="2"/>
        <v>0.15937500000000002</v>
      </c>
      <c r="F32" s="70">
        <f t="shared" si="3"/>
        <v>0.1875</v>
      </c>
      <c r="G32" s="71">
        <f t="shared" ca="1" si="0"/>
        <v>0.99119865875837909</v>
      </c>
      <c r="H32" s="70">
        <f t="shared" ca="1" si="5"/>
        <v>6.6214307943591524E-3</v>
      </c>
      <c r="I32" s="73">
        <f t="shared" si="4"/>
        <v>0.1607142857142857</v>
      </c>
      <c r="J32" s="73">
        <f t="shared" ca="1" si="6"/>
        <v>409.33376811467667</v>
      </c>
    </row>
    <row r="33" spans="1:10" x14ac:dyDescent="0.25">
      <c r="A33" s="69">
        <v>0.14479520737915999</v>
      </c>
      <c r="B33" s="69">
        <v>0.96465273941725305</v>
      </c>
      <c r="C33" s="70">
        <f t="shared" si="1"/>
        <v>0.14479520737915999</v>
      </c>
      <c r="D33" s="70">
        <f t="shared" si="7"/>
        <v>0.97096659871184121</v>
      </c>
      <c r="E33" s="70">
        <f t="shared" si="2"/>
        <v>0.16601562500000003</v>
      </c>
      <c r="F33" s="70">
        <f t="shared" si="3"/>
        <v>0.1953125</v>
      </c>
      <c r="G33" s="71">
        <f t="shared" ca="1" si="0"/>
        <v>0.99262068859114927</v>
      </c>
      <c r="H33" s="70">
        <f t="shared" ca="1" si="5"/>
        <v>6.6422522790720853E-3</v>
      </c>
      <c r="I33" s="73">
        <f t="shared" si="4"/>
        <v>0.16741071428571427</v>
      </c>
      <c r="J33" s="73">
        <f t="shared" ca="1" si="6"/>
        <v>409.92102156248546</v>
      </c>
    </row>
    <row r="34" spans="1:10" x14ac:dyDescent="0.25">
      <c r="A34" s="69">
        <v>0.15468494711247799</v>
      </c>
      <c r="B34" s="69">
        <v>0.98388046702168996</v>
      </c>
      <c r="C34" s="70">
        <f t="shared" si="1"/>
        <v>0.15468494711247799</v>
      </c>
      <c r="D34" s="70">
        <f t="shared" si="7"/>
        <v>0.99019432631627813</v>
      </c>
      <c r="E34" s="70">
        <f t="shared" si="2"/>
        <v>0.17265625000000004</v>
      </c>
      <c r="F34" s="70">
        <f t="shared" si="3"/>
        <v>0.203125</v>
      </c>
      <c r="G34" s="71">
        <f t="shared" ca="1" si="0"/>
        <v>0.98493204664912826</v>
      </c>
      <c r="H34" s="70">
        <f t="shared" ca="1" si="5"/>
        <v>6.6212703188848615E-3</v>
      </c>
      <c r="I34" s="73">
        <f t="shared" si="4"/>
        <v>0.17410714285714285</v>
      </c>
      <c r="J34" s="73">
        <f t="shared" ca="1" si="6"/>
        <v>406.74585506079313</v>
      </c>
    </row>
    <row r="35" spans="1:10" x14ac:dyDescent="0.25">
      <c r="A35" s="69">
        <v>0.168184017349394</v>
      </c>
      <c r="B35" s="69">
        <v>0.98677117092253597</v>
      </c>
      <c r="C35" s="70">
        <f t="shared" si="1"/>
        <v>0.168184017349394</v>
      </c>
      <c r="D35" s="70">
        <f t="shared" si="7"/>
        <v>0.99308503021712413</v>
      </c>
      <c r="E35" s="70">
        <f t="shared" si="2"/>
        <v>0.17929687500000005</v>
      </c>
      <c r="F35" s="70">
        <f t="shared" si="3"/>
        <v>0.2109375</v>
      </c>
      <c r="G35" s="71">
        <f t="shared" ca="1" si="0"/>
        <v>0.9729307849481299</v>
      </c>
      <c r="H35" s="70">
        <f t="shared" ca="1" si="5"/>
        <v>6.5553443022229665E-3</v>
      </c>
      <c r="I35" s="73">
        <f t="shared" si="4"/>
        <v>0.18080357142857142</v>
      </c>
      <c r="J35" s="73">
        <f t="shared" ca="1" si="6"/>
        <v>401.78971268631324</v>
      </c>
    </row>
    <row r="36" spans="1:10" x14ac:dyDescent="0.25">
      <c r="A36" s="69">
        <v>0.179051193389175</v>
      </c>
      <c r="B36" s="69">
        <v>0.96696005763645798</v>
      </c>
      <c r="C36" s="70">
        <f t="shared" si="1"/>
        <v>0.179051193389175</v>
      </c>
      <c r="D36" s="70">
        <f t="shared" si="7"/>
        <v>0.97327391693104615</v>
      </c>
      <c r="E36" s="70">
        <f t="shared" si="2"/>
        <v>0.18593750000000006</v>
      </c>
      <c r="F36" s="70">
        <f t="shared" si="3"/>
        <v>0.21875</v>
      </c>
      <c r="G36" s="71">
        <f t="shared" ca="1" si="0"/>
        <v>0.96365613546825735</v>
      </c>
      <c r="H36" s="70">
        <f t="shared" ca="1" si="5"/>
        <v>6.4841079924655865E-3</v>
      </c>
      <c r="I36" s="73">
        <f t="shared" si="4"/>
        <v>0.1875</v>
      </c>
      <c r="J36" s="73">
        <f t="shared" ca="1" si="6"/>
        <v>397.95957511904231</v>
      </c>
    </row>
    <row r="37" spans="1:10" x14ac:dyDescent="0.25">
      <c r="A37" s="69">
        <v>0.19130288945325599</v>
      </c>
      <c r="B37" s="69">
        <v>0.94984868837102199</v>
      </c>
      <c r="C37" s="70">
        <f t="shared" si="1"/>
        <v>0.19130288945325599</v>
      </c>
      <c r="D37" s="70">
        <f t="shared" si="7"/>
        <v>0.95616254766561015</v>
      </c>
      <c r="E37" s="70">
        <f t="shared" si="2"/>
        <v>0.19257812500000007</v>
      </c>
      <c r="F37" s="70">
        <f t="shared" si="3"/>
        <v>0.2265625</v>
      </c>
      <c r="G37" s="71">
        <f t="shared" ca="1" si="0"/>
        <v>0.95030733311173499</v>
      </c>
      <c r="H37" s="70">
        <f t="shared" ca="1" si="5"/>
        <v>6.4083598278347736E-3</v>
      </c>
      <c r="I37" s="73">
        <f t="shared" si="4"/>
        <v>0.19419642857142855</v>
      </c>
      <c r="J37" s="73">
        <f t="shared" ca="1" si="6"/>
        <v>392.44694097639928</v>
      </c>
    </row>
    <row r="38" spans="1:10" x14ac:dyDescent="0.25">
      <c r="A38" s="69">
        <v>0.19843447372936199</v>
      </c>
      <c r="B38" s="69">
        <v>0.91710418391280102</v>
      </c>
      <c r="C38" s="70">
        <f t="shared" si="1"/>
        <v>0.19843447372936199</v>
      </c>
      <c r="D38" s="70">
        <f t="shared" si="7"/>
        <v>0.92341804320738918</v>
      </c>
      <c r="E38" s="70">
        <f t="shared" si="2"/>
        <v>0.19921875000000008</v>
      </c>
      <c r="F38" s="70">
        <f t="shared" si="3"/>
        <v>0.234375</v>
      </c>
      <c r="G38" s="71">
        <f t="shared" ca="1" si="0"/>
        <v>0.91750437030222942</v>
      </c>
      <c r="H38" s="70">
        <f t="shared" ca="1" si="5"/>
        <v>6.2538338283949745E-3</v>
      </c>
      <c r="I38" s="73">
        <f t="shared" si="4"/>
        <v>0.20089285714285712</v>
      </c>
      <c r="J38" s="73">
        <f t="shared" ca="1" si="6"/>
        <v>378.90035245603116</v>
      </c>
    </row>
    <row r="39" spans="1:10" x14ac:dyDescent="0.25">
      <c r="A39" s="69">
        <v>0.20227455757034199</v>
      </c>
      <c r="B39" s="69">
        <v>0.88814882645251503</v>
      </c>
      <c r="C39" s="70">
        <f t="shared" si="1"/>
        <v>0.20227455757034199</v>
      </c>
      <c r="D39" s="70">
        <f t="shared" si="7"/>
        <v>0.89446268574710319</v>
      </c>
      <c r="E39" s="70">
        <f t="shared" si="2"/>
        <v>0.20585937500000009</v>
      </c>
      <c r="F39" s="70">
        <f t="shared" si="3"/>
        <v>0.2421875</v>
      </c>
      <c r="G39" s="71">
        <f t="shared" ca="1" si="0"/>
        <v>0.87574464185068068</v>
      </c>
      <c r="H39" s="70">
        <f t="shared" ca="1" si="5"/>
        <v>6.0041819603334082E-3</v>
      </c>
      <c r="I39" s="73">
        <f t="shared" si="4"/>
        <v>0.2075892857142857</v>
      </c>
      <c r="J39" s="73">
        <f t="shared" ca="1" si="6"/>
        <v>361.65490236237343</v>
      </c>
    </row>
    <row r="40" spans="1:10" x14ac:dyDescent="0.25">
      <c r="A40" s="69">
        <v>0.208857558440594</v>
      </c>
      <c r="B40" s="69">
        <v>0.85377583489090103</v>
      </c>
      <c r="C40" s="70">
        <f t="shared" si="1"/>
        <v>0.208857558440594</v>
      </c>
      <c r="D40" s="70">
        <f t="shared" si="7"/>
        <v>0.8600896941854892</v>
      </c>
      <c r="E40" s="70">
        <f t="shared" si="2"/>
        <v>0.21250000000000011</v>
      </c>
      <c r="F40" s="70">
        <f t="shared" si="3"/>
        <v>0.25</v>
      </c>
      <c r="G40" s="71">
        <f t="shared" ref="G40:G71" ca="1" si="8">FORECAST(E40,OFFSET(D$8:D$7508,MATCH(E40,C$8:C$7508,1)-1,0,2), OFFSET(C$8:C$7508,MATCH(E40,C$8:C$7508,1)-1,0,2))</f>
        <v>0.84864148321671518</v>
      </c>
      <c r="H40" s="70">
        <f t="shared" ca="1" si="5"/>
        <v>5.7736142580381592E-3</v>
      </c>
      <c r="I40" s="73">
        <f t="shared" si="4"/>
        <v>0.21428571428571427</v>
      </c>
      <c r="J40" s="73">
        <f t="shared" ca="1" si="6"/>
        <v>350.46215310527896</v>
      </c>
    </row>
    <row r="41" spans="1:10" x14ac:dyDescent="0.25">
      <c r="A41" s="69">
        <v>0.218183476340118</v>
      </c>
      <c r="B41" s="69">
        <v>0.82446443102897504</v>
      </c>
      <c r="C41" s="70">
        <f t="shared" si="1"/>
        <v>0.218183476340118</v>
      </c>
      <c r="D41" s="70">
        <f t="shared" si="7"/>
        <v>0.83077829032356321</v>
      </c>
      <c r="E41" s="70">
        <f t="shared" ref="E41:E72" si="9">(0.85/$L$6)+E40</f>
        <v>0.21914062500000012</v>
      </c>
      <c r="F41" s="70">
        <f t="shared" ref="F41:F72" si="10">F40+1/(COUNT($E$8:$E$1000)-1)</f>
        <v>0.2578125</v>
      </c>
      <c r="G41" s="71">
        <f t="shared" ca="1" si="8"/>
        <v>0.82551582051572425</v>
      </c>
      <c r="H41" s="70">
        <f t="shared" ca="1" si="5"/>
        <v>5.6054374008898669E-3</v>
      </c>
      <c r="I41" s="73">
        <f t="shared" si="4"/>
        <v>0.22098214285714285</v>
      </c>
      <c r="J41" s="73">
        <f t="shared" ca="1" si="6"/>
        <v>340.91198415589463</v>
      </c>
    </row>
    <row r="42" spans="1:10" x14ac:dyDescent="0.25">
      <c r="A42" s="69">
        <v>0.225315060616225</v>
      </c>
      <c r="B42" s="69">
        <v>0.78525448537675302</v>
      </c>
      <c r="C42" s="70">
        <f t="shared" si="1"/>
        <v>0.225315060616225</v>
      </c>
      <c r="D42" s="70">
        <f t="shared" si="7"/>
        <v>0.79156834467134118</v>
      </c>
      <c r="E42" s="70">
        <f t="shared" si="9"/>
        <v>0.22578125000000013</v>
      </c>
      <c r="F42" s="70">
        <f t="shared" si="10"/>
        <v>0.265625</v>
      </c>
      <c r="G42" s="71">
        <f t="shared" ca="1" si="8"/>
        <v>0.78938766262895044</v>
      </c>
      <c r="H42" s="70">
        <f t="shared" ca="1" si="5"/>
        <v>5.4070429123147619E-3</v>
      </c>
      <c r="I42" s="73">
        <f t="shared" si="4"/>
        <v>0.22767857142857142</v>
      </c>
      <c r="J42" s="73">
        <f t="shared" ca="1" si="6"/>
        <v>325.99219499742276</v>
      </c>
    </row>
    <row r="43" spans="1:10" x14ac:dyDescent="0.25">
      <c r="A43" s="69">
        <v>0.23189806148647699</v>
      </c>
      <c r="B43" s="69">
        <v>0.75446135219436805</v>
      </c>
      <c r="C43" s="70">
        <f t="shared" si="1"/>
        <v>0.23189806148647699</v>
      </c>
      <c r="D43" s="70">
        <f t="shared" si="7"/>
        <v>0.76077521148895622</v>
      </c>
      <c r="E43" s="70">
        <f t="shared" si="9"/>
        <v>0.23242187500000014</v>
      </c>
      <c r="F43" s="70">
        <f t="shared" si="10"/>
        <v>0.2734375</v>
      </c>
      <c r="G43" s="71">
        <f t="shared" ca="1" si="8"/>
        <v>0.75630167314199537</v>
      </c>
      <c r="H43" s="70">
        <f t="shared" ca="1" si="5"/>
        <v>5.1752991153045094E-3</v>
      </c>
      <c r="I43" s="73">
        <f t="shared" si="4"/>
        <v>0.234375</v>
      </c>
      <c r="J43" s="73">
        <f t="shared" ca="1" si="6"/>
        <v>312.32872539036867</v>
      </c>
    </row>
    <row r="44" spans="1:10" x14ac:dyDescent="0.25">
      <c r="A44" s="69">
        <v>0.236835312139166</v>
      </c>
      <c r="B44" s="69">
        <v>0.71229562039641503</v>
      </c>
      <c r="C44" s="70">
        <f t="shared" si="1"/>
        <v>0.236835312139166</v>
      </c>
      <c r="D44" s="70">
        <f t="shared" si="7"/>
        <v>0.71860947969100319</v>
      </c>
      <c r="E44" s="70">
        <f t="shared" si="9"/>
        <v>0.23906250000000015</v>
      </c>
      <c r="F44" s="70">
        <f t="shared" si="10"/>
        <v>0.28125</v>
      </c>
      <c r="G44" s="71">
        <f t="shared" ca="1" si="8"/>
        <v>0.7112391203351609</v>
      </c>
      <c r="H44" s="70">
        <f t="shared" ca="1" si="5"/>
        <v>4.913641049588675E-3</v>
      </c>
      <c r="I44" s="73">
        <f t="shared" si="4"/>
        <v>0.24107142857142855</v>
      </c>
      <c r="J44" s="73">
        <f t="shared" ca="1" si="6"/>
        <v>293.71931306086253</v>
      </c>
    </row>
    <row r="45" spans="1:10" x14ac:dyDescent="0.25">
      <c r="A45" s="69">
        <v>0.24506406322698099</v>
      </c>
      <c r="B45" s="69">
        <v>0.68506448572946299</v>
      </c>
      <c r="C45" s="70">
        <f t="shared" si="1"/>
        <v>0.24506406322698099</v>
      </c>
      <c r="D45" s="70">
        <f t="shared" si="7"/>
        <v>0.69137834502405116</v>
      </c>
      <c r="E45" s="70">
        <f t="shared" si="9"/>
        <v>0.24570312500000016</v>
      </c>
      <c r="F45" s="70">
        <f t="shared" si="10"/>
        <v>0.2890625</v>
      </c>
      <c r="G45" s="71">
        <f t="shared" ca="1" si="8"/>
        <v>0.68696829063999321</v>
      </c>
      <c r="H45" s="70">
        <f t="shared" ca="1" si="5"/>
        <v>4.6814980278185991E-3</v>
      </c>
      <c r="I45" s="73">
        <f t="shared" si="4"/>
        <v>0.24776785714285712</v>
      </c>
      <c r="J45" s="73">
        <f t="shared" ca="1" si="6"/>
        <v>283.69622627941197</v>
      </c>
    </row>
    <row r="46" spans="1:10" x14ac:dyDescent="0.25">
      <c r="A46" s="69">
        <v>0.25109848069137802</v>
      </c>
      <c r="B46" s="69">
        <v>0.64342201810324795</v>
      </c>
      <c r="C46" s="70">
        <f t="shared" si="1"/>
        <v>0.25109848069137802</v>
      </c>
      <c r="D46" s="70">
        <f t="shared" si="7"/>
        <v>0.64973587739783611</v>
      </c>
      <c r="E46" s="70">
        <f t="shared" si="9"/>
        <v>0.25234375000000014</v>
      </c>
      <c r="F46" s="70">
        <f t="shared" si="10"/>
        <v>0.296875</v>
      </c>
      <c r="G46" s="71">
        <f t="shared" ca="1" si="8"/>
        <v>0.64379094638612844</v>
      </c>
      <c r="H46" s="70">
        <f t="shared" ca="1" si="5"/>
        <v>4.4556670882571064E-3</v>
      </c>
      <c r="I46" s="73">
        <f t="shared" si="4"/>
        <v>0.2544642857142857</v>
      </c>
      <c r="J46" s="73">
        <f t="shared" ca="1" si="6"/>
        <v>265.8653455932353</v>
      </c>
    </row>
    <row r="47" spans="1:10" x14ac:dyDescent="0.25">
      <c r="A47" s="69">
        <v>0.25823006496748502</v>
      </c>
      <c r="B47" s="69">
        <v>0.60937574696167096</v>
      </c>
      <c r="C47" s="70">
        <f t="shared" si="1"/>
        <v>0.25823006496748502</v>
      </c>
      <c r="D47" s="70">
        <f t="shared" si="7"/>
        <v>0.61568960625625913</v>
      </c>
      <c r="E47" s="70">
        <f t="shared" si="9"/>
        <v>0.25898437500000016</v>
      </c>
      <c r="F47" s="70">
        <f t="shared" si="10"/>
        <v>0.3046875</v>
      </c>
      <c r="G47" s="71">
        <f t="shared" ca="1" si="8"/>
        <v>0.61155211023000677</v>
      </c>
      <c r="H47" s="70">
        <f t="shared" ca="1" si="5"/>
        <v>4.2031575556343665E-3</v>
      </c>
      <c r="I47" s="73">
        <f t="shared" si="4"/>
        <v>0.26116071428571425</v>
      </c>
      <c r="J47" s="73">
        <f t="shared" ca="1" si="6"/>
        <v>252.55172357931184</v>
      </c>
    </row>
    <row r="48" spans="1:10" x14ac:dyDescent="0.25">
      <c r="A48" s="69">
        <v>0.26481306583773701</v>
      </c>
      <c r="B48" s="69">
        <v>0.57326706648891601</v>
      </c>
      <c r="C48" s="70">
        <f t="shared" si="1"/>
        <v>0.26481306583773701</v>
      </c>
      <c r="D48" s="70">
        <f t="shared" si="7"/>
        <v>0.57958092578350418</v>
      </c>
      <c r="E48" s="70">
        <f t="shared" si="9"/>
        <v>0.26562500000000017</v>
      </c>
      <c r="F48" s="70">
        <f t="shared" si="10"/>
        <v>0.3125</v>
      </c>
      <c r="G48" s="71">
        <f t="shared" ca="1" si="8"/>
        <v>0.57472231106829619</v>
      </c>
      <c r="H48" s="70">
        <f t="shared" ca="1" si="5"/>
        <v>3.9719009641684443E-3</v>
      </c>
      <c r="I48" s="73">
        <f t="shared" si="4"/>
        <v>0.26785714285714285</v>
      </c>
      <c r="J48" s="73">
        <f t="shared" ca="1" si="6"/>
        <v>237.34217871506209</v>
      </c>
    </row>
    <row r="49" spans="1:10" x14ac:dyDescent="0.25">
      <c r="A49" s="69">
        <v>0.27084748330213498</v>
      </c>
      <c r="B49" s="69">
        <v>0.53715710726696297</v>
      </c>
      <c r="C49" s="70">
        <f t="shared" si="1"/>
        <v>0.27084748330213498</v>
      </c>
      <c r="D49" s="70">
        <f t="shared" si="7"/>
        <v>0.54347096656155114</v>
      </c>
      <c r="E49" s="70">
        <f t="shared" si="9"/>
        <v>0.27226562500000018</v>
      </c>
      <c r="F49" s="70">
        <f t="shared" si="10"/>
        <v>0.3203125</v>
      </c>
      <c r="G49" s="71">
        <f t="shared" ca="1" si="8"/>
        <v>0.53587709174119591</v>
      </c>
      <c r="H49" s="70">
        <f t="shared" ca="1" si="5"/>
        <v>3.7185247861924826E-3</v>
      </c>
      <c r="I49" s="73">
        <f t="shared" si="4"/>
        <v>0.2745535714285714</v>
      </c>
      <c r="J49" s="73">
        <f t="shared" ca="1" si="6"/>
        <v>221.30032892047001</v>
      </c>
    </row>
    <row r="50" spans="1:10" x14ac:dyDescent="0.25">
      <c r="A50" s="69">
        <v>0.27808878425941203</v>
      </c>
      <c r="B50" s="69">
        <v>0.49838133959236502</v>
      </c>
      <c r="C50" s="70">
        <f t="shared" si="1"/>
        <v>0.27808878425941203</v>
      </c>
      <c r="D50" s="70">
        <f t="shared" si="7"/>
        <v>0.50469519888695313</v>
      </c>
      <c r="E50" s="70">
        <f t="shared" si="9"/>
        <v>0.27890625000000019</v>
      </c>
      <c r="F50" s="70">
        <f t="shared" si="10"/>
        <v>0.328125</v>
      </c>
      <c r="G50" s="71">
        <f t="shared" ca="1" si="8"/>
        <v>0.50087370327137104</v>
      </c>
      <c r="H50" s="70">
        <f t="shared" ca="1" si="5"/>
        <v>3.4712638225867362E-3</v>
      </c>
      <c r="I50" s="73">
        <f t="shared" si="4"/>
        <v>0.28125</v>
      </c>
      <c r="J50" s="73">
        <f t="shared" ca="1" si="6"/>
        <v>206.84503403832878</v>
      </c>
    </row>
    <row r="51" spans="1:10" x14ac:dyDescent="0.25">
      <c r="A51" s="69">
        <v>0.28565923526020198</v>
      </c>
      <c r="B51" s="69">
        <v>0.46299093254401202</v>
      </c>
      <c r="C51" s="70">
        <f t="shared" si="1"/>
        <v>0.28565923526020198</v>
      </c>
      <c r="D51" s="70">
        <f t="shared" si="7"/>
        <v>0.46930479183860019</v>
      </c>
      <c r="E51" s="70">
        <f t="shared" si="9"/>
        <v>0.2855468750000002</v>
      </c>
      <c r="F51" s="70">
        <f t="shared" si="10"/>
        <v>0.3359375</v>
      </c>
      <c r="G51" s="71">
        <f t="shared" ca="1" si="8"/>
        <v>0.46983005451372839</v>
      </c>
      <c r="H51" s="70">
        <f t="shared" ca="1" si="5"/>
        <v>3.2501241890125982E-3</v>
      </c>
      <c r="I51" s="73">
        <f t="shared" si="4"/>
        <v>0.28794642857142855</v>
      </c>
      <c r="J51" s="73">
        <f t="shared" ca="1" si="6"/>
        <v>194.02498670502024</v>
      </c>
    </row>
    <row r="52" spans="1:10" x14ac:dyDescent="0.25">
      <c r="A52" s="69">
        <v>0.29235195281162502</v>
      </c>
      <c r="B52" s="69">
        <v>0.42369317944687501</v>
      </c>
      <c r="C52" s="70">
        <f t="shared" si="1"/>
        <v>0.29235195281162502</v>
      </c>
      <c r="D52" s="70">
        <f t="shared" si="7"/>
        <v>0.43000703874146318</v>
      </c>
      <c r="E52" s="70">
        <f t="shared" si="9"/>
        <v>0.29218750000000021</v>
      </c>
      <c r="F52" s="70">
        <f t="shared" si="10"/>
        <v>0.34375</v>
      </c>
      <c r="G52" s="71">
        <f t="shared" ca="1" si="8"/>
        <v>0.43097265934889339</v>
      </c>
      <c r="H52" s="70">
        <f t="shared" ca="1" si="5"/>
        <v>3.0160805151650425E-3</v>
      </c>
      <c r="I52" s="73">
        <f t="shared" si="4"/>
        <v>0.29464285714285715</v>
      </c>
      <c r="J52" s="73">
        <f t="shared" ca="1" si="6"/>
        <v>177.97810867366067</v>
      </c>
    </row>
    <row r="53" spans="1:10" x14ac:dyDescent="0.25">
      <c r="A53" s="69">
        <v>0.29882523700070601</v>
      </c>
      <c r="B53" s="69">
        <v>0.39793328835696001</v>
      </c>
      <c r="C53" s="70">
        <f t="shared" si="1"/>
        <v>0.29882523700070601</v>
      </c>
      <c r="D53" s="70">
        <f t="shared" si="7"/>
        <v>0.40424714765154818</v>
      </c>
      <c r="E53" s="70">
        <f t="shared" si="9"/>
        <v>0.29882812500000022</v>
      </c>
      <c r="F53" s="70">
        <f t="shared" si="10"/>
        <v>0.3515625</v>
      </c>
      <c r="G53" s="71">
        <f t="shared" ca="1" si="8"/>
        <v>0.40422505311056067</v>
      </c>
      <c r="H53" s="70">
        <f t="shared" ca="1" si="5"/>
        <v>2.7964209122526263E-3</v>
      </c>
      <c r="I53" s="73">
        <f t="shared" si="4"/>
        <v>0.3013392857142857</v>
      </c>
      <c r="J53" s="73">
        <f t="shared" ca="1" si="6"/>
        <v>166.93219133626312</v>
      </c>
    </row>
    <row r="54" spans="1:10" x14ac:dyDescent="0.25">
      <c r="A54" s="69">
        <v>0.30431107105924898</v>
      </c>
      <c r="B54" s="69">
        <v>0.35596410031070802</v>
      </c>
      <c r="C54" s="70">
        <f t="shared" si="1"/>
        <v>0.30431107105924898</v>
      </c>
      <c r="D54" s="70">
        <f t="shared" si="7"/>
        <v>0.36227795960529618</v>
      </c>
      <c r="E54" s="70">
        <f t="shared" si="9"/>
        <v>0.30546875000000023</v>
      </c>
      <c r="F54" s="70">
        <f t="shared" si="10"/>
        <v>0.359375</v>
      </c>
      <c r="G54" s="71">
        <f t="shared" ca="1" si="8"/>
        <v>0.35488958038702201</v>
      </c>
      <c r="H54" s="70">
        <f t="shared" ca="1" si="5"/>
        <v>2.5416784603713616E-3</v>
      </c>
      <c r="I54" s="73">
        <f t="shared" si="4"/>
        <v>0.30803571428571425</v>
      </c>
      <c r="J54" s="73">
        <f t="shared" ca="1" si="6"/>
        <v>146.55819791607254</v>
      </c>
    </row>
    <row r="55" spans="1:10" x14ac:dyDescent="0.25">
      <c r="A55" s="69">
        <v>0.31007119682071999</v>
      </c>
      <c r="B55" s="69">
        <v>0.31920261837247799</v>
      </c>
      <c r="C55" s="70">
        <f t="shared" si="1"/>
        <v>0.31007119682071999</v>
      </c>
      <c r="D55" s="70">
        <f t="shared" si="7"/>
        <v>0.32551647766706615</v>
      </c>
      <c r="E55" s="70">
        <f t="shared" si="9"/>
        <v>0.31210937500000024</v>
      </c>
      <c r="F55" s="70">
        <f t="shared" si="10"/>
        <v>0.3671875</v>
      </c>
      <c r="G55" s="71">
        <f t="shared" ca="1" si="8"/>
        <v>0.31594826240958529</v>
      </c>
      <c r="H55" s="70">
        <f t="shared" ca="1" si="5"/>
        <v>2.2461088486493653E-3</v>
      </c>
      <c r="I55" s="73">
        <f t="shared" si="4"/>
        <v>0.31473214285714285</v>
      </c>
      <c r="J55" s="73">
        <f t="shared" ca="1" si="6"/>
        <v>130.47666241135028</v>
      </c>
    </row>
    <row r="56" spans="1:10" x14ac:dyDescent="0.25">
      <c r="A56" s="69">
        <v>0.31802565620560802</v>
      </c>
      <c r="B56" s="69">
        <v>0.28186045642352903</v>
      </c>
      <c r="C56" s="70">
        <f t="shared" si="1"/>
        <v>0.31802565620560802</v>
      </c>
      <c r="D56" s="70">
        <f t="shared" si="7"/>
        <v>0.28817431571811719</v>
      </c>
      <c r="E56" s="70">
        <f t="shared" si="9"/>
        <v>0.31875000000000026</v>
      </c>
      <c r="F56" s="70">
        <f t="shared" si="10"/>
        <v>0.375</v>
      </c>
      <c r="G56" s="71">
        <f t="shared" ca="1" si="8"/>
        <v>0.28397057778371848</v>
      </c>
      <c r="H56" s="70">
        <f t="shared" ca="1" si="5"/>
        <v>2.0086568310043584E-3</v>
      </c>
      <c r="I56" s="73">
        <f t="shared" si="4"/>
        <v>0.3214285714285714</v>
      </c>
      <c r="J56" s="73">
        <f t="shared" ca="1" si="6"/>
        <v>117.27088773860667</v>
      </c>
    </row>
    <row r="57" spans="1:10" x14ac:dyDescent="0.25">
      <c r="A57" s="69">
        <v>0.32351149026415099</v>
      </c>
      <c r="B57" s="69">
        <v>0.25002335239606399</v>
      </c>
      <c r="C57" s="70">
        <f t="shared" si="1"/>
        <v>0.32351149026415099</v>
      </c>
      <c r="D57" s="70">
        <f t="shared" si="7"/>
        <v>0.25633721169065216</v>
      </c>
      <c r="E57" s="70">
        <f t="shared" si="9"/>
        <v>0.32539062500000027</v>
      </c>
      <c r="F57" s="70">
        <f t="shared" si="10"/>
        <v>0.3828125</v>
      </c>
      <c r="G57" s="71">
        <f t="shared" ca="1" si="8"/>
        <v>0.24044568249981335</v>
      </c>
      <c r="H57" s="70">
        <f t="shared" ca="1" si="5"/>
        <v>1.7558580143421907E-3</v>
      </c>
      <c r="I57" s="73">
        <f t="shared" si="4"/>
        <v>0.328125</v>
      </c>
      <c r="J57" s="73">
        <f t="shared" ca="1" si="6"/>
        <v>99.296479444234066</v>
      </c>
    </row>
    <row r="58" spans="1:10" x14ac:dyDescent="0.25">
      <c r="A58" s="69">
        <v>0.32844874091684001</v>
      </c>
      <c r="B58" s="69">
        <v>0.20826984671450699</v>
      </c>
      <c r="C58" s="70">
        <f t="shared" si="1"/>
        <v>0.32844874091684001</v>
      </c>
      <c r="D58" s="70">
        <f t="shared" si="7"/>
        <v>0.21458370600909515</v>
      </c>
      <c r="E58" s="70">
        <f t="shared" si="9"/>
        <v>0.33203125000000028</v>
      </c>
      <c r="F58" s="70">
        <f t="shared" si="10"/>
        <v>0.390625</v>
      </c>
      <c r="G58" s="71">
        <f t="shared" ca="1" si="8"/>
        <v>0.18633359758362378</v>
      </c>
      <c r="H58" s="70">
        <f t="shared" ca="1" si="5"/>
        <v>1.4289484824222174E-3</v>
      </c>
      <c r="I58" s="73">
        <f t="shared" si="4"/>
        <v>0.33482142857142855</v>
      </c>
      <c r="J58" s="73">
        <f t="shared" ca="1" si="6"/>
        <v>76.949895917747853</v>
      </c>
    </row>
    <row r="59" spans="1:10" x14ac:dyDescent="0.25">
      <c r="A59" s="69">
        <v>0.33338599156952903</v>
      </c>
      <c r="B59" s="69">
        <v>0.169336835513554</v>
      </c>
      <c r="C59" s="70">
        <f t="shared" si="1"/>
        <v>0.33338599156952903</v>
      </c>
      <c r="D59" s="70">
        <f t="shared" si="7"/>
        <v>0.17565069480814216</v>
      </c>
      <c r="E59" s="70">
        <f t="shared" si="9"/>
        <v>0.33867187500000029</v>
      </c>
      <c r="F59" s="70">
        <f t="shared" si="10"/>
        <v>0.3984375</v>
      </c>
      <c r="G59" s="71">
        <f t="shared" ca="1" si="8"/>
        <v>0.13763015867295714</v>
      </c>
      <c r="H59" s="70">
        <f t="shared" ca="1" si="5"/>
        <v>1.0847000767519501E-3</v>
      </c>
      <c r="I59" s="73">
        <f t="shared" si="4"/>
        <v>0.34151785714285715</v>
      </c>
      <c r="J59" s="73">
        <f t="shared" ca="1" si="6"/>
        <v>56.836912518013584</v>
      </c>
    </row>
    <row r="60" spans="1:10" x14ac:dyDescent="0.25">
      <c r="A60" s="69">
        <v>0.33832324222221799</v>
      </c>
      <c r="B60" s="69">
        <v>0.13376672157793701</v>
      </c>
      <c r="C60" s="70">
        <f t="shared" si="1"/>
        <v>0.33832324222221799</v>
      </c>
      <c r="D60" s="70">
        <f t="shared" si="7"/>
        <v>0.14008058087252517</v>
      </c>
      <c r="E60" s="70">
        <f t="shared" si="9"/>
        <v>0.3453125000000003</v>
      </c>
      <c r="F60" s="70">
        <f t="shared" si="10"/>
        <v>0.40625</v>
      </c>
      <c r="G60" s="71">
        <f t="shared" ca="1" si="8"/>
        <v>8.6401718694371521E-2</v>
      </c>
      <c r="H60" s="70">
        <f t="shared" ca="1" si="5"/>
        <v>7.5010673225667809E-4</v>
      </c>
      <c r="I60" s="73">
        <f t="shared" si="4"/>
        <v>0.3482142857142857</v>
      </c>
      <c r="J60" s="73">
        <f t="shared" ca="1" si="6"/>
        <v>35.681183355366827</v>
      </c>
    </row>
    <row r="61" spans="1:10" x14ac:dyDescent="0.25">
      <c r="A61" s="69">
        <v>0.34326049287490701</v>
      </c>
      <c r="B61" s="69">
        <v>9.9064452097891303E-2</v>
      </c>
      <c r="C61" s="70">
        <f t="shared" si="1"/>
        <v>0.34326049287490701</v>
      </c>
      <c r="D61" s="70">
        <f t="shared" si="7"/>
        <v>0.10537831139247947</v>
      </c>
      <c r="E61" s="70">
        <f t="shared" si="9"/>
        <v>0.35195312500000031</v>
      </c>
      <c r="F61" s="70">
        <f t="shared" si="10"/>
        <v>0.4140625</v>
      </c>
      <c r="G61" s="71">
        <f t="shared" ca="1" si="8"/>
        <v>2.9551115339153888E-2</v>
      </c>
      <c r="H61" s="70">
        <f t="shared" ca="1" si="5"/>
        <v>3.88234935380106E-4</v>
      </c>
      <c r="I61" s="73">
        <f t="shared" si="4"/>
        <v>0.35491071428571425</v>
      </c>
      <c r="J61" s="73">
        <f t="shared" ca="1" si="6"/>
        <v>12.203678129386924</v>
      </c>
    </row>
    <row r="62" spans="1:10" x14ac:dyDescent="0.25">
      <c r="A62" s="69">
        <v>0.34819774352759603</v>
      </c>
      <c r="B62" s="69">
        <v>5.3405646366265699E-2</v>
      </c>
      <c r="C62" s="70">
        <f t="shared" si="1"/>
        <v>0.34819774352759603</v>
      </c>
      <c r="D62" s="70">
        <f t="shared" si="7"/>
        <v>5.9719505660853857E-2</v>
      </c>
      <c r="E62" s="70">
        <f t="shared" si="9"/>
        <v>0.35859375000000032</v>
      </c>
      <c r="F62" s="70">
        <f t="shared" si="10"/>
        <v>0.421875</v>
      </c>
      <c r="G62" s="71">
        <f t="shared" ca="1" si="8"/>
        <v>-1.9796703816250538E-2</v>
      </c>
      <c r="H62" s="70">
        <f t="shared" ca="1" si="5"/>
        <v>3.2659860009721193E-5</v>
      </c>
      <c r="I62" s="73">
        <f t="shared" si="4"/>
        <v>0.36160714285714285</v>
      </c>
      <c r="J62" s="73">
        <f t="shared" ca="1" si="6"/>
        <v>-8.1754139775640926</v>
      </c>
    </row>
    <row r="63" spans="1:10" x14ac:dyDescent="0.25">
      <c r="A63" s="69">
        <v>0.35423216099199401</v>
      </c>
      <c r="B63" s="69">
        <v>4.9289036524311396E-3</v>
      </c>
      <c r="C63" s="70">
        <f t="shared" si="1"/>
        <v>0.35423216099199401</v>
      </c>
      <c r="D63" s="70">
        <f t="shared" si="7"/>
        <v>1.12427629470193E-2</v>
      </c>
      <c r="E63" s="70">
        <f t="shared" si="9"/>
        <v>0.36523437500000033</v>
      </c>
      <c r="F63" s="70">
        <f t="shared" si="10"/>
        <v>0.4296875</v>
      </c>
      <c r="G63" s="71">
        <f t="shared" ca="1" si="8"/>
        <v>-5.2224496394689623E-2</v>
      </c>
      <c r="H63" s="70">
        <f t="shared" ca="1" si="5"/>
        <v>-2.4114241142055771E-4</v>
      </c>
      <c r="I63" s="73">
        <f t="shared" si="4"/>
        <v>0.3683035714285714</v>
      </c>
      <c r="J63" s="73">
        <f t="shared" ca="1" si="6"/>
        <v>-21.567069031255322</v>
      </c>
    </row>
    <row r="64" spans="1:10" x14ac:dyDescent="0.25">
      <c r="A64" s="69">
        <v>0.36026657845639198</v>
      </c>
      <c r="B64" s="69">
        <v>-3.8015330657140599E-2</v>
      </c>
      <c r="C64" s="70">
        <f t="shared" si="1"/>
        <v>0.36026657845639198</v>
      </c>
      <c r="D64" s="70">
        <f t="shared" si="7"/>
        <v>-3.1701471362552441E-2</v>
      </c>
      <c r="E64" s="70">
        <f t="shared" si="9"/>
        <v>0.37187500000000034</v>
      </c>
      <c r="F64" s="70">
        <f t="shared" si="10"/>
        <v>0.4375</v>
      </c>
      <c r="G64" s="71">
        <f t="shared" ca="1" si="8"/>
        <v>-9.8276885634382305E-2</v>
      </c>
      <c r="H64" s="70">
        <f t="shared" ca="1" si="5"/>
        <v>-5.0391087732948433E-4</v>
      </c>
      <c r="I64" s="73">
        <f t="shared" si="4"/>
        <v>0.375</v>
      </c>
      <c r="J64" s="73">
        <f t="shared" ca="1" si="6"/>
        <v>-40.585252572565366</v>
      </c>
    </row>
    <row r="65" spans="1:10" x14ac:dyDescent="0.25">
      <c r="A65" s="69">
        <v>0.36593527365021999</v>
      </c>
      <c r="B65" s="69">
        <v>-6.1433917215837797E-2</v>
      </c>
      <c r="C65" s="70">
        <f t="shared" si="1"/>
        <v>0.36593527365021999</v>
      </c>
      <c r="D65" s="70">
        <f t="shared" si="7"/>
        <v>-5.5120057921249639E-2</v>
      </c>
      <c r="E65" s="70">
        <f t="shared" si="9"/>
        <v>0.37851562500000036</v>
      </c>
      <c r="F65" s="70">
        <f t="shared" si="10"/>
        <v>0.4453125</v>
      </c>
      <c r="G65" s="71">
        <f t="shared" ca="1" si="8"/>
        <v>-0.11451205210714566</v>
      </c>
      <c r="H65" s="70">
        <f t="shared" ca="1" si="5"/>
        <v>-7.1246296118814912E-4</v>
      </c>
      <c r="I65" s="73">
        <f t="shared" si="4"/>
        <v>0.38169642857142855</v>
      </c>
      <c r="J65" s="73">
        <f t="shared" ca="1" si="6"/>
        <v>-47.289864014019372</v>
      </c>
    </row>
    <row r="66" spans="1:10" x14ac:dyDescent="0.25">
      <c r="A66" s="69">
        <v>0.36959249635591601</v>
      </c>
      <c r="B66" s="69">
        <v>-9.4837403760655803E-2</v>
      </c>
      <c r="C66" s="70">
        <f t="shared" si="1"/>
        <v>0.36959249635591601</v>
      </c>
      <c r="D66" s="70">
        <f t="shared" si="7"/>
        <v>-8.8523544466067638E-2</v>
      </c>
      <c r="E66" s="70">
        <f t="shared" si="9"/>
        <v>0.38515625000000037</v>
      </c>
      <c r="F66" s="70">
        <f t="shared" si="10"/>
        <v>0.453125</v>
      </c>
      <c r="G66" s="71">
        <f t="shared" ca="1" si="8"/>
        <v>-9.9367016927601859E-2</v>
      </c>
      <c r="H66" s="70">
        <f t="shared" ca="1" si="5"/>
        <v>-7.16112954357411E-4</v>
      </c>
      <c r="I66" s="73">
        <f t="shared" si="4"/>
        <v>0.3883928571428571</v>
      </c>
      <c r="J66" s="73">
        <f t="shared" ca="1" si="6"/>
        <v>-41.035442396825474</v>
      </c>
    </row>
    <row r="67" spans="1:10" x14ac:dyDescent="0.25">
      <c r="A67" s="69">
        <v>0.37666312692025999</v>
      </c>
      <c r="B67" s="69">
        <v>-0.12505083730670599</v>
      </c>
      <c r="C67" s="70">
        <f t="shared" si="1"/>
        <v>0.37666312692025999</v>
      </c>
      <c r="D67" s="70">
        <f t="shared" si="7"/>
        <v>-0.11873697801211783</v>
      </c>
      <c r="E67" s="70">
        <f t="shared" si="9"/>
        <v>0.39179687500000038</v>
      </c>
      <c r="F67" s="70">
        <f t="shared" si="10"/>
        <v>0.4609375</v>
      </c>
      <c r="G67" s="71">
        <f t="shared" ca="1" si="8"/>
        <v>-3.0004148137800613E-2</v>
      </c>
      <c r="H67" s="70">
        <f t="shared" ca="1" si="5"/>
        <v>-4.3316238303148355E-4</v>
      </c>
      <c r="I67" s="73">
        <f t="shared" si="4"/>
        <v>0.3950892857142857</v>
      </c>
      <c r="J67" s="73">
        <f t="shared" ca="1" si="6"/>
        <v>-12.390766379467784</v>
      </c>
    </row>
    <row r="68" spans="1:10" x14ac:dyDescent="0.25">
      <c r="A68" s="69">
        <v>0.38659858193739999</v>
      </c>
      <c r="B68" s="69">
        <v>-0.102391401521767</v>
      </c>
      <c r="C68" s="70">
        <f t="shared" si="1"/>
        <v>0.38659858193739999</v>
      </c>
      <c r="D68" s="70">
        <f t="shared" si="7"/>
        <v>-9.6077542227178833E-2</v>
      </c>
      <c r="E68" s="70">
        <f t="shared" si="9"/>
        <v>0.39843750000000039</v>
      </c>
      <c r="F68" s="70">
        <f t="shared" si="10"/>
        <v>0.46875</v>
      </c>
      <c r="G68" s="71">
        <f t="shared" ca="1" si="8"/>
        <v>0</v>
      </c>
      <c r="H68" s="70">
        <f t="shared" ca="1" si="5"/>
        <v>-1.0046031742567134E-4</v>
      </c>
      <c r="I68" s="73">
        <f t="shared" si="4"/>
        <v>0.40178571428571425</v>
      </c>
      <c r="J68" s="73">
        <f t="shared" ca="1" si="6"/>
        <v>0</v>
      </c>
    </row>
    <row r="69" spans="1:10" x14ac:dyDescent="0.25">
      <c r="A69" s="69">
        <v>0.389615790669599</v>
      </c>
      <c r="B69" s="69">
        <v>-4.86400010454828E-2</v>
      </c>
      <c r="C69" s="70">
        <f t="shared" si="1"/>
        <v>0.389615790669599</v>
      </c>
      <c r="D69" s="70">
        <f t="shared" si="7"/>
        <v>-4.2326141750894643E-2</v>
      </c>
      <c r="E69" s="70">
        <f t="shared" si="9"/>
        <v>0.4050781250000004</v>
      </c>
      <c r="F69" s="70">
        <f t="shared" si="10"/>
        <v>0.4765625</v>
      </c>
      <c r="G69" s="71">
        <f t="shared" ca="1" si="8"/>
        <v>0</v>
      </c>
      <c r="H69" s="70">
        <f t="shared" ca="1" si="5"/>
        <v>0</v>
      </c>
      <c r="I69" s="73">
        <f t="shared" si="4"/>
        <v>0.40848214285714285</v>
      </c>
      <c r="J69" s="73">
        <f t="shared" ca="1" si="6"/>
        <v>0</v>
      </c>
    </row>
    <row r="70" spans="1:10" x14ac:dyDescent="0.25">
      <c r="A70" s="69">
        <v>0.39636336656160698</v>
      </c>
      <c r="B70" s="69">
        <v>-1.05197019418294E-2</v>
      </c>
      <c r="C70" s="70">
        <f t="shared" si="1"/>
        <v>0.39636336656160698</v>
      </c>
      <c r="D70" s="70">
        <f t="shared" si="7"/>
        <v>-4.2058426472412402E-3</v>
      </c>
      <c r="E70" s="70">
        <f t="shared" si="9"/>
        <v>0.41171875000000041</v>
      </c>
      <c r="F70" s="70">
        <f t="shared" si="10"/>
        <v>0.484375</v>
      </c>
      <c r="G70" s="71">
        <f t="shared" ca="1" si="8"/>
        <v>0</v>
      </c>
      <c r="H70" s="70">
        <f t="shared" ca="1" si="5"/>
        <v>0</v>
      </c>
      <c r="I70" s="73">
        <f t="shared" si="4"/>
        <v>0.4151785714285714</v>
      </c>
      <c r="J70" s="73">
        <f t="shared" ca="1" si="6"/>
        <v>0</v>
      </c>
    </row>
    <row r="71" spans="1:10" x14ac:dyDescent="0.25">
      <c r="A71" s="69">
        <v>0.39757025005448698</v>
      </c>
      <c r="B71" s="69">
        <v>1.0453952686373299E-2</v>
      </c>
      <c r="C71" s="70">
        <f t="shared" si="1"/>
        <v>0.39757025005448698</v>
      </c>
      <c r="D71" s="70">
        <v>0</v>
      </c>
      <c r="E71" s="70">
        <f t="shared" si="9"/>
        <v>0.41835937500000042</v>
      </c>
      <c r="F71" s="70">
        <f t="shared" si="10"/>
        <v>0.4921875</v>
      </c>
      <c r="G71" s="71">
        <f t="shared" ca="1" si="8"/>
        <v>0</v>
      </c>
      <c r="H71" s="70">
        <f t="shared" ca="1" si="5"/>
        <v>0</v>
      </c>
      <c r="I71" s="73">
        <f t="shared" si="4"/>
        <v>0.421875</v>
      </c>
      <c r="J71" s="73">
        <f t="shared" ca="1" si="6"/>
        <v>0</v>
      </c>
    </row>
    <row r="72" spans="1:10" x14ac:dyDescent="0.25">
      <c r="A72" s="69">
        <v>0.408980784896257</v>
      </c>
      <c r="B72" s="69">
        <v>-3.1913650984938702E-2</v>
      </c>
      <c r="C72" s="70">
        <f t="shared" si="1"/>
        <v>0.408980784896257</v>
      </c>
      <c r="D72" s="70">
        <v>0</v>
      </c>
      <c r="E72" s="70">
        <f t="shared" si="9"/>
        <v>0.42500000000000043</v>
      </c>
      <c r="F72" s="70">
        <f t="shared" si="10"/>
        <v>0.5</v>
      </c>
      <c r="G72" s="71">
        <f t="shared" ref="G72:G103" ca="1" si="11">FORECAST(E72,OFFSET(D$8:D$7508,MATCH(E72,C$8:C$7508,1)-1,0,2), OFFSET(C$8:C$7508,MATCH(E72,C$8:C$7508,1)-1,0,2))</f>
        <v>0</v>
      </c>
      <c r="H72" s="70">
        <f t="shared" ca="1" si="5"/>
        <v>0</v>
      </c>
      <c r="I72" s="73">
        <f t="shared" si="4"/>
        <v>0.42857142857142855</v>
      </c>
      <c r="J72" s="73">
        <f t="shared" ca="1" si="6"/>
        <v>0</v>
      </c>
    </row>
    <row r="73" spans="1:10" x14ac:dyDescent="0.25">
      <c r="A73" s="69">
        <v>0.41969644742394502</v>
      </c>
      <c r="B73" s="69">
        <v>-8.3700880046437796E-3</v>
      </c>
      <c r="C73" s="70">
        <f t="shared" ref="C73:C96" si="12">A73</f>
        <v>0.41969644742394502</v>
      </c>
      <c r="D73" s="70">
        <v>0</v>
      </c>
      <c r="E73" s="70">
        <f t="shared" ref="E73:E104" si="13">(0.85/$L$6)+E72</f>
        <v>0.43164062500000044</v>
      </c>
      <c r="F73" s="70">
        <f t="shared" ref="F73:F104" si="14">F72+1/(COUNT($E$8:$E$1000)-1)</f>
        <v>0.5078125</v>
      </c>
      <c r="G73" s="71">
        <f t="shared" ca="1" si="11"/>
        <v>0</v>
      </c>
      <c r="H73" s="70">
        <f t="shared" ca="1" si="5"/>
        <v>0</v>
      </c>
      <c r="I73" s="73">
        <f t="shared" ref="I73:I136" si="15">F73*$L$4</f>
        <v>0.4352678571428571</v>
      </c>
      <c r="J73" s="73">
        <f t="shared" ref="J73:J136" ca="1" si="16">G73*$L$5/$H$4</f>
        <v>0</v>
      </c>
    </row>
    <row r="74" spans="1:10" x14ac:dyDescent="0.25">
      <c r="A74" s="69">
        <v>0.433411032570304</v>
      </c>
      <c r="B74" s="69">
        <v>-1.24603804386596E-2</v>
      </c>
      <c r="C74" s="70">
        <f t="shared" si="12"/>
        <v>0.433411032570304</v>
      </c>
      <c r="D74" s="70">
        <v>0</v>
      </c>
      <c r="E74" s="70">
        <f t="shared" si="13"/>
        <v>0.43828125000000046</v>
      </c>
      <c r="F74" s="70">
        <f t="shared" si="14"/>
        <v>0.515625</v>
      </c>
      <c r="G74" s="71">
        <f t="shared" ca="1" si="11"/>
        <v>0</v>
      </c>
      <c r="H74" s="70">
        <f t="shared" ref="H74:H136" ca="1" si="17">(G74+G73)/2*(I74-I73)</f>
        <v>0</v>
      </c>
      <c r="I74" s="73">
        <f t="shared" si="15"/>
        <v>0.4419642857142857</v>
      </c>
      <c r="J74" s="73">
        <f t="shared" ca="1" si="16"/>
        <v>0</v>
      </c>
    </row>
    <row r="75" spans="1:10" x14ac:dyDescent="0.25">
      <c r="A75" s="69">
        <v>0.45626867448090103</v>
      </c>
      <c r="B75" s="69">
        <v>-1.23347788507872E-2</v>
      </c>
      <c r="C75" s="70">
        <f t="shared" si="12"/>
        <v>0.45626867448090103</v>
      </c>
      <c r="D75" s="70">
        <v>0</v>
      </c>
      <c r="E75" s="70">
        <f t="shared" si="13"/>
        <v>0.44492187500000047</v>
      </c>
      <c r="F75" s="70">
        <f t="shared" si="14"/>
        <v>0.5234375</v>
      </c>
      <c r="G75" s="71">
        <f t="shared" ca="1" si="11"/>
        <v>0</v>
      </c>
      <c r="H75" s="70">
        <f t="shared" ca="1" si="17"/>
        <v>0</v>
      </c>
      <c r="I75" s="73">
        <f t="shared" si="15"/>
        <v>0.44866071428571425</v>
      </c>
      <c r="J75" s="73">
        <f t="shared" ca="1" si="16"/>
        <v>0</v>
      </c>
    </row>
    <row r="76" spans="1:10" x14ac:dyDescent="0.25">
      <c r="A76" s="69">
        <v>0.485770270973512</v>
      </c>
      <c r="B76" s="69">
        <v>-9.2285549660970894E-3</v>
      </c>
      <c r="C76" s="70">
        <f t="shared" si="12"/>
        <v>0.485770270973512</v>
      </c>
      <c r="D76" s="70">
        <v>0</v>
      </c>
      <c r="E76" s="70">
        <f t="shared" si="13"/>
        <v>0.45156250000000048</v>
      </c>
      <c r="F76" s="70">
        <f t="shared" si="14"/>
        <v>0.53125</v>
      </c>
      <c r="G76" s="71">
        <f t="shared" ca="1" si="11"/>
        <v>0</v>
      </c>
      <c r="H76" s="70">
        <f t="shared" ca="1" si="17"/>
        <v>0</v>
      </c>
      <c r="I76" s="73">
        <f t="shared" si="15"/>
        <v>0.45535714285714285</v>
      </c>
      <c r="J76" s="73">
        <f t="shared" ca="1" si="16"/>
        <v>0</v>
      </c>
    </row>
    <row r="77" spans="1:10" x14ac:dyDescent="0.25">
      <c r="A77" s="69">
        <v>0.52100151637171299</v>
      </c>
      <c r="B77" s="69">
        <v>-5.0964900582868202E-3</v>
      </c>
      <c r="C77" s="70">
        <f t="shared" si="12"/>
        <v>0.52100151637171299</v>
      </c>
      <c r="D77" s="70">
        <v>0</v>
      </c>
      <c r="E77" s="70">
        <f t="shared" si="13"/>
        <v>0.45820312500000049</v>
      </c>
      <c r="F77" s="70">
        <f t="shared" si="14"/>
        <v>0.5390625</v>
      </c>
      <c r="G77" s="71">
        <f t="shared" ca="1" si="11"/>
        <v>0</v>
      </c>
      <c r="H77" s="70">
        <f t="shared" ca="1" si="17"/>
        <v>0</v>
      </c>
      <c r="I77" s="73">
        <f t="shared" si="15"/>
        <v>0.4620535714285714</v>
      </c>
      <c r="J77" s="73">
        <f t="shared" ca="1" si="16"/>
        <v>0</v>
      </c>
    </row>
    <row r="78" spans="1:10" x14ac:dyDescent="0.25">
      <c r="A78" s="69">
        <v>0.53553897662685301</v>
      </c>
      <c r="B78" s="69">
        <v>-5.0626032045451002E-3</v>
      </c>
      <c r="C78" s="70">
        <f t="shared" si="12"/>
        <v>0.53553897662685301</v>
      </c>
      <c r="D78" s="70">
        <v>0</v>
      </c>
      <c r="E78" s="70">
        <f t="shared" si="13"/>
        <v>0.4648437500000005</v>
      </c>
      <c r="F78" s="70">
        <f t="shared" si="14"/>
        <v>0.546875</v>
      </c>
      <c r="G78" s="71">
        <f t="shared" ca="1" si="11"/>
        <v>0</v>
      </c>
      <c r="H78" s="70">
        <f t="shared" ca="1" si="17"/>
        <v>0</v>
      </c>
      <c r="I78" s="73">
        <f t="shared" si="15"/>
        <v>0.46875</v>
      </c>
      <c r="J78" s="73">
        <f t="shared" ca="1" si="16"/>
        <v>0</v>
      </c>
    </row>
    <row r="79" spans="1:10" x14ac:dyDescent="0.25">
      <c r="A79" s="69">
        <v>0.55080788142313197</v>
      </c>
      <c r="B79" s="69">
        <v>-8.0644669463707502E-3</v>
      </c>
      <c r="C79" s="70">
        <f t="shared" si="12"/>
        <v>0.55080788142313197</v>
      </c>
      <c r="D79" s="70">
        <v>0</v>
      </c>
      <c r="E79" s="70">
        <f t="shared" si="13"/>
        <v>0.47148437500000051</v>
      </c>
      <c r="F79" s="70">
        <f t="shared" si="14"/>
        <v>0.5546875</v>
      </c>
      <c r="G79" s="71">
        <f t="shared" ca="1" si="11"/>
        <v>0</v>
      </c>
      <c r="H79" s="70">
        <f t="shared" ca="1" si="17"/>
        <v>0</v>
      </c>
      <c r="I79" s="73">
        <f t="shared" si="15"/>
        <v>0.47544642857142855</v>
      </c>
      <c r="J79" s="73">
        <f t="shared" ca="1" si="16"/>
        <v>0</v>
      </c>
    </row>
    <row r="80" spans="1:10" x14ac:dyDescent="0.25">
      <c r="A80" s="69">
        <v>0.56397388316363595</v>
      </c>
      <c r="B80" s="69">
        <v>-8.46769919340872E-3</v>
      </c>
      <c r="C80" s="70">
        <f t="shared" si="12"/>
        <v>0.56397388316363595</v>
      </c>
      <c r="D80" s="70">
        <v>0</v>
      </c>
      <c r="E80" s="70">
        <f t="shared" si="13"/>
        <v>0.47812500000000052</v>
      </c>
      <c r="F80" s="70">
        <f t="shared" si="14"/>
        <v>0.5625</v>
      </c>
      <c r="G80" s="71">
        <f t="shared" ca="1" si="11"/>
        <v>0</v>
      </c>
      <c r="H80" s="70">
        <f t="shared" ca="1" si="17"/>
        <v>0</v>
      </c>
      <c r="I80" s="73">
        <f t="shared" si="15"/>
        <v>0.4821428571428571</v>
      </c>
      <c r="J80" s="73">
        <f t="shared" ca="1" si="16"/>
        <v>0</v>
      </c>
    </row>
    <row r="81" spans="1:10" x14ac:dyDescent="0.25">
      <c r="A81" s="69">
        <v>0.57997423250105495</v>
      </c>
      <c r="B81" s="69">
        <v>-4.9590245195236804E-3</v>
      </c>
      <c r="C81" s="70">
        <f t="shared" si="12"/>
        <v>0.57997423250105495</v>
      </c>
      <c r="D81" s="70">
        <v>0</v>
      </c>
      <c r="E81" s="70">
        <f t="shared" si="13"/>
        <v>0.48476562500000053</v>
      </c>
      <c r="F81" s="70">
        <f t="shared" si="14"/>
        <v>0.5703125</v>
      </c>
      <c r="G81" s="71">
        <f t="shared" ca="1" si="11"/>
        <v>0</v>
      </c>
      <c r="H81" s="70">
        <f t="shared" ca="1" si="17"/>
        <v>0</v>
      </c>
      <c r="I81" s="73">
        <f t="shared" si="15"/>
        <v>0.4888392857142857</v>
      </c>
      <c r="J81" s="73">
        <f t="shared" ca="1" si="16"/>
        <v>0</v>
      </c>
    </row>
    <row r="82" spans="1:10" x14ac:dyDescent="0.25">
      <c r="A82" s="69">
        <v>0.59853463773245996</v>
      </c>
      <c r="B82" s="69">
        <v>-6.6514490828064599E-3</v>
      </c>
      <c r="C82" s="70">
        <f t="shared" si="12"/>
        <v>0.59853463773245996</v>
      </c>
      <c r="D82" s="70">
        <v>0</v>
      </c>
      <c r="E82" s="70">
        <f t="shared" si="13"/>
        <v>0.49140625000000054</v>
      </c>
      <c r="F82" s="70">
        <f t="shared" si="14"/>
        <v>0.578125</v>
      </c>
      <c r="G82" s="71">
        <f t="shared" ca="1" si="11"/>
        <v>0</v>
      </c>
      <c r="H82" s="70">
        <f t="shared" ca="1" si="17"/>
        <v>0</v>
      </c>
      <c r="I82" s="73">
        <f t="shared" si="15"/>
        <v>0.49553571428571425</v>
      </c>
      <c r="J82" s="73">
        <f t="shared" ca="1" si="16"/>
        <v>0</v>
      </c>
    </row>
    <row r="83" spans="1:10" x14ac:dyDescent="0.25">
      <c r="A83" s="69">
        <v>0.60767769449669895</v>
      </c>
      <c r="B83" s="69">
        <v>-1.0101514418459001E-2</v>
      </c>
      <c r="C83" s="70">
        <f t="shared" si="12"/>
        <v>0.60767769449669895</v>
      </c>
      <c r="D83" s="70">
        <v>0</v>
      </c>
      <c r="E83" s="70">
        <f t="shared" si="13"/>
        <v>0.49804687500000056</v>
      </c>
      <c r="F83" s="70">
        <f t="shared" si="14"/>
        <v>0.5859375</v>
      </c>
      <c r="G83" s="71">
        <f t="shared" ca="1" si="11"/>
        <v>0</v>
      </c>
      <c r="H83" s="70">
        <f t="shared" ca="1" si="17"/>
        <v>0</v>
      </c>
      <c r="I83" s="73">
        <f t="shared" si="15"/>
        <v>0.50223214285714279</v>
      </c>
      <c r="J83" s="73">
        <f t="shared" ca="1" si="16"/>
        <v>0</v>
      </c>
    </row>
    <row r="84" spans="1:10" x14ac:dyDescent="0.25">
      <c r="A84" s="69">
        <v>0.62230658531948102</v>
      </c>
      <c r="B84" s="69">
        <v>-9.19956998428062E-3</v>
      </c>
      <c r="C84" s="70">
        <f t="shared" si="12"/>
        <v>0.62230658531948102</v>
      </c>
      <c r="D84" s="70">
        <v>0</v>
      </c>
      <c r="E84" s="70">
        <f t="shared" si="13"/>
        <v>0.50468750000000051</v>
      </c>
      <c r="F84" s="70">
        <f t="shared" si="14"/>
        <v>0.59375</v>
      </c>
      <c r="G84" s="71">
        <f t="shared" ca="1" si="11"/>
        <v>0</v>
      </c>
      <c r="H84" s="70">
        <f t="shared" ca="1" si="17"/>
        <v>0</v>
      </c>
      <c r="I84" s="73">
        <f t="shared" si="15"/>
        <v>0.5089285714285714</v>
      </c>
      <c r="J84" s="73">
        <f t="shared" ca="1" si="16"/>
        <v>0</v>
      </c>
    </row>
    <row r="85" spans="1:10" x14ac:dyDescent="0.25">
      <c r="A85" s="69">
        <v>0.63894694863039603</v>
      </c>
      <c r="B85" s="69">
        <v>-4.8215589807607496E-3</v>
      </c>
      <c r="C85" s="70">
        <f t="shared" si="12"/>
        <v>0.63894694863039603</v>
      </c>
      <c r="D85" s="70">
        <v>0</v>
      </c>
      <c r="E85" s="70">
        <f t="shared" si="13"/>
        <v>0.51132812500000047</v>
      </c>
      <c r="F85" s="70">
        <f t="shared" si="14"/>
        <v>0.6015625</v>
      </c>
      <c r="G85" s="71">
        <f t="shared" ca="1" si="11"/>
        <v>0</v>
      </c>
      <c r="H85" s="70">
        <f t="shared" ca="1" si="17"/>
        <v>0</v>
      </c>
      <c r="I85" s="73">
        <f t="shared" si="15"/>
        <v>0.515625</v>
      </c>
      <c r="J85" s="73">
        <f t="shared" ca="1" si="16"/>
        <v>0</v>
      </c>
    </row>
    <row r="86" spans="1:10" x14ac:dyDescent="0.25">
      <c r="A86" s="69">
        <v>0.65422891493633795</v>
      </c>
      <c r="B86" s="69">
        <v>-6.2736700340861803E-3</v>
      </c>
      <c r="C86" s="70">
        <f t="shared" si="12"/>
        <v>0.65422891493633795</v>
      </c>
      <c r="D86" s="70">
        <v>0</v>
      </c>
      <c r="E86" s="70">
        <f t="shared" si="13"/>
        <v>0.51796875000000042</v>
      </c>
      <c r="F86" s="70">
        <f t="shared" si="14"/>
        <v>0.609375</v>
      </c>
      <c r="G86" s="71">
        <f t="shared" ca="1" si="11"/>
        <v>0</v>
      </c>
      <c r="H86" s="70">
        <f t="shared" ca="1" si="17"/>
        <v>0</v>
      </c>
      <c r="I86" s="73">
        <f t="shared" si="15"/>
        <v>0.52232142857142849</v>
      </c>
      <c r="J86" s="73">
        <f t="shared" ca="1" si="16"/>
        <v>0</v>
      </c>
    </row>
    <row r="87" spans="1:10" x14ac:dyDescent="0.25">
      <c r="A87" s="69">
        <v>0.66966761935823904</v>
      </c>
      <c r="B87" s="69">
        <v>-4.74994902568415E-3</v>
      </c>
      <c r="C87" s="70">
        <f t="shared" si="12"/>
        <v>0.66966761935823904</v>
      </c>
      <c r="D87" s="70">
        <v>0</v>
      </c>
      <c r="E87" s="70">
        <f t="shared" si="13"/>
        <v>0.52460937500000038</v>
      </c>
      <c r="F87" s="70">
        <f t="shared" si="14"/>
        <v>0.6171875</v>
      </c>
      <c r="G87" s="71">
        <f t="shared" ca="1" si="11"/>
        <v>0</v>
      </c>
      <c r="H87" s="70">
        <f t="shared" ca="1" si="17"/>
        <v>0</v>
      </c>
      <c r="I87" s="73">
        <f t="shared" si="15"/>
        <v>0.5290178571428571</v>
      </c>
      <c r="J87" s="73">
        <f t="shared" ca="1" si="16"/>
        <v>0</v>
      </c>
    </row>
    <row r="88" spans="1:10" x14ac:dyDescent="0.25">
      <c r="A88" s="69">
        <v>0.68447937131630598</v>
      </c>
      <c r="B88" s="69">
        <v>-4.7154227973436004E-3</v>
      </c>
      <c r="C88" s="70">
        <f t="shared" si="12"/>
        <v>0.68447937131630598</v>
      </c>
      <c r="D88" s="70">
        <v>0</v>
      </c>
      <c r="E88" s="70">
        <f t="shared" si="13"/>
        <v>0.53125000000000033</v>
      </c>
      <c r="F88" s="70">
        <f t="shared" si="14"/>
        <v>0.625</v>
      </c>
      <c r="G88" s="71">
        <f t="shared" ca="1" si="11"/>
        <v>0</v>
      </c>
      <c r="H88" s="70">
        <f t="shared" ca="1" si="17"/>
        <v>0</v>
      </c>
      <c r="I88" s="73">
        <f t="shared" si="15"/>
        <v>0.5357142857142857</v>
      </c>
      <c r="J88" s="73">
        <f t="shared" ca="1" si="16"/>
        <v>0</v>
      </c>
    </row>
    <row r="89" spans="1:10" x14ac:dyDescent="0.25">
      <c r="A89" s="69">
        <v>0.70806845776804295</v>
      </c>
      <c r="B89" s="69">
        <v>-9.8675033152626403E-3</v>
      </c>
      <c r="C89" s="70">
        <f t="shared" si="12"/>
        <v>0.70806845776804295</v>
      </c>
      <c r="D89" s="70">
        <v>0</v>
      </c>
      <c r="E89" s="70">
        <f t="shared" si="13"/>
        <v>0.53789062500000029</v>
      </c>
      <c r="F89" s="70">
        <f t="shared" si="14"/>
        <v>0.6328125</v>
      </c>
      <c r="G89" s="71">
        <f t="shared" ca="1" si="11"/>
        <v>0</v>
      </c>
      <c r="H89" s="70">
        <f t="shared" ca="1" si="17"/>
        <v>0</v>
      </c>
      <c r="I89" s="73">
        <f t="shared" si="15"/>
        <v>0.5424107142857143</v>
      </c>
      <c r="J89" s="73">
        <f t="shared" ca="1" si="16"/>
        <v>0</v>
      </c>
    </row>
    <row r="90" spans="1:10" x14ac:dyDescent="0.25">
      <c r="A90" s="69">
        <v>0.73494904465490496</v>
      </c>
      <c r="B90" s="69">
        <v>-9.8048446045706505E-3</v>
      </c>
      <c r="C90" s="70">
        <f t="shared" si="12"/>
        <v>0.73494904465490496</v>
      </c>
      <c r="D90" s="70">
        <v>0</v>
      </c>
      <c r="E90" s="70">
        <f t="shared" si="13"/>
        <v>0.54453125000000024</v>
      </c>
      <c r="F90" s="70">
        <f t="shared" si="14"/>
        <v>0.640625</v>
      </c>
      <c r="G90" s="71">
        <f t="shared" ca="1" si="11"/>
        <v>0</v>
      </c>
      <c r="H90" s="70">
        <f t="shared" ca="1" si="17"/>
        <v>0</v>
      </c>
      <c r="I90" s="73">
        <f t="shared" si="15"/>
        <v>0.54910714285714279</v>
      </c>
      <c r="J90" s="73">
        <f t="shared" ca="1" si="16"/>
        <v>0</v>
      </c>
    </row>
    <row r="91" spans="1:10" x14ac:dyDescent="0.25">
      <c r="A91" s="69">
        <v>0.75689238088907895</v>
      </c>
      <c r="B91" s="69">
        <v>-9.7536946366587607E-3</v>
      </c>
      <c r="C91" s="70">
        <f t="shared" si="12"/>
        <v>0.75689238088907895</v>
      </c>
      <c r="D91" s="70">
        <v>0</v>
      </c>
      <c r="E91" s="70">
        <f t="shared" si="13"/>
        <v>0.5511718750000002</v>
      </c>
      <c r="F91" s="70">
        <f t="shared" si="14"/>
        <v>0.6484375</v>
      </c>
      <c r="G91" s="71">
        <f t="shared" ca="1" si="11"/>
        <v>0</v>
      </c>
      <c r="H91" s="70">
        <f t="shared" ca="1" si="17"/>
        <v>0</v>
      </c>
      <c r="I91" s="73">
        <f t="shared" si="15"/>
        <v>0.5558035714285714</v>
      </c>
      <c r="J91" s="73">
        <f t="shared" ca="1" si="16"/>
        <v>0</v>
      </c>
    </row>
    <row r="92" spans="1:10" x14ac:dyDescent="0.25">
      <c r="A92" s="69">
        <v>0.77252700795592699</v>
      </c>
      <c r="B92" s="69">
        <v>-6.4628335761314198E-3</v>
      </c>
      <c r="C92" s="70">
        <f t="shared" si="12"/>
        <v>0.77252700795592699</v>
      </c>
      <c r="D92" s="70">
        <v>0</v>
      </c>
      <c r="E92" s="70">
        <f t="shared" si="13"/>
        <v>0.55781250000000016</v>
      </c>
      <c r="F92" s="70">
        <f t="shared" si="14"/>
        <v>0.65625</v>
      </c>
      <c r="G92" s="71">
        <f t="shared" ca="1" si="11"/>
        <v>0</v>
      </c>
      <c r="H92" s="70">
        <f t="shared" ca="1" si="17"/>
        <v>0</v>
      </c>
      <c r="I92" s="73">
        <f t="shared" si="15"/>
        <v>0.5625</v>
      </c>
      <c r="J92" s="73">
        <f t="shared" ca="1" si="16"/>
        <v>0</v>
      </c>
    </row>
    <row r="93" spans="1:10" x14ac:dyDescent="0.25">
      <c r="A93" s="69">
        <v>0.78432155118179603</v>
      </c>
      <c r="B93" s="69">
        <v>-1.11774905291757E-2</v>
      </c>
      <c r="C93" s="70">
        <f t="shared" si="12"/>
        <v>0.78432155118179603</v>
      </c>
      <c r="D93" s="70">
        <v>0</v>
      </c>
      <c r="E93" s="70">
        <f t="shared" si="13"/>
        <v>0.56445312500000011</v>
      </c>
      <c r="F93" s="70">
        <f t="shared" si="14"/>
        <v>0.6640625</v>
      </c>
      <c r="G93" s="71">
        <f t="shared" ca="1" si="11"/>
        <v>0</v>
      </c>
      <c r="H93" s="70">
        <f t="shared" ca="1" si="17"/>
        <v>0</v>
      </c>
      <c r="I93" s="73">
        <f t="shared" si="15"/>
        <v>0.56919642857142849</v>
      </c>
      <c r="J93" s="73">
        <f t="shared" ca="1" si="16"/>
        <v>0</v>
      </c>
    </row>
    <row r="94" spans="1:10" x14ac:dyDescent="0.25">
      <c r="A94" s="69">
        <v>0.80036761580303495</v>
      </c>
      <c r="B94" s="69">
        <v>-1.0303237104411099E-2</v>
      </c>
      <c r="C94" s="70">
        <f t="shared" si="12"/>
        <v>0.80036761580303495</v>
      </c>
      <c r="D94" s="70">
        <v>0</v>
      </c>
      <c r="E94" s="70">
        <f t="shared" si="13"/>
        <v>0.57109375000000007</v>
      </c>
      <c r="F94" s="70">
        <f t="shared" si="14"/>
        <v>0.671875</v>
      </c>
      <c r="G94" s="71">
        <f t="shared" ca="1" si="11"/>
        <v>0</v>
      </c>
      <c r="H94" s="70">
        <f t="shared" ca="1" si="17"/>
        <v>0</v>
      </c>
      <c r="I94" s="73">
        <f t="shared" si="15"/>
        <v>0.5758928571428571</v>
      </c>
      <c r="J94" s="73">
        <f t="shared" ca="1" si="16"/>
        <v>0</v>
      </c>
    </row>
    <row r="95" spans="1:10" x14ac:dyDescent="0.25">
      <c r="A95" s="69">
        <v>0.81650511099191703</v>
      </c>
      <c r="B95" s="69">
        <v>-8.3129705404754103E-3</v>
      </c>
      <c r="C95" s="70">
        <f t="shared" si="12"/>
        <v>0.81650511099191703</v>
      </c>
      <c r="D95" s="70">
        <v>0</v>
      </c>
      <c r="E95" s="70">
        <f t="shared" si="13"/>
        <v>0.57773437500000002</v>
      </c>
      <c r="F95" s="70">
        <f t="shared" si="14"/>
        <v>0.6796875</v>
      </c>
      <c r="G95" s="71">
        <f t="shared" ca="1" si="11"/>
        <v>0</v>
      </c>
      <c r="H95" s="70">
        <f t="shared" ca="1" si="17"/>
        <v>0</v>
      </c>
      <c r="I95" s="73">
        <f t="shared" si="15"/>
        <v>0.5825892857142857</v>
      </c>
      <c r="J95" s="73">
        <f t="shared" ca="1" si="16"/>
        <v>0</v>
      </c>
    </row>
    <row r="96" spans="1:10" x14ac:dyDescent="0.25">
      <c r="A96" s="69">
        <v>0.83186544635583803</v>
      </c>
      <c r="B96" s="69">
        <v>-4.3718655128692696E-3</v>
      </c>
      <c r="C96" s="70">
        <f t="shared" si="12"/>
        <v>0.83186544635583803</v>
      </c>
      <c r="D96" s="70">
        <v>0</v>
      </c>
      <c r="E96" s="70">
        <f t="shared" si="13"/>
        <v>0.58437499999999998</v>
      </c>
      <c r="F96" s="70">
        <f t="shared" si="14"/>
        <v>0.6875</v>
      </c>
      <c r="G96" s="71">
        <f t="shared" ca="1" si="11"/>
        <v>0</v>
      </c>
      <c r="H96" s="70">
        <f t="shared" ca="1" si="17"/>
        <v>0</v>
      </c>
      <c r="I96" s="73">
        <f t="shared" si="15"/>
        <v>0.5892857142857143</v>
      </c>
      <c r="J96" s="73">
        <f t="shared" ca="1" si="16"/>
        <v>0</v>
      </c>
    </row>
    <row r="97" spans="1:10" x14ac:dyDescent="0.25">
      <c r="A97" s="69">
        <v>0.84780048814494102</v>
      </c>
      <c r="B97" s="69">
        <v>-9.9137209648401097E-3</v>
      </c>
      <c r="C97" s="70">
        <v>0.85000010000000004</v>
      </c>
      <c r="D97" s="70">
        <v>0</v>
      </c>
      <c r="E97" s="70">
        <f t="shared" si="13"/>
        <v>0.59101562499999993</v>
      </c>
      <c r="F97" s="70">
        <f t="shared" si="14"/>
        <v>0.6953125</v>
      </c>
      <c r="G97" s="71">
        <f t="shared" ca="1" si="11"/>
        <v>0</v>
      </c>
      <c r="H97" s="70">
        <f t="shared" ca="1" si="17"/>
        <v>0</v>
      </c>
      <c r="I97" s="73">
        <f t="shared" si="15"/>
        <v>0.59598214285714279</v>
      </c>
      <c r="J97" s="73">
        <f t="shared" ca="1" si="16"/>
        <v>0</v>
      </c>
    </row>
    <row r="98" spans="1:10" x14ac:dyDescent="0.25">
      <c r="A98" s="69">
        <v>0.86990056249507297</v>
      </c>
      <c r="B98" s="69">
        <v>-4.2832055684887101E-3</v>
      </c>
      <c r="C98" s="70"/>
      <c r="E98" s="70">
        <f t="shared" si="13"/>
        <v>0.59765624999999989</v>
      </c>
      <c r="F98" s="70">
        <f t="shared" si="14"/>
        <v>0.703125</v>
      </c>
      <c r="G98" s="71">
        <f t="shared" ca="1" si="11"/>
        <v>0</v>
      </c>
      <c r="H98" s="70">
        <f t="shared" ca="1" si="17"/>
        <v>0</v>
      </c>
      <c r="I98" s="73">
        <f t="shared" si="15"/>
        <v>0.6026785714285714</v>
      </c>
      <c r="J98" s="73">
        <f t="shared" ca="1" si="16"/>
        <v>0</v>
      </c>
    </row>
    <row r="99" spans="1:10" x14ac:dyDescent="0.25">
      <c r="A99" s="69">
        <v>0.88562662012956395</v>
      </c>
      <c r="B99" s="69">
        <v>-4.2465480914852796E-3</v>
      </c>
      <c r="C99" s="70"/>
      <c r="E99" s="70">
        <f t="shared" si="13"/>
        <v>0.60429687499999984</v>
      </c>
      <c r="F99" s="70">
        <f t="shared" si="14"/>
        <v>0.7109375</v>
      </c>
      <c r="G99" s="71">
        <f t="shared" ca="1" si="11"/>
        <v>0</v>
      </c>
      <c r="H99" s="70">
        <f t="shared" ca="1" si="17"/>
        <v>0</v>
      </c>
      <c r="I99" s="73">
        <f t="shared" si="15"/>
        <v>0.609375</v>
      </c>
      <c r="J99" s="73">
        <f t="shared" ca="1" si="16"/>
        <v>0</v>
      </c>
    </row>
    <row r="100" spans="1:10" x14ac:dyDescent="0.25">
      <c r="A100" s="69">
        <v>0.90983743444126797</v>
      </c>
      <c r="B100" s="69">
        <v>-4.1901126268892802E-3</v>
      </c>
      <c r="C100" s="70"/>
      <c r="E100" s="70">
        <f t="shared" si="13"/>
        <v>0.6109374999999998</v>
      </c>
      <c r="F100" s="70">
        <f t="shared" si="14"/>
        <v>0.71875</v>
      </c>
      <c r="G100" s="71">
        <f t="shared" ca="1" si="11"/>
        <v>0</v>
      </c>
      <c r="H100" s="70">
        <f t="shared" ca="1" si="17"/>
        <v>0</v>
      </c>
      <c r="I100" s="73">
        <f t="shared" si="15"/>
        <v>0.61607142857142849</v>
      </c>
      <c r="J100" s="73">
        <f t="shared" ca="1" si="16"/>
        <v>0</v>
      </c>
    </row>
    <row r="101" spans="1:10" x14ac:dyDescent="0.25">
      <c r="A101" s="69">
        <v>0.927501820109778</v>
      </c>
      <c r="B101" s="69">
        <v>2.0584630081043401E-2</v>
      </c>
      <c r="C101" s="70"/>
      <c r="E101" s="70">
        <f t="shared" si="13"/>
        <v>0.61757812499999976</v>
      </c>
      <c r="F101" s="70">
        <f t="shared" si="14"/>
        <v>0.7265625</v>
      </c>
      <c r="G101" s="71">
        <f t="shared" ca="1" si="11"/>
        <v>0</v>
      </c>
      <c r="H101" s="70">
        <f t="shared" ca="1" si="17"/>
        <v>0</v>
      </c>
      <c r="I101" s="73">
        <f t="shared" si="15"/>
        <v>0.6227678571428571</v>
      </c>
      <c r="J101" s="73">
        <f t="shared" ca="1" si="16"/>
        <v>0</v>
      </c>
    </row>
    <row r="102" spans="1:10" x14ac:dyDescent="0.25">
      <c r="A102" s="69">
        <v>0.93079332054490405</v>
      </c>
      <c r="B102" s="69">
        <v>5.8994419735231597E-2</v>
      </c>
      <c r="C102" s="70"/>
      <c r="E102" s="70">
        <f t="shared" si="13"/>
        <v>0.62421874999999971</v>
      </c>
      <c r="F102" s="70">
        <f t="shared" si="14"/>
        <v>0.734375</v>
      </c>
      <c r="G102" s="71">
        <f t="shared" ca="1" si="11"/>
        <v>0</v>
      </c>
      <c r="H102" s="70">
        <f t="shared" ca="1" si="17"/>
        <v>0</v>
      </c>
      <c r="I102" s="73">
        <f t="shared" si="15"/>
        <v>0.6294642857142857</v>
      </c>
      <c r="J102" s="73">
        <f t="shared" ca="1" si="16"/>
        <v>0</v>
      </c>
    </row>
    <row r="103" spans="1:10" x14ac:dyDescent="0.25">
      <c r="A103" s="69">
        <v>0.93189048735661295</v>
      </c>
      <c r="B103" s="69">
        <v>0.142960928310088</v>
      </c>
      <c r="C103" s="70"/>
      <c r="E103" s="70">
        <f t="shared" si="13"/>
        <v>0.63085937499999967</v>
      </c>
      <c r="F103" s="70">
        <f t="shared" si="14"/>
        <v>0.7421875</v>
      </c>
      <c r="G103" s="71">
        <f t="shared" ca="1" si="11"/>
        <v>0</v>
      </c>
      <c r="H103" s="70">
        <f t="shared" ca="1" si="17"/>
        <v>0</v>
      </c>
      <c r="I103" s="73">
        <f t="shared" si="15"/>
        <v>0.6361607142857143</v>
      </c>
      <c r="J103" s="73">
        <f t="shared" ca="1" si="16"/>
        <v>0</v>
      </c>
    </row>
    <row r="104" spans="1:10" x14ac:dyDescent="0.25">
      <c r="A104" s="69">
        <v>0.931341903950759</v>
      </c>
      <c r="B104" s="69">
        <v>9.8175259634879497E-2</v>
      </c>
      <c r="C104" s="70"/>
      <c r="E104" s="70">
        <f t="shared" si="13"/>
        <v>0.63749999999999962</v>
      </c>
      <c r="F104" s="70">
        <f t="shared" si="14"/>
        <v>0.75</v>
      </c>
      <c r="G104" s="71">
        <f t="shared" ref="G104:G136" ca="1" si="18">FORECAST(E104,OFFSET(D$8:D$7508,MATCH(E104,C$8:C$7508,1)-1,0,2), OFFSET(C$8:C$7508,MATCH(E104,C$8:C$7508,1)-1,0,2))</f>
        <v>0</v>
      </c>
      <c r="H104" s="70">
        <f t="shared" ca="1" si="17"/>
        <v>0</v>
      </c>
      <c r="I104" s="73">
        <f t="shared" si="15"/>
        <v>0.64285714285714279</v>
      </c>
      <c r="J104" s="73">
        <f t="shared" ca="1" si="16"/>
        <v>0</v>
      </c>
    </row>
    <row r="105" spans="1:10" x14ac:dyDescent="0.25">
      <c r="A105" s="69">
        <v>0.93353623757417603</v>
      </c>
      <c r="B105" s="69">
        <v>0.178112465008293</v>
      </c>
      <c r="C105" s="70"/>
      <c r="E105" s="70">
        <f t="shared" ref="E105:E136" si="19">(0.85/$L$6)+E104</f>
        <v>0.64414062499999958</v>
      </c>
      <c r="F105" s="70">
        <f t="shared" ref="F105:F136" si="20">F104+1/(COUNT($E$8:$E$1000)-1)</f>
        <v>0.7578125</v>
      </c>
      <c r="G105" s="71">
        <f t="shared" ca="1" si="18"/>
        <v>0</v>
      </c>
      <c r="H105" s="70">
        <f t="shared" ca="1" si="17"/>
        <v>0</v>
      </c>
      <c r="I105" s="73">
        <f t="shared" si="15"/>
        <v>0.6495535714285714</v>
      </c>
      <c r="J105" s="73">
        <f t="shared" ca="1" si="16"/>
        <v>0</v>
      </c>
    </row>
    <row r="106" spans="1:10" x14ac:dyDescent="0.25">
      <c r="A106" s="69">
        <v>0.93573057119759295</v>
      </c>
      <c r="B106" s="69">
        <v>0.29267304814041001</v>
      </c>
      <c r="C106" s="70"/>
      <c r="E106" s="70">
        <f t="shared" si="19"/>
        <v>0.65078124999999953</v>
      </c>
      <c r="F106" s="70">
        <f t="shared" si="20"/>
        <v>0.765625</v>
      </c>
      <c r="G106" s="71">
        <f t="shared" ca="1" si="18"/>
        <v>0</v>
      </c>
      <c r="H106" s="70">
        <f t="shared" ca="1" si="17"/>
        <v>0</v>
      </c>
      <c r="I106" s="73">
        <f t="shared" si="15"/>
        <v>0.65625</v>
      </c>
      <c r="J106" s="73">
        <f t="shared" ca="1" si="16"/>
        <v>0</v>
      </c>
    </row>
    <row r="107" spans="1:10" x14ac:dyDescent="0.25">
      <c r="A107" s="69">
        <v>0.93719346027987105</v>
      </c>
      <c r="B107" s="69">
        <v>0.36167009235613801</v>
      </c>
      <c r="C107" s="70"/>
      <c r="E107" s="70">
        <f t="shared" si="19"/>
        <v>0.65742187499999949</v>
      </c>
      <c r="F107" s="70">
        <f t="shared" si="20"/>
        <v>0.7734375</v>
      </c>
      <c r="G107" s="71">
        <f t="shared" ca="1" si="18"/>
        <v>0</v>
      </c>
      <c r="H107" s="70">
        <f t="shared" ca="1" si="17"/>
        <v>0</v>
      </c>
      <c r="I107" s="73">
        <f t="shared" si="15"/>
        <v>0.66294642857142849</v>
      </c>
      <c r="J107" s="73">
        <f t="shared" ca="1" si="16"/>
        <v>0</v>
      </c>
    </row>
    <row r="108" spans="1:10" x14ac:dyDescent="0.25">
      <c r="A108" s="69">
        <v>0.93957065503857395</v>
      </c>
      <c r="B108" s="69">
        <v>0.42481131774542702</v>
      </c>
      <c r="C108" s="70"/>
      <c r="E108" s="70">
        <f t="shared" si="19"/>
        <v>0.66406249999999944</v>
      </c>
      <c r="F108" s="70">
        <f t="shared" si="20"/>
        <v>0.78125</v>
      </c>
      <c r="G108" s="71">
        <f t="shared" ca="1" si="18"/>
        <v>0</v>
      </c>
      <c r="H108" s="70">
        <f t="shared" ca="1" si="17"/>
        <v>0</v>
      </c>
      <c r="I108" s="73">
        <f t="shared" si="15"/>
        <v>0.6696428571428571</v>
      </c>
      <c r="J108" s="73">
        <f t="shared" ca="1" si="16"/>
        <v>0</v>
      </c>
    </row>
    <row r="109" spans="1:10" x14ac:dyDescent="0.25">
      <c r="A109" s="69">
        <v>0.94587936420589802</v>
      </c>
      <c r="B109" s="69">
        <v>0.45769563211594</v>
      </c>
      <c r="C109" s="70"/>
      <c r="E109" s="70">
        <f t="shared" si="19"/>
        <v>0.6707031249999994</v>
      </c>
      <c r="F109" s="70">
        <f t="shared" si="20"/>
        <v>0.7890625</v>
      </c>
      <c r="G109" s="71">
        <f t="shared" ca="1" si="18"/>
        <v>0</v>
      </c>
      <c r="H109" s="70">
        <f t="shared" ca="1" si="17"/>
        <v>0</v>
      </c>
      <c r="I109" s="73">
        <f t="shared" si="15"/>
        <v>0.6763392857142857</v>
      </c>
      <c r="J109" s="73">
        <f t="shared" ca="1" si="16"/>
        <v>0</v>
      </c>
    </row>
    <row r="110" spans="1:10" x14ac:dyDescent="0.25">
      <c r="A110" s="69">
        <v>0.95054232315566001</v>
      </c>
      <c r="B110" s="69">
        <v>0.51010261048920003</v>
      </c>
      <c r="C110" s="70"/>
      <c r="E110" s="70">
        <f t="shared" si="19"/>
        <v>0.67734374999999936</v>
      </c>
      <c r="F110" s="70">
        <f t="shared" si="20"/>
        <v>0.796875</v>
      </c>
      <c r="G110" s="71">
        <f t="shared" ca="1" si="18"/>
        <v>0</v>
      </c>
      <c r="H110" s="70">
        <f t="shared" ca="1" si="17"/>
        <v>0</v>
      </c>
      <c r="I110" s="73">
        <f t="shared" si="15"/>
        <v>0.6830357142857143</v>
      </c>
      <c r="J110" s="73">
        <f t="shared" ca="1" si="16"/>
        <v>0</v>
      </c>
    </row>
    <row r="111" spans="1:10" x14ac:dyDescent="0.25">
      <c r="A111" s="69">
        <v>0.95273665677907804</v>
      </c>
      <c r="B111" s="69">
        <v>0.55176425935338302</v>
      </c>
      <c r="C111" s="70"/>
      <c r="E111" s="70">
        <f t="shared" si="19"/>
        <v>0.68398437499999931</v>
      </c>
      <c r="F111" s="70">
        <f t="shared" si="20"/>
        <v>0.8046875</v>
      </c>
      <c r="G111" s="71">
        <f t="shared" ca="1" si="18"/>
        <v>0</v>
      </c>
      <c r="H111" s="70">
        <f t="shared" ca="1" si="17"/>
        <v>0</v>
      </c>
      <c r="I111" s="73">
        <f t="shared" si="15"/>
        <v>0.68973214285714279</v>
      </c>
      <c r="J111" s="73">
        <f t="shared" ca="1" si="16"/>
        <v>0</v>
      </c>
    </row>
    <row r="112" spans="1:10" x14ac:dyDescent="0.25">
      <c r="A112" s="69">
        <v>0.95822249083762101</v>
      </c>
      <c r="B112" s="69">
        <v>0.61100743093805798</v>
      </c>
      <c r="C112" s="70"/>
      <c r="E112" s="70">
        <f t="shared" si="19"/>
        <v>0.69062499999999927</v>
      </c>
      <c r="F112" s="70">
        <f t="shared" si="20"/>
        <v>0.8125</v>
      </c>
      <c r="G112" s="71">
        <f t="shared" ca="1" si="18"/>
        <v>0</v>
      </c>
      <c r="H112" s="70">
        <f t="shared" ca="1" si="17"/>
        <v>0</v>
      </c>
      <c r="I112" s="73">
        <f t="shared" si="15"/>
        <v>0.6964285714285714</v>
      </c>
      <c r="J112" s="73">
        <f t="shared" ca="1" si="16"/>
        <v>0</v>
      </c>
    </row>
    <row r="113" spans="1:10" x14ac:dyDescent="0.25">
      <c r="A113" s="69">
        <v>0.96315974149031003</v>
      </c>
      <c r="B113" s="69">
        <v>0.64811929015648395</v>
      </c>
      <c r="C113" s="70"/>
      <c r="E113" s="70">
        <f t="shared" si="19"/>
        <v>0.69726562499999922</v>
      </c>
      <c r="F113" s="70">
        <f t="shared" si="20"/>
        <v>0.8203125</v>
      </c>
      <c r="G113" s="71">
        <f t="shared" ca="1" si="18"/>
        <v>0</v>
      </c>
      <c r="H113" s="70">
        <f t="shared" ca="1" si="17"/>
        <v>0</v>
      </c>
      <c r="I113" s="73">
        <f t="shared" si="15"/>
        <v>0.703125</v>
      </c>
      <c r="J113" s="73">
        <f t="shared" ca="1" si="16"/>
        <v>0</v>
      </c>
    </row>
    <row r="114" spans="1:10" x14ac:dyDescent="0.25">
      <c r="A114" s="69">
        <v>0.96699982533129103</v>
      </c>
      <c r="B114" s="69">
        <v>0.67741799177637796</v>
      </c>
      <c r="C114" s="70"/>
      <c r="E114" s="70">
        <f t="shared" si="19"/>
        <v>0.70390624999999918</v>
      </c>
      <c r="F114" s="70">
        <f t="shared" si="20"/>
        <v>0.828125</v>
      </c>
      <c r="G114" s="71">
        <f t="shared" ca="1" si="18"/>
        <v>0</v>
      </c>
      <c r="H114" s="70">
        <f t="shared" ca="1" si="17"/>
        <v>0</v>
      </c>
      <c r="I114" s="73">
        <f t="shared" si="15"/>
        <v>0.70982142857142849</v>
      </c>
      <c r="J114" s="73">
        <f t="shared" ca="1" si="16"/>
        <v>0</v>
      </c>
    </row>
    <row r="115" spans="1:10" x14ac:dyDescent="0.25">
      <c r="A115" s="69">
        <v>0.97193707598398005</v>
      </c>
      <c r="B115" s="69">
        <v>0.72667967337279205</v>
      </c>
      <c r="C115" s="70"/>
      <c r="E115" s="70">
        <f t="shared" si="19"/>
        <v>0.71054687499999913</v>
      </c>
      <c r="F115" s="70">
        <f t="shared" si="20"/>
        <v>0.8359375</v>
      </c>
      <c r="G115" s="71">
        <f t="shared" ca="1" si="18"/>
        <v>0</v>
      </c>
      <c r="H115" s="70">
        <f t="shared" ca="1" si="17"/>
        <v>0</v>
      </c>
      <c r="I115" s="73">
        <f t="shared" si="15"/>
        <v>0.7165178571428571</v>
      </c>
      <c r="J115" s="73">
        <f t="shared" ca="1" si="16"/>
        <v>0</v>
      </c>
    </row>
    <row r="116" spans="1:10" x14ac:dyDescent="0.25">
      <c r="A116" s="69">
        <v>0.97522857641910599</v>
      </c>
      <c r="B116" s="69">
        <v>0.76747603527980002</v>
      </c>
      <c r="C116" s="70"/>
      <c r="E116" s="70">
        <f t="shared" si="19"/>
        <v>0.71718749999999909</v>
      </c>
      <c r="F116" s="70">
        <f t="shared" si="20"/>
        <v>0.84375</v>
      </c>
      <c r="G116" s="71">
        <f t="shared" ca="1" si="18"/>
        <v>0</v>
      </c>
      <c r="H116" s="70">
        <f t="shared" ca="1" si="17"/>
        <v>0</v>
      </c>
      <c r="I116" s="73">
        <f t="shared" si="15"/>
        <v>0.7232142857142857</v>
      </c>
      <c r="J116" s="73">
        <f t="shared" ca="1" si="16"/>
        <v>0</v>
      </c>
    </row>
    <row r="117" spans="1:10" x14ac:dyDescent="0.25">
      <c r="A117" s="69">
        <v>0.97961724366594005</v>
      </c>
      <c r="B117" s="69">
        <v>0.80480357686292103</v>
      </c>
      <c r="C117" s="70"/>
      <c r="E117" s="70">
        <f t="shared" si="19"/>
        <v>0.72382812499999905</v>
      </c>
      <c r="F117" s="70">
        <f t="shared" si="20"/>
        <v>0.8515625</v>
      </c>
      <c r="G117" s="71">
        <f t="shared" ca="1" si="18"/>
        <v>0</v>
      </c>
      <c r="H117" s="70">
        <f t="shared" ca="1" si="17"/>
        <v>0</v>
      </c>
      <c r="I117" s="73">
        <f t="shared" si="15"/>
        <v>0.72991071428571419</v>
      </c>
      <c r="J117" s="73">
        <f t="shared" ca="1" si="16"/>
        <v>0</v>
      </c>
    </row>
    <row r="118" spans="1:10" x14ac:dyDescent="0.25">
      <c r="A118" s="69">
        <v>0.98290874410106599</v>
      </c>
      <c r="B118" s="69">
        <v>0.83431796084750998</v>
      </c>
      <c r="C118" s="70"/>
      <c r="E118" s="70">
        <f t="shared" si="19"/>
        <v>0.730468749999999</v>
      </c>
      <c r="F118" s="70">
        <f t="shared" si="20"/>
        <v>0.859375</v>
      </c>
      <c r="G118" s="71">
        <f t="shared" ca="1" si="18"/>
        <v>0</v>
      </c>
      <c r="H118" s="70">
        <f t="shared" ca="1" si="17"/>
        <v>0</v>
      </c>
      <c r="I118" s="73">
        <f t="shared" si="15"/>
        <v>0.73660714285714279</v>
      </c>
      <c r="J118" s="73">
        <f t="shared" ca="1" si="16"/>
        <v>0</v>
      </c>
    </row>
    <row r="119" spans="1:10" x14ac:dyDescent="0.25">
      <c r="A119" s="69">
        <v>0.98455449431862896</v>
      </c>
      <c r="B119" s="69">
        <v>0.86972985088238597</v>
      </c>
      <c r="C119" s="70"/>
      <c r="E119" s="70">
        <f t="shared" si="19"/>
        <v>0.73710937499999896</v>
      </c>
      <c r="F119" s="70">
        <f t="shared" si="20"/>
        <v>0.8671875</v>
      </c>
      <c r="G119" s="71">
        <f t="shared" ca="1" si="18"/>
        <v>0</v>
      </c>
      <c r="H119" s="70">
        <f t="shared" ca="1" si="17"/>
        <v>0</v>
      </c>
      <c r="I119" s="73">
        <f t="shared" si="15"/>
        <v>0.7433035714285714</v>
      </c>
      <c r="J119" s="73">
        <f t="shared" ca="1" si="16"/>
        <v>0</v>
      </c>
    </row>
    <row r="120" spans="1:10" x14ac:dyDescent="0.25">
      <c r="A120" s="69">
        <v>0.98674882794204699</v>
      </c>
      <c r="B120" s="69">
        <v>0.89876436291801598</v>
      </c>
      <c r="C120" s="70"/>
      <c r="E120" s="70">
        <f t="shared" si="19"/>
        <v>0.74374999999999891</v>
      </c>
      <c r="F120" s="70">
        <f t="shared" si="20"/>
        <v>0.875</v>
      </c>
      <c r="G120" s="71">
        <f t="shared" ca="1" si="18"/>
        <v>0</v>
      </c>
      <c r="H120" s="70">
        <f t="shared" ca="1" si="17"/>
        <v>0</v>
      </c>
      <c r="I120" s="73">
        <f t="shared" si="15"/>
        <v>0.75</v>
      </c>
      <c r="J120" s="73">
        <f t="shared" ca="1" si="16"/>
        <v>0</v>
      </c>
    </row>
    <row r="121" spans="1:10" x14ac:dyDescent="0.25">
      <c r="A121" s="69">
        <v>0.98949174497131898</v>
      </c>
      <c r="B121" s="69">
        <v>0.92675874035615802</v>
      </c>
      <c r="C121" s="70"/>
      <c r="E121" s="70">
        <f t="shared" si="19"/>
        <v>0.75039062499999887</v>
      </c>
      <c r="F121" s="70">
        <f t="shared" si="20"/>
        <v>0.8828125</v>
      </c>
      <c r="G121" s="71">
        <f t="shared" ca="1" si="18"/>
        <v>0</v>
      </c>
      <c r="H121" s="70">
        <f t="shared" ca="1" si="17"/>
        <v>0</v>
      </c>
      <c r="I121" s="73">
        <f t="shared" si="15"/>
        <v>0.75669642857142849</v>
      </c>
      <c r="J121" s="73">
        <f t="shared" ca="1" si="16"/>
        <v>0</v>
      </c>
    </row>
    <row r="122" spans="1:10" x14ac:dyDescent="0.25">
      <c r="A122" s="69">
        <v>0.99684276260976701</v>
      </c>
      <c r="B122" s="69">
        <v>0.96647975943776598</v>
      </c>
      <c r="C122" s="70"/>
      <c r="E122" s="70">
        <f t="shared" si="19"/>
        <v>0.75703124999999882</v>
      </c>
      <c r="F122" s="70">
        <f t="shared" si="20"/>
        <v>0.890625</v>
      </c>
      <c r="G122" s="71">
        <f t="shared" ca="1" si="18"/>
        <v>0</v>
      </c>
      <c r="H122" s="70">
        <f t="shared" ca="1" si="17"/>
        <v>0</v>
      </c>
      <c r="I122" s="73">
        <f t="shared" si="15"/>
        <v>0.7633928571428571</v>
      </c>
      <c r="J122" s="73">
        <f t="shared" ca="1" si="16"/>
        <v>0</v>
      </c>
    </row>
    <row r="123" spans="1:10" x14ac:dyDescent="0.25">
      <c r="A123" s="69">
        <v>1.0086921641762201</v>
      </c>
      <c r="B123" s="69">
        <v>0.98824688403248295</v>
      </c>
      <c r="C123" s="70"/>
      <c r="E123" s="70">
        <f t="shared" si="19"/>
        <v>0.76367187499999878</v>
      </c>
      <c r="F123" s="70">
        <f t="shared" si="20"/>
        <v>0.8984375</v>
      </c>
      <c r="G123" s="71">
        <f t="shared" ca="1" si="18"/>
        <v>0</v>
      </c>
      <c r="H123" s="70">
        <f t="shared" ca="1" si="17"/>
        <v>0</v>
      </c>
      <c r="I123" s="73">
        <f t="shared" si="15"/>
        <v>0.7700892857142857</v>
      </c>
      <c r="J123" s="73">
        <f t="shared" ca="1" si="16"/>
        <v>0</v>
      </c>
    </row>
    <row r="124" spans="1:10" x14ac:dyDescent="0.25">
      <c r="A124" s="69">
        <v>1.0211267213755799</v>
      </c>
      <c r="B124" s="69">
        <v>0.98866639901930697</v>
      </c>
      <c r="C124" s="70"/>
      <c r="E124" s="70">
        <f t="shared" si="19"/>
        <v>0.77031249999999873</v>
      </c>
      <c r="F124" s="70">
        <f t="shared" si="20"/>
        <v>0.90625</v>
      </c>
      <c r="G124" s="71">
        <f t="shared" ca="1" si="18"/>
        <v>0</v>
      </c>
      <c r="H124" s="70">
        <f t="shared" ca="1" si="17"/>
        <v>0</v>
      </c>
      <c r="I124" s="73">
        <f t="shared" si="15"/>
        <v>0.77678571428571419</v>
      </c>
      <c r="J124" s="73">
        <f t="shared" ca="1" si="16"/>
        <v>0</v>
      </c>
    </row>
    <row r="125" spans="1:10" x14ac:dyDescent="0.25">
      <c r="A125" s="69">
        <v>1.03154980608681</v>
      </c>
      <c r="B125" s="69">
        <v>0.96873027277594004</v>
      </c>
      <c r="C125" s="70"/>
      <c r="E125" s="70">
        <f t="shared" si="19"/>
        <v>0.77695312499999869</v>
      </c>
      <c r="F125" s="70">
        <f t="shared" si="20"/>
        <v>0.9140625</v>
      </c>
      <c r="G125" s="71">
        <f t="shared" ca="1" si="18"/>
        <v>0</v>
      </c>
      <c r="H125" s="70">
        <f t="shared" ca="1" si="17"/>
        <v>0</v>
      </c>
      <c r="I125" s="73">
        <f t="shared" si="15"/>
        <v>0.78348214285714279</v>
      </c>
      <c r="J125" s="73">
        <f t="shared" ca="1" si="16"/>
        <v>0</v>
      </c>
    </row>
    <row r="126" spans="1:10" x14ac:dyDescent="0.25">
      <c r="A126" s="69">
        <v>1.0426259662812101</v>
      </c>
      <c r="B126" s="69">
        <v>0.95459163003846503</v>
      </c>
      <c r="C126" s="70"/>
      <c r="E126" s="70">
        <f t="shared" si="19"/>
        <v>0.78359374999999865</v>
      </c>
      <c r="F126" s="70">
        <f t="shared" si="20"/>
        <v>0.921875</v>
      </c>
      <c r="G126" s="71">
        <f t="shared" ca="1" si="18"/>
        <v>0</v>
      </c>
      <c r="H126" s="70">
        <f t="shared" ca="1" si="17"/>
        <v>0</v>
      </c>
      <c r="I126" s="73">
        <f t="shared" si="15"/>
        <v>0.7901785714285714</v>
      </c>
      <c r="J126" s="73">
        <f t="shared" ca="1" si="16"/>
        <v>0</v>
      </c>
    </row>
    <row r="127" spans="1:10" x14ac:dyDescent="0.25">
      <c r="A127" s="69">
        <v>1.0492873362094399</v>
      </c>
      <c r="B127" s="69">
        <v>0.93275607409382</v>
      </c>
      <c r="C127" s="70"/>
      <c r="E127" s="70">
        <f t="shared" si="19"/>
        <v>0.7902343749999986</v>
      </c>
      <c r="F127" s="70">
        <f t="shared" si="20"/>
        <v>0.9296875</v>
      </c>
      <c r="G127" s="71">
        <f t="shared" ca="1" si="18"/>
        <v>0</v>
      </c>
      <c r="H127" s="70">
        <f t="shared" ca="1" si="17"/>
        <v>0</v>
      </c>
      <c r="I127" s="73">
        <f t="shared" si="15"/>
        <v>0.796875</v>
      </c>
      <c r="J127" s="73">
        <f t="shared" ca="1" si="16"/>
        <v>0</v>
      </c>
    </row>
    <row r="128" spans="1:10" x14ac:dyDescent="0.25">
      <c r="A128" s="69">
        <v>1.0564189204855401</v>
      </c>
      <c r="B128" s="69">
        <v>0.87842393880327896</v>
      </c>
      <c r="C128" s="70"/>
      <c r="E128" s="70">
        <f t="shared" si="19"/>
        <v>0.79687499999999856</v>
      </c>
      <c r="F128" s="70">
        <f t="shared" si="20"/>
        <v>0.9375</v>
      </c>
      <c r="G128" s="71">
        <f t="shared" ca="1" si="18"/>
        <v>0</v>
      </c>
      <c r="H128" s="70">
        <f t="shared" ca="1" si="17"/>
        <v>0</v>
      </c>
      <c r="I128" s="73">
        <f t="shared" si="15"/>
        <v>0.80357142857142849</v>
      </c>
      <c r="J128" s="73">
        <f t="shared" ca="1" si="16"/>
        <v>0</v>
      </c>
    </row>
    <row r="129" spans="1:10" x14ac:dyDescent="0.25">
      <c r="A129" s="69">
        <v>1.0619047545440901</v>
      </c>
      <c r="B129" s="69">
        <v>0.85324754097231803</v>
      </c>
      <c r="C129" s="70"/>
      <c r="E129" s="70">
        <f t="shared" si="19"/>
        <v>0.80351562499999851</v>
      </c>
      <c r="F129" s="70">
        <f t="shared" si="20"/>
        <v>0.9453125</v>
      </c>
      <c r="G129" s="71">
        <f t="shared" ca="1" si="18"/>
        <v>0</v>
      </c>
      <c r="H129" s="70">
        <f t="shared" ca="1" si="17"/>
        <v>0</v>
      </c>
      <c r="I129" s="73">
        <f t="shared" si="15"/>
        <v>0.8102678571428571</v>
      </c>
      <c r="J129" s="73">
        <f t="shared" ca="1" si="16"/>
        <v>0</v>
      </c>
    </row>
    <row r="130" spans="1:10" x14ac:dyDescent="0.25">
      <c r="A130" s="69">
        <v>1.07068208903776</v>
      </c>
      <c r="B130" s="69">
        <v>0.82619125394567905</v>
      </c>
      <c r="C130" s="70"/>
      <c r="E130" s="70">
        <f t="shared" si="19"/>
        <v>0.81015624999999847</v>
      </c>
      <c r="F130" s="70">
        <f t="shared" si="20"/>
        <v>0.953125</v>
      </c>
      <c r="G130" s="71">
        <f t="shared" ca="1" si="18"/>
        <v>0</v>
      </c>
      <c r="H130" s="70">
        <f t="shared" ca="1" si="17"/>
        <v>0</v>
      </c>
      <c r="I130" s="73">
        <f t="shared" si="15"/>
        <v>0.8169642857142857</v>
      </c>
      <c r="J130" s="73">
        <f t="shared" ca="1" si="16"/>
        <v>0</v>
      </c>
    </row>
    <row r="131" spans="1:10" x14ac:dyDescent="0.25">
      <c r="A131" s="69">
        <v>1.0788011234443999</v>
      </c>
      <c r="B131" s="69">
        <v>0.78195011219970301</v>
      </c>
      <c r="C131" s="70"/>
      <c r="E131" s="70">
        <f t="shared" si="19"/>
        <v>0.81679687499999842</v>
      </c>
      <c r="F131" s="70">
        <f t="shared" si="20"/>
        <v>0.9609375</v>
      </c>
      <c r="G131" s="71">
        <f t="shared" ca="1" si="18"/>
        <v>0</v>
      </c>
      <c r="H131" s="70">
        <f t="shared" ca="1" si="17"/>
        <v>0</v>
      </c>
      <c r="I131" s="73">
        <f t="shared" si="15"/>
        <v>0.82366071428571419</v>
      </c>
      <c r="J131" s="73">
        <f t="shared" ca="1" si="16"/>
        <v>0</v>
      </c>
    </row>
    <row r="132" spans="1:10" x14ac:dyDescent="0.25">
      <c r="A132" s="69">
        <v>1.0849452575899701</v>
      </c>
      <c r="B132" s="69">
        <v>0.75189362380519498</v>
      </c>
      <c r="C132" s="70"/>
      <c r="E132" s="70">
        <f t="shared" si="19"/>
        <v>0.82343749999999838</v>
      </c>
      <c r="F132" s="70">
        <f t="shared" si="20"/>
        <v>0.96875</v>
      </c>
      <c r="G132" s="71">
        <f t="shared" ca="1" si="18"/>
        <v>0</v>
      </c>
      <c r="H132" s="70">
        <f t="shared" ca="1" si="17"/>
        <v>0</v>
      </c>
      <c r="I132" s="73">
        <f t="shared" si="15"/>
        <v>0.83035714285714279</v>
      </c>
      <c r="J132" s="73">
        <f t="shared" ca="1" si="16"/>
        <v>0</v>
      </c>
    </row>
    <row r="133" spans="1:10" x14ac:dyDescent="0.25">
      <c r="A133" s="69">
        <v>1.0893339248367999</v>
      </c>
      <c r="B133" s="69">
        <v>0.71376208997644697</v>
      </c>
      <c r="C133" s="70"/>
      <c r="E133" s="70">
        <f t="shared" si="19"/>
        <v>0.83007812499999833</v>
      </c>
      <c r="F133" s="70">
        <f t="shared" si="20"/>
        <v>0.9765625</v>
      </c>
      <c r="G133" s="71">
        <f t="shared" ca="1" si="18"/>
        <v>0</v>
      </c>
      <c r="H133" s="70">
        <f t="shared" ca="1" si="17"/>
        <v>0</v>
      </c>
      <c r="I133" s="73">
        <f t="shared" si="15"/>
        <v>0.8370535714285714</v>
      </c>
      <c r="J133" s="73">
        <f t="shared" ca="1" si="16"/>
        <v>0</v>
      </c>
    </row>
    <row r="134" spans="1:10" x14ac:dyDescent="0.25">
      <c r="A134" s="69">
        <v>1.09756267592462</v>
      </c>
      <c r="B134" s="69">
        <v>0.68596685641337396</v>
      </c>
      <c r="C134" s="70"/>
      <c r="E134" s="70">
        <f t="shared" si="19"/>
        <v>0.83671874999999829</v>
      </c>
      <c r="F134" s="70">
        <f t="shared" si="20"/>
        <v>0.984375</v>
      </c>
      <c r="G134" s="71">
        <f t="shared" ca="1" si="18"/>
        <v>0</v>
      </c>
      <c r="H134" s="70">
        <f t="shared" ca="1" si="17"/>
        <v>0</v>
      </c>
      <c r="I134" s="73">
        <f t="shared" si="15"/>
        <v>0.84375</v>
      </c>
      <c r="J134" s="73">
        <f t="shared" ca="1" si="16"/>
        <v>0</v>
      </c>
    </row>
    <row r="135" spans="1:10" x14ac:dyDescent="0.25">
      <c r="A135" s="69">
        <v>1.1024999265773101</v>
      </c>
      <c r="B135" s="69">
        <v>0.65148154804722103</v>
      </c>
      <c r="C135" s="70"/>
      <c r="E135" s="70">
        <f t="shared" si="19"/>
        <v>0.84335937499999825</v>
      </c>
      <c r="F135" s="70">
        <f t="shared" si="20"/>
        <v>0.9921875</v>
      </c>
      <c r="G135" s="71">
        <f t="shared" ca="1" si="18"/>
        <v>0</v>
      </c>
      <c r="H135" s="70">
        <f t="shared" ca="1" si="17"/>
        <v>0</v>
      </c>
      <c r="I135" s="73">
        <f t="shared" si="15"/>
        <v>0.85044642857142849</v>
      </c>
      <c r="J135" s="73">
        <f t="shared" ca="1" si="16"/>
        <v>0</v>
      </c>
    </row>
    <row r="136" spans="1:10" x14ac:dyDescent="0.25">
      <c r="A136" s="69">
        <v>1.11105782770864</v>
      </c>
      <c r="B136" s="69">
        <v>0.60915068710285902</v>
      </c>
      <c r="C136" s="70"/>
      <c r="E136" s="70">
        <f t="shared" si="19"/>
        <v>0.8499999999999982</v>
      </c>
      <c r="F136" s="70">
        <f t="shared" si="20"/>
        <v>1</v>
      </c>
      <c r="G136" s="71">
        <f t="shared" ca="1" si="18"/>
        <v>0</v>
      </c>
      <c r="H136" s="70">
        <f t="shared" ca="1" si="17"/>
        <v>0</v>
      </c>
      <c r="I136" s="73">
        <f t="shared" si="15"/>
        <v>0.8571428571428571</v>
      </c>
      <c r="J136" s="73">
        <f t="shared" ca="1" si="16"/>
        <v>0</v>
      </c>
    </row>
    <row r="137" spans="1:10" x14ac:dyDescent="0.25">
      <c r="A137" s="69">
        <v>1.11676309512952</v>
      </c>
      <c r="B137" s="69">
        <v>0.57688017234728695</v>
      </c>
      <c r="C137" s="70"/>
      <c r="I137" s="73"/>
      <c r="J137" s="73"/>
    </row>
    <row r="138" spans="1:10" x14ac:dyDescent="0.25">
      <c r="A138" s="69">
        <v>1.1230718042968499</v>
      </c>
      <c r="B138" s="69">
        <v>0.54044541082909403</v>
      </c>
      <c r="C138" s="70"/>
      <c r="I138" s="73"/>
      <c r="J138" s="73"/>
    </row>
    <row r="139" spans="1:10" x14ac:dyDescent="0.25">
      <c r="A139" s="69">
        <v>1.1308068303193901</v>
      </c>
      <c r="B139" s="69">
        <v>0.49880690732539201</v>
      </c>
      <c r="C139" s="70"/>
      <c r="I139" s="73"/>
      <c r="J139" s="73"/>
    </row>
    <row r="140" spans="1:10" x14ac:dyDescent="0.25">
      <c r="A140" s="69">
        <v>1.13733497284906</v>
      </c>
      <c r="B140" s="69">
        <v>0.468556049052819</v>
      </c>
      <c r="C140" s="70"/>
      <c r="I140" s="73"/>
      <c r="J140" s="73"/>
    </row>
    <row r="141" spans="1:10" x14ac:dyDescent="0.25">
      <c r="A141" s="69">
        <v>1.1447408488280899</v>
      </c>
      <c r="B141" s="69">
        <v>0.42550653105929498</v>
      </c>
      <c r="C141" s="70"/>
      <c r="I141" s="73"/>
      <c r="J141" s="73"/>
    </row>
    <row r="142" spans="1:10" x14ac:dyDescent="0.25">
      <c r="A142" s="69">
        <v>1.1518724331042001</v>
      </c>
      <c r="B142" s="69">
        <v>0.39601644330946401</v>
      </c>
      <c r="C142" s="70"/>
      <c r="I142" s="73"/>
      <c r="J142" s="73"/>
    </row>
    <row r="143" spans="1:10" x14ac:dyDescent="0.25">
      <c r="A143" s="69">
        <v>1.15680968375689</v>
      </c>
      <c r="B143" s="69">
        <v>0.35795127656408199</v>
      </c>
      <c r="C143" s="70"/>
      <c r="I143" s="73"/>
      <c r="J143" s="73"/>
    </row>
    <row r="144" spans="1:10" x14ac:dyDescent="0.25">
      <c r="A144" s="69">
        <v>1.16284410122129</v>
      </c>
      <c r="B144" s="69">
        <v>0.31871707730207499</v>
      </c>
      <c r="C144" s="70"/>
      <c r="I144" s="73"/>
      <c r="J144" s="73"/>
    </row>
    <row r="145" spans="1:10" x14ac:dyDescent="0.25">
      <c r="A145" s="69">
        <v>1.1710728523091001</v>
      </c>
      <c r="B145" s="69">
        <v>0.28020396471270498</v>
      </c>
      <c r="C145" s="70"/>
      <c r="I145" s="73"/>
      <c r="J145" s="73"/>
    </row>
    <row r="146" spans="1:10" x14ac:dyDescent="0.25">
      <c r="A146" s="69">
        <v>1.17601010296179</v>
      </c>
      <c r="B146" s="69">
        <v>0.25201052864943901</v>
      </c>
      <c r="C146" s="70"/>
      <c r="I146" s="73"/>
      <c r="J146" s="73"/>
    </row>
    <row r="147" spans="1:10" x14ac:dyDescent="0.25">
      <c r="A147" s="69">
        <v>1.1809473536144801</v>
      </c>
      <c r="B147" s="69">
        <v>0.209606139626203</v>
      </c>
      <c r="C147" s="70"/>
      <c r="I147" s="73"/>
      <c r="J147" s="73"/>
    </row>
    <row r="148" spans="1:10" x14ac:dyDescent="0.25">
      <c r="A148" s="69">
        <v>1.18533602086131</v>
      </c>
      <c r="B148" s="69">
        <v>0.17316690248581801</v>
      </c>
      <c r="C148" s="70"/>
      <c r="I148" s="73"/>
      <c r="J148" s="73"/>
    </row>
    <row r="149" spans="1:10" x14ac:dyDescent="0.25">
      <c r="A149" s="69">
        <v>1.1908218549198599</v>
      </c>
      <c r="B149" s="69">
        <v>0.13510301448963299</v>
      </c>
      <c r="C149" s="70"/>
      <c r="I149" s="73"/>
      <c r="J149" s="73"/>
    </row>
    <row r="150" spans="1:10" x14ac:dyDescent="0.25">
      <c r="A150" s="69">
        <v>1.1963076889783999</v>
      </c>
      <c r="B150" s="69">
        <v>9.5411918139254301E-2</v>
      </c>
      <c r="C150" s="70"/>
      <c r="I150" s="73"/>
      <c r="J150" s="73"/>
    </row>
    <row r="151" spans="1:10" x14ac:dyDescent="0.25">
      <c r="A151" s="69">
        <v>1.2001477728193799</v>
      </c>
      <c r="B151" s="69">
        <v>5.9405324477456597E-2</v>
      </c>
      <c r="C151" s="70"/>
      <c r="I151" s="73"/>
      <c r="J151" s="73"/>
    </row>
    <row r="152" spans="1:10" x14ac:dyDescent="0.25">
      <c r="A152" s="69">
        <v>1.20453644006621</v>
      </c>
      <c r="B152" s="69">
        <v>1.9494709514788801E-2</v>
      </c>
      <c r="C152" s="70"/>
      <c r="I152" s="73"/>
      <c r="J152" s="73"/>
    </row>
    <row r="153" spans="1:10" x14ac:dyDescent="0.25">
      <c r="A153" s="69">
        <v>1.2100222741247599</v>
      </c>
      <c r="B153" s="69">
        <v>-2.0847270177268801E-2</v>
      </c>
      <c r="C153" s="70"/>
      <c r="I153" s="73"/>
      <c r="J153" s="73"/>
    </row>
    <row r="154" spans="1:10" x14ac:dyDescent="0.25">
      <c r="A154" s="69">
        <v>1.21660527499501</v>
      </c>
      <c r="B154" s="69">
        <v>-5.2756203373958498E-2</v>
      </c>
      <c r="C154" s="70"/>
      <c r="I154" s="73"/>
      <c r="J154" s="73"/>
    </row>
    <row r="155" spans="1:10" x14ac:dyDescent="0.25">
      <c r="A155" s="69">
        <v>1.22209110905355</v>
      </c>
      <c r="B155" s="69">
        <v>-9.5887683101778698E-2</v>
      </c>
      <c r="C155" s="70"/>
      <c r="I155" s="73"/>
      <c r="J155" s="73"/>
    </row>
    <row r="156" spans="1:10" x14ac:dyDescent="0.25">
      <c r="A156" s="69">
        <v>1.22894840162673</v>
      </c>
      <c r="B156" s="69">
        <v>-0.122883357416443</v>
      </c>
      <c r="C156" s="70"/>
      <c r="I156" s="73"/>
      <c r="J156" s="73"/>
    </row>
    <row r="157" spans="1:10" x14ac:dyDescent="0.25">
      <c r="A157" s="69">
        <v>1.2380000278233301</v>
      </c>
      <c r="B157" s="69">
        <v>-0.103661199475178</v>
      </c>
      <c r="C157" s="70"/>
      <c r="I157" s="73"/>
      <c r="J157" s="73"/>
    </row>
    <row r="158" spans="1:10" x14ac:dyDescent="0.25">
      <c r="A158" s="69">
        <v>1.24129152825846</v>
      </c>
      <c r="B158" s="69">
        <v>-6.5902293162668199E-2</v>
      </c>
      <c r="C158" s="70"/>
      <c r="I158" s="73"/>
      <c r="J158" s="73"/>
    </row>
    <row r="159" spans="1:10" x14ac:dyDescent="0.25">
      <c r="A159" s="69">
        <v>1.2440344452877301</v>
      </c>
      <c r="B159" s="69">
        <v>-2.4239365549287999E-2</v>
      </c>
      <c r="C159" s="70"/>
      <c r="I159" s="73"/>
      <c r="J159" s="73"/>
    </row>
    <row r="160" spans="1:10" x14ac:dyDescent="0.25">
      <c r="A160" s="69">
        <v>1.2500688627521199</v>
      </c>
      <c r="B160" s="69">
        <v>1.8244838736376699E-2</v>
      </c>
      <c r="C160" s="70"/>
      <c r="I160" s="73"/>
      <c r="J160" s="73"/>
    </row>
    <row r="161" spans="1:10" x14ac:dyDescent="0.25">
      <c r="A161" s="69">
        <v>1.2601262251927901</v>
      </c>
      <c r="B161" s="69">
        <v>-2.8396437108077301E-2</v>
      </c>
      <c r="C161" s="70"/>
      <c r="I161" s="73"/>
      <c r="J161" s="73"/>
    </row>
    <row r="162" spans="1:10" x14ac:dyDescent="0.25">
      <c r="A162" s="69">
        <v>1.26817211514532</v>
      </c>
      <c r="B162" s="69">
        <v>-9.4297448398836803E-3</v>
      </c>
      <c r="C162" s="70"/>
      <c r="I162" s="73"/>
      <c r="J162" s="73"/>
    </row>
    <row r="163" spans="1:10" x14ac:dyDescent="0.25">
      <c r="A163" s="69">
        <v>1.2850410548753399</v>
      </c>
      <c r="B163" s="69">
        <v>-1.09633913777733E-2</v>
      </c>
      <c r="C163" s="70"/>
      <c r="I163" s="73"/>
      <c r="J163" s="73"/>
    </row>
    <row r="164" spans="1:10" x14ac:dyDescent="0.25">
      <c r="A164" s="69">
        <v>1.3087672871785401</v>
      </c>
      <c r="B164" s="69">
        <v>-1.03476025974127E-2</v>
      </c>
      <c r="C164" s="70"/>
      <c r="I164" s="73"/>
      <c r="J164" s="73"/>
    </row>
    <row r="165" spans="1:10" x14ac:dyDescent="0.25">
      <c r="A165" s="69">
        <v>1.33290495703613</v>
      </c>
      <c r="B165" s="69">
        <v>-8.4110079789731992E-3</v>
      </c>
      <c r="C165" s="70"/>
      <c r="I165" s="73"/>
      <c r="J165" s="73"/>
    </row>
    <row r="166" spans="1:10" x14ac:dyDescent="0.25">
      <c r="I166" s="73"/>
      <c r="J166" s="73"/>
    </row>
    <row r="167" spans="1:10" x14ac:dyDescent="0.25">
      <c r="I167" s="73"/>
      <c r="J167" s="73"/>
    </row>
    <row r="168" spans="1:10" x14ac:dyDescent="0.25">
      <c r="I168" s="73"/>
      <c r="J168" s="73"/>
    </row>
    <row r="169" spans="1:10" x14ac:dyDescent="0.25">
      <c r="I169" s="73"/>
      <c r="J169" s="73"/>
    </row>
    <row r="170" spans="1:10" x14ac:dyDescent="0.25">
      <c r="I170" s="73"/>
      <c r="J170" s="73"/>
    </row>
    <row r="171" spans="1:10" x14ac:dyDescent="0.25">
      <c r="I171" s="73"/>
      <c r="J171" s="73"/>
    </row>
    <row r="172" spans="1:10" x14ac:dyDescent="0.25">
      <c r="I172" s="73"/>
      <c r="J172" s="73"/>
    </row>
    <row r="173" spans="1:10" x14ac:dyDescent="0.25">
      <c r="I173" s="73"/>
      <c r="J173" s="73"/>
    </row>
    <row r="174" spans="1:10" x14ac:dyDescent="0.25">
      <c r="I174" s="73"/>
      <c r="J174" s="73"/>
    </row>
    <row r="175" spans="1:10" x14ac:dyDescent="0.25">
      <c r="I175" s="73"/>
      <c r="J175" s="73"/>
    </row>
    <row r="176" spans="1:10" x14ac:dyDescent="0.25">
      <c r="I176" s="73"/>
      <c r="J176" s="73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3"/>
  <sheetViews>
    <sheetView zoomScaleNormal="100" workbookViewId="0">
      <selection activeCell="B57" sqref="B57"/>
    </sheetView>
  </sheetViews>
  <sheetFormatPr defaultRowHeight="15" x14ac:dyDescent="0.25"/>
  <cols>
    <col min="1" max="4" width="17.5703125" style="5" customWidth="1"/>
    <col min="6" max="9" width="13.140625" style="9" customWidth="1"/>
    <col min="11" max="11" width="11.5703125" style="5" bestFit="1" customWidth="1"/>
    <col min="12" max="12" width="20.7109375" style="5" bestFit="1" customWidth="1"/>
  </cols>
  <sheetData>
    <row r="1" spans="1:12" x14ac:dyDescent="0.25">
      <c r="A1" s="86" t="s">
        <v>0</v>
      </c>
      <c r="B1" s="86"/>
      <c r="C1" s="86"/>
      <c r="D1" s="86"/>
    </row>
    <row r="2" spans="1:12" x14ac:dyDescent="0.25">
      <c r="A2" s="86"/>
      <c r="B2" s="86"/>
      <c r="C2" s="86"/>
      <c r="D2" s="86"/>
      <c r="F2" s="87" t="s">
        <v>35</v>
      </c>
      <c r="G2" s="88"/>
      <c r="H2" s="87" t="s">
        <v>35</v>
      </c>
      <c r="I2" s="88"/>
      <c r="K2" s="89" t="s">
        <v>36</v>
      </c>
      <c r="L2" s="89"/>
    </row>
    <row r="3" spans="1:12" x14ac:dyDescent="0.25">
      <c r="A3" s="1" t="s">
        <v>6</v>
      </c>
      <c r="B3" s="1" t="s">
        <v>7</v>
      </c>
      <c r="C3" s="1" t="s">
        <v>6</v>
      </c>
      <c r="D3" s="1" t="s">
        <v>37</v>
      </c>
      <c r="F3" s="7" t="s">
        <v>6</v>
      </c>
      <c r="G3" s="7" t="s">
        <v>7</v>
      </c>
      <c r="H3" s="7" t="s">
        <v>6</v>
      </c>
      <c r="I3" s="7" t="s">
        <v>37</v>
      </c>
      <c r="K3" s="11" t="s">
        <v>6</v>
      </c>
      <c r="L3" s="11" t="s">
        <v>38</v>
      </c>
    </row>
    <row r="4" spans="1:12" x14ac:dyDescent="0.25">
      <c r="A4" s="2" t="s">
        <v>13</v>
      </c>
      <c r="B4" s="2" t="s">
        <v>4</v>
      </c>
      <c r="C4" s="2" t="s">
        <v>13</v>
      </c>
      <c r="D4" s="2" t="s">
        <v>4</v>
      </c>
      <c r="F4" s="7" t="s">
        <v>13</v>
      </c>
      <c r="G4" s="7" t="s">
        <v>4</v>
      </c>
      <c r="H4" s="7" t="s">
        <v>13</v>
      </c>
      <c r="I4" s="7" t="s">
        <v>4</v>
      </c>
      <c r="K4" s="12" t="s">
        <v>13</v>
      </c>
      <c r="L4" s="12" t="s">
        <v>4</v>
      </c>
    </row>
    <row r="5" spans="1:12" x14ac:dyDescent="0.25">
      <c r="A5" s="3">
        <v>0</v>
      </c>
      <c r="B5" s="3">
        <v>100.160320641282</v>
      </c>
      <c r="C5" s="3">
        <v>1.0172143974960901E-3</v>
      </c>
      <c r="D5" s="3">
        <v>35.070140280561098</v>
      </c>
      <c r="F5" s="10">
        <v>0</v>
      </c>
      <c r="G5" s="8">
        <f xml:space="preserve"> -683895.419570923*F5^6 + 844953.675491333*F5^5 - 374332.599040985*F5^4 + 66168.4993577003*F5^3 - 2785.32862967252*F5^2 - 65.6338203512132*F5 + 100.69658960645</f>
        <v>100.69658960645</v>
      </c>
      <c r="H5" s="8">
        <v>0</v>
      </c>
      <c r="I5" s="8">
        <f t="shared" ref="I5:I11" si="0" xml:space="preserve"> 243910445.012695*H5^5 - 29554278.0071259*H5^4 + 1142158.67351997*H5^3 - 16391.1822388723*H5^2 + 319.152142990131*H5 + 34.9114711878423</f>
        <v>34.911471187842302</v>
      </c>
      <c r="K5" s="13">
        <v>0</v>
      </c>
      <c r="L5" s="13">
        <f t="shared" ref="L5:L36" si="1">G5-I5</f>
        <v>65.785118418607709</v>
      </c>
    </row>
    <row r="6" spans="1:12" x14ac:dyDescent="0.25">
      <c r="A6" s="3">
        <v>1.0172143974960799E-2</v>
      </c>
      <c r="B6" s="3">
        <v>99.599198396793597</v>
      </c>
      <c r="C6" s="3">
        <v>1.0172143974960799E-2</v>
      </c>
      <c r="D6" s="3">
        <v>37.875751503006001</v>
      </c>
      <c r="F6" s="10">
        <v>1.2500000000000001E-2</v>
      </c>
      <c r="G6" s="8">
        <f t="shared" ref="G6:G37" si="2" xml:space="preserve"> -683895.419570923*F6^6 + 844953.675491333*F6^5 - 374332.599040985*F6^4 + 66168.4993577003*F6^3 - 2785.32862967252*F6^2 - 65.6338203512132*F6 + 100.69658960645</f>
        <v>99.56131087505679</v>
      </c>
      <c r="H6" s="10">
        <v>1.2500000000000001E-2</v>
      </c>
      <c r="I6" s="8">
        <f t="shared" si="0"/>
        <v>37.92342497981727</v>
      </c>
      <c r="K6" s="13">
        <v>1.2500000000000001E-2</v>
      </c>
      <c r="L6" s="13">
        <f t="shared" si="1"/>
        <v>61.637885895239521</v>
      </c>
    </row>
    <row r="7" spans="1:12" x14ac:dyDescent="0.25">
      <c r="A7" s="3">
        <v>2.44131455399061E-2</v>
      </c>
      <c r="B7" s="3">
        <v>98.476953907815599</v>
      </c>
      <c r="C7" s="3">
        <v>2.3395931142409999E-2</v>
      </c>
      <c r="D7" s="3">
        <v>40.120240480961897</v>
      </c>
      <c r="F7" s="10">
        <v>2.5000000000000001E-2</v>
      </c>
      <c r="G7" s="8">
        <f t="shared" si="2"/>
        <v>98.210657369170079</v>
      </c>
      <c r="H7" s="10">
        <v>2.5000000000000001E-2</v>
      </c>
      <c r="I7" s="8">
        <f t="shared" si="0"/>
        <v>41.329313230093462</v>
      </c>
      <c r="K7" s="13">
        <v>2.5000000000000001E-2</v>
      </c>
      <c r="L7" s="13">
        <f t="shared" si="1"/>
        <v>56.881344139076617</v>
      </c>
    </row>
    <row r="8" spans="1:12" x14ac:dyDescent="0.25">
      <c r="A8" s="3">
        <v>3.76369327073552E-2</v>
      </c>
      <c r="B8" s="3">
        <v>98.476953907815599</v>
      </c>
      <c r="C8" s="3">
        <v>3.25508607198748E-2</v>
      </c>
      <c r="D8" s="3">
        <v>43.206412825651199</v>
      </c>
      <c r="F8" s="10">
        <v>3.7499999999999999E-2</v>
      </c>
      <c r="G8" s="8">
        <f t="shared" si="2"/>
        <v>97.128308058314786</v>
      </c>
      <c r="H8" s="10">
        <v>3.7499999999999999E-2</v>
      </c>
      <c r="I8" s="8">
        <f t="shared" si="0"/>
        <v>43.703702331050195</v>
      </c>
      <c r="K8" s="13">
        <v>3.7499999999999999E-2</v>
      </c>
      <c r="L8" s="13">
        <f t="shared" si="1"/>
        <v>53.424605727264591</v>
      </c>
    </row>
    <row r="9" spans="1:12" x14ac:dyDescent="0.25">
      <c r="A9" s="3">
        <v>4.8826291079812199E-2</v>
      </c>
      <c r="B9" s="3">
        <v>97.9158316633266</v>
      </c>
      <c r="C9" s="3">
        <v>4.3740219092331702E-2</v>
      </c>
      <c r="D9" s="3">
        <v>44.609218436873697</v>
      </c>
      <c r="E9" t="s">
        <v>39</v>
      </c>
      <c r="F9" s="10">
        <v>0.05</v>
      </c>
      <c r="G9" s="8">
        <f xml:space="preserve"> -683895.419570923*F9^6 + 844953.675491333*F9^5 - 374332.599040985*F9^4 + 66168.4993577003*F9^3 - 2785.32862967252*F9^2 - 65.6338203512132*F9 + 100.69658960645</f>
        <v>96.636422848074673</v>
      </c>
      <c r="H9" s="10">
        <v>0.05</v>
      </c>
      <c r="I9" s="8">
        <f t="shared" si="0"/>
        <v>44.168733452094635</v>
      </c>
      <c r="K9" s="13">
        <v>0.05</v>
      </c>
      <c r="L9" s="13">
        <f t="shared" si="1"/>
        <v>52.467689395980038</v>
      </c>
    </row>
    <row r="10" spans="1:12" x14ac:dyDescent="0.25">
      <c r="A10" s="3">
        <v>5.39123630672926E-2</v>
      </c>
      <c r="B10" s="3">
        <v>97.074148296593094</v>
      </c>
      <c r="C10" s="3">
        <v>5.7981220657276997E-2</v>
      </c>
      <c r="D10" s="3">
        <v>46.8537074148296</v>
      </c>
      <c r="F10" s="10">
        <v>6.25E-2</v>
      </c>
      <c r="G10" s="8">
        <f t="shared" si="2"/>
        <v>96.921889770680266</v>
      </c>
      <c r="H10" s="10">
        <v>6.25E-2</v>
      </c>
      <c r="I10" s="8">
        <f t="shared" si="0"/>
        <v>51.326389813076148</v>
      </c>
      <c r="K10" s="13">
        <v>6.25E-2</v>
      </c>
      <c r="L10" s="13">
        <f t="shared" si="1"/>
        <v>45.595499957604119</v>
      </c>
    </row>
    <row r="11" spans="1:12" x14ac:dyDescent="0.25">
      <c r="A11" s="3">
        <v>6.2050078247261303E-2</v>
      </c>
      <c r="B11" s="3">
        <v>96.513026052104195</v>
      </c>
      <c r="C11" s="3">
        <v>6.6118935837245693E-2</v>
      </c>
      <c r="D11" s="3">
        <v>54.428857715430802</v>
      </c>
      <c r="F11" s="10">
        <v>7.4999999999999997E-2</v>
      </c>
      <c r="G11" s="8">
        <f t="shared" si="2"/>
        <v>98.060693800726241</v>
      </c>
      <c r="H11" s="10">
        <v>7.4999999999999997E-2</v>
      </c>
      <c r="I11" s="8">
        <f t="shared" si="0"/>
        <v>92.190763957700128</v>
      </c>
      <c r="K11" s="13">
        <v>7.4999999999999997E-2</v>
      </c>
      <c r="L11" s="13">
        <f t="shared" si="1"/>
        <v>5.8699298430261138</v>
      </c>
    </row>
    <row r="12" spans="1:12" x14ac:dyDescent="0.25">
      <c r="A12" s="3">
        <v>7.6291079812206494E-2</v>
      </c>
      <c r="B12" s="3">
        <v>97.635270541082093</v>
      </c>
      <c r="C12" s="3">
        <v>6.8153364632237895E-2</v>
      </c>
      <c r="D12" s="3">
        <v>60.320641282565099</v>
      </c>
      <c r="F12" s="10">
        <v>8.7499999999999994E-2</v>
      </c>
      <c r="G12" s="8">
        <f t="shared" si="2"/>
        <v>100.04040729601799</v>
      </c>
      <c r="H12" s="10">
        <v>8.7499999999999994E-2</v>
      </c>
      <c r="I12" s="8">
        <f t="shared" ref="I12:I35" si="3" xml:space="preserve"> -11676816.3209229*H12^6 + 15138119.3703236*H12^5 - 7906219.77015375*H12^4 + 2129088.11360879*H12^3 - 313371.457686764*H12^2 + 24235.5705419891*H12 - 646.200727420918</f>
        <v>110.44035201992017</v>
      </c>
      <c r="K12" s="13">
        <v>8.7499999999999994E-2</v>
      </c>
      <c r="L12" s="13">
        <f t="shared" si="1"/>
        <v>-10.39994472390218</v>
      </c>
    </row>
    <row r="13" spans="1:12" x14ac:dyDescent="0.25">
      <c r="A13" s="3">
        <v>8.1377151799687006E-2</v>
      </c>
      <c r="B13" s="3">
        <v>98.196392785571106</v>
      </c>
      <c r="C13" s="3">
        <v>6.8153364632237895E-2</v>
      </c>
      <c r="D13" s="3">
        <v>67.615230460921794</v>
      </c>
      <c r="F13" s="10">
        <v>0.1</v>
      </c>
      <c r="G13" s="8">
        <f t="shared" si="2"/>
        <v>102.78080206354771</v>
      </c>
      <c r="H13" s="10">
        <v>0.1</v>
      </c>
      <c r="I13" s="8">
        <f t="shared" si="3"/>
        <v>121.81226388607968</v>
      </c>
      <c r="K13" s="13">
        <v>0.1</v>
      </c>
      <c r="L13" s="13">
        <f t="shared" si="1"/>
        <v>-19.031461822531966</v>
      </c>
    </row>
    <row r="14" spans="1:12" x14ac:dyDescent="0.25">
      <c r="A14" s="3">
        <v>9.2566510172143998E-2</v>
      </c>
      <c r="B14" s="3">
        <v>99.318637274549005</v>
      </c>
      <c r="C14" s="3">
        <v>7.1205007824726094E-2</v>
      </c>
      <c r="D14" s="3">
        <v>75.190380761523002</v>
      </c>
      <c r="F14" s="10">
        <v>0.1125</v>
      </c>
      <c r="G14" s="8">
        <f t="shared" si="2"/>
        <v>106.15258305059969</v>
      </c>
      <c r="H14" s="10">
        <v>0.1125</v>
      </c>
      <c r="I14" s="8">
        <f t="shared" si="3"/>
        <v>128.34702502854418</v>
      </c>
      <c r="K14" s="13">
        <v>0.1125</v>
      </c>
      <c r="L14" s="13">
        <f t="shared" si="1"/>
        <v>-22.194441977944493</v>
      </c>
    </row>
    <row r="15" spans="1:12" x14ac:dyDescent="0.25">
      <c r="A15" s="3">
        <v>0.10273865414710399</v>
      </c>
      <c r="B15" s="3">
        <v>102.40480961923799</v>
      </c>
      <c r="C15" s="3">
        <v>7.3239436619718296E-2</v>
      </c>
      <c r="D15" s="3">
        <v>84.168336673346701</v>
      </c>
      <c r="F15" s="10">
        <v>0.125</v>
      </c>
      <c r="G15" s="8">
        <f t="shared" si="2"/>
        <v>109.99424366098515</v>
      </c>
      <c r="H15" s="10">
        <v>0.125</v>
      </c>
      <c r="I15" s="8">
        <f t="shared" si="3"/>
        <v>132.39757105030333</v>
      </c>
      <c r="K15" s="13">
        <v>0.125</v>
      </c>
      <c r="L15" s="13">
        <f t="shared" si="1"/>
        <v>-22.403327389318179</v>
      </c>
    </row>
    <row r="16" spans="1:12" x14ac:dyDescent="0.25">
      <c r="A16" s="3">
        <v>0.108841940532081</v>
      </c>
      <c r="B16" s="3">
        <v>104.649298597194</v>
      </c>
      <c r="C16" s="3">
        <v>7.5273865414710497E-2</v>
      </c>
      <c r="D16" s="3">
        <v>92.024048096192303</v>
      </c>
      <c r="F16" s="10">
        <v>0.13750000000000001</v>
      </c>
      <c r="G16" s="8">
        <f t="shared" si="2"/>
        <v>114.12704269640621</v>
      </c>
      <c r="H16" s="10">
        <v>0.13750000000000001</v>
      </c>
      <c r="I16" s="8">
        <f t="shared" si="3"/>
        <v>135.36942306087633</v>
      </c>
      <c r="K16" s="13">
        <v>0.13750000000000001</v>
      </c>
      <c r="L16" s="13">
        <f t="shared" si="1"/>
        <v>-21.242380364470122</v>
      </c>
    </row>
    <row r="17" spans="1:12" x14ac:dyDescent="0.25">
      <c r="A17" s="3">
        <v>0.12206572769953</v>
      </c>
      <c r="B17" s="3">
        <v>107.454909819639</v>
      </c>
      <c r="C17" s="3">
        <v>8.0359937402190898E-2</v>
      </c>
      <c r="D17" s="3">
        <v>99.318637274549005</v>
      </c>
      <c r="F17" s="10">
        <v>0.15</v>
      </c>
      <c r="G17" s="8">
        <f t="shared" si="2"/>
        <v>118.36810292294925</v>
      </c>
      <c r="H17" s="10">
        <v>0.15</v>
      </c>
      <c r="I17" s="8">
        <f t="shared" si="3"/>
        <v>137.97038449302374</v>
      </c>
      <c r="K17" s="13">
        <v>0.15</v>
      </c>
      <c r="L17" s="13">
        <f t="shared" si="1"/>
        <v>-19.602281570074496</v>
      </c>
    </row>
    <row r="18" spans="1:12" x14ac:dyDescent="0.25">
      <c r="A18" s="3">
        <v>0.13325508607198699</v>
      </c>
      <c r="B18" s="3">
        <v>111.943887775551</v>
      </c>
      <c r="C18" s="3">
        <v>8.3411580594679194E-2</v>
      </c>
      <c r="D18" s="3">
        <v>106.332665330661</v>
      </c>
      <c r="F18" s="10">
        <v>0.16250000000000001</v>
      </c>
      <c r="G18" s="8">
        <f t="shared" si="2"/>
        <v>122.54163126270795</v>
      </c>
      <c r="H18" s="10">
        <v>0.16250000000000001</v>
      </c>
      <c r="I18" s="8">
        <f t="shared" si="3"/>
        <v>140.42816658556842</v>
      </c>
      <c r="K18" s="13">
        <v>0.16250000000000001</v>
      </c>
      <c r="L18" s="13">
        <f t="shared" si="1"/>
        <v>-17.886535322860468</v>
      </c>
    </row>
    <row r="19" spans="1:12" x14ac:dyDescent="0.25">
      <c r="A19" s="3">
        <v>0.13630672926447501</v>
      </c>
      <c r="B19" s="3">
        <v>115.871743486973</v>
      </c>
      <c r="C19" s="3">
        <v>8.8497652582159594E-2</v>
      </c>
      <c r="D19" s="3">
        <v>112.50501002004</v>
      </c>
      <c r="F19" s="10">
        <v>0.17499999999999999</v>
      </c>
      <c r="G19" s="8">
        <f t="shared" si="2"/>
        <v>126.48826061053504</v>
      </c>
      <c r="H19" s="10">
        <v>0.17499999999999999</v>
      </c>
      <c r="I19" s="8">
        <f t="shared" si="3"/>
        <v>142.67594253233267</v>
      </c>
      <c r="K19" s="13">
        <v>0.17499999999999999</v>
      </c>
      <c r="L19" s="13">
        <f t="shared" si="1"/>
        <v>-16.187681921797633</v>
      </c>
    </row>
    <row r="20" spans="1:12" x14ac:dyDescent="0.25">
      <c r="A20" s="3">
        <v>0.148513302034428</v>
      </c>
      <c r="B20" s="3">
        <v>119.238476953907</v>
      </c>
      <c r="C20" s="3">
        <v>9.7652582159624399E-2</v>
      </c>
      <c r="D20" s="3">
        <v>118.116232464929</v>
      </c>
      <c r="F20" s="10">
        <v>0.1875</v>
      </c>
      <c r="G20" s="8">
        <f t="shared" si="2"/>
        <v>130.07251327592425</v>
      </c>
      <c r="H20" s="10">
        <v>0.1875</v>
      </c>
      <c r="I20" s="8">
        <f t="shared" si="3"/>
        <v>144.50583029717484</v>
      </c>
      <c r="K20" s="13">
        <v>0.1875</v>
      </c>
      <c r="L20" s="13">
        <f t="shared" si="1"/>
        <v>-14.433317021250588</v>
      </c>
    </row>
    <row r="21" spans="1:12" x14ac:dyDescent="0.25">
      <c r="A21" s="3">
        <v>0.15970266040688499</v>
      </c>
      <c r="B21" s="3">
        <v>123.44689378757499</v>
      </c>
      <c r="C21" s="3">
        <v>0.105790297339593</v>
      </c>
      <c r="D21" s="3">
        <v>123.16633266533</v>
      </c>
      <c r="F21" s="10">
        <v>0.2</v>
      </c>
      <c r="G21" s="8">
        <f t="shared" si="2"/>
        <v>133.1883860500206</v>
      </c>
      <c r="H21" s="10">
        <v>0.2</v>
      </c>
      <c r="I21" s="8">
        <f t="shared" si="3"/>
        <v>145.69030409514664</v>
      </c>
      <c r="K21" s="13">
        <v>0.2</v>
      </c>
      <c r="L21" s="13">
        <f t="shared" si="1"/>
        <v>-12.501918045126047</v>
      </c>
    </row>
    <row r="22" spans="1:12" x14ac:dyDescent="0.25">
      <c r="A22" s="3">
        <v>0.16885758998434999</v>
      </c>
      <c r="B22" s="3">
        <v>127.094188376753</v>
      </c>
      <c r="C22" s="3">
        <v>0.11697965571205</v>
      </c>
      <c r="D22" s="3">
        <v>128.496993987975</v>
      </c>
      <c r="F22" s="10">
        <v>0.21249999999999999</v>
      </c>
      <c r="G22" s="8">
        <f t="shared" si="2"/>
        <v>135.7630568977608</v>
      </c>
      <c r="H22" s="10">
        <v>0.21249999999999999</v>
      </c>
      <c r="I22" s="8">
        <f t="shared" si="3"/>
        <v>146.07153453976946</v>
      </c>
      <c r="K22" s="13">
        <v>0.21249999999999999</v>
      </c>
      <c r="L22" s="13">
        <f t="shared" si="1"/>
        <v>-10.308477642008654</v>
      </c>
    </row>
    <row r="23" spans="1:12" x14ac:dyDescent="0.25">
      <c r="A23" s="3">
        <v>0.183098591549295</v>
      </c>
      <c r="B23" s="3">
        <v>130.18036072144201</v>
      </c>
      <c r="C23" s="3">
        <v>0.12511737089201799</v>
      </c>
      <c r="D23" s="3">
        <v>134.66933867735401</v>
      </c>
      <c r="F23" s="10">
        <v>0.22500000000000001</v>
      </c>
      <c r="G23" s="8">
        <f t="shared" si="2"/>
        <v>137.75871327514329</v>
      </c>
      <c r="H23" s="10">
        <v>0.22500000000000001</v>
      </c>
      <c r="I23" s="8">
        <f t="shared" si="3"/>
        <v>145.61865745638272</v>
      </c>
      <c r="K23" s="13">
        <v>0.22500000000000001</v>
      </c>
      <c r="L23" s="13">
        <f t="shared" si="1"/>
        <v>-7.8599441812394275</v>
      </c>
    </row>
    <row r="24" spans="1:12" x14ac:dyDescent="0.25">
      <c r="A24" s="3">
        <v>0.19835680751173701</v>
      </c>
      <c r="B24" s="3">
        <v>131.583166332665</v>
      </c>
      <c r="C24" s="3">
        <v>0.13732394366197101</v>
      </c>
      <c r="D24" s="3">
        <v>138.59719438877701</v>
      </c>
      <c r="F24" s="10">
        <v>0.23749999999999999</v>
      </c>
      <c r="G24" s="8">
        <f t="shared" si="2"/>
        <v>139.17250207162601</v>
      </c>
      <c r="H24" s="10">
        <v>0.23749999999999999</v>
      </c>
      <c r="I24" s="8">
        <f t="shared" si="3"/>
        <v>144.45297136165402</v>
      </c>
      <c r="K24" s="13">
        <v>0.23749999999999999</v>
      </c>
      <c r="L24" s="13">
        <f t="shared" si="1"/>
        <v>-5.2804692900280088</v>
      </c>
    </row>
    <row r="25" spans="1:12" x14ac:dyDescent="0.25">
      <c r="A25" s="3">
        <v>0.21056338028169</v>
      </c>
      <c r="B25" s="3">
        <v>133.827655310621</v>
      </c>
      <c r="C25" s="3">
        <v>0.16478873239436601</v>
      </c>
      <c r="D25" s="3">
        <v>141.40280561122199</v>
      </c>
      <c r="F25" s="10">
        <v>0.25</v>
      </c>
      <c r="G25" s="8">
        <f t="shared" si="2"/>
        <v>140.03460117765638</v>
      </c>
      <c r="H25" s="10">
        <v>0.25</v>
      </c>
      <c r="I25" s="8">
        <f t="shared" si="3"/>
        <v>142.84106360918861</v>
      </c>
      <c r="K25" s="13">
        <v>0.25</v>
      </c>
      <c r="L25" s="13">
        <f t="shared" si="1"/>
        <v>-2.8064624315322249</v>
      </c>
    </row>
    <row r="26" spans="1:12" x14ac:dyDescent="0.25">
      <c r="A26" s="3">
        <v>0.22378716744913901</v>
      </c>
      <c r="B26" s="3">
        <v>136.07214428857699</v>
      </c>
      <c r="C26" s="3">
        <v>0.185133020344288</v>
      </c>
      <c r="D26" s="3">
        <v>142.80561122244401</v>
      </c>
      <c r="F26" s="10">
        <v>0.26250000000000001</v>
      </c>
      <c r="G26" s="8">
        <f t="shared" si="2"/>
        <v>140.40441267732686</v>
      </c>
      <c r="H26" s="10">
        <v>0.26250000000000001</v>
      </c>
      <c r="I26" s="8">
        <f t="shared" si="3"/>
        <v>141.15586520119552</v>
      </c>
      <c r="K26" s="13">
        <v>0.26250000000000001</v>
      </c>
      <c r="L26" s="13">
        <f t="shared" si="1"/>
        <v>-0.75145252386866446</v>
      </c>
    </row>
    <row r="27" spans="1:12" x14ac:dyDescent="0.25">
      <c r="A27" s="3">
        <v>0.23904538341157999</v>
      </c>
      <c r="B27" s="3">
        <v>138.036072144288</v>
      </c>
      <c r="C27" s="3">
        <v>0.21056338028169</v>
      </c>
      <c r="D27" s="3">
        <v>143.086172344689</v>
      </c>
      <c r="F27" s="10">
        <v>0.27500000000000002</v>
      </c>
      <c r="G27" s="8">
        <f t="shared" si="2"/>
        <v>140.36487766616241</v>
      </c>
      <c r="H27" s="10">
        <v>0.27500000000000002</v>
      </c>
      <c r="I27" s="8">
        <f t="shared" si="3"/>
        <v>139.80563426632682</v>
      </c>
      <c r="K27" s="13">
        <v>0.27500000000000002</v>
      </c>
      <c r="L27" s="13">
        <f t="shared" si="1"/>
        <v>0.55924339983559435</v>
      </c>
    </row>
    <row r="28" spans="1:12" x14ac:dyDescent="0.25">
      <c r="A28" s="3">
        <v>0.26040688575899801</v>
      </c>
      <c r="B28" s="3">
        <v>139.71943887775501</v>
      </c>
      <c r="C28" s="3">
        <v>0.24311424100156401</v>
      </c>
      <c r="D28" s="3">
        <v>143.64729458917799</v>
      </c>
      <c r="F28" s="10">
        <v>0.28749999999999998</v>
      </c>
      <c r="G28" s="8">
        <f t="shared" si="2"/>
        <v>140.01491269403863</v>
      </c>
      <c r="H28" s="10">
        <v>0.28749999999999998</v>
      </c>
      <c r="I28" s="8">
        <f t="shared" si="3"/>
        <v>139.1308682036298</v>
      </c>
      <c r="K28" s="13">
        <v>0.28749999999999998</v>
      </c>
      <c r="L28" s="13">
        <f t="shared" si="1"/>
        <v>0.88404449040882582</v>
      </c>
    </row>
    <row r="29" spans="1:12" x14ac:dyDescent="0.25">
      <c r="A29" s="3">
        <v>0.27871674491392801</v>
      </c>
      <c r="B29" s="3">
        <v>140.28056112224399</v>
      </c>
      <c r="C29" s="3">
        <v>0.26956181533646301</v>
      </c>
      <c r="D29" s="3">
        <v>143.086172344689</v>
      </c>
      <c r="F29" s="10">
        <v>0.3</v>
      </c>
      <c r="G29" s="8">
        <f t="shared" si="2"/>
        <v>139.45996783322511</v>
      </c>
      <c r="H29" s="10">
        <v>0.3</v>
      </c>
      <c r="I29" s="8">
        <f t="shared" si="3"/>
        <v>139.26914449256867</v>
      </c>
      <c r="K29" s="13">
        <v>0.3</v>
      </c>
      <c r="L29" s="13">
        <f t="shared" si="1"/>
        <v>0.19082334065643636</v>
      </c>
    </row>
    <row r="30" spans="1:12" x14ac:dyDescent="0.25">
      <c r="A30" s="3">
        <v>0.29600938967136098</v>
      </c>
      <c r="B30" s="3">
        <v>140.84168336673301</v>
      </c>
      <c r="C30" s="3">
        <v>0.28888888888888897</v>
      </c>
      <c r="D30" s="3">
        <v>142.244488977955</v>
      </c>
      <c r="F30" s="10">
        <v>0.3125</v>
      </c>
      <c r="G30" s="8">
        <f t="shared" si="2"/>
        <v>138.80070637156217</v>
      </c>
      <c r="H30" s="10">
        <v>0.3125</v>
      </c>
      <c r="I30" s="8">
        <f t="shared" si="3"/>
        <v>139.9878901691601</v>
      </c>
      <c r="K30" s="13">
        <v>0.3125</v>
      </c>
      <c r="L30" s="13">
        <f t="shared" si="1"/>
        <v>-1.1871837975979247</v>
      </c>
    </row>
    <row r="31" spans="1:12" x14ac:dyDescent="0.25">
      <c r="A31" s="3">
        <v>0.32042253521126701</v>
      </c>
      <c r="B31" s="3">
        <v>139.71943887775501</v>
      </c>
      <c r="C31" s="3">
        <v>0.30211267605633801</v>
      </c>
      <c r="D31" s="3">
        <v>139.71943887775501</v>
      </c>
      <c r="F31" s="10">
        <v>0.32500000000000001</v>
      </c>
      <c r="G31" s="8">
        <f t="shared" si="2"/>
        <v>138.11980613076344</v>
      </c>
      <c r="H31" s="10">
        <v>0.32500000000000001</v>
      </c>
      <c r="I31" s="8">
        <f t="shared" si="3"/>
        <v>140.48507996822639</v>
      </c>
      <c r="K31" s="13">
        <v>0.32500000000000001</v>
      </c>
      <c r="L31" s="13">
        <f t="shared" si="1"/>
        <v>-2.3652738374629507</v>
      </c>
    </row>
    <row r="32" spans="1:12" x14ac:dyDescent="0.25">
      <c r="A32" s="3">
        <v>0.33262910798121997</v>
      </c>
      <c r="B32" s="3">
        <v>138.59719438877701</v>
      </c>
      <c r="C32" s="3">
        <v>0.32550860719874802</v>
      </c>
      <c r="D32" s="3">
        <v>136.63326653306601</v>
      </c>
      <c r="F32" s="10">
        <v>0.33750000000000002</v>
      </c>
      <c r="G32" s="8">
        <f t="shared" si="2"/>
        <v>137.46688240985088</v>
      </c>
      <c r="H32" s="10">
        <v>0.33750000000000002</v>
      </c>
      <c r="I32" s="8">
        <f t="shared" si="3"/>
        <v>139.15786313186265</v>
      </c>
      <c r="K32" s="13">
        <v>0.33750000000000002</v>
      </c>
      <c r="L32" s="13">
        <f t="shared" si="1"/>
        <v>-1.6909807220117727</v>
      </c>
    </row>
    <row r="33" spans="1:12" x14ac:dyDescent="0.25">
      <c r="A33" s="3">
        <v>0.34687010954616498</v>
      </c>
      <c r="B33" s="3">
        <v>136.91382765531</v>
      </c>
      <c r="C33" s="3">
        <v>0.33568075117370899</v>
      </c>
      <c r="D33" s="3">
        <v>133.54709418837601</v>
      </c>
      <c r="F33" s="10">
        <v>0.35</v>
      </c>
      <c r="G33" s="8">
        <f t="shared" si="2"/>
        <v>136.84153255371672</v>
      </c>
      <c r="H33" s="10">
        <v>0.35</v>
      </c>
      <c r="I33" s="8">
        <f t="shared" si="3"/>
        <v>133.33911888379691</v>
      </c>
      <c r="K33" s="13">
        <v>0.35</v>
      </c>
      <c r="L33" s="13">
        <f t="shared" si="1"/>
        <v>3.5024136699198039</v>
      </c>
    </row>
    <row r="34" spans="1:12" x14ac:dyDescent="0.25">
      <c r="A34" s="3">
        <v>0.36924882629107902</v>
      </c>
      <c r="B34" s="3">
        <v>134.38877755511001</v>
      </c>
      <c r="C34" s="3">
        <v>0.35704225352112601</v>
      </c>
      <c r="D34" s="3">
        <v>130.460921843687</v>
      </c>
      <c r="F34" s="10">
        <v>0.36249999999999999</v>
      </c>
      <c r="G34" s="8">
        <f t="shared" si="2"/>
        <v>136.17450214681901</v>
      </c>
      <c r="H34" s="10">
        <v>0.36249999999999999</v>
      </c>
      <c r="I34" s="8">
        <f t="shared" si="3"/>
        <v>119.00194057002329</v>
      </c>
      <c r="K34" s="13">
        <v>0.36249999999999999</v>
      </c>
      <c r="L34" s="13">
        <f t="shared" si="1"/>
        <v>17.172561576795715</v>
      </c>
    </row>
    <row r="35" spans="1:12" x14ac:dyDescent="0.25">
      <c r="A35" s="3">
        <v>0.39061032863849698</v>
      </c>
      <c r="B35" s="3">
        <v>132.42484969939801</v>
      </c>
      <c r="C35" s="3">
        <v>0.36416275430359901</v>
      </c>
      <c r="D35" s="3">
        <v>121.202404809619</v>
      </c>
      <c r="F35" s="10">
        <v>0.375</v>
      </c>
      <c r="G35" s="8">
        <f t="shared" si="2"/>
        <v>135.30697283199817</v>
      </c>
      <c r="H35" s="8">
        <v>0.375</v>
      </c>
      <c r="I35" s="8">
        <f t="shared" si="3"/>
        <v>90.432048465597404</v>
      </c>
      <c r="K35" s="13">
        <v>0.375</v>
      </c>
      <c r="L35" s="13">
        <f t="shared" si="1"/>
        <v>44.874924366400762</v>
      </c>
    </row>
    <row r="36" spans="1:12" x14ac:dyDescent="0.25">
      <c r="A36" s="3">
        <v>0.40586854460093902</v>
      </c>
      <c r="B36" s="3">
        <v>131.30260521042001</v>
      </c>
      <c r="C36" s="3">
        <v>0.36721439749608698</v>
      </c>
      <c r="D36" s="3">
        <v>114.188376753507</v>
      </c>
      <c r="F36" s="10">
        <v>0.38750000000000001</v>
      </c>
      <c r="G36" s="8">
        <f t="shared" si="2"/>
        <v>133.96797175443106</v>
      </c>
      <c r="H36" s="8">
        <v>0.38750000000000001</v>
      </c>
      <c r="I36" s="8">
        <f xml:space="preserve"> 116719.92974521*H36^2 - 92855.4535833385*H36 + 18486.2824866423</f>
        <v>31.021173902816372</v>
      </c>
      <c r="K36" s="13">
        <v>0.38750000000000001</v>
      </c>
      <c r="L36" s="13">
        <f t="shared" si="1"/>
        <v>102.94679785161469</v>
      </c>
    </row>
    <row r="37" spans="1:12" x14ac:dyDescent="0.25">
      <c r="A37" s="3">
        <v>0.42316118935837199</v>
      </c>
      <c r="B37" s="3">
        <v>129.33867735470901</v>
      </c>
      <c r="C37" s="3">
        <v>0.37026604068857499</v>
      </c>
      <c r="D37" s="3">
        <v>108.016032064128</v>
      </c>
      <c r="F37" s="10">
        <v>0.4</v>
      </c>
      <c r="G37" s="8">
        <f t="shared" si="2"/>
        <v>131.74990263071606</v>
      </c>
      <c r="H37" s="8">
        <v>0.4</v>
      </c>
      <c r="I37" s="8">
        <f t="shared" ref="I37:I73" si="4" xml:space="preserve"> 265762.331837654*H37^6 - 1051804.59516917*H37^5 + 1716973.300813*H37^4 - 1478475.64767641*H37^3 + 707360.502282414*H37^2 - 177944.483975836*H37 + 18375.0737203011</f>
        <v>25.119001350234612</v>
      </c>
      <c r="K37" s="13">
        <v>0.4</v>
      </c>
      <c r="L37" s="13">
        <f t="shared" ref="L37:L68" si="5">G37-I37</f>
        <v>106.63090128048145</v>
      </c>
    </row>
    <row r="38" spans="1:12" x14ac:dyDescent="0.25">
      <c r="A38" s="3">
        <v>0.43841940532081303</v>
      </c>
      <c r="B38" s="3">
        <v>128.21643286573101</v>
      </c>
      <c r="C38" s="3">
        <v>0.37026604068857499</v>
      </c>
      <c r="D38" s="3">
        <v>101.563126252505</v>
      </c>
      <c r="F38" s="10">
        <v>0.41249999999999998</v>
      </c>
      <c r="G38" s="8">
        <f xml:space="preserve"> 37.3157162547795*F38^2 - 116.28436919301*F38 + 172.253124749864</f>
        <v>130.63532480172472</v>
      </c>
      <c r="H38" s="8">
        <v>0.41249999999999998</v>
      </c>
      <c r="I38" s="8">
        <f t="shared" si="4"/>
        <v>20.580357280683529</v>
      </c>
      <c r="K38" s="13">
        <v>0.41249999999999998</v>
      </c>
      <c r="L38" s="13">
        <f t="shared" si="5"/>
        <v>110.05496752104119</v>
      </c>
    </row>
    <row r="39" spans="1:12" x14ac:dyDescent="0.25">
      <c r="A39" s="3">
        <v>0.45062597809076599</v>
      </c>
      <c r="B39" s="3">
        <v>127.65531062124199</v>
      </c>
      <c r="C39" s="3">
        <v>0.37230046948356799</v>
      </c>
      <c r="D39" s="3">
        <v>94.829659318637198</v>
      </c>
      <c r="F39" s="10">
        <v>0.42499999999999999</v>
      </c>
      <c r="G39" s="8">
        <f t="shared" ref="G39:G73" si="6" xml:space="preserve"> 37.3157162547795*F39^2 - 116.28436919301*F39 + 172.253124749864</f>
        <v>129.57241909135431</v>
      </c>
      <c r="H39" s="8">
        <v>0.42499999999999999</v>
      </c>
      <c r="I39" s="8">
        <f t="shared" si="4"/>
        <v>18.500645063984848</v>
      </c>
      <c r="K39" s="13">
        <v>0.42499999999999999</v>
      </c>
      <c r="L39" s="13">
        <f t="shared" si="5"/>
        <v>111.07177402736946</v>
      </c>
    </row>
    <row r="40" spans="1:12" x14ac:dyDescent="0.25">
      <c r="A40" s="3">
        <v>0.46893583724569599</v>
      </c>
      <c r="B40" s="3">
        <v>125.691382765531</v>
      </c>
      <c r="C40" s="3">
        <v>0.37331768388106401</v>
      </c>
      <c r="D40" s="3">
        <v>88.937875751503</v>
      </c>
      <c r="F40" s="10">
        <v>0.4375</v>
      </c>
      <c r="G40" s="8">
        <f t="shared" si="6"/>
        <v>128.52117454231353</v>
      </c>
      <c r="H40" s="8">
        <v>0.4375</v>
      </c>
      <c r="I40" s="8">
        <f t="shared" si="4"/>
        <v>18.214699313299207</v>
      </c>
      <c r="K40" s="13">
        <v>0.4375</v>
      </c>
      <c r="L40" s="13">
        <f t="shared" si="5"/>
        <v>110.30647522901432</v>
      </c>
    </row>
    <row r="41" spans="1:12" x14ac:dyDescent="0.25">
      <c r="A41" s="3">
        <v>0.490297339593114</v>
      </c>
      <c r="B41" s="3">
        <v>124.56913827655301</v>
      </c>
      <c r="C41" s="3">
        <v>0.375352112676056</v>
      </c>
      <c r="D41" s="3">
        <v>81.923847695390705</v>
      </c>
      <c r="F41" s="10">
        <v>0.45</v>
      </c>
      <c r="G41" s="8">
        <f t="shared" si="6"/>
        <v>127.48159115460237</v>
      </c>
      <c r="H41" s="8">
        <v>0.45</v>
      </c>
      <c r="I41" s="8">
        <f t="shared" si="4"/>
        <v>19.175799552242097</v>
      </c>
      <c r="K41" s="13">
        <v>0.45</v>
      </c>
      <c r="L41" s="13">
        <f t="shared" si="5"/>
        <v>108.30579160236027</v>
      </c>
    </row>
    <row r="42" spans="1:12" x14ac:dyDescent="0.25">
      <c r="A42" s="3">
        <v>0.50962441314553897</v>
      </c>
      <c r="B42" s="3">
        <v>122.88577154308599</v>
      </c>
      <c r="C42" s="3">
        <v>0.377386541471048</v>
      </c>
      <c r="D42" s="3">
        <v>74.909819639278496</v>
      </c>
      <c r="F42" s="10">
        <v>0.46250000000000002</v>
      </c>
      <c r="G42" s="8">
        <f t="shared" si="6"/>
        <v>126.45366892822082</v>
      </c>
      <c r="H42" s="8">
        <v>0.46250000000000002</v>
      </c>
      <c r="I42" s="8">
        <f t="shared" si="4"/>
        <v>20.942334842933633</v>
      </c>
      <c r="K42" s="13">
        <v>0.46250000000000002</v>
      </c>
      <c r="L42" s="13">
        <f t="shared" si="5"/>
        <v>105.51133408528719</v>
      </c>
    </row>
    <row r="43" spans="1:12" x14ac:dyDescent="0.25">
      <c r="A43" s="3">
        <v>0.52589984350547703</v>
      </c>
      <c r="B43" s="3">
        <v>121.763527054108</v>
      </c>
      <c r="C43" s="3">
        <v>0.375352112676056</v>
      </c>
      <c r="D43" s="3">
        <v>68.176352705410807</v>
      </c>
      <c r="F43" s="10">
        <v>0.47499999999999998</v>
      </c>
      <c r="G43" s="8">
        <f t="shared" si="6"/>
        <v>125.43740786316889</v>
      </c>
      <c r="H43" s="8">
        <v>0.47499999999999998</v>
      </c>
      <c r="I43" s="8">
        <f t="shared" si="4"/>
        <v>23.165198351991421</v>
      </c>
      <c r="K43" s="13">
        <v>0.47499999999999998</v>
      </c>
      <c r="L43" s="13">
        <f t="shared" si="5"/>
        <v>102.27220951117746</v>
      </c>
    </row>
    <row r="44" spans="1:12" x14ac:dyDescent="0.25">
      <c r="A44" s="3">
        <v>0.54115805946791795</v>
      </c>
      <c r="B44" s="3">
        <v>120.36072144288499</v>
      </c>
      <c r="C44" s="3">
        <v>0.38043818466353602</v>
      </c>
      <c r="D44" s="3">
        <v>60.881763527054098</v>
      </c>
      <c r="F44" s="10">
        <v>0.48749999999999999</v>
      </c>
      <c r="G44" s="8">
        <f t="shared" si="6"/>
        <v>124.43280795944659</v>
      </c>
      <c r="H44" s="8">
        <v>0.48749999999999999</v>
      </c>
      <c r="I44" s="8">
        <f t="shared" si="4"/>
        <v>25.57591185412457</v>
      </c>
      <c r="K44" s="13">
        <v>0.48749999999999999</v>
      </c>
      <c r="L44" s="13">
        <f t="shared" si="5"/>
        <v>98.856896105322022</v>
      </c>
    </row>
    <row r="45" spans="1:12" x14ac:dyDescent="0.25">
      <c r="A45" s="3">
        <v>0.56048513302034397</v>
      </c>
      <c r="B45" s="3">
        <v>118.677354709418</v>
      </c>
      <c r="C45" s="3">
        <v>0.37942097026603999</v>
      </c>
      <c r="D45" s="3">
        <v>54.148296593186302</v>
      </c>
      <c r="F45" s="10">
        <v>0.5</v>
      </c>
      <c r="G45" s="8">
        <f t="shared" si="6"/>
        <v>123.4398692170539</v>
      </c>
      <c r="H45" s="8">
        <v>0.5</v>
      </c>
      <c r="I45" s="8">
        <f t="shared" si="4"/>
        <v>27.975480174638506</v>
      </c>
      <c r="K45" s="13">
        <v>0.5</v>
      </c>
      <c r="L45" s="13">
        <f t="shared" si="5"/>
        <v>95.464389042415391</v>
      </c>
    </row>
    <row r="46" spans="1:12" x14ac:dyDescent="0.25">
      <c r="A46" s="3">
        <v>0.57879499217527297</v>
      </c>
      <c r="B46" s="3">
        <v>117.835671342685</v>
      </c>
      <c r="C46" s="3">
        <v>0.38145539906103199</v>
      </c>
      <c r="D46" s="3">
        <v>48.256513026051998</v>
      </c>
      <c r="F46" s="10">
        <v>0.51249999999999996</v>
      </c>
      <c r="G46" s="8">
        <f t="shared" si="6"/>
        <v>122.45859163599083</v>
      </c>
      <c r="H46" s="8">
        <v>0.51249999999999996</v>
      </c>
      <c r="I46" s="8">
        <f t="shared" si="4"/>
        <v>30.223975569060713</v>
      </c>
      <c r="K46" s="13">
        <v>0.51249999999999996</v>
      </c>
      <c r="L46" s="13">
        <f t="shared" si="5"/>
        <v>92.234616066930116</v>
      </c>
    </row>
    <row r="47" spans="1:12" x14ac:dyDescent="0.25">
      <c r="A47" s="3">
        <v>0.59710485133020297</v>
      </c>
      <c r="B47" s="3">
        <v>115.59118236472899</v>
      </c>
      <c r="C47" s="3">
        <v>0.38145539906103199</v>
      </c>
      <c r="D47" s="3">
        <v>43.206412825651199</v>
      </c>
      <c r="F47" s="10">
        <v>0.52500000000000002</v>
      </c>
      <c r="G47" s="8">
        <f t="shared" si="6"/>
        <v>121.48897521625736</v>
      </c>
      <c r="H47" s="8">
        <v>0.52500000000000002</v>
      </c>
      <c r="I47" s="8">
        <f t="shared" si="4"/>
        <v>32.230852041488106</v>
      </c>
      <c r="K47" s="13">
        <v>0.52500000000000002</v>
      </c>
      <c r="L47" s="13">
        <f t="shared" si="5"/>
        <v>89.258123174769253</v>
      </c>
    </row>
    <row r="48" spans="1:12" x14ac:dyDescent="0.25">
      <c r="A48" s="3">
        <v>0.62050078247261298</v>
      </c>
      <c r="B48" s="3">
        <v>114.468937875751</v>
      </c>
      <c r="C48" s="3">
        <v>0.386541471048513</v>
      </c>
      <c r="D48" s="3">
        <v>35.631262525050097</v>
      </c>
      <c r="F48" s="10">
        <v>0.53749999999999998</v>
      </c>
      <c r="G48" s="8">
        <f t="shared" si="6"/>
        <v>120.53101995785354</v>
      </c>
      <c r="H48" s="8">
        <v>0.53749999999999998</v>
      </c>
      <c r="I48" s="8">
        <f t="shared" si="4"/>
        <v>33.945989600666508</v>
      </c>
      <c r="K48" s="13">
        <v>0.53749999999999998</v>
      </c>
      <c r="L48" s="13">
        <f t="shared" si="5"/>
        <v>86.585030357187037</v>
      </c>
    </row>
    <row r="49" spans="1:12" x14ac:dyDescent="0.25">
      <c r="A49" s="3">
        <v>0.64287949921752696</v>
      </c>
      <c r="B49" s="3">
        <v>112.785571142284</v>
      </c>
      <c r="C49" s="3">
        <v>0.38755868544600902</v>
      </c>
      <c r="D49" s="3">
        <v>30.0200400801603</v>
      </c>
      <c r="F49" s="10">
        <v>0.55000000000000004</v>
      </c>
      <c r="G49" s="8">
        <f t="shared" si="6"/>
        <v>119.58472586077932</v>
      </c>
      <c r="H49" s="8">
        <v>0.55000000000000004</v>
      </c>
      <c r="I49" s="8">
        <f t="shared" si="4"/>
        <v>35.351468454107817</v>
      </c>
      <c r="K49" s="13">
        <v>0.55000000000000004</v>
      </c>
      <c r="L49" s="13">
        <f t="shared" si="5"/>
        <v>84.233257406671498</v>
      </c>
    </row>
    <row r="50" spans="1:12" x14ac:dyDescent="0.25">
      <c r="A50" s="3">
        <v>0.66118935837245696</v>
      </c>
      <c r="B50" s="3">
        <v>111.663326653306</v>
      </c>
      <c r="C50" s="3">
        <v>0.39976525821596198</v>
      </c>
      <c r="D50" s="3">
        <v>25.5310621242484</v>
      </c>
      <c r="F50" s="10">
        <v>0.5625</v>
      </c>
      <c r="G50" s="8">
        <f t="shared" si="6"/>
        <v>118.65009292503471</v>
      </c>
      <c r="H50" s="8">
        <v>0.5625</v>
      </c>
      <c r="I50" s="8">
        <f t="shared" si="4"/>
        <v>36.454073140506807</v>
      </c>
      <c r="K50" s="13">
        <v>0.5625</v>
      </c>
      <c r="L50" s="13">
        <f t="shared" si="5"/>
        <v>82.196019784527905</v>
      </c>
    </row>
    <row r="51" spans="1:12" x14ac:dyDescent="0.25">
      <c r="A51" s="3">
        <v>0.68255086071987403</v>
      </c>
      <c r="B51" s="3">
        <v>110.26052104208399</v>
      </c>
      <c r="C51" s="3">
        <v>0.41705790297339501</v>
      </c>
      <c r="D51" s="3">
        <v>21.042084168336601</v>
      </c>
      <c r="F51" s="10">
        <v>0.57499999999999996</v>
      </c>
      <c r="G51" s="8">
        <f t="shared" si="6"/>
        <v>117.72712115061974</v>
      </c>
      <c r="H51" s="8">
        <v>0.57499999999999996</v>
      </c>
      <c r="I51" s="8">
        <f t="shared" si="4"/>
        <v>37.278526599846373</v>
      </c>
      <c r="K51" s="13">
        <v>0.57499999999999996</v>
      </c>
      <c r="L51" s="13">
        <f t="shared" si="5"/>
        <v>80.448594550773365</v>
      </c>
    </row>
    <row r="52" spans="1:12" x14ac:dyDescent="0.25">
      <c r="A52" s="3">
        <v>0.70187793427230005</v>
      </c>
      <c r="B52" s="3">
        <v>108.85771543086101</v>
      </c>
      <c r="C52" s="3">
        <v>0.44248826291079801</v>
      </c>
      <c r="D52" s="3">
        <v>19.0781563126252</v>
      </c>
      <c r="F52" s="10">
        <v>0.58750000000000002</v>
      </c>
      <c r="G52" s="8">
        <f t="shared" si="6"/>
        <v>116.81581053753438</v>
      </c>
      <c r="H52" s="8">
        <v>0.58750000000000002</v>
      </c>
      <c r="I52" s="8">
        <f t="shared" si="4"/>
        <v>37.861454181671434</v>
      </c>
      <c r="K52" s="13">
        <v>0.58750000000000002</v>
      </c>
      <c r="L52" s="13">
        <f t="shared" si="5"/>
        <v>78.954356355862942</v>
      </c>
    </row>
    <row r="53" spans="1:12" x14ac:dyDescent="0.25">
      <c r="A53" s="3">
        <v>0.72323943661971801</v>
      </c>
      <c r="B53" s="3">
        <v>107.73547094188299</v>
      </c>
      <c r="C53" s="3">
        <v>0.46690140845070399</v>
      </c>
      <c r="D53" s="3">
        <v>20.200400801603099</v>
      </c>
      <c r="F53" s="10">
        <v>0.6</v>
      </c>
      <c r="G53" s="8">
        <f t="shared" si="6"/>
        <v>115.91616108577864</v>
      </c>
      <c r="H53" s="8">
        <v>0.6</v>
      </c>
      <c r="I53" s="8">
        <f t="shared" si="4"/>
        <v>38.246077591749781</v>
      </c>
      <c r="K53" s="13">
        <v>0.6</v>
      </c>
      <c r="L53" s="13">
        <f t="shared" si="5"/>
        <v>77.670083494028859</v>
      </c>
    </row>
    <row r="54" spans="1:12" x14ac:dyDescent="0.25">
      <c r="A54" s="3">
        <v>0.736463223787167</v>
      </c>
      <c r="B54" s="3">
        <v>106.613226452905</v>
      </c>
      <c r="C54" s="3">
        <v>0.483176838810641</v>
      </c>
      <c r="D54" s="3">
        <v>23.006012024048001</v>
      </c>
      <c r="F54" s="10">
        <v>0.61250000000000004</v>
      </c>
      <c r="G54" s="8">
        <f t="shared" si="6"/>
        <v>115.0281727953525</v>
      </c>
      <c r="H54" s="8">
        <v>0.61250000000000004</v>
      </c>
      <c r="I54" s="8">
        <f t="shared" si="4"/>
        <v>38.477638776217645</v>
      </c>
      <c r="K54" s="13">
        <v>0.61250000000000004</v>
      </c>
      <c r="L54" s="13">
        <f t="shared" si="5"/>
        <v>76.550534019134858</v>
      </c>
    </row>
    <row r="55" spans="1:12" x14ac:dyDescent="0.25">
      <c r="A55" s="3">
        <v>0.75680751173708904</v>
      </c>
      <c r="B55" s="3">
        <v>105.490981963927</v>
      </c>
      <c r="C55" s="3">
        <v>0.49640062597808998</v>
      </c>
      <c r="D55" s="3">
        <v>27.214428857715401</v>
      </c>
      <c r="F55" s="10">
        <v>0.625</v>
      </c>
      <c r="G55" s="8">
        <f t="shared" si="6"/>
        <v>114.15184566625601</v>
      </c>
      <c r="H55" s="8">
        <v>0.625</v>
      </c>
      <c r="I55" s="8">
        <f t="shared" si="4"/>
        <v>38.599553744083096</v>
      </c>
      <c r="K55" s="13">
        <v>0.625</v>
      </c>
      <c r="L55" s="13">
        <f t="shared" si="5"/>
        <v>75.552291922172913</v>
      </c>
    </row>
    <row r="56" spans="1:12" x14ac:dyDescent="0.25">
      <c r="A56" s="3">
        <v>0.77410015649452202</v>
      </c>
      <c r="B56" s="3">
        <v>104.649298597194</v>
      </c>
      <c r="C56" s="3">
        <v>0.51267605633802804</v>
      </c>
      <c r="D56" s="3">
        <v>31.422845691382701</v>
      </c>
      <c r="F56" s="10">
        <v>0.63749999999999996</v>
      </c>
      <c r="G56" s="8">
        <f t="shared" si="6"/>
        <v>113.28717969848913</v>
      </c>
      <c r="H56" s="8">
        <v>0.63749999999999996</v>
      </c>
      <c r="I56" s="8">
        <f t="shared" si="4"/>
        <v>38.650296327956312</v>
      </c>
      <c r="K56" s="13">
        <v>0.63749999999999996</v>
      </c>
      <c r="L56" s="13">
        <f t="shared" si="5"/>
        <v>74.636883370532814</v>
      </c>
    </row>
    <row r="57" spans="1:12" x14ac:dyDescent="0.25">
      <c r="A57" s="3">
        <v>0.78935837245696405</v>
      </c>
      <c r="B57" s="3">
        <v>103.80761523046</v>
      </c>
      <c r="C57" s="3">
        <v>0.53505477308294203</v>
      </c>
      <c r="D57" s="3">
        <v>33.9478957915831</v>
      </c>
      <c r="F57" s="10">
        <v>0.65</v>
      </c>
      <c r="G57" s="8">
        <f t="shared" si="6"/>
        <v>112.43417489205186</v>
      </c>
      <c r="H57" s="8">
        <v>0.65</v>
      </c>
      <c r="I57" s="8">
        <f t="shared" si="4"/>
        <v>38.661011882235471</v>
      </c>
      <c r="K57" s="13">
        <v>0.65</v>
      </c>
      <c r="L57" s="13">
        <f t="shared" si="5"/>
        <v>73.773163009816386</v>
      </c>
    </row>
    <row r="58" spans="1:12" x14ac:dyDescent="0.25">
      <c r="A58" s="3">
        <v>0.80766823161189305</v>
      </c>
      <c r="B58" s="3">
        <v>102.96593186372699</v>
      </c>
      <c r="C58" s="3">
        <v>0.55438184663536705</v>
      </c>
      <c r="D58" s="3">
        <v>36.753507014028003</v>
      </c>
      <c r="F58" s="10">
        <v>0.66249999999999998</v>
      </c>
      <c r="G58" s="8">
        <f t="shared" si="6"/>
        <v>111.5928312469442</v>
      </c>
      <c r="H58" s="8">
        <v>0.66249999999999998</v>
      </c>
      <c r="I58" s="8">
        <f t="shared" si="4"/>
        <v>38.653860920101579</v>
      </c>
      <c r="K58" s="13">
        <v>0.66249999999999998</v>
      </c>
      <c r="L58" s="13">
        <f t="shared" si="5"/>
        <v>72.938970326842622</v>
      </c>
    </row>
    <row r="59" spans="1:12" x14ac:dyDescent="0.25">
      <c r="A59" s="3">
        <v>0.83004694835680704</v>
      </c>
      <c r="B59" s="3">
        <v>101.563126252505</v>
      </c>
      <c r="C59" s="3">
        <v>0.57981220657276999</v>
      </c>
      <c r="D59" s="3">
        <v>37.595190380761501</v>
      </c>
      <c r="F59" s="10">
        <v>0.67500000000000004</v>
      </c>
      <c r="G59" s="8">
        <f t="shared" si="6"/>
        <v>110.76314876316617</v>
      </c>
      <c r="H59" s="8">
        <v>0.67500000000000004</v>
      </c>
      <c r="I59" s="8">
        <f t="shared" si="4"/>
        <v>38.641092687590572</v>
      </c>
      <c r="K59" s="13">
        <v>0.67500000000000004</v>
      </c>
      <c r="L59" s="13">
        <f t="shared" si="5"/>
        <v>72.1220560755756</v>
      </c>
    </row>
    <row r="60" spans="1:12" x14ac:dyDescent="0.25">
      <c r="A60" s="3">
        <v>0.85649452269170501</v>
      </c>
      <c r="B60" s="3">
        <v>99.879759519038004</v>
      </c>
      <c r="C60" s="3">
        <v>0.612363067292644</v>
      </c>
      <c r="D60" s="3">
        <v>38.1563126252505</v>
      </c>
      <c r="F60" s="10">
        <v>0.6875</v>
      </c>
      <c r="G60" s="8">
        <f t="shared" si="6"/>
        <v>109.94512744071776</v>
      </c>
      <c r="H60" s="8">
        <v>0.6875</v>
      </c>
      <c r="I60" s="8">
        <f t="shared" si="4"/>
        <v>38.624848677085538</v>
      </c>
      <c r="K60" s="13">
        <v>0.6875</v>
      </c>
      <c r="L60" s="13">
        <f t="shared" si="5"/>
        <v>71.320278763632217</v>
      </c>
    </row>
    <row r="61" spans="1:12" x14ac:dyDescent="0.25">
      <c r="A61" s="3">
        <v>0.87683881064162705</v>
      </c>
      <c r="B61" s="3">
        <v>99.318637274549005</v>
      </c>
      <c r="C61" s="3">
        <v>0.63779342723004695</v>
      </c>
      <c r="D61" s="3">
        <v>38.4368737474949</v>
      </c>
      <c r="F61" s="10">
        <v>0.7</v>
      </c>
      <c r="G61" s="8">
        <f t="shared" si="6"/>
        <v>109.13876727959897</v>
      </c>
      <c r="H61" s="8">
        <v>0.7</v>
      </c>
      <c r="I61" s="8">
        <f t="shared" si="4"/>
        <v>38.597696077114961</v>
      </c>
      <c r="K61" s="13">
        <v>0.7</v>
      </c>
      <c r="L61" s="13">
        <f t="shared" si="5"/>
        <v>70.541071202484005</v>
      </c>
    </row>
    <row r="62" spans="1:12" x14ac:dyDescent="0.25">
      <c r="A62" s="3">
        <v>0.90023474178403695</v>
      </c>
      <c r="B62" s="3">
        <v>97.354709418837601</v>
      </c>
      <c r="C62" s="3">
        <v>0.66322378716744901</v>
      </c>
      <c r="D62" s="3">
        <v>38.1563126252505</v>
      </c>
      <c r="F62" s="10">
        <v>0.71250000000000002</v>
      </c>
      <c r="G62" s="8">
        <f t="shared" si="6"/>
        <v>108.34406827980979</v>
      </c>
      <c r="H62" s="8">
        <v>0.71250000000000002</v>
      </c>
      <c r="I62" s="8">
        <f t="shared" si="4"/>
        <v>38.543891162255022</v>
      </c>
      <c r="K62" s="13">
        <v>0.71250000000000002</v>
      </c>
      <c r="L62" s="13">
        <f t="shared" si="5"/>
        <v>69.800177117554767</v>
      </c>
    </row>
    <row r="63" spans="1:12" x14ac:dyDescent="0.25">
      <c r="A63" s="3">
        <v>0.91447574334898296</v>
      </c>
      <c r="B63" s="3">
        <v>96.793587174348701</v>
      </c>
      <c r="C63" s="3">
        <v>0.68560250391236299</v>
      </c>
      <c r="D63" s="3">
        <v>38.997995991983899</v>
      </c>
      <c r="F63" s="10">
        <v>0.72499999999999998</v>
      </c>
      <c r="G63" s="8">
        <f t="shared" si="6"/>
        <v>107.56103044135024</v>
      </c>
      <c r="H63" s="8">
        <v>0.72499999999999998</v>
      </c>
      <c r="I63" s="8">
        <f t="shared" si="4"/>
        <v>38.441372618741298</v>
      </c>
      <c r="K63" s="13">
        <v>0.72499999999999998</v>
      </c>
      <c r="L63" s="13">
        <f t="shared" si="5"/>
        <v>69.119657822608943</v>
      </c>
    </row>
    <row r="64" spans="1:12" x14ac:dyDescent="0.25">
      <c r="A64" s="3">
        <v>0.93278560250391196</v>
      </c>
      <c r="B64" s="3">
        <v>97.9158316633266</v>
      </c>
      <c r="C64" s="3">
        <v>0.70798122065727698</v>
      </c>
      <c r="D64" s="3">
        <v>38.1563126252505</v>
      </c>
      <c r="F64" s="10">
        <v>0.73750000000000004</v>
      </c>
      <c r="G64" s="8">
        <f t="shared" si="6"/>
        <v>106.7896537642203</v>
      </c>
      <c r="H64" s="8">
        <v>0.73750000000000004</v>
      </c>
      <c r="I64" s="8">
        <f t="shared" si="4"/>
        <v>38.264484810213617</v>
      </c>
      <c r="K64" s="13">
        <v>0.73750000000000004</v>
      </c>
      <c r="L64" s="13">
        <f t="shared" si="5"/>
        <v>68.525168954006688</v>
      </c>
    </row>
    <row r="65" spans="1:12" x14ac:dyDescent="0.25">
      <c r="A65" s="3">
        <v>0.94600938967136095</v>
      </c>
      <c r="B65" s="3">
        <v>98.757515030060105</v>
      </c>
      <c r="C65" s="3">
        <v>0.73442879499217495</v>
      </c>
      <c r="D65" s="3">
        <v>37.875751503006001</v>
      </c>
      <c r="F65" s="10">
        <v>0.75</v>
      </c>
      <c r="G65" s="8">
        <f t="shared" si="6"/>
        <v>106.02993824841998</v>
      </c>
      <c r="H65" s="8">
        <v>0.75</v>
      </c>
      <c r="I65" s="8">
        <f t="shared" si="4"/>
        <v>37.987430980145291</v>
      </c>
      <c r="K65" s="13">
        <v>0.75</v>
      </c>
      <c r="L65" s="13">
        <f t="shared" si="5"/>
        <v>68.04250726827469</v>
      </c>
    </row>
    <row r="66" spans="1:12" x14ac:dyDescent="0.25">
      <c r="A66" s="3">
        <v>0.96126760563380198</v>
      </c>
      <c r="B66" s="3">
        <v>102.685370741482</v>
      </c>
      <c r="C66" s="3">
        <v>0.75985915492957701</v>
      </c>
      <c r="D66" s="3">
        <v>38.1563126252505</v>
      </c>
      <c r="F66" s="10">
        <v>0.76249999999999996</v>
      </c>
      <c r="G66" s="8">
        <f t="shared" si="6"/>
        <v>105.28188389394928</v>
      </c>
      <c r="H66" s="8">
        <v>0.76249999999999996</v>
      </c>
      <c r="I66" s="8">
        <f t="shared" si="4"/>
        <v>37.588456393314118</v>
      </c>
      <c r="K66" s="13">
        <v>0.76249999999999996</v>
      </c>
      <c r="L66" s="13">
        <f t="shared" si="5"/>
        <v>67.693427500635167</v>
      </c>
    </row>
    <row r="67" spans="1:12" x14ac:dyDescent="0.25">
      <c r="A67" s="3">
        <v>0.97042253521126698</v>
      </c>
      <c r="B67" s="3">
        <v>106.613226452905</v>
      </c>
      <c r="C67" s="3">
        <v>0.78325508607198702</v>
      </c>
      <c r="D67" s="3">
        <v>37.595190380761501</v>
      </c>
      <c r="F67" s="10">
        <v>0.77500000000000002</v>
      </c>
      <c r="G67" s="8">
        <f t="shared" si="6"/>
        <v>104.5454907008082</v>
      </c>
      <c r="H67" s="8">
        <v>0.77500000000000002</v>
      </c>
      <c r="I67" s="8">
        <f t="shared" si="4"/>
        <v>37.054761414015957</v>
      </c>
      <c r="K67" s="13">
        <v>0.77500000000000002</v>
      </c>
      <c r="L67" s="13">
        <f t="shared" si="5"/>
        <v>67.490729286792245</v>
      </c>
    </row>
    <row r="68" spans="1:12" x14ac:dyDescent="0.25">
      <c r="A68" s="3">
        <v>0.98161189358372403</v>
      </c>
      <c r="B68" s="3">
        <v>111.38276553106201</v>
      </c>
      <c r="C68" s="3">
        <v>0.80359937402190895</v>
      </c>
      <c r="D68" s="3">
        <v>35.631262525050097</v>
      </c>
      <c r="F68" s="10">
        <v>0.78749999999999998</v>
      </c>
      <c r="G68" s="8">
        <f t="shared" si="6"/>
        <v>103.82075866899675</v>
      </c>
      <c r="H68" s="8">
        <v>0.78749999999999998</v>
      </c>
      <c r="I68" s="8">
        <f t="shared" si="4"/>
        <v>36.388144523873052</v>
      </c>
      <c r="K68" s="13">
        <v>0.78749999999999998</v>
      </c>
      <c r="L68" s="13">
        <f t="shared" si="5"/>
        <v>67.432614145123694</v>
      </c>
    </row>
    <row r="69" spans="1:12" x14ac:dyDescent="0.25">
      <c r="A69" s="3">
        <v>0.99178403755868505</v>
      </c>
      <c r="B69" s="3">
        <v>116.15230460921801</v>
      </c>
      <c r="C69" s="3">
        <v>0.82496087636932702</v>
      </c>
      <c r="D69" s="3">
        <v>33.667334669338601</v>
      </c>
      <c r="F69" s="10">
        <v>0.8</v>
      </c>
      <c r="G69" s="8">
        <f t="shared" si="6"/>
        <v>103.10768779851489</v>
      </c>
      <c r="H69" s="8">
        <v>0.8</v>
      </c>
      <c r="I69" s="8">
        <f t="shared" si="4"/>
        <v>35.611375276443141</v>
      </c>
      <c r="K69" s="13">
        <v>0.8</v>
      </c>
      <c r="L69" s="13">
        <f t="shared" ref="L69:L100" si="7">G69-I69</f>
        <v>67.496312522071747</v>
      </c>
    </row>
    <row r="70" spans="1:12" x14ac:dyDescent="0.25">
      <c r="A70" s="3">
        <v>1.00399061032863</v>
      </c>
      <c r="B70" s="3">
        <v>121.48296593186301</v>
      </c>
      <c r="C70" s="3">
        <v>0.84123630672926397</v>
      </c>
      <c r="D70" s="3">
        <v>31.422845691382701</v>
      </c>
      <c r="F70" s="8">
        <v>0.8125</v>
      </c>
      <c r="G70" s="8">
        <f t="shared" si="6"/>
        <v>102.40627808936267</v>
      </c>
      <c r="H70" s="8">
        <v>0.8125</v>
      </c>
      <c r="I70" s="8">
        <f t="shared" si="4"/>
        <v>34.775297190884885</v>
      </c>
      <c r="K70" s="13">
        <v>0.8125</v>
      </c>
      <c r="L70" s="13">
        <f t="shared" si="7"/>
        <v>67.630980898477787</v>
      </c>
    </row>
    <row r="71" spans="1:12" x14ac:dyDescent="0.25">
      <c r="A71" s="3">
        <v>1.02026604068857</v>
      </c>
      <c r="B71" s="3">
        <v>125.130260521042</v>
      </c>
      <c r="C71" s="3">
        <v>0.85649452269170501</v>
      </c>
      <c r="D71" s="3">
        <v>34.2284569138276</v>
      </c>
      <c r="F71" s="10">
        <v>0.82499999999999996</v>
      </c>
      <c r="G71" s="8">
        <f t="shared" si="6"/>
        <v>101.71652954154007</v>
      </c>
      <c r="H71" s="8">
        <v>0.82499999999999996</v>
      </c>
      <c r="I71" s="8">
        <f t="shared" si="4"/>
        <v>33.966660582467739</v>
      </c>
      <c r="K71" s="13">
        <v>0.82499999999999996</v>
      </c>
      <c r="L71" s="13">
        <f t="shared" si="7"/>
        <v>67.74986895907233</v>
      </c>
    </row>
    <row r="72" spans="1:12" x14ac:dyDescent="0.25">
      <c r="A72" s="3">
        <v>1.0345070422535201</v>
      </c>
      <c r="B72" s="3">
        <v>129.05811623246399</v>
      </c>
      <c r="C72" s="3">
        <v>0.86870109546165897</v>
      </c>
      <c r="D72" s="3">
        <v>38.4368737474949</v>
      </c>
      <c r="F72" s="10">
        <v>0.83750000000000002</v>
      </c>
      <c r="G72" s="8">
        <f t="shared" si="6"/>
        <v>101.03844215504708</v>
      </c>
      <c r="H72" s="8">
        <v>0.83750000000000002</v>
      </c>
      <c r="I72" s="8">
        <f t="shared" si="4"/>
        <v>33.316685332458292</v>
      </c>
      <c r="K72" s="13">
        <v>0.83750000000000002</v>
      </c>
      <c r="L72" s="13">
        <f t="shared" si="7"/>
        <v>67.721756822588787</v>
      </c>
    </row>
    <row r="73" spans="1:12" x14ac:dyDescent="0.25">
      <c r="A73" s="3">
        <v>1.0528169014084501</v>
      </c>
      <c r="B73" s="3">
        <v>131.583166332665</v>
      </c>
      <c r="C73" s="3">
        <v>0.88294209702660398</v>
      </c>
      <c r="D73" s="3">
        <v>42.084168336673301</v>
      </c>
      <c r="F73" s="10">
        <v>0.85</v>
      </c>
      <c r="G73" s="8">
        <f t="shared" si="6"/>
        <v>100.3720159298837</v>
      </c>
      <c r="H73" s="8">
        <v>0.85</v>
      </c>
      <c r="I73" s="8">
        <f t="shared" si="4"/>
        <v>33.010353594530898</v>
      </c>
      <c r="K73" s="13">
        <v>0.85</v>
      </c>
      <c r="L73" s="13">
        <f t="shared" si="7"/>
        <v>67.361662335352804</v>
      </c>
    </row>
    <row r="74" spans="1:12" x14ac:dyDescent="0.25">
      <c r="A74" s="3">
        <v>1.0721439749608701</v>
      </c>
      <c r="B74" s="3">
        <v>134.66933867735401</v>
      </c>
      <c r="C74" s="3">
        <v>0.89616588419405296</v>
      </c>
      <c r="D74" s="3">
        <v>44.048096192384698</v>
      </c>
      <c r="F74" s="10">
        <v>0.86250000000000004</v>
      </c>
      <c r="G74" s="8">
        <v>100.69658960645</v>
      </c>
      <c r="H74" s="8">
        <v>0.86250000000000004</v>
      </c>
      <c r="I74" s="8">
        <v>34.911471187842302</v>
      </c>
      <c r="K74" s="13">
        <v>0.86250000000000004</v>
      </c>
      <c r="L74" s="13">
        <f t="shared" si="7"/>
        <v>65.785118418607709</v>
      </c>
    </row>
    <row r="75" spans="1:12" x14ac:dyDescent="0.25">
      <c r="A75" s="3">
        <v>1.09452269170579</v>
      </c>
      <c r="B75" s="3">
        <v>137.19438877755499</v>
      </c>
      <c r="C75" s="3">
        <v>0.90938967136150195</v>
      </c>
      <c r="D75" s="3">
        <v>46.8537074148296</v>
      </c>
      <c r="F75" s="10">
        <v>0.875</v>
      </c>
      <c r="G75" s="8">
        <v>99.56131087505679</v>
      </c>
      <c r="H75" s="8">
        <v>0.875</v>
      </c>
      <c r="I75" s="8">
        <v>37.92342497981727</v>
      </c>
      <c r="K75" s="13">
        <v>0.875</v>
      </c>
      <c r="L75" s="13">
        <f t="shared" si="7"/>
        <v>61.637885895239521</v>
      </c>
    </row>
    <row r="76" spans="1:12" x14ac:dyDescent="0.25">
      <c r="A76" s="3">
        <v>1.11486697965571</v>
      </c>
      <c r="B76" s="3">
        <v>139.158316633266</v>
      </c>
      <c r="C76" s="3">
        <v>0.91651017214397501</v>
      </c>
      <c r="D76" s="3">
        <v>52.745490981963897</v>
      </c>
      <c r="F76" s="10">
        <v>0.88749999999999996</v>
      </c>
      <c r="G76" s="8">
        <v>98.210657369170079</v>
      </c>
      <c r="H76" s="8">
        <v>0.88749999999999996</v>
      </c>
      <c r="I76" s="8">
        <v>41.329313230093462</v>
      </c>
      <c r="K76" s="13">
        <v>0.88749999999999996</v>
      </c>
      <c r="L76" s="13">
        <f t="shared" si="7"/>
        <v>56.881344139076617</v>
      </c>
    </row>
    <row r="77" spans="1:12" x14ac:dyDescent="0.25">
      <c r="A77" s="3">
        <v>1.1362284820031201</v>
      </c>
      <c r="B77" s="3">
        <v>139.43887775551099</v>
      </c>
      <c r="C77" s="3">
        <v>0.91956181533646297</v>
      </c>
      <c r="D77" s="3">
        <v>57.515030060120203</v>
      </c>
      <c r="F77" s="10">
        <v>0.9</v>
      </c>
      <c r="G77" s="8">
        <v>97.128308058314786</v>
      </c>
      <c r="H77" s="8">
        <v>0.9</v>
      </c>
      <c r="I77" s="8">
        <v>43.703702331050195</v>
      </c>
      <c r="K77" s="13">
        <v>0.9</v>
      </c>
      <c r="L77" s="13">
        <f t="shared" si="7"/>
        <v>53.424605727264591</v>
      </c>
    </row>
    <row r="78" spans="1:12" x14ac:dyDescent="0.25">
      <c r="A78" s="3">
        <v>1.1575899843505399</v>
      </c>
      <c r="B78" s="3">
        <v>140</v>
      </c>
      <c r="C78" s="3">
        <v>0.920579029733959</v>
      </c>
      <c r="D78" s="3">
        <v>64.248496993987899</v>
      </c>
      <c r="F78" s="10">
        <v>0.91249999999999998</v>
      </c>
      <c r="G78" s="8">
        <v>96.636422848074673</v>
      </c>
      <c r="H78" s="8">
        <v>0.91249999999999998</v>
      </c>
      <c r="I78" s="8">
        <v>44.168733452094635</v>
      </c>
      <c r="K78" s="13">
        <v>0.91249999999999998</v>
      </c>
      <c r="L78" s="13">
        <f t="shared" si="7"/>
        <v>52.467689395980038</v>
      </c>
    </row>
    <row r="79" spans="1:12" x14ac:dyDescent="0.25">
      <c r="A79" s="3">
        <v>1.1840375586854399</v>
      </c>
      <c r="B79" s="3">
        <v>139.158316633266</v>
      </c>
      <c r="C79" s="3">
        <v>0.92363067292644696</v>
      </c>
      <c r="D79" s="3">
        <v>70.981963927855702</v>
      </c>
      <c r="F79" s="10">
        <v>0.92500000000000004</v>
      </c>
      <c r="G79" s="8">
        <v>96.921889770680266</v>
      </c>
      <c r="H79" s="8">
        <v>0.92500000000000004</v>
      </c>
      <c r="I79" s="8">
        <v>51.326389813076148</v>
      </c>
      <c r="K79" s="13">
        <v>0.92500000000000004</v>
      </c>
      <c r="L79" s="13">
        <f t="shared" si="7"/>
        <v>45.595499957604119</v>
      </c>
    </row>
    <row r="80" spans="1:12" x14ac:dyDescent="0.25">
      <c r="A80" s="3">
        <v>1.2003129890453801</v>
      </c>
      <c r="B80" s="3">
        <v>137.19438877755499</v>
      </c>
      <c r="C80" s="3">
        <v>0.92566510172143901</v>
      </c>
      <c r="D80" s="3">
        <v>76.8737474949899</v>
      </c>
      <c r="F80" s="10">
        <v>0.9375</v>
      </c>
      <c r="G80" s="8">
        <v>98.060693800726241</v>
      </c>
      <c r="H80" s="8">
        <v>0.9375</v>
      </c>
      <c r="I80" s="8">
        <v>92.190763957700128</v>
      </c>
      <c r="K80" s="13">
        <v>0.9375</v>
      </c>
      <c r="L80" s="13">
        <f t="shared" si="7"/>
        <v>5.8699298430261138</v>
      </c>
    </row>
    <row r="81" spans="1:12" x14ac:dyDescent="0.25">
      <c r="A81" s="3">
        <v>1.2176056338028101</v>
      </c>
      <c r="B81" s="3">
        <v>135.51102204408801</v>
      </c>
      <c r="C81" s="3">
        <v>0.92566510172143901</v>
      </c>
      <c r="D81" s="3">
        <v>85.010020040080093</v>
      </c>
      <c r="F81" s="10">
        <v>0.95</v>
      </c>
      <c r="G81" s="8">
        <v>100.04040729601799</v>
      </c>
      <c r="H81" s="8">
        <v>0.95</v>
      </c>
      <c r="I81" s="8">
        <v>110.44035201992017</v>
      </c>
      <c r="K81" s="13">
        <v>0.95</v>
      </c>
      <c r="L81" s="13">
        <f t="shared" si="7"/>
        <v>-10.39994472390218</v>
      </c>
    </row>
    <row r="82" spans="1:12" x14ac:dyDescent="0.25">
      <c r="A82" s="3">
        <v>1.2389671361502299</v>
      </c>
      <c r="B82" s="3">
        <v>132.98597194388699</v>
      </c>
      <c r="C82" s="3">
        <v>0.92871674491392797</v>
      </c>
      <c r="D82" s="3">
        <v>91.743486973947896</v>
      </c>
      <c r="F82" s="10">
        <v>0.96250000000000002</v>
      </c>
      <c r="G82" s="8">
        <v>102.78080206354771</v>
      </c>
      <c r="H82" s="8">
        <v>0.96250000000000002</v>
      </c>
      <c r="I82" s="8">
        <v>121.81226388607968</v>
      </c>
      <c r="K82" s="13">
        <v>0.96250000000000002</v>
      </c>
      <c r="L82" s="13">
        <f t="shared" si="7"/>
        <v>-19.031461822531966</v>
      </c>
    </row>
    <row r="83" spans="1:12" x14ac:dyDescent="0.25">
      <c r="A83" s="3">
        <v>1.2582942097026599</v>
      </c>
      <c r="B83" s="3">
        <v>130.741482965931</v>
      </c>
      <c r="C83" s="3">
        <v>0.93176838810641605</v>
      </c>
      <c r="D83" s="3">
        <v>98.476953907815599</v>
      </c>
      <c r="F83" s="10">
        <v>0.97499999999999998</v>
      </c>
      <c r="G83" s="8">
        <v>106.15258305059969</v>
      </c>
      <c r="H83" s="8">
        <v>0.97499999999999998</v>
      </c>
      <c r="I83" s="8">
        <v>128.34702502854418</v>
      </c>
      <c r="K83" s="13">
        <v>0.97499999999999998</v>
      </c>
      <c r="L83" s="13">
        <f t="shared" si="7"/>
        <v>-22.194441977944493</v>
      </c>
    </row>
    <row r="84" spans="1:12" x14ac:dyDescent="0.25">
      <c r="A84" s="3">
        <v>1.2827073552425601</v>
      </c>
      <c r="B84" s="3">
        <v>129.33867735470901</v>
      </c>
      <c r="C84" s="3">
        <v>0.93482003129890401</v>
      </c>
      <c r="D84" s="3">
        <v>104.08817635270501</v>
      </c>
      <c r="F84" s="10">
        <v>0.98750000000000004</v>
      </c>
      <c r="G84" s="8">
        <v>109.99424366098515</v>
      </c>
      <c r="H84" s="8">
        <v>0.98750000000000004</v>
      </c>
      <c r="I84" s="8">
        <v>132.39757105030333</v>
      </c>
      <c r="K84" s="13">
        <v>0.98750000000000004</v>
      </c>
      <c r="L84" s="13">
        <f t="shared" si="7"/>
        <v>-22.403327389318179</v>
      </c>
    </row>
    <row r="85" spans="1:12" x14ac:dyDescent="0.25">
      <c r="A85" s="3">
        <v>1.2989827856025</v>
      </c>
      <c r="B85" s="3">
        <v>127.65531062124199</v>
      </c>
      <c r="C85" s="3">
        <v>0.93990610328638402</v>
      </c>
      <c r="D85" s="3">
        <v>109.41883767535001</v>
      </c>
      <c r="F85" s="10">
        <v>1</v>
      </c>
      <c r="G85" s="8">
        <v>114.12704269640621</v>
      </c>
      <c r="H85" s="8">
        <v>1</v>
      </c>
      <c r="I85" s="8">
        <v>135.36942306087633</v>
      </c>
      <c r="K85" s="13">
        <v>1</v>
      </c>
      <c r="L85" s="13">
        <f t="shared" si="7"/>
        <v>-21.242380364470122</v>
      </c>
    </row>
    <row r="86" spans="1:12" x14ac:dyDescent="0.25">
      <c r="A86" s="3">
        <v>1.31830985915492</v>
      </c>
      <c r="B86" s="3">
        <v>125.410821643286</v>
      </c>
      <c r="C86" s="3">
        <v>0.94804381846635299</v>
      </c>
      <c r="D86" s="3">
        <v>114.468937875751</v>
      </c>
      <c r="F86" s="10">
        <v>1.0125</v>
      </c>
      <c r="G86" s="8">
        <v>118.36810292294925</v>
      </c>
      <c r="H86" s="8">
        <v>1.0125</v>
      </c>
      <c r="I86" s="8">
        <v>137.97038449302374</v>
      </c>
      <c r="K86" s="13">
        <v>1.0125</v>
      </c>
      <c r="L86" s="13">
        <f t="shared" si="7"/>
        <v>-19.602281570074496</v>
      </c>
    </row>
    <row r="87" spans="1:12" x14ac:dyDescent="0.25">
      <c r="A87" s="3">
        <v>1.33661971830985</v>
      </c>
      <c r="B87" s="3">
        <v>124.288577154308</v>
      </c>
      <c r="C87" s="3">
        <v>0.95312989045383401</v>
      </c>
      <c r="D87" s="3">
        <v>120.36072144288499</v>
      </c>
      <c r="F87" s="10">
        <v>1.0249999999999999</v>
      </c>
      <c r="G87" s="8">
        <v>122.54163126270795</v>
      </c>
      <c r="H87" s="8">
        <v>1.0249999999999999</v>
      </c>
      <c r="I87" s="8">
        <v>140.42816658556842</v>
      </c>
      <c r="K87" s="13">
        <v>1.0249999999999999</v>
      </c>
      <c r="L87" s="13">
        <f t="shared" si="7"/>
        <v>-17.886535322860468</v>
      </c>
    </row>
    <row r="88" spans="1:12" x14ac:dyDescent="0.25">
      <c r="A88" s="3"/>
      <c r="B88" s="3"/>
      <c r="C88" s="3">
        <v>0.962284820031299</v>
      </c>
      <c r="D88" s="3">
        <v>125.410821643286</v>
      </c>
      <c r="F88" s="10">
        <v>1.0375000000000001</v>
      </c>
      <c r="G88" s="8">
        <v>126.48826061053504</v>
      </c>
      <c r="H88" s="8">
        <v>1.0375000000000001</v>
      </c>
      <c r="I88" s="8">
        <v>142.67594253233267</v>
      </c>
      <c r="K88" s="13">
        <v>1.0375000000000001</v>
      </c>
      <c r="L88" s="13">
        <f t="shared" si="7"/>
        <v>-16.187681921797633</v>
      </c>
    </row>
    <row r="89" spans="1:12" x14ac:dyDescent="0.25">
      <c r="A89" s="4"/>
      <c r="B89" s="4"/>
      <c r="C89" s="3">
        <v>0.96940532081377095</v>
      </c>
      <c r="D89" s="3">
        <v>130.18036072144201</v>
      </c>
      <c r="F89" s="10">
        <v>1.05</v>
      </c>
      <c r="G89" s="8">
        <v>130.07251327592425</v>
      </c>
      <c r="H89" s="8">
        <v>1.05</v>
      </c>
      <c r="I89" s="8">
        <v>144.50583029717484</v>
      </c>
      <c r="K89" s="13">
        <v>1.05</v>
      </c>
      <c r="L89" s="13">
        <f t="shared" si="7"/>
        <v>-14.433317021250588</v>
      </c>
    </row>
    <row r="90" spans="1:12" x14ac:dyDescent="0.25">
      <c r="A90" s="4"/>
      <c r="B90" s="4"/>
      <c r="C90" s="3">
        <v>0.98161189358372403</v>
      </c>
      <c r="D90" s="3">
        <v>136.07214428857699</v>
      </c>
      <c r="F90" s="10">
        <v>1.0625</v>
      </c>
      <c r="G90" s="8">
        <v>133.1883860500206</v>
      </c>
      <c r="H90" s="8">
        <v>1.0625</v>
      </c>
      <c r="I90" s="8">
        <v>145.69030409514664</v>
      </c>
      <c r="K90" s="13">
        <v>1.0625</v>
      </c>
      <c r="L90" s="13">
        <f t="shared" si="7"/>
        <v>-12.501918045126047</v>
      </c>
    </row>
    <row r="91" spans="1:12" x14ac:dyDescent="0.25">
      <c r="A91" s="4"/>
      <c r="B91" s="4"/>
      <c r="C91" s="3">
        <v>0.998904538341158</v>
      </c>
      <c r="D91" s="3">
        <v>140</v>
      </c>
      <c r="F91" s="10">
        <v>1.075</v>
      </c>
      <c r="G91" s="8">
        <v>135.7630568977608</v>
      </c>
      <c r="H91" s="8">
        <v>1.075</v>
      </c>
      <c r="I91" s="8">
        <v>146.07153453976946</v>
      </c>
      <c r="K91" s="13">
        <v>1.075</v>
      </c>
      <c r="L91" s="13">
        <f t="shared" si="7"/>
        <v>-10.308477642008654</v>
      </c>
    </row>
    <row r="92" spans="1:12" x14ac:dyDescent="0.25">
      <c r="A92" s="4"/>
      <c r="B92" s="4"/>
      <c r="C92" s="3">
        <v>1.0243348982785601</v>
      </c>
      <c r="D92" s="3">
        <v>141.96392785571101</v>
      </c>
      <c r="F92" s="10">
        <v>1.0874999999999999</v>
      </c>
      <c r="G92" s="8">
        <v>137.75871327514329</v>
      </c>
      <c r="H92" s="8">
        <v>1.0874999999999999</v>
      </c>
      <c r="I92" s="8">
        <v>145.61865745638272</v>
      </c>
      <c r="K92" s="13">
        <v>1.0874999999999999</v>
      </c>
      <c r="L92" s="13">
        <f t="shared" si="7"/>
        <v>-7.8599441812394275</v>
      </c>
    </row>
    <row r="93" spans="1:12" x14ac:dyDescent="0.25">
      <c r="A93" s="4"/>
      <c r="B93" s="4"/>
      <c r="C93" s="3">
        <v>1.0548513302034399</v>
      </c>
      <c r="D93" s="3">
        <v>142.80561122244401</v>
      </c>
      <c r="F93" s="10">
        <v>1.1000000000000001</v>
      </c>
      <c r="G93" s="8">
        <v>139.17250207162601</v>
      </c>
      <c r="H93" s="8">
        <v>1.1000000000000001</v>
      </c>
      <c r="I93" s="8">
        <v>144.45297136165402</v>
      </c>
      <c r="K93" s="13">
        <v>1.1000000000000001</v>
      </c>
      <c r="L93" s="13">
        <f t="shared" si="7"/>
        <v>-5.2804692900280088</v>
      </c>
    </row>
    <row r="94" spans="1:12" x14ac:dyDescent="0.25">
      <c r="A94" s="4"/>
      <c r="B94" s="4"/>
      <c r="C94" s="3">
        <v>1.0721439749608701</v>
      </c>
      <c r="D94" s="3">
        <v>143.366733466933</v>
      </c>
      <c r="F94" s="10">
        <v>1.1125</v>
      </c>
      <c r="G94" s="8">
        <v>140.03460117765638</v>
      </c>
      <c r="H94" s="8">
        <v>1.1125</v>
      </c>
      <c r="I94" s="8">
        <v>142.84106360918861</v>
      </c>
      <c r="K94" s="13">
        <v>1.1125</v>
      </c>
      <c r="L94" s="13">
        <f t="shared" si="7"/>
        <v>-2.8064624315322249</v>
      </c>
    </row>
    <row r="95" spans="1:12" x14ac:dyDescent="0.25">
      <c r="A95" s="4"/>
      <c r="B95" s="4"/>
      <c r="C95" s="3">
        <v>1.0914710485132999</v>
      </c>
      <c r="D95" s="3">
        <v>143.366733466933</v>
      </c>
      <c r="F95" s="10">
        <v>1.125</v>
      </c>
      <c r="G95" s="8">
        <v>140.40441267732686</v>
      </c>
      <c r="H95" s="8">
        <v>1.125</v>
      </c>
      <c r="I95" s="8">
        <v>141.15586520119552</v>
      </c>
      <c r="K95" s="13">
        <v>1.125</v>
      </c>
      <c r="L95" s="13">
        <f t="shared" si="7"/>
        <v>-0.75145252386866446</v>
      </c>
    </row>
    <row r="96" spans="1:12" x14ac:dyDescent="0.25">
      <c r="A96" s="4"/>
      <c r="B96" s="4"/>
      <c r="C96" s="3">
        <v>1.1199530516431899</v>
      </c>
      <c r="D96" s="3">
        <v>143.086172344689</v>
      </c>
      <c r="F96" s="10">
        <v>1.1375</v>
      </c>
      <c r="G96" s="8">
        <v>140.36487766616241</v>
      </c>
      <c r="H96" s="8">
        <v>1.1375</v>
      </c>
      <c r="I96" s="8">
        <v>139.80563426632682</v>
      </c>
      <c r="K96" s="13">
        <v>1.1375</v>
      </c>
      <c r="L96" s="13">
        <f t="shared" si="7"/>
        <v>0.55924339983559435</v>
      </c>
    </row>
    <row r="97" spans="1:12" x14ac:dyDescent="0.25">
      <c r="A97" s="4"/>
      <c r="B97" s="4"/>
      <c r="C97" s="3">
        <v>1.1392801251956099</v>
      </c>
      <c r="D97" s="3">
        <v>142.244488977955</v>
      </c>
      <c r="F97" s="10">
        <v>1.1499999999999999</v>
      </c>
      <c r="G97" s="8">
        <v>140.01491269403863</v>
      </c>
      <c r="H97" s="8">
        <v>1.1499999999999999</v>
      </c>
      <c r="I97" s="8">
        <v>139.1308682036298</v>
      </c>
      <c r="K97" s="13">
        <v>1.1499999999999999</v>
      </c>
      <c r="L97" s="13">
        <f t="shared" si="7"/>
        <v>0.88404449040882582</v>
      </c>
    </row>
    <row r="98" spans="1:12" x14ac:dyDescent="0.25">
      <c r="A98" s="4"/>
      <c r="B98" s="4"/>
      <c r="C98" s="3">
        <v>1.15860719874804</v>
      </c>
      <c r="D98" s="3">
        <v>139.71943887775501</v>
      </c>
      <c r="F98" s="10">
        <v>1.1625000000000001</v>
      </c>
      <c r="G98" s="8">
        <v>139.45996783322511</v>
      </c>
      <c r="H98" s="8">
        <v>1.1625000000000001</v>
      </c>
      <c r="I98" s="8">
        <v>139.26914449256867</v>
      </c>
      <c r="K98" s="13">
        <v>1.1625000000000001</v>
      </c>
      <c r="L98" s="13">
        <f t="shared" si="7"/>
        <v>0.19082334065643636</v>
      </c>
    </row>
    <row r="99" spans="1:12" x14ac:dyDescent="0.25">
      <c r="A99" s="4"/>
      <c r="B99" s="4"/>
      <c r="C99" s="3">
        <v>1.1758998435054699</v>
      </c>
      <c r="D99" s="3">
        <v>137.47494989979899</v>
      </c>
      <c r="F99" s="10">
        <v>1.175</v>
      </c>
      <c r="G99" s="8">
        <v>138.80070637156217</v>
      </c>
      <c r="H99" s="8">
        <v>1.175</v>
      </c>
      <c r="I99" s="8">
        <v>139.9878901691601</v>
      </c>
      <c r="K99" s="13">
        <v>1.175</v>
      </c>
      <c r="L99" s="13">
        <f t="shared" si="7"/>
        <v>-1.1871837975979247</v>
      </c>
    </row>
    <row r="100" spans="1:12" x14ac:dyDescent="0.25">
      <c r="A100" s="4"/>
      <c r="B100" s="4"/>
      <c r="C100" s="3">
        <v>1.1931924882629099</v>
      </c>
      <c r="D100" s="3">
        <v>133.827655310621</v>
      </c>
      <c r="F100" s="10">
        <v>1.1875</v>
      </c>
      <c r="G100" s="8">
        <v>138.11980613076344</v>
      </c>
      <c r="H100" s="8">
        <v>1.1875</v>
      </c>
      <c r="I100" s="8">
        <v>140.48507996822639</v>
      </c>
      <c r="K100" s="13">
        <v>1.1875</v>
      </c>
      <c r="L100" s="13">
        <f t="shared" si="7"/>
        <v>-2.3652738374629507</v>
      </c>
    </row>
    <row r="101" spans="1:12" x14ac:dyDescent="0.25">
      <c r="A101" s="4"/>
      <c r="B101" s="4"/>
      <c r="C101" s="3">
        <v>1.2084507042253501</v>
      </c>
      <c r="D101" s="3">
        <v>128.77755511021999</v>
      </c>
      <c r="F101" s="10">
        <v>1.2</v>
      </c>
      <c r="G101" s="8">
        <v>137.46688240985088</v>
      </c>
      <c r="H101" s="8">
        <v>1.2</v>
      </c>
      <c r="I101" s="8">
        <v>139.15786313186265</v>
      </c>
      <c r="K101" s="13">
        <v>1.2</v>
      </c>
      <c r="L101" s="13">
        <f t="shared" ref="L101:L109" si="8">G101-I101</f>
        <v>-1.6909807220117727</v>
      </c>
    </row>
    <row r="102" spans="1:12" x14ac:dyDescent="0.25">
      <c r="A102" s="4"/>
      <c r="B102" s="4"/>
      <c r="C102" s="3">
        <v>1.21557120500782</v>
      </c>
      <c r="D102" s="3">
        <v>123.727454909819</v>
      </c>
      <c r="F102" s="10">
        <v>1.2124999999999999</v>
      </c>
      <c r="G102" s="8">
        <v>136.84153255371672</v>
      </c>
      <c r="H102" s="8">
        <v>1.2124999999999999</v>
      </c>
      <c r="I102" s="8">
        <v>133.33911888379691</v>
      </c>
      <c r="K102" s="13">
        <v>1.2124999999999999</v>
      </c>
      <c r="L102" s="13">
        <f t="shared" si="8"/>
        <v>3.5024136699198039</v>
      </c>
    </row>
    <row r="103" spans="1:12" x14ac:dyDescent="0.25">
      <c r="A103" s="4"/>
      <c r="B103" s="4"/>
      <c r="C103" s="3">
        <v>1.2176056338028101</v>
      </c>
      <c r="D103" s="3">
        <v>118.116232464929</v>
      </c>
      <c r="F103" s="8">
        <v>1.2250000000000001</v>
      </c>
      <c r="G103" s="8">
        <v>136.17450214681901</v>
      </c>
      <c r="H103" s="8">
        <v>1.2250000000000001</v>
      </c>
      <c r="I103" s="8">
        <v>119.00194057002329</v>
      </c>
      <c r="K103" s="13">
        <v>1.2250000000000001</v>
      </c>
      <c r="L103" s="13">
        <f t="shared" si="8"/>
        <v>17.172561576795715</v>
      </c>
    </row>
    <row r="104" spans="1:12" x14ac:dyDescent="0.25">
      <c r="A104" s="4"/>
      <c r="B104" s="4"/>
      <c r="C104" s="3">
        <v>1.2216744913927999</v>
      </c>
      <c r="D104" s="3">
        <v>112.50501002004</v>
      </c>
      <c r="F104" s="10">
        <v>1.2375</v>
      </c>
      <c r="G104" s="8">
        <v>135.30697283199817</v>
      </c>
      <c r="H104" s="8">
        <v>1.2375</v>
      </c>
      <c r="I104" s="8">
        <v>90.432048465597404</v>
      </c>
      <c r="K104" s="13">
        <v>1.2375</v>
      </c>
      <c r="L104" s="13">
        <f t="shared" si="8"/>
        <v>44.874924366400762</v>
      </c>
    </row>
    <row r="105" spans="1:12" x14ac:dyDescent="0.25">
      <c r="A105" s="4"/>
      <c r="B105" s="4"/>
      <c r="C105" s="3">
        <v>1.22269170579029</v>
      </c>
      <c r="D105" s="3">
        <v>105.490981963927</v>
      </c>
      <c r="F105" s="10">
        <v>1.25</v>
      </c>
      <c r="G105" s="8">
        <v>133.96797175443106</v>
      </c>
      <c r="H105" s="8">
        <v>1.25</v>
      </c>
      <c r="I105" s="8">
        <v>31.021173902816372</v>
      </c>
      <c r="K105" s="13">
        <v>1.25</v>
      </c>
      <c r="L105" s="13">
        <f t="shared" si="8"/>
        <v>102.94679785161469</v>
      </c>
    </row>
    <row r="106" spans="1:12" x14ac:dyDescent="0.25">
      <c r="A106" s="4"/>
      <c r="B106" s="4"/>
      <c r="C106" s="3">
        <v>1.22370892018779</v>
      </c>
      <c r="D106" s="3">
        <v>100.440881763527</v>
      </c>
      <c r="F106" s="10">
        <v>1.2625</v>
      </c>
      <c r="G106" s="8">
        <v>131.74990263071606</v>
      </c>
      <c r="H106" s="8">
        <v>1.2625</v>
      </c>
      <c r="I106" s="8">
        <v>25.119001350234612</v>
      </c>
      <c r="K106" s="13">
        <v>1.2625</v>
      </c>
      <c r="L106" s="13">
        <f t="shared" si="8"/>
        <v>106.63090128048145</v>
      </c>
    </row>
    <row r="107" spans="1:12" x14ac:dyDescent="0.25">
      <c r="A107" s="4"/>
      <c r="B107" s="4"/>
      <c r="C107" s="3">
        <v>1.22574334898278</v>
      </c>
      <c r="D107" s="3">
        <v>94.268537074148298</v>
      </c>
      <c r="F107" s="10">
        <v>1.2749999999999999</v>
      </c>
      <c r="G107" s="8">
        <v>130.63532480172472</v>
      </c>
      <c r="H107" s="8">
        <v>1.2749999999999999</v>
      </c>
      <c r="I107" s="8">
        <v>20.580357280683529</v>
      </c>
      <c r="K107" s="13">
        <v>1.2749999999999999</v>
      </c>
      <c r="L107" s="13">
        <f t="shared" si="8"/>
        <v>110.05496752104119</v>
      </c>
    </row>
    <row r="108" spans="1:12" x14ac:dyDescent="0.25">
      <c r="A108" s="4"/>
      <c r="B108" s="4"/>
      <c r="C108" s="3">
        <v>1.22574334898278</v>
      </c>
      <c r="D108" s="3">
        <v>87.815631262525002</v>
      </c>
      <c r="F108" s="10">
        <v>1.2875000000000001</v>
      </c>
      <c r="G108" s="8">
        <v>129.57241909135431</v>
      </c>
      <c r="H108" s="8">
        <v>1.2875000000000001</v>
      </c>
      <c r="I108" s="8">
        <v>18.500645063984848</v>
      </c>
      <c r="K108" s="13">
        <v>1.2875000000000001</v>
      </c>
      <c r="L108" s="13">
        <f t="shared" si="8"/>
        <v>111.07177402736946</v>
      </c>
    </row>
    <row r="109" spans="1:12" x14ac:dyDescent="0.25">
      <c r="A109" s="4"/>
      <c r="B109" s="4"/>
      <c r="C109" s="3">
        <v>1.2277777777777701</v>
      </c>
      <c r="D109" s="3">
        <v>82.765531062124197</v>
      </c>
      <c r="F109" s="10">
        <v>1.3</v>
      </c>
      <c r="G109" s="8">
        <v>128.52117454231353</v>
      </c>
      <c r="H109" s="8">
        <v>1.3</v>
      </c>
      <c r="I109" s="8">
        <v>18.214699313299207</v>
      </c>
      <c r="K109" s="13">
        <v>1.3</v>
      </c>
      <c r="L109" s="13">
        <f t="shared" si="8"/>
        <v>110.30647522901432</v>
      </c>
    </row>
    <row r="110" spans="1:12" x14ac:dyDescent="0.25">
      <c r="A110" s="4"/>
      <c r="B110" s="4"/>
      <c r="C110" s="3">
        <v>1.2267605633802801</v>
      </c>
      <c r="D110" s="3">
        <v>77.154308617234406</v>
      </c>
    </row>
    <row r="111" spans="1:12" x14ac:dyDescent="0.25">
      <c r="A111" s="4"/>
      <c r="B111" s="4"/>
      <c r="C111" s="3">
        <v>1.2267605633802801</v>
      </c>
      <c r="D111" s="3">
        <v>70.701402805611195</v>
      </c>
    </row>
    <row r="112" spans="1:12" x14ac:dyDescent="0.25">
      <c r="A112" s="4"/>
      <c r="B112" s="4"/>
      <c r="C112" s="3">
        <v>1.2308294209702599</v>
      </c>
      <c r="D112" s="3">
        <v>64.809619238476898</v>
      </c>
    </row>
    <row r="113" spans="1:4" x14ac:dyDescent="0.25">
      <c r="A113" s="4"/>
      <c r="B113" s="4"/>
      <c r="C113" s="3">
        <v>1.23184663536776</v>
      </c>
      <c r="D113" s="3">
        <v>58.076152304609202</v>
      </c>
    </row>
    <row r="114" spans="1:4" x14ac:dyDescent="0.25">
      <c r="A114" s="4"/>
      <c r="B114" s="4"/>
      <c r="C114" s="3">
        <v>1.2308294209702599</v>
      </c>
      <c r="D114" s="3">
        <v>51.062124248497</v>
      </c>
    </row>
    <row r="115" spans="1:4" x14ac:dyDescent="0.25">
      <c r="A115" s="4"/>
      <c r="B115" s="4"/>
      <c r="C115" s="3">
        <v>1.23184663536776</v>
      </c>
      <c r="D115" s="3">
        <v>45.731462925851702</v>
      </c>
    </row>
    <row r="116" spans="1:4" x14ac:dyDescent="0.25">
      <c r="A116" s="4"/>
      <c r="B116" s="4"/>
      <c r="C116" s="3">
        <v>1.23286384976525</v>
      </c>
      <c r="D116" s="3">
        <v>39.559118236472898</v>
      </c>
    </row>
    <row r="117" spans="1:4" x14ac:dyDescent="0.25">
      <c r="A117" s="4"/>
      <c r="B117" s="4"/>
      <c r="C117" s="3">
        <v>1.2359154929577401</v>
      </c>
      <c r="D117" s="3">
        <v>33.667334669338601</v>
      </c>
    </row>
    <row r="118" spans="1:4" x14ac:dyDescent="0.25">
      <c r="A118" s="4"/>
      <c r="B118" s="4"/>
      <c r="C118" s="3">
        <v>1.24303599374021</v>
      </c>
      <c r="D118" s="3">
        <v>28.897795591182302</v>
      </c>
    </row>
    <row r="119" spans="1:4" x14ac:dyDescent="0.25">
      <c r="A119" s="4"/>
      <c r="B119" s="4"/>
      <c r="C119" s="3">
        <v>1.2542253521126701</v>
      </c>
      <c r="D119" s="3">
        <v>24.689378757515001</v>
      </c>
    </row>
    <row r="120" spans="1:4" x14ac:dyDescent="0.25">
      <c r="A120" s="4"/>
      <c r="B120" s="4"/>
      <c r="C120" s="3">
        <v>1.2715179968701</v>
      </c>
      <c r="D120" s="3">
        <v>21.3226452905811</v>
      </c>
    </row>
    <row r="121" spans="1:4" x14ac:dyDescent="0.25">
      <c r="A121" s="4"/>
      <c r="B121" s="4"/>
      <c r="C121" s="3">
        <v>1.2938967136150199</v>
      </c>
      <c r="D121" s="3">
        <v>19.0781563126252</v>
      </c>
    </row>
    <row r="122" spans="1:4" x14ac:dyDescent="0.25">
      <c r="A122" s="4"/>
      <c r="B122" s="4"/>
      <c r="C122" s="3">
        <v>1.31525821596244</v>
      </c>
      <c r="D122" s="3">
        <v>19.639278557114199</v>
      </c>
    </row>
    <row r="123" spans="1:4" x14ac:dyDescent="0.25">
      <c r="A123" s="4"/>
      <c r="B123" s="4"/>
      <c r="C123" s="3">
        <v>1.33356807511737</v>
      </c>
      <c r="D123" s="3">
        <v>22.444889779559102</v>
      </c>
    </row>
    <row r="124" spans="1:4" x14ac:dyDescent="0.25">
      <c r="C124" s="6"/>
      <c r="D124" s="6"/>
    </row>
    <row r="125" spans="1:4" x14ac:dyDescent="0.25">
      <c r="C125" s="6"/>
      <c r="D125" s="6"/>
    </row>
    <row r="126" spans="1:4" x14ac:dyDescent="0.25">
      <c r="C126" s="6"/>
      <c r="D126" s="6"/>
    </row>
    <row r="127" spans="1:4" x14ac:dyDescent="0.25">
      <c r="C127" s="6"/>
      <c r="D127" s="6"/>
    </row>
    <row r="128" spans="1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</sheetData>
  <mergeCells count="4">
    <mergeCell ref="A1:D2"/>
    <mergeCell ref="F2:G2"/>
    <mergeCell ref="H2:I2"/>
    <mergeCell ref="K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DCAD-18EE-44A9-870B-1008717A561D}">
  <dimension ref="A1:J161"/>
  <sheetViews>
    <sheetView tabSelected="1" workbookViewId="0">
      <selection activeCell="J15" sqref="J15:J30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1" bestFit="1" customWidth="1"/>
    <col min="7" max="8" width="12.7109375" bestFit="1" customWidth="1"/>
    <col min="9" max="9" width="12" bestFit="1" customWidth="1"/>
    <col min="10" max="10" width="12.85546875" bestFit="1" customWidth="1"/>
  </cols>
  <sheetData>
    <row r="1" spans="1:10" x14ac:dyDescent="0.25">
      <c r="A1" t="s">
        <v>6</v>
      </c>
      <c r="B1" t="s">
        <v>19</v>
      </c>
      <c r="C1" t="s">
        <v>6</v>
      </c>
      <c r="D1" t="s">
        <v>19</v>
      </c>
      <c r="E1" t="s">
        <v>6</v>
      </c>
      <c r="F1" t="s">
        <v>6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B2" t="s">
        <v>2</v>
      </c>
      <c r="D2" t="s">
        <v>2</v>
      </c>
      <c r="E2" t="s">
        <v>25</v>
      </c>
      <c r="F2" t="s">
        <v>2</v>
      </c>
      <c r="G2" t="s">
        <v>2</v>
      </c>
      <c r="H2" t="s">
        <v>26</v>
      </c>
    </row>
    <row r="3" spans="1:10" x14ac:dyDescent="0.25">
      <c r="A3" t="s">
        <v>13</v>
      </c>
      <c r="B3" t="s">
        <v>15</v>
      </c>
      <c r="C3" t="s">
        <v>13</v>
      </c>
      <c r="D3" t="s">
        <v>15</v>
      </c>
      <c r="E3" t="s">
        <v>13</v>
      </c>
      <c r="F3" t="s">
        <v>13</v>
      </c>
      <c r="G3" t="s">
        <v>15</v>
      </c>
      <c r="H3">
        <v>0.17296375161795147</v>
      </c>
      <c r="I3" t="s">
        <v>14</v>
      </c>
      <c r="J3" t="s">
        <v>29</v>
      </c>
    </row>
    <row r="4" spans="1:10" x14ac:dyDescent="0.25">
      <c r="A4">
        <v>0</v>
      </c>
      <c r="B4">
        <v>-6.3138592945881601E-3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1.7950533203285001E-2</v>
      </c>
      <c r="B5">
        <v>-6.2691030726653701E-3</v>
      </c>
      <c r="C5">
        <v>1.7950533203285001E-2</v>
      </c>
      <c r="D5">
        <v>0</v>
      </c>
      <c r="E5">
        <v>6.6406249999999998E-3</v>
      </c>
      <c r="F5">
        <v>7.8125E-3</v>
      </c>
      <c r="G5">
        <v>0</v>
      </c>
      <c r="H5">
        <v>0</v>
      </c>
      <c r="I5">
        <v>6.6964285714285711E-3</v>
      </c>
      <c r="J5">
        <v>0</v>
      </c>
    </row>
    <row r="6" spans="1:10" x14ac:dyDescent="0.25">
      <c r="A6">
        <v>3.3128007431921701E-2</v>
      </c>
      <c r="B6">
        <v>-6.2337243448598E-3</v>
      </c>
      <c r="C6">
        <v>3.3128007431921701E-2</v>
      </c>
      <c r="D6">
        <v>0</v>
      </c>
      <c r="E6">
        <v>1.328125E-2</v>
      </c>
      <c r="F6">
        <v>1.5625E-2</v>
      </c>
      <c r="G6">
        <v>0</v>
      </c>
      <c r="H6">
        <v>0</v>
      </c>
      <c r="I6">
        <v>1.3392857142857142E-2</v>
      </c>
      <c r="J6">
        <v>0</v>
      </c>
    </row>
    <row r="7" spans="1:10" x14ac:dyDescent="0.25">
      <c r="A7">
        <v>5.7338821743626499E-2</v>
      </c>
      <c r="B7">
        <v>-6.1772888802635803E-3</v>
      </c>
      <c r="C7">
        <v>7.0000000000000007E-2</v>
      </c>
      <c r="D7">
        <v>0</v>
      </c>
      <c r="E7">
        <v>1.9921874999999999E-2</v>
      </c>
      <c r="F7">
        <v>2.34375E-2</v>
      </c>
      <c r="G7">
        <v>0</v>
      </c>
      <c r="H7">
        <v>0</v>
      </c>
      <c r="I7">
        <v>2.0089285714285712E-2</v>
      </c>
      <c r="J7">
        <v>0</v>
      </c>
    </row>
    <row r="8" spans="1:10" x14ac:dyDescent="0.25">
      <c r="A8">
        <v>7.5551790817990502E-2</v>
      </c>
      <c r="B8">
        <v>2.12022659435788E-2</v>
      </c>
      <c r="C8">
        <v>7.5551790817990502E-2</v>
      </c>
      <c r="D8">
        <v>2.7516125238166961E-2</v>
      </c>
      <c r="E8">
        <v>2.6562499999999999E-2</v>
      </c>
      <c r="F8">
        <v>3.125E-2</v>
      </c>
      <c r="G8">
        <v>0</v>
      </c>
      <c r="H8">
        <v>0</v>
      </c>
      <c r="I8">
        <v>2.6785714285714284E-2</v>
      </c>
      <c r="J8">
        <v>0</v>
      </c>
    </row>
    <row r="9" spans="1:10" x14ac:dyDescent="0.25">
      <c r="A9">
        <v>7.9940458064825207E-2</v>
      </c>
      <c r="B9">
        <v>0.142276797489267</v>
      </c>
      <c r="C9">
        <v>7.9940458064825207E-2</v>
      </c>
      <c r="D9">
        <v>0.14859065678385516</v>
      </c>
      <c r="E9">
        <v>3.3203125E-2</v>
      </c>
      <c r="F9">
        <v>3.90625E-2</v>
      </c>
      <c r="G9">
        <v>0</v>
      </c>
      <c r="H9">
        <v>0</v>
      </c>
      <c r="I9">
        <v>3.3482142857142856E-2</v>
      </c>
      <c r="J9">
        <v>0</v>
      </c>
    </row>
    <row r="10" spans="1:10" x14ac:dyDescent="0.25">
      <c r="A10">
        <v>8.1586208282388301E-2</v>
      </c>
      <c r="B10">
        <v>0.18393716760425199</v>
      </c>
      <c r="C10">
        <v>8.1586208282388301E-2</v>
      </c>
      <c r="D10">
        <v>0.19025102689884016</v>
      </c>
      <c r="E10">
        <v>3.9843749999999997E-2</v>
      </c>
      <c r="F10">
        <v>4.6875E-2</v>
      </c>
      <c r="G10">
        <v>0</v>
      </c>
      <c r="H10">
        <v>0</v>
      </c>
      <c r="I10">
        <v>4.0178571428571425E-2</v>
      </c>
      <c r="J10">
        <v>0</v>
      </c>
    </row>
    <row r="11" spans="1:10" x14ac:dyDescent="0.25">
      <c r="A11">
        <v>8.21347916882426E-2</v>
      </c>
      <c r="B11">
        <v>0.213879080070637</v>
      </c>
      <c r="C11">
        <v>8.21347916882426E-2</v>
      </c>
      <c r="D11">
        <v>0.22019293936522516</v>
      </c>
      <c r="E11">
        <v>4.6484374999999994E-2</v>
      </c>
      <c r="F11">
        <v>5.46875E-2</v>
      </c>
      <c r="G11">
        <v>0</v>
      </c>
      <c r="H11">
        <v>0</v>
      </c>
      <c r="I11">
        <v>4.6875E-2</v>
      </c>
      <c r="J11">
        <v>0</v>
      </c>
    </row>
    <row r="12" spans="1:10" x14ac:dyDescent="0.25">
      <c r="A12">
        <v>8.3231958499951297E-2</v>
      </c>
      <c r="B12">
        <v>0.26204700485320398</v>
      </c>
      <c r="C12">
        <v>8.3231958499951297E-2</v>
      </c>
      <c r="D12">
        <v>0.26836086414779214</v>
      </c>
      <c r="E12">
        <v>5.3124999999999992E-2</v>
      </c>
      <c r="F12">
        <v>6.25E-2</v>
      </c>
      <c r="G12">
        <v>0</v>
      </c>
      <c r="H12">
        <v>0</v>
      </c>
      <c r="I12">
        <v>5.3571428571428568E-2</v>
      </c>
      <c r="J12">
        <v>0</v>
      </c>
    </row>
    <row r="13" spans="1:10" x14ac:dyDescent="0.25">
      <c r="A13">
        <v>8.4694847582229504E-2</v>
      </c>
      <c r="B13">
        <v>0.35968291610276398</v>
      </c>
      <c r="C13">
        <v>8.4694847582229504E-2</v>
      </c>
      <c r="D13">
        <v>0.36599677539735215</v>
      </c>
      <c r="E13">
        <v>5.9765624999999989E-2</v>
      </c>
      <c r="F13">
        <v>7.03125E-2</v>
      </c>
      <c r="G13">
        <v>0</v>
      </c>
      <c r="H13">
        <v>0</v>
      </c>
      <c r="I13">
        <v>6.0267857142857137E-2</v>
      </c>
      <c r="J13">
        <v>0</v>
      </c>
    </row>
    <row r="14" spans="1:10" x14ac:dyDescent="0.25">
      <c r="A14">
        <v>8.7072042340931605E-2</v>
      </c>
      <c r="B14">
        <v>0.41826795810030698</v>
      </c>
      <c r="C14">
        <v>8.7072042340931605E-2</v>
      </c>
      <c r="D14">
        <v>0.42458181739489514</v>
      </c>
      <c r="E14">
        <v>6.6406249999999986E-2</v>
      </c>
      <c r="F14">
        <v>7.8125E-2</v>
      </c>
      <c r="G14">
        <v>0</v>
      </c>
      <c r="H14">
        <v>0</v>
      </c>
      <c r="I14">
        <v>6.6964285714285712E-2</v>
      </c>
      <c r="J14">
        <v>0</v>
      </c>
    </row>
    <row r="15" spans="1:10" x14ac:dyDescent="0.25">
      <c r="A15">
        <v>9.3106459805329403E-2</v>
      </c>
      <c r="B15">
        <v>0.45421078480210803</v>
      </c>
      <c r="C15">
        <v>9.3106459805329403E-2</v>
      </c>
      <c r="D15">
        <v>0.46052464409669619</v>
      </c>
      <c r="E15">
        <v>7.3046874999999983E-2</v>
      </c>
      <c r="F15">
        <v>8.59375E-2</v>
      </c>
      <c r="G15">
        <v>1.5101108243012806E-2</v>
      </c>
      <c r="H15">
        <v>5.0561746349373267E-5</v>
      </c>
      <c r="I15">
        <v>7.3660714285714288E-2</v>
      </c>
      <c r="J15">
        <v>6.236281178551164</v>
      </c>
    </row>
    <row r="16" spans="1:10" x14ac:dyDescent="0.25">
      <c r="A16">
        <v>9.7495127052164093E-2</v>
      </c>
      <c r="B16">
        <v>0.48988942191964402</v>
      </c>
      <c r="C16">
        <v>9.7495127052164093E-2</v>
      </c>
      <c r="D16">
        <v>0.49620328121423218</v>
      </c>
      <c r="E16">
        <v>7.9687499999999981E-2</v>
      </c>
      <c r="F16">
        <v>9.375E-2</v>
      </c>
      <c r="G16">
        <v>0.1416120508707488</v>
      </c>
      <c r="H16">
        <v>5.2470923810411178E-4</v>
      </c>
      <c r="I16">
        <v>8.0357142857142849E-2</v>
      </c>
      <c r="J16">
        <v>58.481308344366099</v>
      </c>
    </row>
    <row r="17" spans="1:10" x14ac:dyDescent="0.25">
      <c r="A17">
        <v>9.9140877269727104E-2</v>
      </c>
      <c r="B17">
        <v>0.52829537532623905</v>
      </c>
      <c r="C17">
        <v>9.9140877269727104E-2</v>
      </c>
      <c r="D17">
        <v>0.53460923462082721</v>
      </c>
      <c r="E17">
        <v>8.6328124999999978E-2</v>
      </c>
      <c r="F17">
        <v>0.1015625</v>
      </c>
      <c r="G17">
        <v>0.40624826331749375</v>
      </c>
      <c r="H17">
        <v>1.8343537305409918E-3</v>
      </c>
      <c r="I17">
        <v>8.7053571428571425E-2</v>
      </c>
      <c r="J17">
        <v>167.76771330794273</v>
      </c>
    </row>
    <row r="18" spans="1:10" x14ac:dyDescent="0.25">
      <c r="A18">
        <v>0.10078662748729</v>
      </c>
      <c r="B18">
        <v>0.56279602868276601</v>
      </c>
      <c r="C18">
        <v>0.10078662748729</v>
      </c>
      <c r="D18">
        <v>0.56910988797735418</v>
      </c>
      <c r="E18">
        <v>9.2968749999999975E-2</v>
      </c>
      <c r="F18">
        <v>0.109375</v>
      </c>
      <c r="G18">
        <v>0.45970440259081802</v>
      </c>
      <c r="H18">
        <v>2.8993950867465812E-3</v>
      </c>
      <c r="I18">
        <v>9.375E-2</v>
      </c>
      <c r="J18">
        <v>189.84341198273961</v>
      </c>
    </row>
    <row r="19" spans="1:10" x14ac:dyDescent="0.25">
      <c r="A19">
        <v>0.10572387813997899</v>
      </c>
      <c r="B19">
        <v>0.60804392967216603</v>
      </c>
      <c r="C19">
        <v>0.10572387813997899</v>
      </c>
      <c r="D19">
        <v>0.61435778896675419</v>
      </c>
      <c r="E19">
        <v>9.9609374999999972E-2</v>
      </c>
      <c r="F19">
        <v>0.1171875</v>
      </c>
      <c r="G19">
        <v>0.5444305778708376</v>
      </c>
      <c r="H19">
        <v>3.3620590863671453E-3</v>
      </c>
      <c r="I19">
        <v>0.10044642857142856</v>
      </c>
      <c r="J19">
        <v>224.83264878089906</v>
      </c>
    </row>
    <row r="20" spans="1:10" x14ac:dyDescent="0.25">
      <c r="A20">
        <v>0.110661128792668</v>
      </c>
      <c r="B20">
        <v>0.64699995835867996</v>
      </c>
      <c r="C20">
        <v>0.110661128792668</v>
      </c>
      <c r="D20">
        <v>0.65331381765326813</v>
      </c>
      <c r="E20">
        <v>0.10624999999999997</v>
      </c>
      <c r="F20">
        <v>0.125</v>
      </c>
      <c r="G20">
        <v>0.61850900990191493</v>
      </c>
      <c r="H20">
        <v>3.8937709412034142E-3</v>
      </c>
      <c r="I20">
        <v>0.10714285714285714</v>
      </c>
      <c r="J20">
        <v>255.42470361407609</v>
      </c>
    </row>
    <row r="21" spans="1:10" x14ac:dyDescent="0.25">
      <c r="A21">
        <v>0.114501212633648</v>
      </c>
      <c r="B21">
        <v>0.67532233496605698</v>
      </c>
      <c r="C21">
        <v>0.114501212633648</v>
      </c>
      <c r="D21">
        <v>0.68163619426064515</v>
      </c>
      <c r="E21">
        <v>0.11289062499999997</v>
      </c>
      <c r="F21">
        <v>0.1328125</v>
      </c>
      <c r="G21">
        <v>0.66975737301393956</v>
      </c>
      <c r="H21">
        <v>4.3133919070843371E-3</v>
      </c>
      <c r="I21">
        <v>0.11383928571428571</v>
      </c>
      <c r="J21">
        <v>276.58866040214502</v>
      </c>
    </row>
    <row r="22" spans="1:10" x14ac:dyDescent="0.25">
      <c r="A22">
        <v>0.11779271306877399</v>
      </c>
      <c r="B22">
        <v>0.70472823839370002</v>
      </c>
      <c r="C22">
        <v>0.11779271306877399</v>
      </c>
      <c r="D22">
        <v>0.71104209768828819</v>
      </c>
      <c r="E22">
        <v>0.11953124999999996</v>
      </c>
      <c r="F22">
        <v>0.140625</v>
      </c>
      <c r="G22">
        <v>0.73064217663437669</v>
      </c>
      <c r="H22">
        <v>4.6888377778403377E-3</v>
      </c>
      <c r="I22">
        <v>0.12053571428571427</v>
      </c>
      <c r="J22">
        <v>301.73216303570825</v>
      </c>
    </row>
    <row r="23" spans="1:10" x14ac:dyDescent="0.25">
      <c r="A23">
        <v>0.119987046692192</v>
      </c>
      <c r="B23">
        <v>0.72946692037425498</v>
      </c>
      <c r="C23">
        <v>0.119987046692192</v>
      </c>
      <c r="D23">
        <v>0.73578077966884314</v>
      </c>
      <c r="E23">
        <v>0.12617187499999996</v>
      </c>
      <c r="F23">
        <v>0.1484375</v>
      </c>
      <c r="G23">
        <v>0.79989996171124189</v>
      </c>
      <c r="H23">
        <v>5.1245830524964935E-3</v>
      </c>
      <c r="I23">
        <v>0.12723214285714285</v>
      </c>
      <c r="J23">
        <v>330.33344279561192</v>
      </c>
    </row>
    <row r="24" spans="1:10" x14ac:dyDescent="0.25">
      <c r="A24">
        <v>0.124192852803741</v>
      </c>
      <c r="B24">
        <v>0.77677424694670505</v>
      </c>
      <c r="C24">
        <v>0.124192852803741</v>
      </c>
      <c r="D24">
        <v>0.78308810624129321</v>
      </c>
      <c r="E24">
        <v>0.13281249999999997</v>
      </c>
      <c r="F24">
        <v>0.15625</v>
      </c>
      <c r="G24">
        <v>0.88238420843142329</v>
      </c>
      <c r="H24">
        <v>5.6326478911026771E-3</v>
      </c>
      <c r="I24">
        <v>0.13392857142857142</v>
      </c>
      <c r="J24">
        <v>364.39683384414934</v>
      </c>
    </row>
    <row r="25" spans="1:10" x14ac:dyDescent="0.25">
      <c r="A25">
        <v>0.12766721437415199</v>
      </c>
      <c r="B25">
        <v>0.80628905718102695</v>
      </c>
      <c r="C25">
        <v>0.12766721437415199</v>
      </c>
      <c r="D25">
        <v>0.81260291647561511</v>
      </c>
      <c r="E25">
        <v>0.13945312499999998</v>
      </c>
      <c r="F25">
        <v>0.1640625</v>
      </c>
      <c r="G25">
        <v>0.94128916919423367</v>
      </c>
      <c r="H25">
        <v>6.1060492554430509E-3</v>
      </c>
      <c r="I25">
        <v>0.140625</v>
      </c>
      <c r="J25">
        <v>388.72272385281008</v>
      </c>
    </row>
    <row r="26" spans="1:10" x14ac:dyDescent="0.25">
      <c r="A26">
        <v>0.130410131403424</v>
      </c>
      <c r="B26">
        <v>0.83102901791077899</v>
      </c>
      <c r="C26">
        <v>0.130410131403424</v>
      </c>
      <c r="D26">
        <v>0.83734287720536715</v>
      </c>
      <c r="E26">
        <v>0.14609374999999999</v>
      </c>
      <c r="F26">
        <v>0.171875</v>
      </c>
      <c r="G26">
        <v>0.9734912378297087</v>
      </c>
      <c r="H26">
        <v>6.4110951128033824E-3</v>
      </c>
      <c r="I26">
        <v>0.14732142857142858</v>
      </c>
      <c r="J26">
        <v>402.02116204093073</v>
      </c>
    </row>
    <row r="27" spans="1:10" x14ac:dyDescent="0.25">
      <c r="A27">
        <v>0.13315304843269599</v>
      </c>
      <c r="B27">
        <v>0.88245519564932995</v>
      </c>
      <c r="C27">
        <v>0.13315304843269599</v>
      </c>
      <c r="D27">
        <v>0.88876905494391811</v>
      </c>
      <c r="E27">
        <v>0.15273437500000001</v>
      </c>
      <c r="F27">
        <v>0.1796875</v>
      </c>
      <c r="G27">
        <v>0.98640200515688647</v>
      </c>
      <c r="H27">
        <v>6.5621425546425948E-3</v>
      </c>
      <c r="I27">
        <v>0.15401785714285712</v>
      </c>
      <c r="J27">
        <v>407.35290153894982</v>
      </c>
    </row>
    <row r="28" spans="1:10" x14ac:dyDescent="0.25">
      <c r="A28">
        <v>0.13644454886782201</v>
      </c>
      <c r="B28">
        <v>0.91826145193680597</v>
      </c>
      <c r="C28">
        <v>0.13644454886782201</v>
      </c>
      <c r="D28">
        <v>0.92457531123139414</v>
      </c>
      <c r="E28">
        <v>0.15937500000000002</v>
      </c>
      <c r="F28">
        <v>0.1875</v>
      </c>
      <c r="G28">
        <v>0.99119865875837909</v>
      </c>
      <c r="H28">
        <v>6.6214307943591524E-3</v>
      </c>
      <c r="I28">
        <v>0.1607142857142857</v>
      </c>
      <c r="J28">
        <v>409.33376811467667</v>
      </c>
    </row>
    <row r="29" spans="1:10" x14ac:dyDescent="0.25">
      <c r="A29">
        <v>0.14479520737915999</v>
      </c>
      <c r="B29">
        <v>0.96465273941725305</v>
      </c>
      <c r="C29">
        <v>0.14479520737915999</v>
      </c>
      <c r="D29">
        <v>0.97096659871184121</v>
      </c>
      <c r="E29">
        <v>0.16601562500000003</v>
      </c>
      <c r="F29">
        <v>0.1953125</v>
      </c>
      <c r="G29">
        <v>0.99262068859114927</v>
      </c>
      <c r="H29">
        <v>6.6422522790720853E-3</v>
      </c>
      <c r="I29">
        <v>0.16741071428571427</v>
      </c>
      <c r="J29">
        <v>409.92102156248546</v>
      </c>
    </row>
    <row r="30" spans="1:10" x14ac:dyDescent="0.25">
      <c r="A30">
        <v>0.15468494711247799</v>
      </c>
      <c r="B30">
        <v>0.98388046702168996</v>
      </c>
      <c r="C30">
        <v>0.15468494711247799</v>
      </c>
      <c r="D30">
        <v>0.99019432631627813</v>
      </c>
      <c r="E30">
        <v>0.17265625000000004</v>
      </c>
      <c r="F30">
        <v>0.203125</v>
      </c>
      <c r="G30">
        <v>0.98493204664912826</v>
      </c>
      <c r="H30">
        <v>6.6212703188848615E-3</v>
      </c>
      <c r="I30">
        <v>0.17410714285714285</v>
      </c>
      <c r="J30">
        <v>406.74585506079313</v>
      </c>
    </row>
    <row r="31" spans="1:10" x14ac:dyDescent="0.25">
      <c r="A31">
        <v>0.168184017349394</v>
      </c>
      <c r="B31">
        <v>0.98677117092253597</v>
      </c>
      <c r="C31">
        <v>0.168184017349394</v>
      </c>
      <c r="D31">
        <v>0.99308503021712413</v>
      </c>
      <c r="E31">
        <v>0.17929687500000005</v>
      </c>
      <c r="F31">
        <v>0.2109375</v>
      </c>
      <c r="G31">
        <v>0.9729307849481299</v>
      </c>
      <c r="H31">
        <v>6.5553443022229665E-3</v>
      </c>
      <c r="I31">
        <v>0.18080357142857142</v>
      </c>
      <c r="J31">
        <v>401.78971268631324</v>
      </c>
    </row>
    <row r="32" spans="1:10" x14ac:dyDescent="0.25">
      <c r="A32">
        <v>0.179051193389175</v>
      </c>
      <c r="B32">
        <v>0.96696005763645798</v>
      </c>
      <c r="C32">
        <v>0.179051193389175</v>
      </c>
      <c r="D32">
        <v>0.97327391693104615</v>
      </c>
      <c r="E32">
        <v>0.18593750000000006</v>
      </c>
      <c r="F32">
        <v>0.21875</v>
      </c>
      <c r="G32">
        <v>0.96365613546825735</v>
      </c>
      <c r="H32">
        <v>6.4841079924655865E-3</v>
      </c>
      <c r="I32">
        <v>0.1875</v>
      </c>
      <c r="J32">
        <v>397.95957511904231</v>
      </c>
    </row>
    <row r="33" spans="1:10" x14ac:dyDescent="0.25">
      <c r="A33">
        <v>0.19130288945325599</v>
      </c>
      <c r="B33">
        <v>0.94984868837102199</v>
      </c>
      <c r="C33">
        <v>0.19130288945325599</v>
      </c>
      <c r="D33">
        <v>0.95616254766561015</v>
      </c>
      <c r="E33">
        <v>0.19257812500000007</v>
      </c>
      <c r="F33">
        <v>0.2265625</v>
      </c>
      <c r="G33">
        <v>0.95030733311173499</v>
      </c>
      <c r="H33">
        <v>6.4083598278347736E-3</v>
      </c>
      <c r="I33">
        <v>0.19419642857142855</v>
      </c>
      <c r="J33">
        <v>392.44694097639928</v>
      </c>
    </row>
    <row r="34" spans="1:10" x14ac:dyDescent="0.25">
      <c r="A34">
        <v>0.19843447372936199</v>
      </c>
      <c r="B34">
        <v>0.91710418391280102</v>
      </c>
      <c r="C34">
        <v>0.19843447372936199</v>
      </c>
      <c r="D34">
        <v>0.92341804320738918</v>
      </c>
      <c r="E34">
        <v>0.19921875000000008</v>
      </c>
      <c r="F34">
        <v>0.234375</v>
      </c>
      <c r="G34">
        <v>0.91750437030222942</v>
      </c>
      <c r="H34">
        <v>6.2538338283949745E-3</v>
      </c>
      <c r="I34">
        <v>0.20089285714285712</v>
      </c>
      <c r="J34">
        <v>378.90035245603116</v>
      </c>
    </row>
    <row r="35" spans="1:10" x14ac:dyDescent="0.25">
      <c r="A35">
        <v>0.20227455757034199</v>
      </c>
      <c r="B35">
        <v>0.88814882645251503</v>
      </c>
      <c r="C35">
        <v>0.20227455757034199</v>
      </c>
      <c r="D35">
        <v>0.89446268574710319</v>
      </c>
      <c r="E35">
        <v>0.20585937500000009</v>
      </c>
      <c r="F35">
        <v>0.2421875</v>
      </c>
      <c r="G35">
        <v>0.87574464185068068</v>
      </c>
      <c r="H35">
        <v>6.0041819603334082E-3</v>
      </c>
      <c r="I35">
        <v>0.2075892857142857</v>
      </c>
      <c r="J35">
        <v>361.65490236237343</v>
      </c>
    </row>
    <row r="36" spans="1:10" x14ac:dyDescent="0.25">
      <c r="A36">
        <v>0.208857558440594</v>
      </c>
      <c r="B36">
        <v>0.85377583489090103</v>
      </c>
      <c r="C36">
        <v>0.208857558440594</v>
      </c>
      <c r="D36">
        <v>0.8600896941854892</v>
      </c>
      <c r="E36">
        <v>0.21250000000000011</v>
      </c>
      <c r="F36">
        <v>0.25</v>
      </c>
      <c r="G36">
        <v>0.84864148321671518</v>
      </c>
      <c r="H36">
        <v>5.7736142580381592E-3</v>
      </c>
      <c r="I36">
        <v>0.21428571428571427</v>
      </c>
      <c r="J36">
        <v>350.46215310527896</v>
      </c>
    </row>
    <row r="37" spans="1:10" x14ac:dyDescent="0.25">
      <c r="A37">
        <v>0.218183476340118</v>
      </c>
      <c r="B37">
        <v>0.82446443102897504</v>
      </c>
      <c r="C37">
        <v>0.218183476340118</v>
      </c>
      <c r="D37">
        <v>0.83077829032356321</v>
      </c>
      <c r="E37">
        <v>0.21914062500000012</v>
      </c>
      <c r="F37">
        <v>0.2578125</v>
      </c>
      <c r="G37">
        <v>0.82551582051572425</v>
      </c>
      <c r="H37">
        <v>5.6054374008898669E-3</v>
      </c>
      <c r="I37">
        <v>0.22098214285714285</v>
      </c>
      <c r="J37">
        <v>340.91198415589463</v>
      </c>
    </row>
    <row r="38" spans="1:10" x14ac:dyDescent="0.25">
      <c r="A38">
        <v>0.225315060616225</v>
      </c>
      <c r="B38">
        <v>0.78525448537675302</v>
      </c>
      <c r="C38">
        <v>0.225315060616225</v>
      </c>
      <c r="D38">
        <v>0.79156834467134118</v>
      </c>
      <c r="E38">
        <v>0.22578125000000013</v>
      </c>
      <c r="F38">
        <v>0.265625</v>
      </c>
      <c r="G38">
        <v>0.78938766262895044</v>
      </c>
      <c r="H38">
        <v>5.4070429123147619E-3</v>
      </c>
      <c r="I38">
        <v>0.22767857142857142</v>
      </c>
      <c r="J38">
        <v>325.99219499742276</v>
      </c>
    </row>
    <row r="39" spans="1:10" x14ac:dyDescent="0.25">
      <c r="A39">
        <v>0.23189806148647699</v>
      </c>
      <c r="B39">
        <v>0.75446135219436805</v>
      </c>
      <c r="C39">
        <v>0.23189806148647699</v>
      </c>
      <c r="D39">
        <v>0.76077521148895622</v>
      </c>
      <c r="E39">
        <v>0.23242187500000014</v>
      </c>
      <c r="F39">
        <v>0.2734375</v>
      </c>
      <c r="G39">
        <v>0.75630167314199537</v>
      </c>
      <c r="H39">
        <v>5.1752991153045094E-3</v>
      </c>
      <c r="I39">
        <v>0.234375</v>
      </c>
      <c r="J39">
        <v>312.32872539036867</v>
      </c>
    </row>
    <row r="40" spans="1:10" x14ac:dyDescent="0.25">
      <c r="A40">
        <v>0.236835312139166</v>
      </c>
      <c r="B40">
        <v>0.71229562039641503</v>
      </c>
      <c r="C40">
        <v>0.236835312139166</v>
      </c>
      <c r="D40">
        <v>0.71860947969100319</v>
      </c>
      <c r="E40">
        <v>0.23906250000000015</v>
      </c>
      <c r="F40">
        <v>0.28125</v>
      </c>
      <c r="G40">
        <v>0.7112391203351609</v>
      </c>
      <c r="H40">
        <v>4.913641049588675E-3</v>
      </c>
      <c r="I40">
        <v>0.24107142857142855</v>
      </c>
      <c r="J40">
        <v>293.71931306086253</v>
      </c>
    </row>
    <row r="41" spans="1:10" x14ac:dyDescent="0.25">
      <c r="A41">
        <v>0.24506406322698099</v>
      </c>
      <c r="B41">
        <v>0.68506448572946299</v>
      </c>
      <c r="C41">
        <v>0.24506406322698099</v>
      </c>
      <c r="D41">
        <v>0.69137834502405116</v>
      </c>
      <c r="E41">
        <v>0.24570312500000016</v>
      </c>
      <c r="F41">
        <v>0.2890625</v>
      </c>
      <c r="G41">
        <v>0.68696829063999321</v>
      </c>
      <c r="H41">
        <v>4.6814980278185991E-3</v>
      </c>
      <c r="I41">
        <v>0.24776785714285712</v>
      </c>
      <c r="J41">
        <v>283.69622627941197</v>
      </c>
    </row>
    <row r="42" spans="1:10" x14ac:dyDescent="0.25">
      <c r="A42">
        <v>0.25109848069137802</v>
      </c>
      <c r="B42">
        <v>0.64342201810324795</v>
      </c>
      <c r="C42">
        <v>0.25109848069137802</v>
      </c>
      <c r="D42">
        <v>0.64973587739783611</v>
      </c>
      <c r="E42">
        <v>0.25234375000000014</v>
      </c>
      <c r="F42">
        <v>0.296875</v>
      </c>
      <c r="G42">
        <v>0.64379094638612844</v>
      </c>
      <c r="H42">
        <v>4.4556670882571064E-3</v>
      </c>
      <c r="I42">
        <v>0.2544642857142857</v>
      </c>
      <c r="J42">
        <v>265.8653455932353</v>
      </c>
    </row>
    <row r="43" spans="1:10" x14ac:dyDescent="0.25">
      <c r="A43">
        <v>0.25823006496748502</v>
      </c>
      <c r="B43">
        <v>0.60937574696167096</v>
      </c>
      <c r="C43">
        <v>0.25823006496748502</v>
      </c>
      <c r="D43">
        <v>0.61568960625625913</v>
      </c>
      <c r="E43">
        <v>0.25898437500000016</v>
      </c>
      <c r="F43">
        <v>0.3046875</v>
      </c>
      <c r="G43">
        <v>0.61155211023000677</v>
      </c>
      <c r="H43">
        <v>4.2031575556343665E-3</v>
      </c>
      <c r="I43">
        <v>0.26116071428571425</v>
      </c>
      <c r="J43">
        <v>252.55172357931184</v>
      </c>
    </row>
    <row r="44" spans="1:10" x14ac:dyDescent="0.25">
      <c r="A44">
        <v>0.26481306583773701</v>
      </c>
      <c r="B44">
        <v>0.57326706648891601</v>
      </c>
      <c r="C44">
        <v>0.26481306583773701</v>
      </c>
      <c r="D44">
        <v>0.57958092578350418</v>
      </c>
      <c r="E44">
        <v>0.26562500000000017</v>
      </c>
      <c r="F44">
        <v>0.3125</v>
      </c>
      <c r="G44">
        <v>0.57472231106829619</v>
      </c>
      <c r="H44">
        <v>3.9719009641684443E-3</v>
      </c>
      <c r="I44">
        <v>0.26785714285714285</v>
      </c>
      <c r="J44">
        <v>237.34217871506209</v>
      </c>
    </row>
    <row r="45" spans="1:10" x14ac:dyDescent="0.25">
      <c r="A45">
        <v>0.27084748330213498</v>
      </c>
      <c r="B45">
        <v>0.53715710726696297</v>
      </c>
      <c r="C45">
        <v>0.27084748330213498</v>
      </c>
      <c r="D45">
        <v>0.54347096656155114</v>
      </c>
      <c r="E45">
        <v>0.27226562500000018</v>
      </c>
      <c r="F45">
        <v>0.3203125</v>
      </c>
      <c r="G45">
        <v>0.53587709174119591</v>
      </c>
      <c r="H45">
        <v>3.7185247861924826E-3</v>
      </c>
      <c r="I45">
        <v>0.2745535714285714</v>
      </c>
      <c r="J45">
        <v>221.30032892047001</v>
      </c>
    </row>
    <row r="46" spans="1:10" x14ac:dyDescent="0.25">
      <c r="A46">
        <v>0.27808878425941203</v>
      </c>
      <c r="B46">
        <v>0.49838133959236502</v>
      </c>
      <c r="C46">
        <v>0.27808878425941203</v>
      </c>
      <c r="D46">
        <v>0.50469519888695313</v>
      </c>
      <c r="E46">
        <v>0.27890625000000019</v>
      </c>
      <c r="F46">
        <v>0.328125</v>
      </c>
      <c r="G46">
        <v>0.50087370327137104</v>
      </c>
      <c r="H46">
        <v>3.4712638225867362E-3</v>
      </c>
      <c r="I46">
        <v>0.28125</v>
      </c>
      <c r="J46">
        <v>206.84503403832878</v>
      </c>
    </row>
    <row r="47" spans="1:10" x14ac:dyDescent="0.25">
      <c r="A47">
        <v>0.28565923526020198</v>
      </c>
      <c r="B47">
        <v>0.46299093254401202</v>
      </c>
      <c r="C47">
        <v>0.28565923526020198</v>
      </c>
      <c r="D47">
        <v>0.46930479183860019</v>
      </c>
      <c r="E47">
        <v>0.2855468750000002</v>
      </c>
      <c r="F47">
        <v>0.3359375</v>
      </c>
      <c r="G47">
        <v>0.46983005451372839</v>
      </c>
      <c r="H47">
        <v>3.2501241890125982E-3</v>
      </c>
      <c r="I47">
        <v>0.28794642857142855</v>
      </c>
      <c r="J47">
        <v>194.02498670502024</v>
      </c>
    </row>
    <row r="48" spans="1:10" x14ac:dyDescent="0.25">
      <c r="A48">
        <v>0.29235195281162502</v>
      </c>
      <c r="B48">
        <v>0.42369317944687501</v>
      </c>
      <c r="C48">
        <v>0.29235195281162502</v>
      </c>
      <c r="D48">
        <v>0.43000703874146318</v>
      </c>
      <c r="E48">
        <v>0.29218750000000021</v>
      </c>
      <c r="F48">
        <v>0.34375</v>
      </c>
      <c r="G48">
        <v>0.43097265934889339</v>
      </c>
      <c r="H48">
        <v>3.0160805151650425E-3</v>
      </c>
      <c r="I48">
        <v>0.29464285714285715</v>
      </c>
      <c r="J48">
        <v>177.97810867366067</v>
      </c>
    </row>
    <row r="49" spans="1:10" x14ac:dyDescent="0.25">
      <c r="A49">
        <v>0.29882523700070601</v>
      </c>
      <c r="B49">
        <v>0.39793328835696001</v>
      </c>
      <c r="C49">
        <v>0.29882523700070601</v>
      </c>
      <c r="D49">
        <v>0.40424714765154818</v>
      </c>
      <c r="E49">
        <v>0.29882812500000022</v>
      </c>
      <c r="F49">
        <v>0.3515625</v>
      </c>
      <c r="G49">
        <v>0.40422505311056067</v>
      </c>
      <c r="H49">
        <v>2.7964209122526263E-3</v>
      </c>
      <c r="I49">
        <v>0.3013392857142857</v>
      </c>
      <c r="J49">
        <v>166.93219133626312</v>
      </c>
    </row>
    <row r="50" spans="1:10" x14ac:dyDescent="0.25">
      <c r="A50">
        <v>0.30431107105924898</v>
      </c>
      <c r="B50">
        <v>0.35596410031070802</v>
      </c>
      <c r="C50">
        <v>0.30431107105924898</v>
      </c>
      <c r="D50">
        <v>0.36227795960529618</v>
      </c>
      <c r="E50">
        <v>0.30546875000000023</v>
      </c>
      <c r="F50">
        <v>0.359375</v>
      </c>
      <c r="G50">
        <v>0.35488958038702201</v>
      </c>
      <c r="H50">
        <v>2.5416784603713616E-3</v>
      </c>
      <c r="I50">
        <v>0.30803571428571425</v>
      </c>
      <c r="J50">
        <v>146.55819791607254</v>
      </c>
    </row>
    <row r="51" spans="1:10" x14ac:dyDescent="0.25">
      <c r="A51">
        <v>0.31007119682071999</v>
      </c>
      <c r="B51">
        <v>0.31920261837247799</v>
      </c>
      <c r="C51">
        <v>0.31007119682071999</v>
      </c>
      <c r="D51">
        <v>0.32551647766706615</v>
      </c>
      <c r="E51">
        <v>0.31210937500000024</v>
      </c>
      <c r="F51">
        <v>0.3671875</v>
      </c>
      <c r="G51">
        <v>0.31594826240958529</v>
      </c>
      <c r="H51">
        <v>2.2461088486493653E-3</v>
      </c>
      <c r="I51">
        <v>0.31473214285714285</v>
      </c>
      <c r="J51">
        <v>130.47666241135028</v>
      </c>
    </row>
    <row r="52" spans="1:10" x14ac:dyDescent="0.25">
      <c r="A52">
        <v>0.31802565620560802</v>
      </c>
      <c r="B52">
        <v>0.28186045642352903</v>
      </c>
      <c r="C52">
        <v>0.31802565620560802</v>
      </c>
      <c r="D52">
        <v>0.28817431571811719</v>
      </c>
      <c r="E52">
        <v>0.31875000000000026</v>
      </c>
      <c r="F52">
        <v>0.375</v>
      </c>
      <c r="G52">
        <v>0.28397057778371848</v>
      </c>
      <c r="H52">
        <v>2.0086568310043584E-3</v>
      </c>
      <c r="I52">
        <v>0.3214285714285714</v>
      </c>
      <c r="J52">
        <v>117.27088773860667</v>
      </c>
    </row>
    <row r="53" spans="1:10" x14ac:dyDescent="0.25">
      <c r="A53">
        <v>0.32351149026415099</v>
      </c>
      <c r="B53">
        <v>0.25002335239606399</v>
      </c>
      <c r="C53">
        <v>0.32351149026415099</v>
      </c>
      <c r="D53">
        <v>0.25633721169065216</v>
      </c>
      <c r="E53">
        <v>0.32539062500000027</v>
      </c>
      <c r="F53">
        <v>0.3828125</v>
      </c>
      <c r="G53">
        <v>0.24044568249981335</v>
      </c>
      <c r="H53">
        <v>1.7558580143421907E-3</v>
      </c>
      <c r="I53">
        <v>0.328125</v>
      </c>
      <c r="J53">
        <v>99.296479444234066</v>
      </c>
    </row>
    <row r="54" spans="1:10" x14ac:dyDescent="0.25">
      <c r="A54">
        <v>0.32844874091684001</v>
      </c>
      <c r="B54">
        <v>0.20826984671450699</v>
      </c>
      <c r="C54">
        <v>0.32844874091684001</v>
      </c>
      <c r="D54">
        <v>0.21458370600909515</v>
      </c>
      <c r="E54">
        <v>0.33203125000000028</v>
      </c>
      <c r="F54">
        <v>0.390625</v>
      </c>
      <c r="G54">
        <v>0.18633359758362378</v>
      </c>
      <c r="H54">
        <v>1.4289484824222174E-3</v>
      </c>
      <c r="I54">
        <v>0.33482142857142855</v>
      </c>
      <c r="J54">
        <v>76.949895917747853</v>
      </c>
    </row>
    <row r="55" spans="1:10" x14ac:dyDescent="0.25">
      <c r="A55">
        <v>0.33338599156952903</v>
      </c>
      <c r="B55">
        <v>0.169336835513554</v>
      </c>
      <c r="C55">
        <v>0.33338599156952903</v>
      </c>
      <c r="D55">
        <v>0.17565069480814216</v>
      </c>
      <c r="E55">
        <v>0.33867187500000029</v>
      </c>
      <c r="F55">
        <v>0.3984375</v>
      </c>
      <c r="G55">
        <v>0.13763015867295714</v>
      </c>
      <c r="H55">
        <v>1.0847000767519501E-3</v>
      </c>
      <c r="I55">
        <v>0.34151785714285715</v>
      </c>
      <c r="J55">
        <v>56.836912518013584</v>
      </c>
    </row>
    <row r="56" spans="1:10" x14ac:dyDescent="0.25">
      <c r="A56">
        <v>0.33832324222221799</v>
      </c>
      <c r="B56">
        <v>0.13376672157793701</v>
      </c>
      <c r="C56">
        <v>0.33832324222221799</v>
      </c>
      <c r="D56">
        <v>0.14008058087252517</v>
      </c>
      <c r="E56">
        <v>0.3453125000000003</v>
      </c>
      <c r="F56">
        <v>0.40625</v>
      </c>
      <c r="G56">
        <v>8.6401718694371521E-2</v>
      </c>
      <c r="H56">
        <v>7.5010673225667809E-4</v>
      </c>
      <c r="I56">
        <v>0.3482142857142857</v>
      </c>
      <c r="J56">
        <v>35.681183355366827</v>
      </c>
    </row>
    <row r="57" spans="1:10" x14ac:dyDescent="0.25">
      <c r="A57">
        <v>0.34326049287490701</v>
      </c>
      <c r="B57">
        <v>9.9064452097891303E-2</v>
      </c>
      <c r="C57">
        <v>0.34326049287490701</v>
      </c>
      <c r="D57">
        <v>0.10537831139247947</v>
      </c>
      <c r="E57">
        <v>0.35195312500000031</v>
      </c>
      <c r="F57">
        <v>0.4140625</v>
      </c>
      <c r="G57">
        <v>2.9551115339153888E-2</v>
      </c>
      <c r="H57">
        <v>3.88234935380106E-4</v>
      </c>
      <c r="I57">
        <v>0.35491071428571425</v>
      </c>
      <c r="J57">
        <v>12.203678129386924</v>
      </c>
    </row>
    <row r="58" spans="1:10" x14ac:dyDescent="0.25">
      <c r="A58">
        <v>0.34819774352759603</v>
      </c>
      <c r="B58">
        <v>5.3405646366265699E-2</v>
      </c>
      <c r="C58">
        <v>0.34819774352759603</v>
      </c>
      <c r="D58">
        <v>5.9719505660853857E-2</v>
      </c>
      <c r="E58">
        <v>0.35859375000000032</v>
      </c>
      <c r="F58">
        <v>0.421875</v>
      </c>
      <c r="G58">
        <v>-1.9796703816250538E-2</v>
      </c>
      <c r="H58">
        <v>3.2659860009721193E-5</v>
      </c>
      <c r="I58">
        <v>0.36160714285714285</v>
      </c>
      <c r="J58">
        <v>-8.1754139775640926</v>
      </c>
    </row>
    <row r="59" spans="1:10" x14ac:dyDescent="0.25">
      <c r="A59">
        <v>0.35423216099199401</v>
      </c>
      <c r="B59">
        <v>4.9289036524311396E-3</v>
      </c>
      <c r="C59">
        <v>0.35423216099199401</v>
      </c>
      <c r="D59">
        <v>1.12427629470193E-2</v>
      </c>
      <c r="E59">
        <v>0.36523437500000033</v>
      </c>
      <c r="F59">
        <v>0.4296875</v>
      </c>
      <c r="G59">
        <v>-5.2224496394689623E-2</v>
      </c>
      <c r="H59">
        <v>-2.4114241142055771E-4</v>
      </c>
      <c r="I59">
        <v>0.3683035714285714</v>
      </c>
      <c r="J59">
        <v>-21.567069031255322</v>
      </c>
    </row>
    <row r="60" spans="1:10" x14ac:dyDescent="0.25">
      <c r="A60">
        <v>0.36026657845639198</v>
      </c>
      <c r="B60">
        <v>-3.8015330657140599E-2</v>
      </c>
      <c r="C60">
        <v>0.36026657845639198</v>
      </c>
      <c r="D60">
        <v>-3.1701471362552441E-2</v>
      </c>
      <c r="E60">
        <v>0.37187500000000034</v>
      </c>
      <c r="F60">
        <v>0.4375</v>
      </c>
      <c r="G60">
        <v>-9.8276885634382305E-2</v>
      </c>
      <c r="H60">
        <v>-5.0391087732948433E-4</v>
      </c>
      <c r="I60">
        <v>0.375</v>
      </c>
      <c r="J60">
        <v>-40.585252572565366</v>
      </c>
    </row>
    <row r="61" spans="1:10" x14ac:dyDescent="0.25">
      <c r="A61">
        <v>0.36593527365021999</v>
      </c>
      <c r="B61">
        <v>-6.1433917215837797E-2</v>
      </c>
      <c r="C61">
        <v>0.36593527365021999</v>
      </c>
      <c r="D61">
        <v>-5.5120057921249639E-2</v>
      </c>
      <c r="E61">
        <v>0.37851562500000036</v>
      </c>
      <c r="F61">
        <v>0.4453125</v>
      </c>
      <c r="G61">
        <v>-0.11451205210714566</v>
      </c>
      <c r="H61">
        <v>-7.1246296118814912E-4</v>
      </c>
      <c r="I61">
        <v>0.38169642857142855</v>
      </c>
      <c r="J61">
        <v>-47.289864014019372</v>
      </c>
    </row>
    <row r="62" spans="1:10" x14ac:dyDescent="0.25">
      <c r="A62">
        <v>0.36959249635591601</v>
      </c>
      <c r="B62">
        <v>-9.4837403760655803E-2</v>
      </c>
      <c r="C62">
        <v>0.36959249635591601</v>
      </c>
      <c r="D62">
        <v>-8.8523544466067638E-2</v>
      </c>
      <c r="E62">
        <v>0.38515625000000037</v>
      </c>
      <c r="F62">
        <v>0.453125</v>
      </c>
      <c r="G62">
        <v>-9.9367016927601859E-2</v>
      </c>
      <c r="H62">
        <v>-7.16112954357411E-4</v>
      </c>
      <c r="I62">
        <v>0.3883928571428571</v>
      </c>
      <c r="J62">
        <v>-41.035442396825474</v>
      </c>
    </row>
    <row r="63" spans="1:10" x14ac:dyDescent="0.25">
      <c r="A63">
        <v>0.37666312692025999</v>
      </c>
      <c r="B63">
        <v>-0.12505083730670599</v>
      </c>
      <c r="C63">
        <v>0.37666312692025999</v>
      </c>
      <c r="D63">
        <v>-0.11873697801211783</v>
      </c>
      <c r="E63">
        <v>0.39179687500000038</v>
      </c>
      <c r="F63">
        <v>0.4609375</v>
      </c>
      <c r="G63">
        <v>-3.0004148137800613E-2</v>
      </c>
      <c r="H63">
        <v>-4.3316238303148355E-4</v>
      </c>
      <c r="I63">
        <v>0.3950892857142857</v>
      </c>
      <c r="J63">
        <v>-12.390766379467784</v>
      </c>
    </row>
    <row r="64" spans="1:10" x14ac:dyDescent="0.25">
      <c r="A64">
        <v>0.38659858193739999</v>
      </c>
      <c r="B64">
        <v>-0.102391401521767</v>
      </c>
      <c r="C64">
        <v>0.38659858193739999</v>
      </c>
      <c r="D64">
        <v>-9.6077542227178833E-2</v>
      </c>
      <c r="E64">
        <v>0.39843750000000039</v>
      </c>
      <c r="F64">
        <v>0.46875</v>
      </c>
      <c r="G64">
        <v>0</v>
      </c>
      <c r="H64">
        <v>-1.0046031742567134E-4</v>
      </c>
      <c r="I64">
        <v>0.40178571428571425</v>
      </c>
      <c r="J64">
        <v>0</v>
      </c>
    </row>
    <row r="65" spans="1:10" x14ac:dyDescent="0.25">
      <c r="A65">
        <v>0.389615790669599</v>
      </c>
      <c r="B65">
        <v>-4.86400010454828E-2</v>
      </c>
      <c r="C65">
        <v>0.389615790669599</v>
      </c>
      <c r="D65">
        <v>-4.2326141750894643E-2</v>
      </c>
      <c r="E65">
        <v>0.4050781250000004</v>
      </c>
      <c r="F65">
        <v>0.4765625</v>
      </c>
      <c r="G65">
        <v>0</v>
      </c>
      <c r="H65">
        <v>0</v>
      </c>
      <c r="I65">
        <v>0.40848214285714285</v>
      </c>
      <c r="J65">
        <v>0</v>
      </c>
    </row>
    <row r="66" spans="1:10" x14ac:dyDescent="0.25">
      <c r="A66">
        <v>0.39636336656160698</v>
      </c>
      <c r="B66">
        <v>-1.05197019418294E-2</v>
      </c>
      <c r="C66">
        <v>0.39636336656160698</v>
      </c>
      <c r="D66">
        <v>-4.2058426472412402E-3</v>
      </c>
      <c r="E66">
        <v>0.41171875000000041</v>
      </c>
      <c r="F66">
        <v>0.484375</v>
      </c>
      <c r="G66">
        <v>0</v>
      </c>
      <c r="H66">
        <v>0</v>
      </c>
      <c r="I66">
        <v>0.4151785714285714</v>
      </c>
      <c r="J66">
        <v>0</v>
      </c>
    </row>
    <row r="67" spans="1:10" x14ac:dyDescent="0.25">
      <c r="A67">
        <v>0.39757025005448698</v>
      </c>
      <c r="B67">
        <v>1.0453952686373299E-2</v>
      </c>
      <c r="C67">
        <v>0.39757025005448698</v>
      </c>
      <c r="D67">
        <v>0</v>
      </c>
      <c r="E67">
        <v>0.41835937500000042</v>
      </c>
      <c r="F67">
        <v>0.4921875</v>
      </c>
      <c r="G67">
        <v>0</v>
      </c>
      <c r="H67">
        <v>0</v>
      </c>
      <c r="I67">
        <v>0.421875</v>
      </c>
      <c r="J67">
        <v>0</v>
      </c>
    </row>
    <row r="68" spans="1:10" x14ac:dyDescent="0.25">
      <c r="A68">
        <v>0.408980784896257</v>
      </c>
      <c r="B68">
        <v>-3.1913650984938702E-2</v>
      </c>
      <c r="C68">
        <v>0.408980784896257</v>
      </c>
      <c r="D68">
        <v>0</v>
      </c>
      <c r="E68">
        <v>0.42500000000000043</v>
      </c>
      <c r="F68">
        <v>0.5</v>
      </c>
      <c r="G68">
        <v>0</v>
      </c>
      <c r="H68">
        <v>0</v>
      </c>
      <c r="I68">
        <v>0.42857142857142855</v>
      </c>
      <c r="J68">
        <v>0</v>
      </c>
    </row>
    <row r="69" spans="1:10" x14ac:dyDescent="0.25">
      <c r="A69">
        <v>0.41969644742394502</v>
      </c>
      <c r="B69">
        <v>-8.3700880046437796E-3</v>
      </c>
      <c r="C69">
        <v>0.41969644742394502</v>
      </c>
      <c r="D69">
        <v>0</v>
      </c>
      <c r="E69">
        <v>0.43164062500000044</v>
      </c>
      <c r="F69">
        <v>0.5078125</v>
      </c>
      <c r="G69">
        <v>0</v>
      </c>
      <c r="H69">
        <v>0</v>
      </c>
      <c r="I69">
        <v>0.4352678571428571</v>
      </c>
      <c r="J69">
        <v>0</v>
      </c>
    </row>
    <row r="70" spans="1:10" x14ac:dyDescent="0.25">
      <c r="A70">
        <v>0.433411032570304</v>
      </c>
      <c r="B70">
        <v>-1.24603804386596E-2</v>
      </c>
      <c r="C70">
        <v>0.433411032570304</v>
      </c>
      <c r="D70">
        <v>0</v>
      </c>
      <c r="E70">
        <v>0.43828125000000046</v>
      </c>
      <c r="F70">
        <v>0.515625</v>
      </c>
      <c r="G70">
        <v>0</v>
      </c>
      <c r="H70">
        <v>0</v>
      </c>
      <c r="I70">
        <v>0.4419642857142857</v>
      </c>
      <c r="J70">
        <v>0</v>
      </c>
    </row>
    <row r="71" spans="1:10" x14ac:dyDescent="0.25">
      <c r="A71">
        <v>0.45626867448090103</v>
      </c>
      <c r="B71">
        <v>-1.23347788507872E-2</v>
      </c>
      <c r="C71">
        <v>0.45626867448090103</v>
      </c>
      <c r="D71">
        <v>0</v>
      </c>
      <c r="E71">
        <v>0.44492187500000047</v>
      </c>
      <c r="F71">
        <v>0.5234375</v>
      </c>
      <c r="G71">
        <v>0</v>
      </c>
      <c r="H71">
        <v>0</v>
      </c>
      <c r="I71">
        <v>0.44866071428571425</v>
      </c>
      <c r="J71">
        <v>0</v>
      </c>
    </row>
    <row r="72" spans="1:10" x14ac:dyDescent="0.25">
      <c r="A72">
        <v>0.485770270973512</v>
      </c>
      <c r="B72">
        <v>-9.2285549660970894E-3</v>
      </c>
      <c r="C72">
        <v>0.485770270973512</v>
      </c>
      <c r="D72">
        <v>0</v>
      </c>
      <c r="E72">
        <v>0.45156250000000048</v>
      </c>
      <c r="F72">
        <v>0.53125</v>
      </c>
      <c r="G72">
        <v>0</v>
      </c>
      <c r="H72">
        <v>0</v>
      </c>
      <c r="I72">
        <v>0.45535714285714285</v>
      </c>
      <c r="J72">
        <v>0</v>
      </c>
    </row>
    <row r="73" spans="1:10" x14ac:dyDescent="0.25">
      <c r="A73">
        <v>0.52100151637171299</v>
      </c>
      <c r="B73">
        <v>-5.0964900582868202E-3</v>
      </c>
      <c r="C73">
        <v>0.52100151637171299</v>
      </c>
      <c r="D73">
        <v>0</v>
      </c>
      <c r="E73">
        <v>0.45820312500000049</v>
      </c>
      <c r="F73">
        <v>0.5390625</v>
      </c>
      <c r="G73">
        <v>0</v>
      </c>
      <c r="H73">
        <v>0</v>
      </c>
      <c r="I73">
        <v>0.4620535714285714</v>
      </c>
      <c r="J73">
        <v>0</v>
      </c>
    </row>
    <row r="74" spans="1:10" x14ac:dyDescent="0.25">
      <c r="A74">
        <v>0.53553897662685301</v>
      </c>
      <c r="B74">
        <v>-5.0626032045451002E-3</v>
      </c>
      <c r="C74">
        <v>0.53553897662685301</v>
      </c>
      <c r="D74">
        <v>0</v>
      </c>
      <c r="E74">
        <v>0.4648437500000005</v>
      </c>
      <c r="F74">
        <v>0.546875</v>
      </c>
      <c r="G74">
        <v>0</v>
      </c>
      <c r="H74">
        <v>0</v>
      </c>
      <c r="I74">
        <v>0.46875</v>
      </c>
      <c r="J74">
        <v>0</v>
      </c>
    </row>
    <row r="75" spans="1:10" x14ac:dyDescent="0.25">
      <c r="A75">
        <v>0.55080788142313197</v>
      </c>
      <c r="B75">
        <v>-8.0644669463707502E-3</v>
      </c>
      <c r="C75">
        <v>0.55080788142313197</v>
      </c>
      <c r="D75">
        <v>0</v>
      </c>
      <c r="E75">
        <v>0.47148437500000051</v>
      </c>
      <c r="F75">
        <v>0.5546875</v>
      </c>
      <c r="G75">
        <v>0</v>
      </c>
      <c r="H75">
        <v>0</v>
      </c>
      <c r="I75">
        <v>0.47544642857142855</v>
      </c>
      <c r="J75">
        <v>0</v>
      </c>
    </row>
    <row r="76" spans="1:10" x14ac:dyDescent="0.25">
      <c r="A76">
        <v>0.56397388316363595</v>
      </c>
      <c r="B76">
        <v>-8.46769919340872E-3</v>
      </c>
      <c r="C76">
        <v>0.56397388316363595</v>
      </c>
      <c r="D76">
        <v>0</v>
      </c>
      <c r="E76">
        <v>0.47812500000000052</v>
      </c>
      <c r="F76">
        <v>0.5625</v>
      </c>
      <c r="G76">
        <v>0</v>
      </c>
      <c r="H76">
        <v>0</v>
      </c>
      <c r="I76">
        <v>0.4821428571428571</v>
      </c>
      <c r="J76">
        <v>0</v>
      </c>
    </row>
    <row r="77" spans="1:10" x14ac:dyDescent="0.25">
      <c r="A77">
        <v>0.57997423250105495</v>
      </c>
      <c r="B77">
        <v>-4.9590245195236804E-3</v>
      </c>
      <c r="C77">
        <v>0.57997423250105495</v>
      </c>
      <c r="D77">
        <v>0</v>
      </c>
      <c r="E77">
        <v>0.48476562500000053</v>
      </c>
      <c r="F77">
        <v>0.5703125</v>
      </c>
      <c r="G77">
        <v>0</v>
      </c>
      <c r="H77">
        <v>0</v>
      </c>
      <c r="I77">
        <v>0.4888392857142857</v>
      </c>
      <c r="J77">
        <v>0</v>
      </c>
    </row>
    <row r="78" spans="1:10" x14ac:dyDescent="0.25">
      <c r="A78">
        <v>0.59853463773245996</v>
      </c>
      <c r="B78">
        <v>-6.6514490828064599E-3</v>
      </c>
      <c r="C78">
        <v>0.59853463773245996</v>
      </c>
      <c r="D78">
        <v>0</v>
      </c>
      <c r="E78">
        <v>0.49140625000000054</v>
      </c>
      <c r="F78">
        <v>0.578125</v>
      </c>
      <c r="G78">
        <v>0</v>
      </c>
      <c r="H78">
        <v>0</v>
      </c>
      <c r="I78">
        <v>0.49553571428571425</v>
      </c>
      <c r="J78">
        <v>0</v>
      </c>
    </row>
    <row r="79" spans="1:10" x14ac:dyDescent="0.25">
      <c r="A79">
        <v>0.60767769449669895</v>
      </c>
      <c r="B79">
        <v>-1.0101514418459001E-2</v>
      </c>
      <c r="C79">
        <v>0.60767769449669895</v>
      </c>
      <c r="D79">
        <v>0</v>
      </c>
      <c r="E79">
        <v>0.49804687500000056</v>
      </c>
      <c r="F79">
        <v>0.5859375</v>
      </c>
      <c r="G79">
        <v>0</v>
      </c>
      <c r="H79">
        <v>0</v>
      </c>
      <c r="I79">
        <v>0.50223214285714279</v>
      </c>
      <c r="J79">
        <v>0</v>
      </c>
    </row>
    <row r="80" spans="1:10" x14ac:dyDescent="0.25">
      <c r="A80">
        <v>0.62230658531948102</v>
      </c>
      <c r="B80">
        <v>-9.19956998428062E-3</v>
      </c>
      <c r="C80">
        <v>0.62230658531948102</v>
      </c>
      <c r="D80">
        <v>0</v>
      </c>
      <c r="E80">
        <v>0.50468750000000051</v>
      </c>
      <c r="F80">
        <v>0.59375</v>
      </c>
      <c r="G80">
        <v>0</v>
      </c>
      <c r="H80">
        <v>0</v>
      </c>
      <c r="I80">
        <v>0.5089285714285714</v>
      </c>
      <c r="J80">
        <v>0</v>
      </c>
    </row>
    <row r="81" spans="1:10" x14ac:dyDescent="0.25">
      <c r="A81">
        <v>0.63894694863039603</v>
      </c>
      <c r="B81">
        <v>-4.8215589807607496E-3</v>
      </c>
      <c r="C81">
        <v>0.63894694863039603</v>
      </c>
      <c r="D81">
        <v>0</v>
      </c>
      <c r="E81">
        <v>0.51132812500000047</v>
      </c>
      <c r="F81">
        <v>0.6015625</v>
      </c>
      <c r="G81">
        <v>0</v>
      </c>
      <c r="H81">
        <v>0</v>
      </c>
      <c r="I81">
        <v>0.515625</v>
      </c>
      <c r="J81">
        <v>0</v>
      </c>
    </row>
    <row r="82" spans="1:10" x14ac:dyDescent="0.25">
      <c r="A82">
        <v>0.65422891493633795</v>
      </c>
      <c r="B82">
        <v>-6.2736700340861803E-3</v>
      </c>
      <c r="C82">
        <v>0.65422891493633795</v>
      </c>
      <c r="D82">
        <v>0</v>
      </c>
      <c r="E82">
        <v>0.51796875000000042</v>
      </c>
      <c r="F82">
        <v>0.609375</v>
      </c>
      <c r="G82">
        <v>0</v>
      </c>
      <c r="H82">
        <v>0</v>
      </c>
      <c r="I82">
        <v>0.52232142857142849</v>
      </c>
      <c r="J82">
        <v>0</v>
      </c>
    </row>
    <row r="83" spans="1:10" x14ac:dyDescent="0.25">
      <c r="A83">
        <v>0.66966761935823904</v>
      </c>
      <c r="B83">
        <v>-4.74994902568415E-3</v>
      </c>
      <c r="C83">
        <v>0.66966761935823904</v>
      </c>
      <c r="D83">
        <v>0</v>
      </c>
      <c r="E83">
        <v>0.52460937500000038</v>
      </c>
      <c r="F83">
        <v>0.6171875</v>
      </c>
      <c r="G83">
        <v>0</v>
      </c>
      <c r="H83">
        <v>0</v>
      </c>
      <c r="I83">
        <v>0.5290178571428571</v>
      </c>
      <c r="J83">
        <v>0</v>
      </c>
    </row>
    <row r="84" spans="1:10" x14ac:dyDescent="0.25">
      <c r="A84">
        <v>0.68447937131630598</v>
      </c>
      <c r="B84">
        <v>-4.7154227973436004E-3</v>
      </c>
      <c r="C84">
        <v>0.68447937131630598</v>
      </c>
      <c r="D84">
        <v>0</v>
      </c>
      <c r="E84">
        <v>0.53125000000000033</v>
      </c>
      <c r="F84">
        <v>0.625</v>
      </c>
      <c r="G84">
        <v>0</v>
      </c>
      <c r="H84">
        <v>0</v>
      </c>
      <c r="I84">
        <v>0.5357142857142857</v>
      </c>
      <c r="J84">
        <v>0</v>
      </c>
    </row>
    <row r="85" spans="1:10" x14ac:dyDescent="0.25">
      <c r="A85">
        <v>0.70806845776804295</v>
      </c>
      <c r="B85">
        <v>-9.8675033152626403E-3</v>
      </c>
      <c r="C85">
        <v>0.70806845776804295</v>
      </c>
      <c r="D85">
        <v>0</v>
      </c>
      <c r="E85">
        <v>0.53789062500000029</v>
      </c>
      <c r="F85">
        <v>0.6328125</v>
      </c>
      <c r="G85">
        <v>0</v>
      </c>
      <c r="H85">
        <v>0</v>
      </c>
      <c r="I85">
        <v>0.5424107142857143</v>
      </c>
      <c r="J85">
        <v>0</v>
      </c>
    </row>
    <row r="86" spans="1:10" x14ac:dyDescent="0.25">
      <c r="A86">
        <v>0.73494904465490496</v>
      </c>
      <c r="B86">
        <v>-9.8048446045706505E-3</v>
      </c>
      <c r="C86">
        <v>0.73494904465490496</v>
      </c>
      <c r="D86">
        <v>0</v>
      </c>
      <c r="E86">
        <v>0.54453125000000024</v>
      </c>
      <c r="F86">
        <v>0.640625</v>
      </c>
      <c r="G86">
        <v>0</v>
      </c>
      <c r="H86">
        <v>0</v>
      </c>
      <c r="I86">
        <v>0.54910714285714279</v>
      </c>
      <c r="J86">
        <v>0</v>
      </c>
    </row>
    <row r="87" spans="1:10" x14ac:dyDescent="0.25">
      <c r="A87">
        <v>0.75689238088907895</v>
      </c>
      <c r="B87">
        <v>-9.7536946366587607E-3</v>
      </c>
      <c r="C87">
        <v>0.75689238088907895</v>
      </c>
      <c r="D87">
        <v>0</v>
      </c>
      <c r="E87">
        <v>0.5511718750000002</v>
      </c>
      <c r="F87">
        <v>0.6484375</v>
      </c>
      <c r="G87">
        <v>0</v>
      </c>
      <c r="H87">
        <v>0</v>
      </c>
      <c r="I87">
        <v>0.5558035714285714</v>
      </c>
      <c r="J87">
        <v>0</v>
      </c>
    </row>
    <row r="88" spans="1:10" x14ac:dyDescent="0.25">
      <c r="A88">
        <v>0.77252700795592699</v>
      </c>
      <c r="B88">
        <v>-6.4628335761314198E-3</v>
      </c>
      <c r="C88">
        <v>0.77252700795592699</v>
      </c>
      <c r="D88">
        <v>0</v>
      </c>
      <c r="E88">
        <v>0.55781250000000016</v>
      </c>
      <c r="F88">
        <v>0.65625</v>
      </c>
      <c r="G88">
        <v>0</v>
      </c>
      <c r="H88">
        <v>0</v>
      </c>
      <c r="I88">
        <v>0.5625</v>
      </c>
      <c r="J88">
        <v>0</v>
      </c>
    </row>
    <row r="89" spans="1:10" x14ac:dyDescent="0.25">
      <c r="A89">
        <v>0.78432155118179603</v>
      </c>
      <c r="B89">
        <v>-1.11774905291757E-2</v>
      </c>
      <c r="C89">
        <v>0.78432155118179603</v>
      </c>
      <c r="D89">
        <v>0</v>
      </c>
      <c r="E89">
        <v>0.56445312500000011</v>
      </c>
      <c r="F89">
        <v>0.6640625</v>
      </c>
      <c r="G89">
        <v>0</v>
      </c>
      <c r="H89">
        <v>0</v>
      </c>
      <c r="I89">
        <v>0.56919642857142849</v>
      </c>
      <c r="J89">
        <v>0</v>
      </c>
    </row>
    <row r="90" spans="1:10" x14ac:dyDescent="0.25">
      <c r="A90">
        <v>0.80036761580303495</v>
      </c>
      <c r="B90">
        <v>-1.0303237104411099E-2</v>
      </c>
      <c r="C90">
        <v>0.80036761580303495</v>
      </c>
      <c r="D90">
        <v>0</v>
      </c>
      <c r="E90">
        <v>0.57109375000000007</v>
      </c>
      <c r="F90">
        <v>0.671875</v>
      </c>
      <c r="G90">
        <v>0</v>
      </c>
      <c r="H90">
        <v>0</v>
      </c>
      <c r="I90">
        <v>0.5758928571428571</v>
      </c>
      <c r="J90">
        <v>0</v>
      </c>
    </row>
    <row r="91" spans="1:10" x14ac:dyDescent="0.25">
      <c r="A91">
        <v>0.81650511099191703</v>
      </c>
      <c r="B91">
        <v>-8.3129705404754103E-3</v>
      </c>
      <c r="C91">
        <v>0.81650511099191703</v>
      </c>
      <c r="D91">
        <v>0</v>
      </c>
      <c r="E91">
        <v>0.57773437500000002</v>
      </c>
      <c r="F91">
        <v>0.6796875</v>
      </c>
      <c r="G91">
        <v>0</v>
      </c>
      <c r="H91">
        <v>0</v>
      </c>
      <c r="I91">
        <v>0.5825892857142857</v>
      </c>
      <c r="J91">
        <v>0</v>
      </c>
    </row>
    <row r="92" spans="1:10" x14ac:dyDescent="0.25">
      <c r="A92">
        <v>0.83186544635583803</v>
      </c>
      <c r="B92">
        <v>-4.3718655128692696E-3</v>
      </c>
      <c r="C92">
        <v>0.83186544635583803</v>
      </c>
      <c r="D92">
        <v>0</v>
      </c>
      <c r="E92">
        <v>0.58437499999999998</v>
      </c>
      <c r="F92">
        <v>0.6875</v>
      </c>
      <c r="G92">
        <v>0</v>
      </c>
      <c r="H92">
        <v>0</v>
      </c>
      <c r="I92">
        <v>0.5892857142857143</v>
      </c>
      <c r="J92">
        <v>0</v>
      </c>
    </row>
    <row r="93" spans="1:10" x14ac:dyDescent="0.25">
      <c r="A93">
        <v>0.84780048814494102</v>
      </c>
      <c r="B93">
        <v>-9.9137209648401097E-3</v>
      </c>
      <c r="C93">
        <v>0.85000010000000004</v>
      </c>
      <c r="D93">
        <v>0</v>
      </c>
      <c r="E93">
        <v>0.59101562499999993</v>
      </c>
      <c r="F93">
        <v>0.6953125</v>
      </c>
      <c r="G93">
        <v>0</v>
      </c>
      <c r="H93">
        <v>0</v>
      </c>
      <c r="I93">
        <v>0.59598214285714279</v>
      </c>
      <c r="J93">
        <v>0</v>
      </c>
    </row>
    <row r="94" spans="1:10" x14ac:dyDescent="0.25">
      <c r="A94">
        <v>0.86990056249507297</v>
      </c>
      <c r="B94">
        <v>-4.2832055684887101E-3</v>
      </c>
      <c r="E94">
        <v>0.59765624999999989</v>
      </c>
      <c r="F94">
        <v>0.703125</v>
      </c>
      <c r="G94">
        <v>0</v>
      </c>
      <c r="H94">
        <v>0</v>
      </c>
      <c r="I94">
        <v>0.6026785714285714</v>
      </c>
      <c r="J94">
        <v>0</v>
      </c>
    </row>
    <row r="95" spans="1:10" x14ac:dyDescent="0.25">
      <c r="A95">
        <v>0.88562662012956395</v>
      </c>
      <c r="B95">
        <v>-4.2465480914852796E-3</v>
      </c>
      <c r="E95">
        <v>0.60429687499999984</v>
      </c>
      <c r="F95">
        <v>0.7109375</v>
      </c>
      <c r="G95">
        <v>0</v>
      </c>
      <c r="H95">
        <v>0</v>
      </c>
      <c r="I95">
        <v>0.609375</v>
      </c>
      <c r="J95">
        <v>0</v>
      </c>
    </row>
    <row r="96" spans="1:10" x14ac:dyDescent="0.25">
      <c r="A96">
        <v>0.90983743444126797</v>
      </c>
      <c r="B96">
        <v>-4.1901126268892802E-3</v>
      </c>
      <c r="E96">
        <v>0.6109374999999998</v>
      </c>
      <c r="F96">
        <v>0.71875</v>
      </c>
      <c r="G96">
        <v>0</v>
      </c>
      <c r="H96">
        <v>0</v>
      </c>
      <c r="I96">
        <v>0.61607142857142849</v>
      </c>
      <c r="J96">
        <v>0</v>
      </c>
    </row>
    <row r="97" spans="1:10" x14ac:dyDescent="0.25">
      <c r="A97">
        <v>0.927501820109778</v>
      </c>
      <c r="B97">
        <v>2.0584630081043401E-2</v>
      </c>
      <c r="E97">
        <v>0.61757812499999976</v>
      </c>
      <c r="F97">
        <v>0.7265625</v>
      </c>
      <c r="G97">
        <v>0</v>
      </c>
      <c r="H97">
        <v>0</v>
      </c>
      <c r="I97">
        <v>0.6227678571428571</v>
      </c>
      <c r="J97">
        <v>0</v>
      </c>
    </row>
    <row r="98" spans="1:10" x14ac:dyDescent="0.25">
      <c r="A98">
        <v>0.93079332054490405</v>
      </c>
      <c r="B98">
        <v>5.8994419735231597E-2</v>
      </c>
      <c r="E98">
        <v>0.62421874999999971</v>
      </c>
      <c r="F98">
        <v>0.734375</v>
      </c>
      <c r="G98">
        <v>0</v>
      </c>
      <c r="H98">
        <v>0</v>
      </c>
      <c r="I98">
        <v>0.6294642857142857</v>
      </c>
      <c r="J98">
        <v>0</v>
      </c>
    </row>
    <row r="99" spans="1:10" x14ac:dyDescent="0.25">
      <c r="A99">
        <v>0.93189048735661295</v>
      </c>
      <c r="B99">
        <v>0.142960928310088</v>
      </c>
      <c r="E99">
        <v>0.63085937499999967</v>
      </c>
      <c r="F99">
        <v>0.7421875</v>
      </c>
      <c r="G99">
        <v>0</v>
      </c>
      <c r="H99">
        <v>0</v>
      </c>
      <c r="I99">
        <v>0.6361607142857143</v>
      </c>
      <c r="J99">
        <v>0</v>
      </c>
    </row>
    <row r="100" spans="1:10" x14ac:dyDescent="0.25">
      <c r="A100">
        <v>0.931341903950759</v>
      </c>
      <c r="B100">
        <v>9.8175259634879497E-2</v>
      </c>
      <c r="E100">
        <v>0.63749999999999962</v>
      </c>
      <c r="F100">
        <v>0.75</v>
      </c>
      <c r="G100">
        <v>0</v>
      </c>
      <c r="H100">
        <v>0</v>
      </c>
      <c r="I100">
        <v>0.64285714285714279</v>
      </c>
      <c r="J100">
        <v>0</v>
      </c>
    </row>
    <row r="101" spans="1:10" x14ac:dyDescent="0.25">
      <c r="A101">
        <v>0.93353623757417603</v>
      </c>
      <c r="B101">
        <v>0.178112465008293</v>
      </c>
      <c r="E101">
        <v>0.64414062499999958</v>
      </c>
      <c r="F101">
        <v>0.7578125</v>
      </c>
      <c r="G101">
        <v>0</v>
      </c>
      <c r="H101">
        <v>0</v>
      </c>
      <c r="I101">
        <v>0.6495535714285714</v>
      </c>
      <c r="J101">
        <v>0</v>
      </c>
    </row>
    <row r="102" spans="1:10" x14ac:dyDescent="0.25">
      <c r="A102">
        <v>0.93573057119759295</v>
      </c>
      <c r="B102">
        <v>0.29267304814041001</v>
      </c>
      <c r="E102">
        <v>0.65078124999999953</v>
      </c>
      <c r="F102">
        <v>0.765625</v>
      </c>
      <c r="G102">
        <v>0</v>
      </c>
      <c r="H102">
        <v>0</v>
      </c>
      <c r="I102">
        <v>0.65625</v>
      </c>
      <c r="J102">
        <v>0</v>
      </c>
    </row>
    <row r="103" spans="1:10" x14ac:dyDescent="0.25">
      <c r="A103">
        <v>0.93719346027987105</v>
      </c>
      <c r="B103">
        <v>0.36167009235613801</v>
      </c>
      <c r="E103">
        <v>0.65742187499999949</v>
      </c>
      <c r="F103">
        <v>0.7734375</v>
      </c>
      <c r="G103">
        <v>0</v>
      </c>
      <c r="H103">
        <v>0</v>
      </c>
      <c r="I103">
        <v>0.66294642857142849</v>
      </c>
      <c r="J103">
        <v>0</v>
      </c>
    </row>
    <row r="104" spans="1:10" x14ac:dyDescent="0.25">
      <c r="A104">
        <v>0.93957065503857395</v>
      </c>
      <c r="B104">
        <v>0.42481131774542702</v>
      </c>
      <c r="E104">
        <v>0.66406249999999944</v>
      </c>
      <c r="F104">
        <v>0.78125</v>
      </c>
      <c r="G104">
        <v>0</v>
      </c>
      <c r="H104">
        <v>0</v>
      </c>
      <c r="I104">
        <v>0.6696428571428571</v>
      </c>
      <c r="J104">
        <v>0</v>
      </c>
    </row>
    <row r="105" spans="1:10" x14ac:dyDescent="0.25">
      <c r="A105">
        <v>0.94587936420589802</v>
      </c>
      <c r="B105">
        <v>0.45769563211594</v>
      </c>
      <c r="E105">
        <v>0.6707031249999994</v>
      </c>
      <c r="F105">
        <v>0.7890625</v>
      </c>
      <c r="G105">
        <v>0</v>
      </c>
      <c r="H105">
        <v>0</v>
      </c>
      <c r="I105">
        <v>0.6763392857142857</v>
      </c>
      <c r="J105">
        <v>0</v>
      </c>
    </row>
    <row r="106" spans="1:10" x14ac:dyDescent="0.25">
      <c r="A106">
        <v>0.95054232315566001</v>
      </c>
      <c r="B106">
        <v>0.51010261048920003</v>
      </c>
      <c r="E106">
        <v>0.67734374999999936</v>
      </c>
      <c r="F106">
        <v>0.796875</v>
      </c>
      <c r="G106">
        <v>0</v>
      </c>
      <c r="H106">
        <v>0</v>
      </c>
      <c r="I106">
        <v>0.6830357142857143</v>
      </c>
      <c r="J106">
        <v>0</v>
      </c>
    </row>
    <row r="107" spans="1:10" x14ac:dyDescent="0.25">
      <c r="A107">
        <v>0.95273665677907804</v>
      </c>
      <c r="B107">
        <v>0.55176425935338302</v>
      </c>
      <c r="E107">
        <v>0.68398437499999931</v>
      </c>
      <c r="F107">
        <v>0.8046875</v>
      </c>
      <c r="G107">
        <v>0</v>
      </c>
      <c r="H107">
        <v>0</v>
      </c>
      <c r="I107">
        <v>0.68973214285714279</v>
      </c>
      <c r="J107">
        <v>0</v>
      </c>
    </row>
    <row r="108" spans="1:10" x14ac:dyDescent="0.25">
      <c r="A108">
        <v>0.95822249083762101</v>
      </c>
      <c r="B108">
        <v>0.61100743093805798</v>
      </c>
      <c r="E108">
        <v>0.69062499999999927</v>
      </c>
      <c r="F108">
        <v>0.8125</v>
      </c>
      <c r="G108">
        <v>0</v>
      </c>
      <c r="H108">
        <v>0</v>
      </c>
      <c r="I108">
        <v>0.6964285714285714</v>
      </c>
      <c r="J108">
        <v>0</v>
      </c>
    </row>
    <row r="109" spans="1:10" x14ac:dyDescent="0.25">
      <c r="A109">
        <v>0.96315974149031003</v>
      </c>
      <c r="B109">
        <v>0.64811929015648395</v>
      </c>
      <c r="E109">
        <v>0.69726562499999922</v>
      </c>
      <c r="F109">
        <v>0.8203125</v>
      </c>
      <c r="G109">
        <v>0</v>
      </c>
      <c r="H109">
        <v>0</v>
      </c>
      <c r="I109">
        <v>0.703125</v>
      </c>
      <c r="J109">
        <v>0</v>
      </c>
    </row>
    <row r="110" spans="1:10" x14ac:dyDescent="0.25">
      <c r="A110">
        <v>0.96699982533129103</v>
      </c>
      <c r="B110">
        <v>0.67741799177637796</v>
      </c>
      <c r="E110">
        <v>0.70390624999999918</v>
      </c>
      <c r="F110">
        <v>0.828125</v>
      </c>
      <c r="G110">
        <v>0</v>
      </c>
      <c r="H110">
        <v>0</v>
      </c>
      <c r="I110">
        <v>0.70982142857142849</v>
      </c>
      <c r="J110">
        <v>0</v>
      </c>
    </row>
    <row r="111" spans="1:10" x14ac:dyDescent="0.25">
      <c r="A111">
        <v>0.97193707598398005</v>
      </c>
      <c r="B111">
        <v>0.72667967337279205</v>
      </c>
      <c r="E111">
        <v>0.71054687499999913</v>
      </c>
      <c r="F111">
        <v>0.8359375</v>
      </c>
      <c r="G111">
        <v>0</v>
      </c>
      <c r="H111">
        <v>0</v>
      </c>
      <c r="I111">
        <v>0.7165178571428571</v>
      </c>
      <c r="J111">
        <v>0</v>
      </c>
    </row>
    <row r="112" spans="1:10" x14ac:dyDescent="0.25">
      <c r="A112">
        <v>0.97522857641910599</v>
      </c>
      <c r="B112">
        <v>0.76747603527980002</v>
      </c>
      <c r="E112">
        <v>0.71718749999999909</v>
      </c>
      <c r="F112">
        <v>0.84375</v>
      </c>
      <c r="G112">
        <v>0</v>
      </c>
      <c r="H112">
        <v>0</v>
      </c>
      <c r="I112">
        <v>0.7232142857142857</v>
      </c>
      <c r="J112">
        <v>0</v>
      </c>
    </row>
    <row r="113" spans="1:10" x14ac:dyDescent="0.25">
      <c r="A113">
        <v>0.97961724366594005</v>
      </c>
      <c r="B113">
        <v>0.80480357686292103</v>
      </c>
      <c r="E113">
        <v>0.72382812499999905</v>
      </c>
      <c r="F113">
        <v>0.8515625</v>
      </c>
      <c r="G113">
        <v>0</v>
      </c>
      <c r="H113">
        <v>0</v>
      </c>
      <c r="I113">
        <v>0.72991071428571419</v>
      </c>
      <c r="J113">
        <v>0</v>
      </c>
    </row>
    <row r="114" spans="1:10" x14ac:dyDescent="0.25">
      <c r="A114">
        <v>0.98290874410106599</v>
      </c>
      <c r="B114">
        <v>0.83431796084750998</v>
      </c>
      <c r="E114">
        <v>0.730468749999999</v>
      </c>
      <c r="F114">
        <v>0.859375</v>
      </c>
      <c r="G114">
        <v>0</v>
      </c>
      <c r="H114">
        <v>0</v>
      </c>
      <c r="I114">
        <v>0.73660714285714279</v>
      </c>
      <c r="J114">
        <v>0</v>
      </c>
    </row>
    <row r="115" spans="1:10" x14ac:dyDescent="0.25">
      <c r="A115">
        <v>0.98455449431862896</v>
      </c>
      <c r="B115">
        <v>0.86972985088238597</v>
      </c>
      <c r="E115">
        <v>0.73710937499999896</v>
      </c>
      <c r="F115">
        <v>0.8671875</v>
      </c>
      <c r="G115">
        <v>0</v>
      </c>
      <c r="H115">
        <v>0</v>
      </c>
      <c r="I115">
        <v>0.7433035714285714</v>
      </c>
      <c r="J115">
        <v>0</v>
      </c>
    </row>
    <row r="116" spans="1:10" x14ac:dyDescent="0.25">
      <c r="A116">
        <v>0.98674882794204699</v>
      </c>
      <c r="B116">
        <v>0.89876436291801598</v>
      </c>
      <c r="E116">
        <v>0.74374999999999891</v>
      </c>
      <c r="F116">
        <v>0.875</v>
      </c>
      <c r="G116">
        <v>0</v>
      </c>
      <c r="H116">
        <v>0</v>
      </c>
      <c r="I116">
        <v>0.75</v>
      </c>
      <c r="J116">
        <v>0</v>
      </c>
    </row>
    <row r="117" spans="1:10" x14ac:dyDescent="0.25">
      <c r="A117">
        <v>0.98949174497131898</v>
      </c>
      <c r="B117">
        <v>0.92675874035615802</v>
      </c>
      <c r="E117">
        <v>0.75039062499999887</v>
      </c>
      <c r="F117">
        <v>0.8828125</v>
      </c>
      <c r="G117">
        <v>0</v>
      </c>
      <c r="H117">
        <v>0</v>
      </c>
      <c r="I117">
        <v>0.75669642857142849</v>
      </c>
      <c r="J117">
        <v>0</v>
      </c>
    </row>
    <row r="118" spans="1:10" x14ac:dyDescent="0.25">
      <c r="A118">
        <v>0.99684276260976701</v>
      </c>
      <c r="B118">
        <v>0.96647975943776598</v>
      </c>
      <c r="E118">
        <v>0.75703124999999882</v>
      </c>
      <c r="F118">
        <v>0.890625</v>
      </c>
      <c r="G118">
        <v>0</v>
      </c>
      <c r="H118">
        <v>0</v>
      </c>
      <c r="I118">
        <v>0.7633928571428571</v>
      </c>
      <c r="J118">
        <v>0</v>
      </c>
    </row>
    <row r="119" spans="1:10" x14ac:dyDescent="0.25">
      <c r="A119">
        <v>1.0086921641762201</v>
      </c>
      <c r="B119">
        <v>0.98824688403248295</v>
      </c>
      <c r="E119">
        <v>0.76367187499999878</v>
      </c>
      <c r="F119">
        <v>0.8984375</v>
      </c>
      <c r="G119">
        <v>0</v>
      </c>
      <c r="H119">
        <v>0</v>
      </c>
      <c r="I119">
        <v>0.7700892857142857</v>
      </c>
      <c r="J119">
        <v>0</v>
      </c>
    </row>
    <row r="120" spans="1:10" x14ac:dyDescent="0.25">
      <c r="A120">
        <v>1.0211267213755799</v>
      </c>
      <c r="B120">
        <v>0.98866639901930697</v>
      </c>
      <c r="E120">
        <v>0.77031249999999873</v>
      </c>
      <c r="F120">
        <v>0.90625</v>
      </c>
      <c r="G120">
        <v>0</v>
      </c>
      <c r="H120">
        <v>0</v>
      </c>
      <c r="I120">
        <v>0.77678571428571419</v>
      </c>
      <c r="J120">
        <v>0</v>
      </c>
    </row>
    <row r="121" spans="1:10" x14ac:dyDescent="0.25">
      <c r="A121">
        <v>1.03154980608681</v>
      </c>
      <c r="B121">
        <v>0.96873027277594004</v>
      </c>
      <c r="E121">
        <v>0.77695312499999869</v>
      </c>
      <c r="F121">
        <v>0.9140625</v>
      </c>
      <c r="G121">
        <v>0</v>
      </c>
      <c r="H121">
        <v>0</v>
      </c>
      <c r="I121">
        <v>0.78348214285714279</v>
      </c>
      <c r="J121">
        <v>0</v>
      </c>
    </row>
    <row r="122" spans="1:10" x14ac:dyDescent="0.25">
      <c r="A122">
        <v>1.0426259662812101</v>
      </c>
      <c r="B122">
        <v>0.95459163003846503</v>
      </c>
      <c r="E122">
        <v>0.78359374999999865</v>
      </c>
      <c r="F122">
        <v>0.921875</v>
      </c>
      <c r="G122">
        <v>0</v>
      </c>
      <c r="H122">
        <v>0</v>
      </c>
      <c r="I122">
        <v>0.7901785714285714</v>
      </c>
      <c r="J122">
        <v>0</v>
      </c>
    </row>
    <row r="123" spans="1:10" x14ac:dyDescent="0.25">
      <c r="A123">
        <v>1.0492873362094399</v>
      </c>
      <c r="B123">
        <v>0.93275607409382</v>
      </c>
      <c r="E123">
        <v>0.7902343749999986</v>
      </c>
      <c r="F123">
        <v>0.9296875</v>
      </c>
      <c r="G123">
        <v>0</v>
      </c>
      <c r="H123">
        <v>0</v>
      </c>
      <c r="I123">
        <v>0.796875</v>
      </c>
      <c r="J123">
        <v>0</v>
      </c>
    </row>
    <row r="124" spans="1:10" x14ac:dyDescent="0.25">
      <c r="A124">
        <v>1.0564189204855401</v>
      </c>
      <c r="B124">
        <v>0.87842393880327896</v>
      </c>
      <c r="E124">
        <v>0.79687499999999856</v>
      </c>
      <c r="F124">
        <v>0.9375</v>
      </c>
      <c r="G124">
        <v>0</v>
      </c>
      <c r="H124">
        <v>0</v>
      </c>
      <c r="I124">
        <v>0.80357142857142849</v>
      </c>
      <c r="J124">
        <v>0</v>
      </c>
    </row>
    <row r="125" spans="1:10" x14ac:dyDescent="0.25">
      <c r="A125">
        <v>1.0619047545440901</v>
      </c>
      <c r="B125">
        <v>0.85324754097231803</v>
      </c>
      <c r="E125">
        <v>0.80351562499999851</v>
      </c>
      <c r="F125">
        <v>0.9453125</v>
      </c>
      <c r="G125">
        <v>0</v>
      </c>
      <c r="H125">
        <v>0</v>
      </c>
      <c r="I125">
        <v>0.8102678571428571</v>
      </c>
      <c r="J125">
        <v>0</v>
      </c>
    </row>
    <row r="126" spans="1:10" x14ac:dyDescent="0.25">
      <c r="A126">
        <v>1.07068208903776</v>
      </c>
      <c r="B126">
        <v>0.82619125394567905</v>
      </c>
      <c r="E126">
        <v>0.81015624999999847</v>
      </c>
      <c r="F126">
        <v>0.953125</v>
      </c>
      <c r="G126">
        <v>0</v>
      </c>
      <c r="H126">
        <v>0</v>
      </c>
      <c r="I126">
        <v>0.8169642857142857</v>
      </c>
      <c r="J126">
        <v>0</v>
      </c>
    </row>
    <row r="127" spans="1:10" x14ac:dyDescent="0.25">
      <c r="A127">
        <v>1.0788011234443999</v>
      </c>
      <c r="B127">
        <v>0.78195011219970301</v>
      </c>
      <c r="E127">
        <v>0.81679687499999842</v>
      </c>
      <c r="F127">
        <v>0.9609375</v>
      </c>
      <c r="G127">
        <v>0</v>
      </c>
      <c r="H127">
        <v>0</v>
      </c>
      <c r="I127">
        <v>0.82366071428571419</v>
      </c>
      <c r="J127">
        <v>0</v>
      </c>
    </row>
    <row r="128" spans="1:10" x14ac:dyDescent="0.25">
      <c r="A128">
        <v>1.0849452575899701</v>
      </c>
      <c r="B128">
        <v>0.75189362380519498</v>
      </c>
      <c r="E128">
        <v>0.82343749999999838</v>
      </c>
      <c r="F128">
        <v>0.96875</v>
      </c>
      <c r="G128">
        <v>0</v>
      </c>
      <c r="H128">
        <v>0</v>
      </c>
      <c r="I128">
        <v>0.83035714285714279</v>
      </c>
      <c r="J128">
        <v>0</v>
      </c>
    </row>
    <row r="129" spans="1:10" x14ac:dyDescent="0.25">
      <c r="A129">
        <v>1.0893339248367999</v>
      </c>
      <c r="B129">
        <v>0.71376208997644697</v>
      </c>
      <c r="E129">
        <v>0.83007812499999833</v>
      </c>
      <c r="F129">
        <v>0.9765625</v>
      </c>
      <c r="G129">
        <v>0</v>
      </c>
      <c r="H129">
        <v>0</v>
      </c>
      <c r="I129">
        <v>0.8370535714285714</v>
      </c>
      <c r="J129">
        <v>0</v>
      </c>
    </row>
    <row r="130" spans="1:10" x14ac:dyDescent="0.25">
      <c r="A130">
        <v>1.09756267592462</v>
      </c>
      <c r="B130">
        <v>0.68596685641337396</v>
      </c>
      <c r="E130">
        <v>0.83671874999999829</v>
      </c>
      <c r="F130">
        <v>0.984375</v>
      </c>
      <c r="G130">
        <v>0</v>
      </c>
      <c r="H130">
        <v>0</v>
      </c>
      <c r="I130">
        <v>0.84375</v>
      </c>
      <c r="J130">
        <v>0</v>
      </c>
    </row>
    <row r="131" spans="1:10" x14ac:dyDescent="0.25">
      <c r="A131">
        <v>1.1024999265773101</v>
      </c>
      <c r="B131">
        <v>0.65148154804722103</v>
      </c>
      <c r="E131">
        <v>0.84335937499999825</v>
      </c>
      <c r="F131">
        <v>0.9921875</v>
      </c>
      <c r="G131">
        <v>0</v>
      </c>
      <c r="H131">
        <v>0</v>
      </c>
      <c r="I131">
        <v>0.85044642857142849</v>
      </c>
      <c r="J131">
        <v>0</v>
      </c>
    </row>
    <row r="132" spans="1:10" x14ac:dyDescent="0.25">
      <c r="A132">
        <v>1.11105782770864</v>
      </c>
      <c r="B132">
        <v>0.60915068710285902</v>
      </c>
      <c r="E132">
        <v>0.8499999999999982</v>
      </c>
      <c r="F132">
        <v>1</v>
      </c>
      <c r="G132">
        <v>0</v>
      </c>
      <c r="H132">
        <v>0</v>
      </c>
      <c r="I132">
        <v>0.8571428571428571</v>
      </c>
      <c r="J132">
        <v>0</v>
      </c>
    </row>
    <row r="133" spans="1:10" x14ac:dyDescent="0.25">
      <c r="A133">
        <v>1.11676309512952</v>
      </c>
      <c r="B133">
        <v>0.57688017234728695</v>
      </c>
    </row>
    <row r="134" spans="1:10" x14ac:dyDescent="0.25">
      <c r="A134">
        <v>1.1230718042968499</v>
      </c>
      <c r="B134">
        <v>0.54044541082909403</v>
      </c>
    </row>
    <row r="135" spans="1:10" x14ac:dyDescent="0.25">
      <c r="A135">
        <v>1.1308068303193901</v>
      </c>
      <c r="B135">
        <v>0.49880690732539201</v>
      </c>
    </row>
    <row r="136" spans="1:10" x14ac:dyDescent="0.25">
      <c r="A136">
        <v>1.13733497284906</v>
      </c>
      <c r="B136">
        <v>0.468556049052819</v>
      </c>
    </row>
    <row r="137" spans="1:10" x14ac:dyDescent="0.25">
      <c r="A137">
        <v>1.1447408488280899</v>
      </c>
      <c r="B137">
        <v>0.42550653105929498</v>
      </c>
    </row>
    <row r="138" spans="1:10" x14ac:dyDescent="0.25">
      <c r="A138">
        <v>1.1518724331042001</v>
      </c>
      <c r="B138">
        <v>0.39601644330946401</v>
      </c>
    </row>
    <row r="139" spans="1:10" x14ac:dyDescent="0.25">
      <c r="A139">
        <v>1.15680968375689</v>
      </c>
      <c r="B139">
        <v>0.35795127656408199</v>
      </c>
    </row>
    <row r="140" spans="1:10" x14ac:dyDescent="0.25">
      <c r="A140">
        <v>1.16284410122129</v>
      </c>
      <c r="B140">
        <v>0.31871707730207499</v>
      </c>
    </row>
    <row r="141" spans="1:10" x14ac:dyDescent="0.25">
      <c r="A141">
        <v>1.1710728523091001</v>
      </c>
      <c r="B141">
        <v>0.28020396471270498</v>
      </c>
    </row>
    <row r="142" spans="1:10" x14ac:dyDescent="0.25">
      <c r="A142">
        <v>1.17601010296179</v>
      </c>
      <c r="B142">
        <v>0.25201052864943901</v>
      </c>
    </row>
    <row r="143" spans="1:10" x14ac:dyDescent="0.25">
      <c r="A143">
        <v>1.1809473536144801</v>
      </c>
      <c r="B143">
        <v>0.209606139626203</v>
      </c>
    </row>
    <row r="144" spans="1:10" x14ac:dyDescent="0.25">
      <c r="A144">
        <v>1.18533602086131</v>
      </c>
      <c r="B144">
        <v>0.17316690248581801</v>
      </c>
    </row>
    <row r="145" spans="1:2" x14ac:dyDescent="0.25">
      <c r="A145">
        <v>1.1908218549198599</v>
      </c>
      <c r="B145">
        <v>0.13510301448963299</v>
      </c>
    </row>
    <row r="146" spans="1:2" x14ac:dyDescent="0.25">
      <c r="A146">
        <v>1.1963076889783999</v>
      </c>
      <c r="B146">
        <v>9.5411918139254301E-2</v>
      </c>
    </row>
    <row r="147" spans="1:2" x14ac:dyDescent="0.25">
      <c r="A147">
        <v>1.2001477728193799</v>
      </c>
      <c r="B147">
        <v>5.9405324477456597E-2</v>
      </c>
    </row>
    <row r="148" spans="1:2" x14ac:dyDescent="0.25">
      <c r="A148">
        <v>1.20453644006621</v>
      </c>
      <c r="B148">
        <v>1.9494709514788801E-2</v>
      </c>
    </row>
    <row r="149" spans="1:2" x14ac:dyDescent="0.25">
      <c r="A149">
        <v>1.2100222741247599</v>
      </c>
      <c r="B149">
        <v>-2.0847270177268801E-2</v>
      </c>
    </row>
    <row r="150" spans="1:2" x14ac:dyDescent="0.25">
      <c r="A150">
        <v>1.21660527499501</v>
      </c>
      <c r="B150">
        <v>-5.2756203373958498E-2</v>
      </c>
    </row>
    <row r="151" spans="1:2" x14ac:dyDescent="0.25">
      <c r="A151">
        <v>1.22209110905355</v>
      </c>
      <c r="B151">
        <v>-9.5887683101778698E-2</v>
      </c>
    </row>
    <row r="152" spans="1:2" x14ac:dyDescent="0.25">
      <c r="A152">
        <v>1.22894840162673</v>
      </c>
      <c r="B152">
        <v>-0.122883357416443</v>
      </c>
    </row>
    <row r="153" spans="1:2" x14ac:dyDescent="0.25">
      <c r="A153">
        <v>1.2380000278233301</v>
      </c>
      <c r="B153">
        <v>-0.103661199475178</v>
      </c>
    </row>
    <row r="154" spans="1:2" x14ac:dyDescent="0.25">
      <c r="A154">
        <v>1.24129152825846</v>
      </c>
      <c r="B154">
        <v>-6.5902293162668199E-2</v>
      </c>
    </row>
    <row r="155" spans="1:2" x14ac:dyDescent="0.25">
      <c r="A155">
        <v>1.2440344452877301</v>
      </c>
      <c r="B155">
        <v>-2.4239365549287999E-2</v>
      </c>
    </row>
    <row r="156" spans="1:2" x14ac:dyDescent="0.25">
      <c r="A156">
        <v>1.2500688627521199</v>
      </c>
      <c r="B156">
        <v>1.8244838736376699E-2</v>
      </c>
    </row>
    <row r="157" spans="1:2" x14ac:dyDescent="0.25">
      <c r="A157">
        <v>1.2601262251927901</v>
      </c>
      <c r="B157">
        <v>-2.8396437108077301E-2</v>
      </c>
    </row>
    <row r="158" spans="1:2" x14ac:dyDescent="0.25">
      <c r="A158">
        <v>1.26817211514532</v>
      </c>
      <c r="B158">
        <v>-9.4297448398836803E-3</v>
      </c>
    </row>
    <row r="159" spans="1:2" x14ac:dyDescent="0.25">
      <c r="A159">
        <v>1.2850410548753399</v>
      </c>
      <c r="B159">
        <v>-1.09633913777733E-2</v>
      </c>
    </row>
    <row r="160" spans="1:2" x14ac:dyDescent="0.25">
      <c r="A160">
        <v>1.3087672871785401</v>
      </c>
      <c r="B160">
        <v>-1.03476025974127E-2</v>
      </c>
    </row>
    <row r="161" spans="1:2" x14ac:dyDescent="0.25">
      <c r="A161">
        <v>1.33290495703613</v>
      </c>
      <c r="B161">
        <v>-8.4110079789731992E-3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0C6FFAC7F10346B9852619CB0C8FF9" ma:contentTypeVersion="13" ma:contentTypeDescription="Create a new document." ma:contentTypeScope="" ma:versionID="87be08f6144ebb301df84c4515822af2">
  <xsd:schema xmlns:xsd="http://www.w3.org/2001/XMLSchema" xmlns:xs="http://www.w3.org/2001/XMLSchema" xmlns:p="http://schemas.microsoft.com/office/2006/metadata/properties" xmlns:ns2="209807b6-0561-48a7-a07e-eaf8c09ffb28" xmlns:ns3="a3d49fac-2cdd-4339-bea5-f81df7a7322c" targetNamespace="http://schemas.microsoft.com/office/2006/metadata/properties" ma:root="true" ma:fieldsID="af47e01dfbf8dab5776ba3281cad1a07" ns2:_="" ns3:_="">
    <xsd:import namespace="209807b6-0561-48a7-a07e-eaf8c09ffb28"/>
    <xsd:import namespace="a3d49fac-2cdd-4339-bea5-f81df7a732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807b6-0561-48a7-a07e-eaf8c09ff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49fac-2cdd-4339-bea5-f81df7a73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4F246-3AD6-4FF2-96B6-94F582C71FA9}">
  <ds:schemaRefs>
    <ds:schemaRef ds:uri="http://www.w3.org/XML/1998/namespace"/>
    <ds:schemaRef ds:uri="http://purl.org/dc/terms/"/>
    <ds:schemaRef ds:uri="a3d49fac-2cdd-4339-bea5-f81df7a7322c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09807b6-0561-48a7-a07e-eaf8c09ffb28"/>
  </ds:schemaRefs>
</ds:datastoreItem>
</file>

<file path=customXml/itemProps2.xml><?xml version="1.0" encoding="utf-8"?>
<ds:datastoreItem xmlns:ds="http://schemas.openxmlformats.org/officeDocument/2006/customXml" ds:itemID="{1C8C9C6D-DDA0-419A-BA73-4604E11FAF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15EC9F-EBDB-4A84-A14F-423A3F2731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807b6-0561-48a7-a07e-eaf8c09ffb28"/>
    <ds:schemaRef ds:uri="a3d49fac-2cdd-4339-bea5-f81df7a732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Cardiac Pressure</vt:lpstr>
      <vt:lpstr>Cardiac Flow</vt:lpstr>
      <vt:lpstr>Sheet1</vt:lpstr>
      <vt:lpstr>read_only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Konstantin</cp:lastModifiedBy>
  <cp:revision/>
  <dcterms:created xsi:type="dcterms:W3CDTF">2021-09-02T11:45:16Z</dcterms:created>
  <dcterms:modified xsi:type="dcterms:W3CDTF">2023-02-01T11:25:33Z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0x010100F70C6FFAC7F10346B9852619CB0C8FF9</vt:lpwstr>
  </property>
</Properties>
</file>